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cf-my.sharepoint.com/personal/wangh53_cardiff_ac_uk/Documents/PhD/3 My Research/2 LTGM/Inequality Entreprenurship and Growth/4 Data/UK/"/>
    </mc:Choice>
  </mc:AlternateContent>
  <xr:revisionPtr revIDLastSave="648" documentId="6_{F77CDEA3-656C-4E41-BC07-C481E52230DE}" xr6:coauthVersionLast="47" xr6:coauthVersionMax="47" xr10:uidLastSave="{D285DDBC-987A-415B-B079-4B91A6690185}"/>
  <bookViews>
    <workbookView xWindow="-120" yWindow="-120" windowWidth="24240" windowHeight="13140" activeTab="4" xr2:uid="{00000000-000D-0000-FFFF-FFFF00000000}"/>
  </bookViews>
  <sheets>
    <sheet name="Description" sheetId="1" r:id="rId1"/>
    <sheet name="mydata" sheetId="2" r:id="rId2"/>
    <sheet name="V1" sheetId="3" r:id="rId3"/>
    <sheet name="identical" sheetId="6" r:id="rId4"/>
    <sheet name="identical calculation " sheetId="5" r:id="rId5"/>
    <sheet name="coefs&amp;wald" sheetId="7" r:id="rId6"/>
    <sheet name="tick search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" i="5" l="1"/>
  <c r="AF4" i="5"/>
  <c r="AF5" i="5"/>
  <c r="AF6" i="5"/>
  <c r="AZ6" i="5" s="1"/>
  <c r="BT6" i="5" s="1"/>
  <c r="AF7" i="5"/>
  <c r="AF8" i="5"/>
  <c r="AF9" i="5"/>
  <c r="AF10" i="5"/>
  <c r="AZ10" i="5" s="1"/>
  <c r="BT10" i="5" s="1"/>
  <c r="AF11" i="5"/>
  <c r="AF12" i="5"/>
  <c r="AF13" i="5"/>
  <c r="AF14" i="5"/>
  <c r="AZ14" i="5" s="1"/>
  <c r="BT14" i="5" s="1"/>
  <c r="AF15" i="5"/>
  <c r="AF16" i="5"/>
  <c r="AF17" i="5"/>
  <c r="AF18" i="5"/>
  <c r="AZ18" i="5" s="1"/>
  <c r="BT18" i="5" s="1"/>
  <c r="AF19" i="5"/>
  <c r="AF20" i="5"/>
  <c r="AF21" i="5"/>
  <c r="AF22" i="5"/>
  <c r="AZ22" i="5" s="1"/>
  <c r="BT22" i="5" s="1"/>
  <c r="AF23" i="5"/>
  <c r="AF24" i="5"/>
  <c r="AF25" i="5"/>
  <c r="AF26" i="5"/>
  <c r="AF27" i="5"/>
  <c r="AF28" i="5"/>
  <c r="AF29" i="5"/>
  <c r="AF30" i="5"/>
  <c r="AZ30" i="5" s="1"/>
  <c r="BT30" i="5" s="1"/>
  <c r="AF31" i="5"/>
  <c r="AF32" i="5"/>
  <c r="AF33" i="5"/>
  <c r="AF34" i="5"/>
  <c r="AZ34" i="5" s="1"/>
  <c r="BT34" i="5" s="1"/>
  <c r="AF35" i="5"/>
  <c r="AF36" i="5"/>
  <c r="AF37" i="5"/>
  <c r="AF38" i="5"/>
  <c r="AZ38" i="5" s="1"/>
  <c r="BT38" i="5" s="1"/>
  <c r="AF39" i="5"/>
  <c r="AF40" i="5"/>
  <c r="AF41" i="5"/>
  <c r="AF42" i="5"/>
  <c r="AZ42" i="5" s="1"/>
  <c r="BT42" i="5" s="1"/>
  <c r="AF43" i="5"/>
  <c r="AF44" i="5"/>
  <c r="AF45" i="5"/>
  <c r="AF46" i="5"/>
  <c r="AF47" i="5"/>
  <c r="AF48" i="5"/>
  <c r="AF49" i="5"/>
  <c r="AF50" i="5"/>
  <c r="AZ50" i="5" s="1"/>
  <c r="BT50" i="5" s="1"/>
  <c r="AF51" i="5"/>
  <c r="AF52" i="5"/>
  <c r="AF53" i="5"/>
  <c r="AF54" i="5"/>
  <c r="AF55" i="5"/>
  <c r="AF56" i="5"/>
  <c r="AF57" i="5"/>
  <c r="AF58" i="5"/>
  <c r="AZ58" i="5" s="1"/>
  <c r="BT58" i="5" s="1"/>
  <c r="AF59" i="5"/>
  <c r="AF60" i="5"/>
  <c r="AF61" i="5"/>
  <c r="AF62" i="5"/>
  <c r="AZ62" i="5" s="1"/>
  <c r="BT62" i="5" s="1"/>
  <c r="AF63" i="5"/>
  <c r="AF64" i="5"/>
  <c r="AF65" i="5"/>
  <c r="AF66" i="5"/>
  <c r="AF67" i="5"/>
  <c r="AF68" i="5"/>
  <c r="AF69" i="5"/>
  <c r="AF70" i="5"/>
  <c r="AZ70" i="5" s="1"/>
  <c r="BT70" i="5" s="1"/>
  <c r="AF71" i="5"/>
  <c r="AF72" i="5"/>
  <c r="AF73" i="5"/>
  <c r="AF74" i="5"/>
  <c r="AZ74" i="5" s="1"/>
  <c r="BT74" i="5" s="1"/>
  <c r="AF75" i="5"/>
  <c r="AF76" i="5"/>
  <c r="AF77" i="5"/>
  <c r="AF78" i="5"/>
  <c r="AF79" i="5"/>
  <c r="AF80" i="5"/>
  <c r="AF81" i="5"/>
  <c r="AF82" i="5"/>
  <c r="AZ82" i="5" s="1"/>
  <c r="BT82" i="5" s="1"/>
  <c r="AF83" i="5"/>
  <c r="AF84" i="5"/>
  <c r="AF85" i="5"/>
  <c r="AF86" i="5"/>
  <c r="AZ86" i="5" s="1"/>
  <c r="BT86" i="5" s="1"/>
  <c r="AF87" i="5"/>
  <c r="AF88" i="5"/>
  <c r="AF89" i="5"/>
  <c r="AF90" i="5"/>
  <c r="AZ90" i="5" s="1"/>
  <c r="BT90" i="5" s="1"/>
  <c r="AF91" i="5"/>
  <c r="AF92" i="5"/>
  <c r="AF93" i="5"/>
  <c r="AF94" i="5"/>
  <c r="AZ94" i="5" s="1"/>
  <c r="BT94" i="5" s="1"/>
  <c r="AF95" i="5"/>
  <c r="AF96" i="5"/>
  <c r="AF97" i="5"/>
  <c r="AF98" i="5"/>
  <c r="AZ98" i="5" s="1"/>
  <c r="BT98" i="5" s="1"/>
  <c r="AF99" i="5"/>
  <c r="AF100" i="5"/>
  <c r="AF101" i="5"/>
  <c r="AF102" i="5"/>
  <c r="AZ102" i="5" s="1"/>
  <c r="BT102" i="5" s="1"/>
  <c r="AF103" i="5"/>
  <c r="AF104" i="5"/>
  <c r="AF105" i="5"/>
  <c r="AF106" i="5"/>
  <c r="AZ106" i="5" s="1"/>
  <c r="BT106" i="5" s="1"/>
  <c r="AF107" i="5"/>
  <c r="AF108" i="5"/>
  <c r="AF109" i="5"/>
  <c r="AF110" i="5"/>
  <c r="AZ110" i="5" s="1"/>
  <c r="BT110" i="5" s="1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Z122" i="5" s="1"/>
  <c r="BT122" i="5" s="1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Z134" i="5" s="1"/>
  <c r="BT134" i="5" s="1"/>
  <c r="AF135" i="5"/>
  <c r="AF136" i="5"/>
  <c r="AF137" i="5"/>
  <c r="AF138" i="5"/>
  <c r="AZ138" i="5" s="1"/>
  <c r="BT138" i="5" s="1"/>
  <c r="AF139" i="5"/>
  <c r="AF140" i="5"/>
  <c r="AF141" i="5"/>
  <c r="AF142" i="5"/>
  <c r="AZ142" i="5" s="1"/>
  <c r="BT142" i="5" s="1"/>
  <c r="AF143" i="5"/>
  <c r="AF144" i="5"/>
  <c r="AF145" i="5"/>
  <c r="AF146" i="5"/>
  <c r="AZ146" i="5" s="1"/>
  <c r="BT146" i="5" s="1"/>
  <c r="AF147" i="5"/>
  <c r="AF148" i="5"/>
  <c r="AZ148" i="5" s="1"/>
  <c r="BT148" i="5" s="1"/>
  <c r="AF2" i="5"/>
  <c r="AX3" i="5"/>
  <c r="AX4" i="5"/>
  <c r="AX5" i="5"/>
  <c r="AX6" i="5"/>
  <c r="AX7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AX22" i="5"/>
  <c r="AX23" i="5"/>
  <c r="AX24" i="5"/>
  <c r="AX25" i="5"/>
  <c r="AX26" i="5"/>
  <c r="AX27" i="5"/>
  <c r="AX28" i="5"/>
  <c r="AX29" i="5"/>
  <c r="AX30" i="5"/>
  <c r="AX31" i="5"/>
  <c r="AX32" i="5"/>
  <c r="AX33" i="5"/>
  <c r="AX34" i="5"/>
  <c r="AX35" i="5"/>
  <c r="AX36" i="5"/>
  <c r="AX37" i="5"/>
  <c r="AX38" i="5"/>
  <c r="AX39" i="5"/>
  <c r="AX40" i="5"/>
  <c r="AX41" i="5"/>
  <c r="AX42" i="5"/>
  <c r="AX43" i="5"/>
  <c r="AX44" i="5"/>
  <c r="AX45" i="5"/>
  <c r="AX46" i="5"/>
  <c r="AX47" i="5"/>
  <c r="AX48" i="5"/>
  <c r="AX49" i="5"/>
  <c r="AX50" i="5"/>
  <c r="AX51" i="5"/>
  <c r="AX52" i="5"/>
  <c r="AX53" i="5"/>
  <c r="AX54" i="5"/>
  <c r="AX55" i="5"/>
  <c r="AX56" i="5"/>
  <c r="AX57" i="5"/>
  <c r="AX58" i="5"/>
  <c r="AX59" i="5"/>
  <c r="AX60" i="5"/>
  <c r="AX61" i="5"/>
  <c r="AX62" i="5"/>
  <c r="AX63" i="5"/>
  <c r="AX64" i="5"/>
  <c r="AX65" i="5"/>
  <c r="AX66" i="5"/>
  <c r="AX67" i="5"/>
  <c r="AX68" i="5"/>
  <c r="AX69" i="5"/>
  <c r="AX70" i="5"/>
  <c r="AX71" i="5"/>
  <c r="AX72" i="5"/>
  <c r="AX73" i="5"/>
  <c r="AX74" i="5"/>
  <c r="AX75" i="5"/>
  <c r="AX76" i="5"/>
  <c r="AX77" i="5"/>
  <c r="AX78" i="5"/>
  <c r="AX79" i="5"/>
  <c r="AX80" i="5"/>
  <c r="AX81" i="5"/>
  <c r="AX82" i="5"/>
  <c r="AX83" i="5"/>
  <c r="AX84" i="5"/>
  <c r="AX85" i="5"/>
  <c r="AX86" i="5"/>
  <c r="AX87" i="5"/>
  <c r="AX88" i="5"/>
  <c r="AX89" i="5"/>
  <c r="AX90" i="5"/>
  <c r="AX91" i="5"/>
  <c r="AX92" i="5"/>
  <c r="AX93" i="5"/>
  <c r="AX94" i="5"/>
  <c r="AX95" i="5"/>
  <c r="AX96" i="5"/>
  <c r="AX97" i="5"/>
  <c r="AX98" i="5"/>
  <c r="AX99" i="5"/>
  <c r="AX100" i="5"/>
  <c r="AX101" i="5"/>
  <c r="AX102" i="5"/>
  <c r="AX103" i="5"/>
  <c r="AX104" i="5"/>
  <c r="AX105" i="5"/>
  <c r="AX106" i="5"/>
  <c r="AX107" i="5"/>
  <c r="AX108" i="5"/>
  <c r="AX109" i="5"/>
  <c r="AX110" i="5"/>
  <c r="AX111" i="5"/>
  <c r="AX112" i="5"/>
  <c r="AX113" i="5"/>
  <c r="AX114" i="5"/>
  <c r="AX115" i="5"/>
  <c r="AX116" i="5"/>
  <c r="AX117" i="5"/>
  <c r="AX118" i="5"/>
  <c r="AX119" i="5"/>
  <c r="AX120" i="5"/>
  <c r="AX121" i="5"/>
  <c r="AX122" i="5"/>
  <c r="AX123" i="5"/>
  <c r="AX124" i="5"/>
  <c r="AX125" i="5"/>
  <c r="AX126" i="5"/>
  <c r="AX127" i="5"/>
  <c r="AX128" i="5"/>
  <c r="AX129" i="5"/>
  <c r="AX130" i="5"/>
  <c r="AX131" i="5"/>
  <c r="AX132" i="5"/>
  <c r="AX133" i="5"/>
  <c r="AX134" i="5"/>
  <c r="AX135" i="5"/>
  <c r="AX136" i="5"/>
  <c r="AX137" i="5"/>
  <c r="AX138" i="5"/>
  <c r="AX139" i="5"/>
  <c r="AX140" i="5"/>
  <c r="AX141" i="5"/>
  <c r="AX142" i="5"/>
  <c r="AX143" i="5"/>
  <c r="AX144" i="5"/>
  <c r="AX145" i="5"/>
  <c r="AX146" i="5"/>
  <c r="AX147" i="5"/>
  <c r="AX148" i="5"/>
  <c r="AW3" i="5"/>
  <c r="AW4" i="5"/>
  <c r="AW5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2" i="5"/>
  <c r="AW33" i="5"/>
  <c r="AW34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48" i="5"/>
  <c r="AW49" i="5"/>
  <c r="AW50" i="5"/>
  <c r="AW51" i="5"/>
  <c r="AW52" i="5"/>
  <c r="AW53" i="5"/>
  <c r="AW54" i="5"/>
  <c r="AW55" i="5"/>
  <c r="AW56" i="5"/>
  <c r="AW57" i="5"/>
  <c r="AW58" i="5"/>
  <c r="AW59" i="5"/>
  <c r="AW60" i="5"/>
  <c r="AW61" i="5"/>
  <c r="AW62" i="5"/>
  <c r="AW63" i="5"/>
  <c r="AW64" i="5"/>
  <c r="AW65" i="5"/>
  <c r="AW66" i="5"/>
  <c r="AW67" i="5"/>
  <c r="AW68" i="5"/>
  <c r="AW69" i="5"/>
  <c r="AW70" i="5"/>
  <c r="AW71" i="5"/>
  <c r="AW72" i="5"/>
  <c r="AW73" i="5"/>
  <c r="AW74" i="5"/>
  <c r="AW75" i="5"/>
  <c r="AW76" i="5"/>
  <c r="AW77" i="5"/>
  <c r="AW78" i="5"/>
  <c r="AW79" i="5"/>
  <c r="AW80" i="5"/>
  <c r="AW81" i="5"/>
  <c r="AW82" i="5"/>
  <c r="AW83" i="5"/>
  <c r="AW84" i="5"/>
  <c r="AW85" i="5"/>
  <c r="AW86" i="5"/>
  <c r="AW87" i="5"/>
  <c r="AW88" i="5"/>
  <c r="AW89" i="5"/>
  <c r="AW90" i="5"/>
  <c r="AW91" i="5"/>
  <c r="AW92" i="5"/>
  <c r="AW93" i="5"/>
  <c r="AW94" i="5"/>
  <c r="AW95" i="5"/>
  <c r="AW96" i="5"/>
  <c r="AW97" i="5"/>
  <c r="AW98" i="5"/>
  <c r="AW99" i="5"/>
  <c r="AW100" i="5"/>
  <c r="AW101" i="5"/>
  <c r="AW102" i="5"/>
  <c r="AW103" i="5"/>
  <c r="AW104" i="5"/>
  <c r="AW105" i="5"/>
  <c r="AW106" i="5"/>
  <c r="AW107" i="5"/>
  <c r="AW108" i="5"/>
  <c r="AW109" i="5"/>
  <c r="AW110" i="5"/>
  <c r="AW111" i="5"/>
  <c r="AW112" i="5"/>
  <c r="AW113" i="5"/>
  <c r="AW114" i="5"/>
  <c r="AW115" i="5"/>
  <c r="AW116" i="5"/>
  <c r="AW117" i="5"/>
  <c r="AW118" i="5"/>
  <c r="AW119" i="5"/>
  <c r="AW120" i="5"/>
  <c r="AW121" i="5"/>
  <c r="AW122" i="5"/>
  <c r="AW123" i="5"/>
  <c r="AW124" i="5"/>
  <c r="AW125" i="5"/>
  <c r="AW126" i="5"/>
  <c r="AW127" i="5"/>
  <c r="AW128" i="5"/>
  <c r="AW129" i="5"/>
  <c r="AW130" i="5"/>
  <c r="AW131" i="5"/>
  <c r="AW132" i="5"/>
  <c r="AW133" i="5"/>
  <c r="AW134" i="5"/>
  <c r="AW135" i="5"/>
  <c r="AW136" i="5"/>
  <c r="AW137" i="5"/>
  <c r="AW138" i="5"/>
  <c r="AW139" i="5"/>
  <c r="AW140" i="5"/>
  <c r="AW141" i="5"/>
  <c r="AW142" i="5"/>
  <c r="AW143" i="5"/>
  <c r="AW144" i="5"/>
  <c r="AW145" i="5"/>
  <c r="AW146" i="5"/>
  <c r="AW147" i="5"/>
  <c r="AW148" i="5"/>
  <c r="AX2" i="5"/>
  <c r="AW2" i="5"/>
  <c r="AV3" i="5"/>
  <c r="AV4" i="5"/>
  <c r="AV5" i="5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V22" i="5"/>
  <c r="AV23" i="5"/>
  <c r="AV24" i="5"/>
  <c r="AV25" i="5"/>
  <c r="AV26" i="5"/>
  <c r="AV27" i="5"/>
  <c r="AV28" i="5"/>
  <c r="AV29" i="5"/>
  <c r="AV30" i="5"/>
  <c r="AV31" i="5"/>
  <c r="AV32" i="5"/>
  <c r="AV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V63" i="5"/>
  <c r="AV64" i="5"/>
  <c r="AV65" i="5"/>
  <c r="AV66" i="5"/>
  <c r="AV67" i="5"/>
  <c r="AV68" i="5"/>
  <c r="AV69" i="5"/>
  <c r="AV70" i="5"/>
  <c r="AV71" i="5"/>
  <c r="AV72" i="5"/>
  <c r="AV73" i="5"/>
  <c r="AV74" i="5"/>
  <c r="AV75" i="5"/>
  <c r="AV76" i="5"/>
  <c r="AV77" i="5"/>
  <c r="AV78" i="5"/>
  <c r="AV79" i="5"/>
  <c r="AV80" i="5"/>
  <c r="AV81" i="5"/>
  <c r="AV82" i="5"/>
  <c r="AV83" i="5"/>
  <c r="AV84" i="5"/>
  <c r="AV85" i="5"/>
  <c r="AV86" i="5"/>
  <c r="AV87" i="5"/>
  <c r="AV88" i="5"/>
  <c r="AV89" i="5"/>
  <c r="AV90" i="5"/>
  <c r="AV91" i="5"/>
  <c r="AV92" i="5"/>
  <c r="AV93" i="5"/>
  <c r="AV94" i="5"/>
  <c r="AV95" i="5"/>
  <c r="AV96" i="5"/>
  <c r="AV97" i="5"/>
  <c r="AV98" i="5"/>
  <c r="AV99" i="5"/>
  <c r="AV100" i="5"/>
  <c r="AV101" i="5"/>
  <c r="AV102" i="5"/>
  <c r="AV103" i="5"/>
  <c r="AV104" i="5"/>
  <c r="AV105" i="5"/>
  <c r="AV106" i="5"/>
  <c r="AV107" i="5"/>
  <c r="AV108" i="5"/>
  <c r="AV109" i="5"/>
  <c r="AV110" i="5"/>
  <c r="AV111" i="5"/>
  <c r="AV112" i="5"/>
  <c r="AV113" i="5"/>
  <c r="AV114" i="5"/>
  <c r="AV115" i="5"/>
  <c r="AV116" i="5"/>
  <c r="AV117" i="5"/>
  <c r="AV118" i="5"/>
  <c r="AV119" i="5"/>
  <c r="AV120" i="5"/>
  <c r="AV121" i="5"/>
  <c r="AV122" i="5"/>
  <c r="AV123" i="5"/>
  <c r="AV124" i="5"/>
  <c r="AV125" i="5"/>
  <c r="AV126" i="5"/>
  <c r="AV127" i="5"/>
  <c r="AV128" i="5"/>
  <c r="AV129" i="5"/>
  <c r="AV130" i="5"/>
  <c r="AV131" i="5"/>
  <c r="AV132" i="5"/>
  <c r="AV133" i="5"/>
  <c r="AV134" i="5"/>
  <c r="AV135" i="5"/>
  <c r="AV136" i="5"/>
  <c r="AV137" i="5"/>
  <c r="AV138" i="5"/>
  <c r="AV139" i="5"/>
  <c r="AV140" i="5"/>
  <c r="AV141" i="5"/>
  <c r="AV142" i="5"/>
  <c r="AV143" i="5"/>
  <c r="AV144" i="5"/>
  <c r="AV145" i="5"/>
  <c r="AV146" i="5"/>
  <c r="AV147" i="5"/>
  <c r="AV148" i="5"/>
  <c r="AV2" i="5"/>
  <c r="AU3" i="5"/>
  <c r="AU4" i="5"/>
  <c r="AU5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U40" i="5"/>
  <c r="AU41" i="5"/>
  <c r="AU42" i="5"/>
  <c r="AU43" i="5"/>
  <c r="AU44" i="5"/>
  <c r="AU45" i="5"/>
  <c r="AU46" i="5"/>
  <c r="AU47" i="5"/>
  <c r="AU48" i="5"/>
  <c r="AU49" i="5"/>
  <c r="AU50" i="5"/>
  <c r="AU51" i="5"/>
  <c r="AU52" i="5"/>
  <c r="AU53" i="5"/>
  <c r="AU54" i="5"/>
  <c r="AU55" i="5"/>
  <c r="AU56" i="5"/>
  <c r="AU57" i="5"/>
  <c r="AU58" i="5"/>
  <c r="AU59" i="5"/>
  <c r="AU60" i="5"/>
  <c r="AU61" i="5"/>
  <c r="AU62" i="5"/>
  <c r="AU63" i="5"/>
  <c r="AU64" i="5"/>
  <c r="AU65" i="5"/>
  <c r="AU66" i="5"/>
  <c r="AU67" i="5"/>
  <c r="AU68" i="5"/>
  <c r="AU69" i="5"/>
  <c r="AU70" i="5"/>
  <c r="AU71" i="5"/>
  <c r="AU72" i="5"/>
  <c r="AU73" i="5"/>
  <c r="AU74" i="5"/>
  <c r="AU75" i="5"/>
  <c r="AU76" i="5"/>
  <c r="AU77" i="5"/>
  <c r="AU78" i="5"/>
  <c r="AU79" i="5"/>
  <c r="AU80" i="5"/>
  <c r="AU81" i="5"/>
  <c r="AU82" i="5"/>
  <c r="AU83" i="5"/>
  <c r="AU84" i="5"/>
  <c r="AU85" i="5"/>
  <c r="AU86" i="5"/>
  <c r="AU87" i="5"/>
  <c r="AU88" i="5"/>
  <c r="AU89" i="5"/>
  <c r="AU90" i="5"/>
  <c r="AU91" i="5"/>
  <c r="AU92" i="5"/>
  <c r="AU93" i="5"/>
  <c r="AU94" i="5"/>
  <c r="AU95" i="5"/>
  <c r="AU96" i="5"/>
  <c r="AU97" i="5"/>
  <c r="AU98" i="5"/>
  <c r="AU99" i="5"/>
  <c r="AU100" i="5"/>
  <c r="AU101" i="5"/>
  <c r="AU102" i="5"/>
  <c r="AU103" i="5"/>
  <c r="AU104" i="5"/>
  <c r="AU105" i="5"/>
  <c r="AU106" i="5"/>
  <c r="AU107" i="5"/>
  <c r="AU108" i="5"/>
  <c r="AU109" i="5"/>
  <c r="AU110" i="5"/>
  <c r="AU111" i="5"/>
  <c r="AU112" i="5"/>
  <c r="AU113" i="5"/>
  <c r="AU114" i="5"/>
  <c r="AU115" i="5"/>
  <c r="AU116" i="5"/>
  <c r="AU117" i="5"/>
  <c r="AU118" i="5"/>
  <c r="AU119" i="5"/>
  <c r="AU120" i="5"/>
  <c r="AU121" i="5"/>
  <c r="AU122" i="5"/>
  <c r="AU123" i="5"/>
  <c r="AU124" i="5"/>
  <c r="AU125" i="5"/>
  <c r="AU126" i="5"/>
  <c r="AU127" i="5"/>
  <c r="AU128" i="5"/>
  <c r="AU129" i="5"/>
  <c r="AU130" i="5"/>
  <c r="AU131" i="5"/>
  <c r="AU132" i="5"/>
  <c r="AU133" i="5"/>
  <c r="AU134" i="5"/>
  <c r="AU135" i="5"/>
  <c r="AU136" i="5"/>
  <c r="AU137" i="5"/>
  <c r="AU138" i="5"/>
  <c r="AU139" i="5"/>
  <c r="AU140" i="5"/>
  <c r="AU141" i="5"/>
  <c r="AU142" i="5"/>
  <c r="AU143" i="5"/>
  <c r="AU144" i="5"/>
  <c r="AU145" i="5"/>
  <c r="AU146" i="5"/>
  <c r="AU147" i="5"/>
  <c r="AU148" i="5"/>
  <c r="AU2" i="5"/>
  <c r="AS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BA30" i="5" s="1"/>
  <c r="BU30" i="5" s="1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65" i="5"/>
  <c r="AS66" i="5"/>
  <c r="AS67" i="5"/>
  <c r="AS68" i="5"/>
  <c r="AS69" i="5"/>
  <c r="AS70" i="5"/>
  <c r="AS71" i="5"/>
  <c r="AS72" i="5"/>
  <c r="AS73" i="5"/>
  <c r="AS74" i="5"/>
  <c r="AS75" i="5"/>
  <c r="AS76" i="5"/>
  <c r="AS77" i="5"/>
  <c r="AS78" i="5"/>
  <c r="AS79" i="5"/>
  <c r="AS80" i="5"/>
  <c r="AS81" i="5"/>
  <c r="AS82" i="5"/>
  <c r="AS83" i="5"/>
  <c r="AS84" i="5"/>
  <c r="AS85" i="5"/>
  <c r="AS86" i="5"/>
  <c r="AS87" i="5"/>
  <c r="AS88" i="5"/>
  <c r="AS89" i="5"/>
  <c r="AS90" i="5"/>
  <c r="AS91" i="5"/>
  <c r="AS92" i="5"/>
  <c r="AS93" i="5"/>
  <c r="AS94" i="5"/>
  <c r="AS95" i="5"/>
  <c r="AS96" i="5"/>
  <c r="AS97" i="5"/>
  <c r="AS98" i="5"/>
  <c r="AS99" i="5"/>
  <c r="AS100" i="5"/>
  <c r="AS101" i="5"/>
  <c r="AS102" i="5"/>
  <c r="AS103" i="5"/>
  <c r="AS104" i="5"/>
  <c r="AS105" i="5"/>
  <c r="AS106" i="5"/>
  <c r="AS107" i="5"/>
  <c r="AS108" i="5"/>
  <c r="AS109" i="5"/>
  <c r="AS110" i="5"/>
  <c r="AS111" i="5"/>
  <c r="AS112" i="5"/>
  <c r="AS113" i="5"/>
  <c r="AS114" i="5"/>
  <c r="AS115" i="5"/>
  <c r="AS116" i="5"/>
  <c r="AS117" i="5"/>
  <c r="AS118" i="5"/>
  <c r="AS119" i="5"/>
  <c r="AS120" i="5"/>
  <c r="AS121" i="5"/>
  <c r="AS122" i="5"/>
  <c r="AS123" i="5"/>
  <c r="AS124" i="5"/>
  <c r="AS125" i="5"/>
  <c r="AS126" i="5"/>
  <c r="AS127" i="5"/>
  <c r="AS128" i="5"/>
  <c r="AS129" i="5"/>
  <c r="AS130" i="5"/>
  <c r="AS131" i="5"/>
  <c r="AS132" i="5"/>
  <c r="AS133" i="5"/>
  <c r="AS134" i="5"/>
  <c r="AS135" i="5"/>
  <c r="AS136" i="5"/>
  <c r="AS137" i="5"/>
  <c r="AS138" i="5"/>
  <c r="AS139" i="5"/>
  <c r="AS140" i="5"/>
  <c r="AS141" i="5"/>
  <c r="AS142" i="5"/>
  <c r="AS143" i="5"/>
  <c r="AS144" i="5"/>
  <c r="AS145" i="5"/>
  <c r="AS146" i="5"/>
  <c r="AS147" i="5"/>
  <c r="AS148" i="5"/>
  <c r="AS2" i="5"/>
  <c r="Y3" i="5"/>
  <c r="Z3" i="5"/>
  <c r="Y4" i="5"/>
  <c r="Z4" i="5"/>
  <c r="Y5" i="5"/>
  <c r="Z5" i="5"/>
  <c r="Y6" i="5"/>
  <c r="Z6" i="5"/>
  <c r="Y7" i="5"/>
  <c r="Z7" i="5"/>
  <c r="Y8" i="5"/>
  <c r="Z8" i="5"/>
  <c r="Y9" i="5"/>
  <c r="Z9" i="5"/>
  <c r="Y10" i="5"/>
  <c r="Z10" i="5"/>
  <c r="Y11" i="5"/>
  <c r="Z11" i="5"/>
  <c r="Y12" i="5"/>
  <c r="Z12" i="5"/>
  <c r="Y13" i="5"/>
  <c r="Z13" i="5"/>
  <c r="Y14" i="5"/>
  <c r="Z14" i="5"/>
  <c r="Y15" i="5"/>
  <c r="Z15" i="5"/>
  <c r="Y16" i="5"/>
  <c r="Z16" i="5"/>
  <c r="Y17" i="5"/>
  <c r="Z17" i="5"/>
  <c r="Y18" i="5"/>
  <c r="Z18" i="5"/>
  <c r="Y19" i="5"/>
  <c r="Z19" i="5"/>
  <c r="Y20" i="5"/>
  <c r="Z20" i="5"/>
  <c r="Y21" i="5"/>
  <c r="Z21" i="5"/>
  <c r="Y22" i="5"/>
  <c r="Z22" i="5"/>
  <c r="Y23" i="5"/>
  <c r="Z23" i="5"/>
  <c r="Y24" i="5"/>
  <c r="Z24" i="5"/>
  <c r="Y25" i="5"/>
  <c r="Z25" i="5"/>
  <c r="Y26" i="5"/>
  <c r="Z26" i="5"/>
  <c r="Y27" i="5"/>
  <c r="Z27" i="5"/>
  <c r="Y28" i="5"/>
  <c r="Z28" i="5"/>
  <c r="Y29" i="5"/>
  <c r="Z29" i="5"/>
  <c r="Y30" i="5"/>
  <c r="Z30" i="5"/>
  <c r="Y31" i="5"/>
  <c r="Z31" i="5"/>
  <c r="Y32" i="5"/>
  <c r="Z32" i="5"/>
  <c r="Y33" i="5"/>
  <c r="Z33" i="5"/>
  <c r="Y34" i="5"/>
  <c r="Z34" i="5"/>
  <c r="Y35" i="5"/>
  <c r="Z35" i="5"/>
  <c r="Y36" i="5"/>
  <c r="Z36" i="5"/>
  <c r="Y37" i="5"/>
  <c r="Z37" i="5"/>
  <c r="Y38" i="5"/>
  <c r="Z38" i="5"/>
  <c r="Y39" i="5"/>
  <c r="Z39" i="5"/>
  <c r="Y40" i="5"/>
  <c r="Z40" i="5"/>
  <c r="Y41" i="5"/>
  <c r="Z41" i="5"/>
  <c r="Y42" i="5"/>
  <c r="Z42" i="5"/>
  <c r="Y43" i="5"/>
  <c r="Z43" i="5"/>
  <c r="Y44" i="5"/>
  <c r="Z44" i="5"/>
  <c r="Y45" i="5"/>
  <c r="Z45" i="5"/>
  <c r="Y46" i="5"/>
  <c r="Z46" i="5"/>
  <c r="Y47" i="5"/>
  <c r="Z47" i="5"/>
  <c r="Y48" i="5"/>
  <c r="Z48" i="5"/>
  <c r="Y49" i="5"/>
  <c r="Z49" i="5"/>
  <c r="Y50" i="5"/>
  <c r="Z50" i="5"/>
  <c r="Y51" i="5"/>
  <c r="Z51" i="5"/>
  <c r="Y52" i="5"/>
  <c r="Z52" i="5"/>
  <c r="Y53" i="5"/>
  <c r="Z53" i="5"/>
  <c r="Y54" i="5"/>
  <c r="Z54" i="5"/>
  <c r="Y55" i="5"/>
  <c r="Z55" i="5"/>
  <c r="Y56" i="5"/>
  <c r="Z56" i="5"/>
  <c r="Y57" i="5"/>
  <c r="Z57" i="5"/>
  <c r="Y58" i="5"/>
  <c r="Z58" i="5"/>
  <c r="Y59" i="5"/>
  <c r="Z59" i="5"/>
  <c r="Y60" i="5"/>
  <c r="Z60" i="5"/>
  <c r="Y61" i="5"/>
  <c r="Z61" i="5"/>
  <c r="Y62" i="5"/>
  <c r="Z62" i="5"/>
  <c r="Y63" i="5"/>
  <c r="Z63" i="5"/>
  <c r="Y64" i="5"/>
  <c r="Z64" i="5"/>
  <c r="Y65" i="5"/>
  <c r="Z65" i="5"/>
  <c r="Y66" i="5"/>
  <c r="Z66" i="5"/>
  <c r="Y67" i="5"/>
  <c r="Z67" i="5"/>
  <c r="Y68" i="5"/>
  <c r="Z68" i="5"/>
  <c r="Y69" i="5"/>
  <c r="Z69" i="5"/>
  <c r="Y70" i="5"/>
  <c r="Z70" i="5"/>
  <c r="Y71" i="5"/>
  <c r="Z71" i="5"/>
  <c r="Y72" i="5"/>
  <c r="Z72" i="5"/>
  <c r="Y73" i="5"/>
  <c r="Z73" i="5"/>
  <c r="Y74" i="5"/>
  <c r="Z74" i="5"/>
  <c r="Y75" i="5"/>
  <c r="Z75" i="5"/>
  <c r="Y76" i="5"/>
  <c r="Z76" i="5"/>
  <c r="Y77" i="5"/>
  <c r="Z77" i="5"/>
  <c r="Y78" i="5"/>
  <c r="Z78" i="5"/>
  <c r="Y79" i="5"/>
  <c r="Z79" i="5"/>
  <c r="Y80" i="5"/>
  <c r="Z80" i="5"/>
  <c r="Y81" i="5"/>
  <c r="Z81" i="5"/>
  <c r="Y82" i="5"/>
  <c r="Z82" i="5"/>
  <c r="Y83" i="5"/>
  <c r="Z83" i="5"/>
  <c r="Y84" i="5"/>
  <c r="Z84" i="5"/>
  <c r="Y85" i="5"/>
  <c r="Z85" i="5"/>
  <c r="Y86" i="5"/>
  <c r="Z86" i="5"/>
  <c r="Y87" i="5"/>
  <c r="Z87" i="5"/>
  <c r="Y88" i="5"/>
  <c r="Z88" i="5"/>
  <c r="Y89" i="5"/>
  <c r="Z89" i="5"/>
  <c r="Y90" i="5"/>
  <c r="Z90" i="5"/>
  <c r="Y91" i="5"/>
  <c r="Z91" i="5"/>
  <c r="Y92" i="5"/>
  <c r="Z92" i="5"/>
  <c r="Y93" i="5"/>
  <c r="Z93" i="5"/>
  <c r="Y94" i="5"/>
  <c r="Z94" i="5"/>
  <c r="Y95" i="5"/>
  <c r="Z95" i="5"/>
  <c r="Y96" i="5"/>
  <c r="Z96" i="5"/>
  <c r="Y97" i="5"/>
  <c r="Z97" i="5"/>
  <c r="Y98" i="5"/>
  <c r="Z98" i="5"/>
  <c r="Y99" i="5"/>
  <c r="Z99" i="5"/>
  <c r="Y100" i="5"/>
  <c r="Z100" i="5"/>
  <c r="Y101" i="5"/>
  <c r="Z101" i="5"/>
  <c r="Y102" i="5"/>
  <c r="Z102" i="5"/>
  <c r="Y103" i="5"/>
  <c r="Z103" i="5"/>
  <c r="Y104" i="5"/>
  <c r="Z104" i="5"/>
  <c r="BB104" i="5" s="1"/>
  <c r="BV104" i="5" s="1"/>
  <c r="Y105" i="5"/>
  <c r="Z105" i="5"/>
  <c r="Y106" i="5"/>
  <c r="Z106" i="5"/>
  <c r="Y107" i="5"/>
  <c r="Z107" i="5"/>
  <c r="Y108" i="5"/>
  <c r="Z108" i="5"/>
  <c r="Y109" i="5"/>
  <c r="Z109" i="5"/>
  <c r="Y110" i="5"/>
  <c r="Z110" i="5"/>
  <c r="Y111" i="5"/>
  <c r="Z111" i="5"/>
  <c r="Y112" i="5"/>
  <c r="Z112" i="5"/>
  <c r="Y113" i="5"/>
  <c r="Z113" i="5"/>
  <c r="Y114" i="5"/>
  <c r="Z114" i="5"/>
  <c r="Y115" i="5"/>
  <c r="Z115" i="5"/>
  <c r="Y116" i="5"/>
  <c r="Z116" i="5"/>
  <c r="Y117" i="5"/>
  <c r="Z117" i="5"/>
  <c r="Y118" i="5"/>
  <c r="Z118" i="5"/>
  <c r="BB118" i="5" s="1"/>
  <c r="BV118" i="5" s="1"/>
  <c r="Y119" i="5"/>
  <c r="Z119" i="5"/>
  <c r="Y120" i="5"/>
  <c r="Z120" i="5"/>
  <c r="Y121" i="5"/>
  <c r="Z121" i="5"/>
  <c r="Y122" i="5"/>
  <c r="Z122" i="5"/>
  <c r="Y123" i="5"/>
  <c r="Z123" i="5"/>
  <c r="Y124" i="5"/>
  <c r="Z124" i="5"/>
  <c r="Y125" i="5"/>
  <c r="Z125" i="5"/>
  <c r="Y126" i="5"/>
  <c r="Z126" i="5"/>
  <c r="Y127" i="5"/>
  <c r="Z127" i="5"/>
  <c r="Y128" i="5"/>
  <c r="Z128" i="5"/>
  <c r="Y129" i="5"/>
  <c r="Z129" i="5"/>
  <c r="Y130" i="5"/>
  <c r="Z130" i="5"/>
  <c r="Y131" i="5"/>
  <c r="Z131" i="5"/>
  <c r="Y132" i="5"/>
  <c r="Z132" i="5"/>
  <c r="Y133" i="5"/>
  <c r="Z133" i="5"/>
  <c r="Y134" i="5"/>
  <c r="Z134" i="5"/>
  <c r="Y135" i="5"/>
  <c r="Z135" i="5"/>
  <c r="Y136" i="5"/>
  <c r="Z136" i="5"/>
  <c r="Y137" i="5"/>
  <c r="Z137" i="5"/>
  <c r="Y138" i="5"/>
  <c r="Z138" i="5"/>
  <c r="Y139" i="5"/>
  <c r="Z139" i="5"/>
  <c r="Y140" i="5"/>
  <c r="Z140" i="5"/>
  <c r="Y141" i="5"/>
  <c r="Z141" i="5"/>
  <c r="Y142" i="5"/>
  <c r="Z142" i="5"/>
  <c r="Y143" i="5"/>
  <c r="Z143" i="5"/>
  <c r="Y144" i="5"/>
  <c r="Z144" i="5"/>
  <c r="Y145" i="5"/>
  <c r="Z145" i="5"/>
  <c r="Y146" i="5"/>
  <c r="Z146" i="5"/>
  <c r="Y147" i="5"/>
  <c r="Z147" i="5"/>
  <c r="Y148" i="5"/>
  <c r="Z148" i="5"/>
  <c r="Z2" i="5"/>
  <c r="Y2" i="5"/>
  <c r="BB21" i="5"/>
  <c r="BV21" i="5" s="1"/>
  <c r="BB19" i="5"/>
  <c r="BV19" i="5" s="1"/>
  <c r="BB17" i="5"/>
  <c r="BV17" i="5" s="1"/>
  <c r="AL153" i="5"/>
  <c r="AJ153" i="5"/>
  <c r="AI153" i="5"/>
  <c r="AH153" i="5"/>
  <c r="AG153" i="5"/>
  <c r="R153" i="5"/>
  <c r="Q153" i="5"/>
  <c r="P153" i="5"/>
  <c r="N153" i="5"/>
  <c r="L153" i="5"/>
  <c r="J153" i="5"/>
  <c r="I153" i="5"/>
  <c r="H153" i="5"/>
  <c r="G153" i="5"/>
  <c r="F153" i="5"/>
  <c r="E153" i="5"/>
  <c r="C153" i="5"/>
  <c r="B153" i="5"/>
  <c r="BY148" i="5"/>
  <c r="BI148" i="5"/>
  <c r="BE148" i="5"/>
  <c r="AR148" i="5"/>
  <c r="AO148" i="5"/>
  <c r="AM148" i="5"/>
  <c r="AK148" i="5"/>
  <c r="AY148" i="5"/>
  <c r="X148" i="5"/>
  <c r="V148" i="5"/>
  <c r="U148" i="5"/>
  <c r="S148" i="5"/>
  <c r="D148" i="5"/>
  <c r="BT147" i="5"/>
  <c r="BG147" i="5"/>
  <c r="CA147" i="5" s="1"/>
  <c r="AY147" i="5"/>
  <c r="AQ147" i="5"/>
  <c r="AM147" i="5"/>
  <c r="AK147" i="5"/>
  <c r="BE147" i="5" s="1"/>
  <c r="BY147" i="5" s="1"/>
  <c r="AZ147" i="5"/>
  <c r="AB147" i="5"/>
  <c r="X147" i="5"/>
  <c r="AR147" i="5" s="1"/>
  <c r="W147" i="5"/>
  <c r="AA147" i="5" s="1"/>
  <c r="V147" i="5"/>
  <c r="U147" i="5"/>
  <c r="AO147" i="5" s="1"/>
  <c r="BI147" i="5" s="1"/>
  <c r="S147" i="5"/>
  <c r="BE146" i="5"/>
  <c r="BY146" i="5" s="1"/>
  <c r="AO146" i="5"/>
  <c r="BI146" i="5" s="1"/>
  <c r="AM146" i="5"/>
  <c r="AK146" i="5"/>
  <c r="AY146" i="5"/>
  <c r="X146" i="5"/>
  <c r="AR146" i="5" s="1"/>
  <c r="W146" i="5"/>
  <c r="V146" i="5"/>
  <c r="AP146" i="5" s="1"/>
  <c r="U146" i="5"/>
  <c r="S146" i="5"/>
  <c r="O146" i="5"/>
  <c r="BG145" i="5"/>
  <c r="CA145" i="5" s="1"/>
  <c r="AY145" i="5"/>
  <c r="AQ145" i="5"/>
  <c r="AM145" i="5"/>
  <c r="AK145" i="5"/>
  <c r="BE145" i="5" s="1"/>
  <c r="BY145" i="5" s="1"/>
  <c r="AZ145" i="5"/>
  <c r="BT145" i="5" s="1"/>
  <c r="AB145" i="5"/>
  <c r="X145" i="5"/>
  <c r="AR145" i="5" s="1"/>
  <c r="W145" i="5"/>
  <c r="AA145" i="5" s="1"/>
  <c r="V145" i="5"/>
  <c r="U145" i="5"/>
  <c r="AO145" i="5" s="1"/>
  <c r="BI145" i="5" s="1"/>
  <c r="S145" i="5"/>
  <c r="BE144" i="5"/>
  <c r="BY144" i="5" s="1"/>
  <c r="AZ144" i="5"/>
  <c r="BT144" i="5" s="1"/>
  <c r="AR144" i="5"/>
  <c r="AO144" i="5"/>
  <c r="BI144" i="5" s="1"/>
  <c r="AM144" i="5"/>
  <c r="AK144" i="5"/>
  <c r="AY144" i="5"/>
  <c r="X144" i="5"/>
  <c r="W144" i="5"/>
  <c r="V144" i="5"/>
  <c r="AP144" i="5" s="1"/>
  <c r="U144" i="5"/>
  <c r="S144" i="5"/>
  <c r="O144" i="5"/>
  <c r="BG143" i="5"/>
  <c r="CA143" i="5" s="1"/>
  <c r="AY143" i="5"/>
  <c r="AQ143" i="5"/>
  <c r="AP143" i="5"/>
  <c r="AM143" i="5"/>
  <c r="AK143" i="5"/>
  <c r="BE143" i="5" s="1"/>
  <c r="BY143" i="5" s="1"/>
  <c r="AZ143" i="5"/>
  <c r="BT143" i="5" s="1"/>
  <c r="AB143" i="5"/>
  <c r="X143" i="5"/>
  <c r="AR143" i="5" s="1"/>
  <c r="W143" i="5"/>
  <c r="AA143" i="5" s="1"/>
  <c r="V143" i="5"/>
  <c r="U143" i="5"/>
  <c r="AO143" i="5" s="1"/>
  <c r="BI143" i="5" s="1"/>
  <c r="S143" i="5"/>
  <c r="AQ142" i="5"/>
  <c r="AP142" i="5"/>
  <c r="AM142" i="5"/>
  <c r="AK142" i="5"/>
  <c r="BE142" i="5" s="1"/>
  <c r="BY142" i="5" s="1"/>
  <c r="AY142" i="5"/>
  <c r="AB142" i="5"/>
  <c r="X142" i="5"/>
  <c r="AR142" i="5" s="1"/>
  <c r="W142" i="5"/>
  <c r="AA142" i="5" s="1"/>
  <c r="V142" i="5"/>
  <c r="U142" i="5"/>
  <c r="AO142" i="5" s="1"/>
  <c r="BI142" i="5" s="1"/>
  <c r="S142" i="5"/>
  <c r="O142" i="5"/>
  <c r="CA141" i="5"/>
  <c r="BY141" i="5"/>
  <c r="BE141" i="5"/>
  <c r="AZ141" i="5"/>
  <c r="BT141" i="5" s="1"/>
  <c r="AR141" i="5"/>
  <c r="AO141" i="5"/>
  <c r="BI141" i="5" s="1"/>
  <c r="AM141" i="5"/>
  <c r="BG141" i="5" s="1"/>
  <c r="AK141" i="5"/>
  <c r="AY141" i="5"/>
  <c r="X141" i="5"/>
  <c r="W141" i="5"/>
  <c r="AB141" i="5" s="1"/>
  <c r="V141" i="5"/>
  <c r="U141" i="5"/>
  <c r="S141" i="5"/>
  <c r="O141" i="5"/>
  <c r="AZ140" i="5"/>
  <c r="BT140" i="5" s="1"/>
  <c r="AY140" i="5"/>
  <c r="AQ140" i="5"/>
  <c r="AM140" i="5"/>
  <c r="AK140" i="5"/>
  <c r="BE140" i="5" s="1"/>
  <c r="BY140" i="5" s="1"/>
  <c r="AB140" i="5"/>
  <c r="X140" i="5"/>
  <c r="AR140" i="5" s="1"/>
  <c r="W140" i="5"/>
  <c r="AA140" i="5" s="1"/>
  <c r="V140" i="5"/>
  <c r="AP140" i="5" s="1"/>
  <c r="U140" i="5"/>
  <c r="AO140" i="5" s="1"/>
  <c r="BI140" i="5" s="1"/>
  <c r="S140" i="5"/>
  <c r="BY139" i="5"/>
  <c r="BI139" i="5"/>
  <c r="BE139" i="5"/>
  <c r="AO139" i="5"/>
  <c r="AM139" i="5"/>
  <c r="BG139" i="5" s="1"/>
  <c r="CA139" i="5" s="1"/>
  <c r="AK139" i="5"/>
  <c r="AZ139" i="5"/>
  <c r="BT139" i="5" s="1"/>
  <c r="AY139" i="5"/>
  <c r="X139" i="5"/>
  <c r="AR139" i="5" s="1"/>
  <c r="W139" i="5"/>
  <c r="AB139" i="5" s="1"/>
  <c r="V139" i="5"/>
  <c r="AP139" i="5" s="1"/>
  <c r="U139" i="5"/>
  <c r="S139" i="5"/>
  <c r="O139" i="5"/>
  <c r="BG138" i="5"/>
  <c r="CA138" i="5" s="1"/>
  <c r="AY138" i="5"/>
  <c r="AQ138" i="5"/>
  <c r="AM138" i="5"/>
  <c r="AK138" i="5"/>
  <c r="BE138" i="5" s="1"/>
  <c r="BY138" i="5" s="1"/>
  <c r="AB138" i="5"/>
  <c r="X138" i="5"/>
  <c r="AR138" i="5" s="1"/>
  <c r="W138" i="5"/>
  <c r="AA138" i="5" s="1"/>
  <c r="V138" i="5"/>
  <c r="U138" i="5"/>
  <c r="AO138" i="5" s="1"/>
  <c r="BI138" i="5" s="1"/>
  <c r="S138" i="5"/>
  <c r="CA137" i="5"/>
  <c r="BE137" i="5"/>
  <c r="BY137" i="5" s="1"/>
  <c r="AP137" i="5"/>
  <c r="AM137" i="5"/>
  <c r="BG137" i="5" s="1"/>
  <c r="AK137" i="5"/>
  <c r="AZ137" i="5"/>
  <c r="BT137" i="5" s="1"/>
  <c r="AY137" i="5"/>
  <c r="X137" i="5"/>
  <c r="AR137" i="5" s="1"/>
  <c r="W137" i="5"/>
  <c r="AQ137" i="5" s="1"/>
  <c r="V137" i="5"/>
  <c r="U137" i="5"/>
  <c r="AO137" i="5" s="1"/>
  <c r="BI137" i="5" s="1"/>
  <c r="S137" i="5"/>
  <c r="O137" i="5"/>
  <c r="BG136" i="5"/>
  <c r="CA136" i="5" s="1"/>
  <c r="BE136" i="5"/>
  <c r="BY136" i="5" s="1"/>
  <c r="AZ136" i="5"/>
  <c r="BT136" i="5" s="1"/>
  <c r="AR136" i="5"/>
  <c r="AO136" i="5"/>
  <c r="BI136" i="5" s="1"/>
  <c r="AM136" i="5"/>
  <c r="AK136" i="5"/>
  <c r="AY136" i="5"/>
  <c r="AA136" i="5"/>
  <c r="X136" i="5"/>
  <c r="W136" i="5"/>
  <c r="V136" i="5"/>
  <c r="AP136" i="5" s="1"/>
  <c r="U136" i="5"/>
  <c r="S136" i="5"/>
  <c r="O136" i="5"/>
  <c r="CA135" i="5"/>
  <c r="BG135" i="5"/>
  <c r="BE135" i="5"/>
  <c r="BY135" i="5" s="1"/>
  <c r="AP135" i="5"/>
  <c r="AM135" i="5"/>
  <c r="AK135" i="5"/>
  <c r="AZ135" i="5"/>
  <c r="BT135" i="5" s="1"/>
  <c r="AY135" i="5"/>
  <c r="AA135" i="5"/>
  <c r="X135" i="5"/>
  <c r="AR135" i="5" s="1"/>
  <c r="W135" i="5"/>
  <c r="AQ135" i="5" s="1"/>
  <c r="V135" i="5"/>
  <c r="U135" i="5"/>
  <c r="AO135" i="5" s="1"/>
  <c r="BI135" i="5" s="1"/>
  <c r="S135" i="5"/>
  <c r="BG134" i="5"/>
  <c r="CA134" i="5" s="1"/>
  <c r="AY134" i="5"/>
  <c r="AQ134" i="5"/>
  <c r="AP134" i="5"/>
  <c r="AM134" i="5"/>
  <c r="AK134" i="5"/>
  <c r="BE134" i="5" s="1"/>
  <c r="BY134" i="5" s="1"/>
  <c r="AB134" i="5"/>
  <c r="X134" i="5"/>
  <c r="AR134" i="5" s="1"/>
  <c r="W134" i="5"/>
  <c r="AA134" i="5" s="1"/>
  <c r="V134" i="5"/>
  <c r="U134" i="5"/>
  <c r="AO134" i="5" s="1"/>
  <c r="BI134" i="5" s="1"/>
  <c r="S134" i="5"/>
  <c r="O134" i="5"/>
  <c r="BG133" i="5"/>
  <c r="CA133" i="5" s="1"/>
  <c r="BE133" i="5"/>
  <c r="BY133" i="5" s="1"/>
  <c r="AZ133" i="5"/>
  <c r="BT133" i="5" s="1"/>
  <c r="AY133" i="5"/>
  <c r="AR133" i="5"/>
  <c r="AM133" i="5"/>
  <c r="AK133" i="5"/>
  <c r="AA133" i="5"/>
  <c r="BA133" i="5"/>
  <c r="BU133" i="5" s="1"/>
  <c r="X133" i="5"/>
  <c r="W133" i="5"/>
  <c r="V133" i="5"/>
  <c r="AP133" i="5" s="1"/>
  <c r="U133" i="5"/>
  <c r="AO133" i="5" s="1"/>
  <c r="BI133" i="5" s="1"/>
  <c r="S133" i="5"/>
  <c r="O133" i="5"/>
  <c r="CA132" i="5"/>
  <c r="BG132" i="5"/>
  <c r="BE132" i="5"/>
  <c r="BY132" i="5" s="1"/>
  <c r="AP132" i="5"/>
  <c r="BA132" i="5" s="1"/>
  <c r="BU132" i="5" s="1"/>
  <c r="AM132" i="5"/>
  <c r="AK132" i="5"/>
  <c r="AZ132" i="5"/>
  <c r="BT132" i="5" s="1"/>
  <c r="AY132" i="5"/>
  <c r="AA132" i="5"/>
  <c r="X132" i="5"/>
  <c r="AR132" i="5" s="1"/>
  <c r="W132" i="5"/>
  <c r="AQ132" i="5" s="1"/>
  <c r="V132" i="5"/>
  <c r="U132" i="5"/>
  <c r="AO132" i="5" s="1"/>
  <c r="BI132" i="5" s="1"/>
  <c r="S132" i="5"/>
  <c r="BT131" i="5"/>
  <c r="AZ131" i="5"/>
  <c r="AY131" i="5"/>
  <c r="AR131" i="5"/>
  <c r="AM131" i="5"/>
  <c r="AK131" i="5"/>
  <c r="BE131" i="5" s="1"/>
  <c r="BY131" i="5" s="1"/>
  <c r="X131" i="5"/>
  <c r="W131" i="5"/>
  <c r="AB131" i="5" s="1"/>
  <c r="V131" i="5"/>
  <c r="AP131" i="5" s="1"/>
  <c r="U131" i="5"/>
  <c r="AO131" i="5" s="1"/>
  <c r="BI131" i="5" s="1"/>
  <c r="S131" i="5"/>
  <c r="O131" i="5"/>
  <c r="BG130" i="5"/>
  <c r="CA130" i="5" s="1"/>
  <c r="AP130" i="5"/>
  <c r="AM130" i="5"/>
  <c r="AK130" i="5"/>
  <c r="BE130" i="5" s="1"/>
  <c r="BY130" i="5" s="1"/>
  <c r="AZ130" i="5"/>
  <c r="BT130" i="5" s="1"/>
  <c r="AY130" i="5"/>
  <c r="AA130" i="5"/>
  <c r="X130" i="5"/>
  <c r="AR130" i="5" s="1"/>
  <c r="W130" i="5"/>
  <c r="AQ130" i="5" s="1"/>
  <c r="V130" i="5"/>
  <c r="U130" i="5"/>
  <c r="AO130" i="5" s="1"/>
  <c r="BI130" i="5" s="1"/>
  <c r="S130" i="5"/>
  <c r="BG129" i="5"/>
  <c r="CA129" i="5" s="1"/>
  <c r="BE129" i="5"/>
  <c r="BY129" i="5" s="1"/>
  <c r="AZ129" i="5"/>
  <c r="BT129" i="5" s="1"/>
  <c r="AY129" i="5"/>
  <c r="AR129" i="5"/>
  <c r="AM129" i="5"/>
  <c r="AK129" i="5"/>
  <c r="AA129" i="5"/>
  <c r="BA129" i="5"/>
  <c r="BU129" i="5" s="1"/>
  <c r="X129" i="5"/>
  <c r="W129" i="5"/>
  <c r="V129" i="5"/>
  <c r="AP129" i="5" s="1"/>
  <c r="U129" i="5"/>
  <c r="AO129" i="5" s="1"/>
  <c r="BI129" i="5" s="1"/>
  <c r="S129" i="5"/>
  <c r="O129" i="5"/>
  <c r="CA128" i="5"/>
  <c r="BG128" i="5"/>
  <c r="BE128" i="5"/>
  <c r="BY128" i="5" s="1"/>
  <c r="AP128" i="5"/>
  <c r="AM128" i="5"/>
  <c r="AK128" i="5"/>
  <c r="AZ128" i="5"/>
  <c r="BT128" i="5" s="1"/>
  <c r="AY128" i="5"/>
  <c r="AA128" i="5"/>
  <c r="X128" i="5"/>
  <c r="AR128" i="5" s="1"/>
  <c r="W128" i="5"/>
  <c r="AQ128" i="5" s="1"/>
  <c r="V128" i="5"/>
  <c r="U128" i="5"/>
  <c r="AO128" i="5" s="1"/>
  <c r="BI128" i="5" s="1"/>
  <c r="S128" i="5"/>
  <c r="BT127" i="5"/>
  <c r="AZ127" i="5"/>
  <c r="AY127" i="5"/>
  <c r="AR127" i="5"/>
  <c r="AM127" i="5"/>
  <c r="AK127" i="5"/>
  <c r="BE127" i="5" s="1"/>
  <c r="BY127" i="5" s="1"/>
  <c r="X127" i="5"/>
  <c r="W127" i="5"/>
  <c r="AB127" i="5" s="1"/>
  <c r="V127" i="5"/>
  <c r="AP127" i="5" s="1"/>
  <c r="U127" i="5"/>
  <c r="AO127" i="5" s="1"/>
  <c r="BI127" i="5" s="1"/>
  <c r="S127" i="5"/>
  <c r="O127" i="5"/>
  <c r="BG126" i="5"/>
  <c r="CA126" i="5" s="1"/>
  <c r="AP126" i="5"/>
  <c r="AM126" i="5"/>
  <c r="AK126" i="5"/>
  <c r="BE126" i="5" s="1"/>
  <c r="BY126" i="5" s="1"/>
  <c r="AZ126" i="5"/>
  <c r="BT126" i="5" s="1"/>
  <c r="AY126" i="5"/>
  <c r="AA126" i="5"/>
  <c r="X126" i="5"/>
  <c r="AR126" i="5" s="1"/>
  <c r="W126" i="5"/>
  <c r="AQ126" i="5" s="1"/>
  <c r="V126" i="5"/>
  <c r="U126" i="5"/>
  <c r="AO126" i="5" s="1"/>
  <c r="BI126" i="5" s="1"/>
  <c r="S126" i="5"/>
  <c r="BG125" i="5"/>
  <c r="CA125" i="5" s="1"/>
  <c r="BE125" i="5"/>
  <c r="BY125" i="5" s="1"/>
  <c r="AZ125" i="5"/>
  <c r="BT125" i="5" s="1"/>
  <c r="AY125" i="5"/>
  <c r="AR125" i="5"/>
  <c r="AM125" i="5"/>
  <c r="AK125" i="5"/>
  <c r="AA125" i="5"/>
  <c r="X125" i="5"/>
  <c r="W125" i="5"/>
  <c r="V125" i="5"/>
  <c r="AP125" i="5" s="1"/>
  <c r="U125" i="5"/>
  <c r="AO125" i="5" s="1"/>
  <c r="BI125" i="5" s="1"/>
  <c r="S125" i="5"/>
  <c r="O125" i="5"/>
  <c r="CA124" i="5"/>
  <c r="BG124" i="5"/>
  <c r="BE124" i="5"/>
  <c r="BY124" i="5" s="1"/>
  <c r="AP124" i="5"/>
  <c r="BA124" i="5" s="1"/>
  <c r="BU124" i="5" s="1"/>
  <c r="AM124" i="5"/>
  <c r="AK124" i="5"/>
  <c r="AZ124" i="5"/>
  <c r="BT124" i="5" s="1"/>
  <c r="AY124" i="5"/>
  <c r="AA124" i="5"/>
  <c r="X124" i="5"/>
  <c r="AR124" i="5" s="1"/>
  <c r="W124" i="5"/>
  <c r="AQ124" i="5" s="1"/>
  <c r="V124" i="5"/>
  <c r="U124" i="5"/>
  <c r="AO124" i="5" s="1"/>
  <c r="BI124" i="5" s="1"/>
  <c r="S124" i="5"/>
  <c r="BT123" i="5"/>
  <c r="BG123" i="5"/>
  <c r="CA123" i="5" s="1"/>
  <c r="AZ123" i="5"/>
  <c r="AR123" i="5"/>
  <c r="AQ123" i="5"/>
  <c r="AM123" i="5"/>
  <c r="AK123" i="5"/>
  <c r="BE123" i="5" s="1"/>
  <c r="BY123" i="5" s="1"/>
  <c r="AY123" i="5"/>
  <c r="X123" i="5"/>
  <c r="W123" i="5"/>
  <c r="AB123" i="5" s="1"/>
  <c r="V123" i="5"/>
  <c r="U123" i="5"/>
  <c r="AO123" i="5" s="1"/>
  <c r="BI123" i="5" s="1"/>
  <c r="S123" i="5"/>
  <c r="O123" i="5"/>
  <c r="BG122" i="5"/>
  <c r="CA122" i="5" s="1"/>
  <c r="AY122" i="5"/>
  <c r="AQ122" i="5"/>
  <c r="AP122" i="5"/>
  <c r="AO122" i="5"/>
  <c r="BI122" i="5" s="1"/>
  <c r="AM122" i="5"/>
  <c r="AK122" i="5"/>
  <c r="BE122" i="5" s="1"/>
  <c r="BY122" i="5" s="1"/>
  <c r="AA122" i="5"/>
  <c r="X122" i="5"/>
  <c r="AR122" i="5" s="1"/>
  <c r="W122" i="5"/>
  <c r="AB122" i="5" s="1"/>
  <c r="V122" i="5"/>
  <c r="U122" i="5"/>
  <c r="S122" i="5"/>
  <c r="BG121" i="5"/>
  <c r="CA121" i="5" s="1"/>
  <c r="AZ121" i="5"/>
  <c r="BT121" i="5" s="1"/>
  <c r="AR121" i="5"/>
  <c r="AO121" i="5"/>
  <c r="BI121" i="5" s="1"/>
  <c r="AM121" i="5"/>
  <c r="AK121" i="5"/>
  <c r="BE121" i="5" s="1"/>
  <c r="BY121" i="5" s="1"/>
  <c r="AY121" i="5"/>
  <c r="AA121" i="5"/>
  <c r="X121" i="5"/>
  <c r="W121" i="5"/>
  <c r="AB121" i="5" s="1"/>
  <c r="V121" i="5"/>
  <c r="U121" i="5"/>
  <c r="S121" i="5"/>
  <c r="O121" i="5"/>
  <c r="BG120" i="5"/>
  <c r="CA120" i="5" s="1"/>
  <c r="BE120" i="5"/>
  <c r="BY120" i="5" s="1"/>
  <c r="AP120" i="5"/>
  <c r="AM120" i="5"/>
  <c r="AK120" i="5"/>
  <c r="AZ120" i="5"/>
  <c r="BT120" i="5" s="1"/>
  <c r="AY120" i="5"/>
  <c r="X120" i="5"/>
  <c r="AR120" i="5" s="1"/>
  <c r="W120" i="5"/>
  <c r="AB120" i="5" s="1"/>
  <c r="V120" i="5"/>
  <c r="U120" i="5"/>
  <c r="AO120" i="5" s="1"/>
  <c r="BI120" i="5" s="1"/>
  <c r="S120" i="5"/>
  <c r="O120" i="5"/>
  <c r="BI119" i="5"/>
  <c r="BG119" i="5"/>
  <c r="CA119" i="5" s="1"/>
  <c r="AZ119" i="5"/>
  <c r="BT119" i="5" s="1"/>
  <c r="AR119" i="5"/>
  <c r="AO119" i="5"/>
  <c r="AM119" i="5"/>
  <c r="AK119" i="5"/>
  <c r="BE119" i="5" s="1"/>
  <c r="BY119" i="5" s="1"/>
  <c r="AY119" i="5"/>
  <c r="X119" i="5"/>
  <c r="W119" i="5"/>
  <c r="AB119" i="5" s="1"/>
  <c r="V119" i="5"/>
  <c r="AP119" i="5" s="1"/>
  <c r="U119" i="5"/>
  <c r="S119" i="5"/>
  <c r="BG118" i="5"/>
  <c r="CA118" i="5" s="1"/>
  <c r="AP118" i="5"/>
  <c r="AM118" i="5"/>
  <c r="AK118" i="5"/>
  <c r="BE118" i="5" s="1"/>
  <c r="BY118" i="5" s="1"/>
  <c r="AZ118" i="5"/>
  <c r="BT118" i="5" s="1"/>
  <c r="AY118" i="5"/>
  <c r="X118" i="5"/>
  <c r="AR118" i="5" s="1"/>
  <c r="W118" i="5"/>
  <c r="AB118" i="5" s="1"/>
  <c r="V118" i="5"/>
  <c r="U118" i="5"/>
  <c r="AO118" i="5" s="1"/>
  <c r="BI118" i="5" s="1"/>
  <c r="S118" i="5"/>
  <c r="O118" i="5"/>
  <c r="BE117" i="5"/>
  <c r="BY117" i="5" s="1"/>
  <c r="AZ117" i="5"/>
  <c r="BT117" i="5" s="1"/>
  <c r="AR117" i="5"/>
  <c r="AO117" i="5"/>
  <c r="BI117" i="5" s="1"/>
  <c r="AM117" i="5"/>
  <c r="BG117" i="5" s="1"/>
  <c r="CA117" i="5" s="1"/>
  <c r="AK117" i="5"/>
  <c r="AY117" i="5"/>
  <c r="X117" i="5"/>
  <c r="W117" i="5"/>
  <c r="AB117" i="5" s="1"/>
  <c r="V117" i="5"/>
  <c r="U117" i="5"/>
  <c r="S117" i="5"/>
  <c r="CA116" i="5"/>
  <c r="BG116" i="5"/>
  <c r="BE116" i="5"/>
  <c r="BY116" i="5" s="1"/>
  <c r="AY116" i="5"/>
  <c r="AP116" i="5"/>
  <c r="AM116" i="5"/>
  <c r="AK116" i="5"/>
  <c r="AZ116" i="5"/>
  <c r="BT116" i="5" s="1"/>
  <c r="X116" i="5"/>
  <c r="AR116" i="5" s="1"/>
  <c r="W116" i="5"/>
  <c r="O115" i="5" s="1"/>
  <c r="V116" i="5"/>
  <c r="U116" i="5"/>
  <c r="AO116" i="5" s="1"/>
  <c r="BI116" i="5" s="1"/>
  <c r="S116" i="5"/>
  <c r="O116" i="5"/>
  <c r="BT115" i="5"/>
  <c r="BI115" i="5"/>
  <c r="BG115" i="5"/>
  <c r="CA115" i="5" s="1"/>
  <c r="AZ115" i="5"/>
  <c r="AR115" i="5"/>
  <c r="AO115" i="5"/>
  <c r="AM115" i="5"/>
  <c r="AK115" i="5"/>
  <c r="BE115" i="5" s="1"/>
  <c r="BY115" i="5" s="1"/>
  <c r="AY115" i="5"/>
  <c r="X115" i="5"/>
  <c r="W115" i="5"/>
  <c r="AB115" i="5" s="1"/>
  <c r="V115" i="5"/>
  <c r="U115" i="5"/>
  <c r="S115" i="5"/>
  <c r="BG114" i="5"/>
  <c r="CA114" i="5" s="1"/>
  <c r="AQ114" i="5"/>
  <c r="AP114" i="5"/>
  <c r="AO114" i="5"/>
  <c r="BI114" i="5" s="1"/>
  <c r="AM114" i="5"/>
  <c r="AK114" i="5"/>
  <c r="BE114" i="5" s="1"/>
  <c r="BY114" i="5" s="1"/>
  <c r="AZ114" i="5"/>
  <c r="BT114" i="5" s="1"/>
  <c r="AY114" i="5"/>
  <c r="AA114" i="5"/>
  <c r="X114" i="5"/>
  <c r="AR114" i="5" s="1"/>
  <c r="W114" i="5"/>
  <c r="O113" i="5" s="1"/>
  <c r="V114" i="5"/>
  <c r="U114" i="5"/>
  <c r="S114" i="5"/>
  <c r="O114" i="5"/>
  <c r="AZ113" i="5"/>
  <c r="BT113" i="5" s="1"/>
  <c r="AR113" i="5"/>
  <c r="AM113" i="5"/>
  <c r="AK113" i="5"/>
  <c r="BE113" i="5" s="1"/>
  <c r="BY113" i="5" s="1"/>
  <c r="AY113" i="5"/>
  <c r="X113" i="5"/>
  <c r="W113" i="5"/>
  <c r="AB113" i="5" s="1"/>
  <c r="V113" i="5"/>
  <c r="AP113" i="5" s="1"/>
  <c r="U113" i="5"/>
  <c r="AO113" i="5" s="1"/>
  <c r="BI113" i="5" s="1"/>
  <c r="S113" i="5"/>
  <c r="CA112" i="5"/>
  <c r="BG112" i="5"/>
  <c r="BE112" i="5"/>
  <c r="BY112" i="5" s="1"/>
  <c r="AQ112" i="5"/>
  <c r="AP112" i="5"/>
  <c r="AO112" i="5"/>
  <c r="BI112" i="5" s="1"/>
  <c r="AM112" i="5"/>
  <c r="AK112" i="5"/>
  <c r="AZ112" i="5"/>
  <c r="BT112" i="5" s="1"/>
  <c r="AY112" i="5"/>
  <c r="AB112" i="5"/>
  <c r="X112" i="5"/>
  <c r="AR112" i="5" s="1"/>
  <c r="W112" i="5"/>
  <c r="AA112" i="5" s="1"/>
  <c r="V112" i="5"/>
  <c r="U112" i="5"/>
  <c r="S112" i="5"/>
  <c r="O112" i="5"/>
  <c r="BG111" i="5"/>
  <c r="CA111" i="5" s="1"/>
  <c r="AZ111" i="5"/>
  <c r="BT111" i="5" s="1"/>
  <c r="AR111" i="5"/>
  <c r="AO111" i="5"/>
  <c r="BI111" i="5" s="1"/>
  <c r="AM111" i="5"/>
  <c r="AK111" i="5"/>
  <c r="BE111" i="5" s="1"/>
  <c r="BY111" i="5" s="1"/>
  <c r="AY111" i="5"/>
  <c r="AA111" i="5"/>
  <c r="X111" i="5"/>
  <c r="W111" i="5"/>
  <c r="AB111" i="5" s="1"/>
  <c r="V111" i="5"/>
  <c r="U111" i="5"/>
  <c r="S111" i="5"/>
  <c r="O111" i="5"/>
  <c r="BG110" i="5"/>
  <c r="CA110" i="5" s="1"/>
  <c r="BE110" i="5"/>
  <c r="BY110" i="5" s="1"/>
  <c r="AY110" i="5"/>
  <c r="AP110" i="5"/>
  <c r="AM110" i="5"/>
  <c r="AK110" i="5"/>
  <c r="X110" i="5"/>
  <c r="AR110" i="5" s="1"/>
  <c r="W110" i="5"/>
  <c r="AB110" i="5" s="1"/>
  <c r="V110" i="5"/>
  <c r="U110" i="5"/>
  <c r="AO110" i="5" s="1"/>
  <c r="BI110" i="5" s="1"/>
  <c r="S110" i="5"/>
  <c r="O110" i="5"/>
  <c r="BE109" i="5"/>
  <c r="BY109" i="5" s="1"/>
  <c r="AZ109" i="5"/>
  <c r="BT109" i="5" s="1"/>
  <c r="AY109" i="5"/>
  <c r="AR109" i="5"/>
  <c r="AM109" i="5"/>
  <c r="AK109" i="5"/>
  <c r="X109" i="5"/>
  <c r="W109" i="5"/>
  <c r="AB109" i="5" s="1"/>
  <c r="V109" i="5"/>
  <c r="U109" i="5"/>
  <c r="AO109" i="5" s="1"/>
  <c r="BI109" i="5" s="1"/>
  <c r="S109" i="5"/>
  <c r="BG108" i="5"/>
  <c r="CA108" i="5" s="1"/>
  <c r="AY108" i="5"/>
  <c r="AP108" i="5"/>
  <c r="AM108" i="5"/>
  <c r="AK108" i="5"/>
  <c r="BE108" i="5" s="1"/>
  <c r="BY108" i="5" s="1"/>
  <c r="AZ108" i="5"/>
  <c r="BT108" i="5" s="1"/>
  <c r="X108" i="5"/>
  <c r="AR108" i="5" s="1"/>
  <c r="W108" i="5"/>
  <c r="AA108" i="5" s="1"/>
  <c r="V108" i="5"/>
  <c r="U108" i="5"/>
  <c r="AO108" i="5" s="1"/>
  <c r="BI108" i="5" s="1"/>
  <c r="S108" i="5"/>
  <c r="O108" i="5"/>
  <c r="BI107" i="5"/>
  <c r="BG107" i="5"/>
  <c r="CA107" i="5" s="1"/>
  <c r="BE107" i="5"/>
  <c r="BY107" i="5" s="1"/>
  <c r="AZ107" i="5"/>
  <c r="BT107" i="5" s="1"/>
  <c r="AR107" i="5"/>
  <c r="AO107" i="5"/>
  <c r="AM107" i="5"/>
  <c r="AK107" i="5"/>
  <c r="AY107" i="5"/>
  <c r="X107" i="5"/>
  <c r="W107" i="5"/>
  <c r="V107" i="5"/>
  <c r="U107" i="5"/>
  <c r="S107" i="5"/>
  <c r="O107" i="5"/>
  <c r="CA106" i="5"/>
  <c r="BG106" i="5"/>
  <c r="BF106" i="5"/>
  <c r="AY106" i="5"/>
  <c r="AQ106" i="5"/>
  <c r="AP106" i="5"/>
  <c r="AO106" i="5"/>
  <c r="BI106" i="5" s="1"/>
  <c r="AM106" i="5"/>
  <c r="AK106" i="5"/>
  <c r="BE106" i="5" s="1"/>
  <c r="BY106" i="5" s="1"/>
  <c r="AA106" i="5"/>
  <c r="X106" i="5"/>
  <c r="AR106" i="5" s="1"/>
  <c r="W106" i="5"/>
  <c r="O105" i="5" s="1"/>
  <c r="V106" i="5"/>
  <c r="U106" i="5"/>
  <c r="S106" i="5"/>
  <c r="AZ105" i="5"/>
  <c r="BT105" i="5" s="1"/>
  <c r="AR105" i="5"/>
  <c r="AM105" i="5"/>
  <c r="AK105" i="5"/>
  <c r="BE105" i="5" s="1"/>
  <c r="BY105" i="5" s="1"/>
  <c r="AY105" i="5"/>
  <c r="X105" i="5"/>
  <c r="W105" i="5"/>
  <c r="AB105" i="5" s="1"/>
  <c r="V105" i="5"/>
  <c r="AP105" i="5" s="1"/>
  <c r="U105" i="5"/>
  <c r="AO105" i="5" s="1"/>
  <c r="BI105" i="5" s="1"/>
  <c r="S105" i="5"/>
  <c r="CA104" i="5"/>
  <c r="BG104" i="5"/>
  <c r="AQ104" i="5"/>
  <c r="AP104" i="5"/>
  <c r="AO104" i="5"/>
  <c r="BI104" i="5" s="1"/>
  <c r="AM104" i="5"/>
  <c r="AK104" i="5"/>
  <c r="BE104" i="5" s="1"/>
  <c r="BY104" i="5" s="1"/>
  <c r="AZ104" i="5"/>
  <c r="BT104" i="5" s="1"/>
  <c r="AY104" i="5"/>
  <c r="BC104" i="5" s="1"/>
  <c r="AB104" i="5"/>
  <c r="X104" i="5"/>
  <c r="AR104" i="5" s="1"/>
  <c r="W104" i="5"/>
  <c r="AA104" i="5" s="1"/>
  <c r="V104" i="5"/>
  <c r="U104" i="5"/>
  <c r="S104" i="5"/>
  <c r="O104" i="5"/>
  <c r="BG103" i="5"/>
  <c r="CA103" i="5" s="1"/>
  <c r="AZ103" i="5"/>
  <c r="BT103" i="5" s="1"/>
  <c r="AR103" i="5"/>
  <c r="AQ103" i="5"/>
  <c r="AO103" i="5"/>
  <c r="BI103" i="5" s="1"/>
  <c r="AM103" i="5"/>
  <c r="AK103" i="5"/>
  <c r="BE103" i="5" s="1"/>
  <c r="BY103" i="5" s="1"/>
  <c r="AY103" i="5"/>
  <c r="AA103" i="5"/>
  <c r="X103" i="5"/>
  <c r="W103" i="5"/>
  <c r="V103" i="5"/>
  <c r="U103" i="5"/>
  <c r="S103" i="5"/>
  <c r="AY102" i="5"/>
  <c r="AQ102" i="5"/>
  <c r="AM102" i="5"/>
  <c r="AK102" i="5"/>
  <c r="BE102" i="5" s="1"/>
  <c r="BY102" i="5" s="1"/>
  <c r="AB102" i="5"/>
  <c r="X102" i="5"/>
  <c r="AR102" i="5" s="1"/>
  <c r="W102" i="5"/>
  <c r="AA102" i="5" s="1"/>
  <c r="V102" i="5"/>
  <c r="AP102" i="5" s="1"/>
  <c r="U102" i="5"/>
  <c r="AO102" i="5" s="1"/>
  <c r="BI102" i="5" s="1"/>
  <c r="S102" i="5"/>
  <c r="CA101" i="5"/>
  <c r="BY101" i="5"/>
  <c r="BI101" i="5"/>
  <c r="BE101" i="5"/>
  <c r="AZ101" i="5"/>
  <c r="BT101" i="5" s="1"/>
  <c r="AR101" i="5"/>
  <c r="AO101" i="5"/>
  <c r="AM101" i="5"/>
  <c r="BG101" i="5" s="1"/>
  <c r="AK101" i="5"/>
  <c r="AY101" i="5"/>
  <c r="AB101" i="5"/>
  <c r="X101" i="5"/>
  <c r="W101" i="5"/>
  <c r="V101" i="5"/>
  <c r="U101" i="5"/>
  <c r="S101" i="5"/>
  <c r="O101" i="5"/>
  <c r="BI100" i="5"/>
  <c r="AZ100" i="5"/>
  <c r="BT100" i="5" s="1"/>
  <c r="AY100" i="5"/>
  <c r="AQ100" i="5"/>
  <c r="AM100" i="5"/>
  <c r="BG100" i="5" s="1"/>
  <c r="CA100" i="5" s="1"/>
  <c r="AK100" i="5"/>
  <c r="BE100" i="5" s="1"/>
  <c r="BY100" i="5" s="1"/>
  <c r="AB100" i="5"/>
  <c r="X100" i="5"/>
  <c r="AR100" i="5" s="1"/>
  <c r="W100" i="5"/>
  <c r="AA100" i="5" s="1"/>
  <c r="V100" i="5"/>
  <c r="U100" i="5"/>
  <c r="AO100" i="5" s="1"/>
  <c r="S100" i="5"/>
  <c r="BY99" i="5"/>
  <c r="BI99" i="5"/>
  <c r="BE99" i="5"/>
  <c r="AO99" i="5"/>
  <c r="AM99" i="5"/>
  <c r="AK99" i="5"/>
  <c r="AZ99" i="5"/>
  <c r="BT99" i="5" s="1"/>
  <c r="AY99" i="5"/>
  <c r="AA99" i="5"/>
  <c r="X99" i="5"/>
  <c r="AR99" i="5" s="1"/>
  <c r="W99" i="5"/>
  <c r="V99" i="5"/>
  <c r="U99" i="5"/>
  <c r="S99" i="5"/>
  <c r="O99" i="5"/>
  <c r="BG98" i="5"/>
  <c r="CA98" i="5" s="1"/>
  <c r="AY98" i="5"/>
  <c r="AQ98" i="5"/>
  <c r="AM98" i="5"/>
  <c r="AK98" i="5"/>
  <c r="BE98" i="5" s="1"/>
  <c r="BY98" i="5" s="1"/>
  <c r="AB98" i="5"/>
  <c r="X98" i="5"/>
  <c r="AR98" i="5" s="1"/>
  <c r="W98" i="5"/>
  <c r="AA98" i="5" s="1"/>
  <c r="V98" i="5"/>
  <c r="AP98" i="5" s="1"/>
  <c r="U98" i="5"/>
  <c r="AO98" i="5" s="1"/>
  <c r="BI98" i="5" s="1"/>
  <c r="S98" i="5"/>
  <c r="CA97" i="5"/>
  <c r="BE97" i="5"/>
  <c r="BY97" i="5" s="1"/>
  <c r="AZ97" i="5"/>
  <c r="BT97" i="5" s="1"/>
  <c r="AR97" i="5"/>
  <c r="AO97" i="5"/>
  <c r="BI97" i="5" s="1"/>
  <c r="AM97" i="5"/>
  <c r="BG97" i="5" s="1"/>
  <c r="AK97" i="5"/>
  <c r="AY97" i="5"/>
  <c r="AB97" i="5"/>
  <c r="X97" i="5"/>
  <c r="W97" i="5"/>
  <c r="V97" i="5"/>
  <c r="U97" i="5"/>
  <c r="S97" i="5"/>
  <c r="O97" i="5"/>
  <c r="BY96" i="5"/>
  <c r="BI96" i="5"/>
  <c r="BG96" i="5"/>
  <c r="CA96" i="5" s="1"/>
  <c r="AZ96" i="5"/>
  <c r="BT96" i="5" s="1"/>
  <c r="AY96" i="5"/>
  <c r="AQ96" i="5"/>
  <c r="AP96" i="5"/>
  <c r="AM96" i="5"/>
  <c r="AK96" i="5"/>
  <c r="BE96" i="5" s="1"/>
  <c r="AB96" i="5"/>
  <c r="X96" i="5"/>
  <c r="AR96" i="5" s="1"/>
  <c r="W96" i="5"/>
  <c r="AA96" i="5" s="1"/>
  <c r="V96" i="5"/>
  <c r="U96" i="5"/>
  <c r="AO96" i="5" s="1"/>
  <c r="S96" i="5"/>
  <c r="BE95" i="5"/>
  <c r="BY95" i="5" s="1"/>
  <c r="AP95" i="5"/>
  <c r="AO95" i="5"/>
  <c r="BI95" i="5" s="1"/>
  <c r="AM95" i="5"/>
  <c r="AK95" i="5"/>
  <c r="AZ95" i="5"/>
  <c r="BT95" i="5" s="1"/>
  <c r="AY95" i="5"/>
  <c r="AA95" i="5"/>
  <c r="X95" i="5"/>
  <c r="AR95" i="5" s="1"/>
  <c r="W95" i="5"/>
  <c r="V95" i="5"/>
  <c r="U95" i="5"/>
  <c r="S95" i="5"/>
  <c r="O95" i="5"/>
  <c r="AY94" i="5"/>
  <c r="AQ94" i="5"/>
  <c r="AM94" i="5"/>
  <c r="AK94" i="5"/>
  <c r="BE94" i="5" s="1"/>
  <c r="BY94" i="5" s="1"/>
  <c r="AB94" i="5"/>
  <c r="X94" i="5"/>
  <c r="AR94" i="5" s="1"/>
  <c r="W94" i="5"/>
  <c r="AA94" i="5" s="1"/>
  <c r="V94" i="5"/>
  <c r="AP94" i="5" s="1"/>
  <c r="U94" i="5"/>
  <c r="AO94" i="5" s="1"/>
  <c r="BI94" i="5" s="1"/>
  <c r="S94" i="5"/>
  <c r="CA93" i="5"/>
  <c r="BE93" i="5"/>
  <c r="BY93" i="5" s="1"/>
  <c r="AZ93" i="5"/>
  <c r="BT93" i="5" s="1"/>
  <c r="AR93" i="5"/>
  <c r="AO93" i="5"/>
  <c r="BI93" i="5" s="1"/>
  <c r="AM93" i="5"/>
  <c r="BG93" i="5" s="1"/>
  <c r="AK93" i="5"/>
  <c r="AY93" i="5"/>
  <c r="X93" i="5"/>
  <c r="W93" i="5"/>
  <c r="V93" i="5"/>
  <c r="U93" i="5"/>
  <c r="S93" i="5"/>
  <c r="O93" i="5"/>
  <c r="AZ92" i="5"/>
  <c r="BT92" i="5" s="1"/>
  <c r="AY92" i="5"/>
  <c r="AQ92" i="5"/>
  <c r="AM92" i="5"/>
  <c r="BG92" i="5" s="1"/>
  <c r="CA92" i="5" s="1"/>
  <c r="AK92" i="5"/>
  <c r="BE92" i="5" s="1"/>
  <c r="BY92" i="5" s="1"/>
  <c r="AB92" i="5"/>
  <c r="X92" i="5"/>
  <c r="AR92" i="5" s="1"/>
  <c r="W92" i="5"/>
  <c r="AA92" i="5" s="1"/>
  <c r="V92" i="5"/>
  <c r="U92" i="5"/>
  <c r="AO92" i="5" s="1"/>
  <c r="BI92" i="5" s="1"/>
  <c r="S92" i="5"/>
  <c r="BY91" i="5"/>
  <c r="BI91" i="5"/>
  <c r="BE91" i="5"/>
  <c r="AM91" i="5"/>
  <c r="BG91" i="5" s="1"/>
  <c r="CA91" i="5" s="1"/>
  <c r="AK91" i="5"/>
  <c r="AZ91" i="5"/>
  <c r="BT91" i="5" s="1"/>
  <c r="AY91" i="5"/>
  <c r="AB91" i="5"/>
  <c r="X91" i="5"/>
  <c r="AR91" i="5" s="1"/>
  <c r="W91" i="5"/>
  <c r="AA91" i="5" s="1"/>
  <c r="V91" i="5"/>
  <c r="U91" i="5"/>
  <c r="AO91" i="5" s="1"/>
  <c r="S91" i="5"/>
  <c r="O91" i="5"/>
  <c r="AY90" i="5"/>
  <c r="AQ90" i="5"/>
  <c r="AM90" i="5"/>
  <c r="BG90" i="5" s="1"/>
  <c r="CA90" i="5" s="1"/>
  <c r="AK90" i="5"/>
  <c r="BE90" i="5" s="1"/>
  <c r="BY90" i="5" s="1"/>
  <c r="AB90" i="5"/>
  <c r="X90" i="5"/>
  <c r="AR90" i="5" s="1"/>
  <c r="W90" i="5"/>
  <c r="AA90" i="5" s="1"/>
  <c r="V90" i="5"/>
  <c r="AP90" i="5" s="1"/>
  <c r="U90" i="5"/>
  <c r="AO90" i="5" s="1"/>
  <c r="BI90" i="5" s="1"/>
  <c r="S90" i="5"/>
  <c r="CA89" i="5"/>
  <c r="BE89" i="5"/>
  <c r="BY89" i="5" s="1"/>
  <c r="AZ89" i="5"/>
  <c r="BT89" i="5" s="1"/>
  <c r="AR89" i="5"/>
  <c r="AO89" i="5"/>
  <c r="BI89" i="5" s="1"/>
  <c r="AM89" i="5"/>
  <c r="BG89" i="5" s="1"/>
  <c r="AK89" i="5"/>
  <c r="AY89" i="5"/>
  <c r="AB89" i="5"/>
  <c r="X89" i="5"/>
  <c r="W89" i="5"/>
  <c r="V89" i="5"/>
  <c r="U89" i="5"/>
  <c r="S89" i="5"/>
  <c r="O89" i="5"/>
  <c r="BY88" i="5"/>
  <c r="BI88" i="5"/>
  <c r="BG88" i="5"/>
  <c r="CA88" i="5" s="1"/>
  <c r="AZ88" i="5"/>
  <c r="BT88" i="5" s="1"/>
  <c r="AY88" i="5"/>
  <c r="AR88" i="5"/>
  <c r="AQ88" i="5"/>
  <c r="AM88" i="5"/>
  <c r="AK88" i="5"/>
  <c r="BE88" i="5" s="1"/>
  <c r="AB88" i="5"/>
  <c r="X88" i="5"/>
  <c r="W88" i="5"/>
  <c r="AA88" i="5" s="1"/>
  <c r="V88" i="5"/>
  <c r="U88" i="5"/>
  <c r="AO88" i="5" s="1"/>
  <c r="S88" i="5"/>
  <c r="BE87" i="5"/>
  <c r="BY87" i="5" s="1"/>
  <c r="AO87" i="5"/>
  <c r="BI87" i="5" s="1"/>
  <c r="AM87" i="5"/>
  <c r="AK87" i="5"/>
  <c r="AZ87" i="5"/>
  <c r="BT87" i="5" s="1"/>
  <c r="AY87" i="5"/>
  <c r="AA87" i="5"/>
  <c r="X87" i="5"/>
  <c r="AR87" i="5" s="1"/>
  <c r="W87" i="5"/>
  <c r="V87" i="5"/>
  <c r="U87" i="5"/>
  <c r="S87" i="5"/>
  <c r="O87" i="5"/>
  <c r="CA86" i="5"/>
  <c r="AY86" i="5"/>
  <c r="AQ86" i="5"/>
  <c r="AM86" i="5"/>
  <c r="BG86" i="5" s="1"/>
  <c r="AK86" i="5"/>
  <c r="BE86" i="5" s="1"/>
  <c r="BY86" i="5" s="1"/>
  <c r="AB86" i="5"/>
  <c r="X86" i="5"/>
  <c r="AR86" i="5" s="1"/>
  <c r="W86" i="5"/>
  <c r="AA86" i="5" s="1"/>
  <c r="V86" i="5"/>
  <c r="AP86" i="5" s="1"/>
  <c r="U86" i="5"/>
  <c r="AO86" i="5" s="1"/>
  <c r="BI86" i="5" s="1"/>
  <c r="S86" i="5"/>
  <c r="CA85" i="5"/>
  <c r="BE85" i="5"/>
  <c r="BY85" i="5" s="1"/>
  <c r="AZ85" i="5"/>
  <c r="BT85" i="5" s="1"/>
  <c r="AR85" i="5"/>
  <c r="AO85" i="5"/>
  <c r="BI85" i="5" s="1"/>
  <c r="AM85" i="5"/>
  <c r="BG85" i="5" s="1"/>
  <c r="AK85" i="5"/>
  <c r="AY85" i="5"/>
  <c r="X85" i="5"/>
  <c r="W85" i="5"/>
  <c r="V85" i="5"/>
  <c r="U85" i="5"/>
  <c r="S85" i="5"/>
  <c r="O85" i="5"/>
  <c r="BI84" i="5"/>
  <c r="AZ84" i="5"/>
  <c r="BT84" i="5" s="1"/>
  <c r="AY84" i="5"/>
  <c r="AQ84" i="5"/>
  <c r="AP84" i="5"/>
  <c r="AM84" i="5"/>
  <c r="BG84" i="5" s="1"/>
  <c r="CA84" i="5" s="1"/>
  <c r="AK84" i="5"/>
  <c r="BE84" i="5" s="1"/>
  <c r="BY84" i="5" s="1"/>
  <c r="AB84" i="5"/>
  <c r="X84" i="5"/>
  <c r="AR84" i="5" s="1"/>
  <c r="W84" i="5"/>
  <c r="AA84" i="5" s="1"/>
  <c r="V84" i="5"/>
  <c r="U84" i="5"/>
  <c r="AO84" i="5" s="1"/>
  <c r="S84" i="5"/>
  <c r="BY83" i="5"/>
  <c r="BI83" i="5"/>
  <c r="BE83" i="5"/>
  <c r="AO83" i="5"/>
  <c r="AM83" i="5"/>
  <c r="AK83" i="5"/>
  <c r="AZ83" i="5"/>
  <c r="BT83" i="5" s="1"/>
  <c r="AY83" i="5"/>
  <c r="AA83" i="5"/>
  <c r="X83" i="5"/>
  <c r="AR83" i="5" s="1"/>
  <c r="W83" i="5"/>
  <c r="V83" i="5"/>
  <c r="U83" i="5"/>
  <c r="S83" i="5"/>
  <c r="O83" i="5"/>
  <c r="AY82" i="5"/>
  <c r="AQ82" i="5"/>
  <c r="AM82" i="5"/>
  <c r="BG82" i="5" s="1"/>
  <c r="CA82" i="5" s="1"/>
  <c r="AK82" i="5"/>
  <c r="BE82" i="5" s="1"/>
  <c r="BY82" i="5" s="1"/>
  <c r="AB82" i="5"/>
  <c r="X82" i="5"/>
  <c r="AR82" i="5" s="1"/>
  <c r="W82" i="5"/>
  <c r="AA82" i="5" s="1"/>
  <c r="V82" i="5"/>
  <c r="AP82" i="5" s="1"/>
  <c r="U82" i="5"/>
  <c r="AO82" i="5" s="1"/>
  <c r="BI82" i="5" s="1"/>
  <c r="S82" i="5"/>
  <c r="CA81" i="5"/>
  <c r="BE81" i="5"/>
  <c r="BY81" i="5" s="1"/>
  <c r="AZ81" i="5"/>
  <c r="BT81" i="5" s="1"/>
  <c r="AR81" i="5"/>
  <c r="AO81" i="5"/>
  <c r="BI81" i="5" s="1"/>
  <c r="AM81" i="5"/>
  <c r="BG81" i="5" s="1"/>
  <c r="AK81" i="5"/>
  <c r="AY81" i="5"/>
  <c r="AB81" i="5"/>
  <c r="X81" i="5"/>
  <c r="W81" i="5"/>
  <c r="V81" i="5"/>
  <c r="U81" i="5"/>
  <c r="S81" i="5"/>
  <c r="O81" i="5"/>
  <c r="BY80" i="5"/>
  <c r="BI80" i="5"/>
  <c r="BG80" i="5"/>
  <c r="CA80" i="5" s="1"/>
  <c r="AZ80" i="5"/>
  <c r="BT80" i="5" s="1"/>
  <c r="AY80" i="5"/>
  <c r="AR80" i="5"/>
  <c r="AQ80" i="5"/>
  <c r="AM80" i="5"/>
  <c r="AK80" i="5"/>
  <c r="BE80" i="5" s="1"/>
  <c r="AB80" i="5"/>
  <c r="X80" i="5"/>
  <c r="W80" i="5"/>
  <c r="AA80" i="5" s="1"/>
  <c r="V80" i="5"/>
  <c r="U80" i="5"/>
  <c r="AO80" i="5" s="1"/>
  <c r="S80" i="5"/>
  <c r="BE79" i="5"/>
  <c r="BY79" i="5" s="1"/>
  <c r="AO79" i="5"/>
  <c r="BI79" i="5" s="1"/>
  <c r="AM79" i="5"/>
  <c r="AK79" i="5"/>
  <c r="AZ79" i="5"/>
  <c r="BT79" i="5" s="1"/>
  <c r="AY79" i="5"/>
  <c r="AA79" i="5"/>
  <c r="X79" i="5"/>
  <c r="AR79" i="5" s="1"/>
  <c r="W79" i="5"/>
  <c r="V79" i="5"/>
  <c r="U79" i="5"/>
  <c r="S79" i="5"/>
  <c r="O79" i="5"/>
  <c r="AY78" i="5"/>
  <c r="AQ78" i="5"/>
  <c r="AM78" i="5"/>
  <c r="BG78" i="5" s="1"/>
  <c r="CA78" i="5" s="1"/>
  <c r="AK78" i="5"/>
  <c r="BE78" i="5" s="1"/>
  <c r="BY78" i="5" s="1"/>
  <c r="AZ78" i="5"/>
  <c r="BT78" i="5" s="1"/>
  <c r="AB78" i="5"/>
  <c r="X78" i="5"/>
  <c r="AR78" i="5" s="1"/>
  <c r="W78" i="5"/>
  <c r="AA78" i="5" s="1"/>
  <c r="V78" i="5"/>
  <c r="AP78" i="5" s="1"/>
  <c r="U78" i="5"/>
  <c r="AO78" i="5" s="1"/>
  <c r="BI78" i="5" s="1"/>
  <c r="S78" i="5"/>
  <c r="CA77" i="5"/>
  <c r="BE77" i="5"/>
  <c r="BY77" i="5" s="1"/>
  <c r="AZ77" i="5"/>
  <c r="BT77" i="5" s="1"/>
  <c r="AR77" i="5"/>
  <c r="AO77" i="5"/>
  <c r="BI77" i="5" s="1"/>
  <c r="AM77" i="5"/>
  <c r="BG77" i="5" s="1"/>
  <c r="AK77" i="5"/>
  <c r="AY77" i="5"/>
  <c r="X77" i="5"/>
  <c r="W77" i="5"/>
  <c r="V77" i="5"/>
  <c r="U77" i="5"/>
  <c r="S77" i="5"/>
  <c r="O77" i="5"/>
  <c r="BI76" i="5"/>
  <c r="AZ76" i="5"/>
  <c r="BT76" i="5" s="1"/>
  <c r="AY76" i="5"/>
  <c r="AQ76" i="5"/>
  <c r="AP76" i="5"/>
  <c r="BF76" i="5" s="1"/>
  <c r="AM76" i="5"/>
  <c r="BG76" i="5" s="1"/>
  <c r="CA76" i="5" s="1"/>
  <c r="AK76" i="5"/>
  <c r="BE76" i="5" s="1"/>
  <c r="BY76" i="5" s="1"/>
  <c r="AB76" i="5"/>
  <c r="X76" i="5"/>
  <c r="AR76" i="5" s="1"/>
  <c r="W76" i="5"/>
  <c r="AA76" i="5" s="1"/>
  <c r="V76" i="5"/>
  <c r="U76" i="5"/>
  <c r="AO76" i="5" s="1"/>
  <c r="S76" i="5"/>
  <c r="BY75" i="5"/>
  <c r="BI75" i="5"/>
  <c r="BE75" i="5"/>
  <c r="AO75" i="5"/>
  <c r="AM75" i="5"/>
  <c r="AK75" i="5"/>
  <c r="AZ75" i="5"/>
  <c r="BT75" i="5" s="1"/>
  <c r="AY75" i="5"/>
  <c r="AA75" i="5"/>
  <c r="X75" i="5"/>
  <c r="AR75" i="5" s="1"/>
  <c r="W75" i="5"/>
  <c r="AQ75" i="5" s="1"/>
  <c r="V75" i="5"/>
  <c r="U75" i="5"/>
  <c r="S75" i="5"/>
  <c r="O75" i="5"/>
  <c r="CA74" i="5"/>
  <c r="BG74" i="5"/>
  <c r="AY74" i="5"/>
  <c r="AR74" i="5"/>
  <c r="AM74" i="5"/>
  <c r="AK74" i="5"/>
  <c r="BE74" i="5" s="1"/>
  <c r="BY74" i="5" s="1"/>
  <c r="X74" i="5"/>
  <c r="W74" i="5"/>
  <c r="V74" i="5"/>
  <c r="U74" i="5"/>
  <c r="AO74" i="5" s="1"/>
  <c r="BI74" i="5" s="1"/>
  <c r="S74" i="5"/>
  <c r="O74" i="5"/>
  <c r="BG73" i="5"/>
  <c r="CA73" i="5" s="1"/>
  <c r="AQ73" i="5"/>
  <c r="AP73" i="5"/>
  <c r="AO73" i="5"/>
  <c r="BI73" i="5" s="1"/>
  <c r="AM73" i="5"/>
  <c r="AK73" i="5"/>
  <c r="BE73" i="5" s="1"/>
  <c r="BY73" i="5" s="1"/>
  <c r="AZ73" i="5"/>
  <c r="BT73" i="5" s="1"/>
  <c r="AY73" i="5"/>
  <c r="BC73" i="5" s="1"/>
  <c r="AA73" i="5"/>
  <c r="X73" i="5"/>
  <c r="AR73" i="5" s="1"/>
  <c r="W73" i="5"/>
  <c r="AB73" i="5" s="1"/>
  <c r="V73" i="5"/>
  <c r="U73" i="5"/>
  <c r="S73" i="5"/>
  <c r="BG72" i="5"/>
  <c r="CA72" i="5" s="1"/>
  <c r="AZ72" i="5"/>
  <c r="BT72" i="5" s="1"/>
  <c r="AY72" i="5"/>
  <c r="AR72" i="5"/>
  <c r="AQ72" i="5"/>
  <c r="AO72" i="5"/>
  <c r="BI72" i="5" s="1"/>
  <c r="AM72" i="5"/>
  <c r="AK72" i="5"/>
  <c r="BE72" i="5" s="1"/>
  <c r="BY72" i="5" s="1"/>
  <c r="AA72" i="5"/>
  <c r="X72" i="5"/>
  <c r="W72" i="5"/>
  <c r="AB72" i="5" s="1"/>
  <c r="V72" i="5"/>
  <c r="U72" i="5"/>
  <c r="S72" i="5"/>
  <c r="BG71" i="5"/>
  <c r="CA71" i="5" s="1"/>
  <c r="BE71" i="5"/>
  <c r="BY71" i="5" s="1"/>
  <c r="AY71" i="5"/>
  <c r="BA71" i="5"/>
  <c r="BU71" i="5" s="1"/>
  <c r="AP71" i="5"/>
  <c r="AM71" i="5"/>
  <c r="AK71" i="5"/>
  <c r="AZ71" i="5"/>
  <c r="BT71" i="5" s="1"/>
  <c r="X71" i="5"/>
  <c r="AR71" i="5" s="1"/>
  <c r="W71" i="5"/>
  <c r="V71" i="5"/>
  <c r="U71" i="5"/>
  <c r="AO71" i="5" s="1"/>
  <c r="BI71" i="5" s="1"/>
  <c r="S71" i="5"/>
  <c r="O71" i="5"/>
  <c r="BG70" i="5"/>
  <c r="CA70" i="5" s="1"/>
  <c r="AR70" i="5"/>
  <c r="AQ70" i="5"/>
  <c r="AM70" i="5"/>
  <c r="AK70" i="5"/>
  <c r="BE70" i="5" s="1"/>
  <c r="BY70" i="5" s="1"/>
  <c r="AY70" i="5"/>
  <c r="X70" i="5"/>
  <c r="W70" i="5"/>
  <c r="AB70" i="5" s="1"/>
  <c r="V70" i="5"/>
  <c r="U70" i="5"/>
  <c r="AO70" i="5" s="1"/>
  <c r="BI70" i="5" s="1"/>
  <c r="S70" i="5"/>
  <c r="BG69" i="5"/>
  <c r="CA69" i="5" s="1"/>
  <c r="AY69" i="5"/>
  <c r="AQ69" i="5"/>
  <c r="AP69" i="5"/>
  <c r="AO69" i="5"/>
  <c r="BI69" i="5" s="1"/>
  <c r="AM69" i="5"/>
  <c r="AK69" i="5"/>
  <c r="BE69" i="5" s="1"/>
  <c r="BY69" i="5" s="1"/>
  <c r="AZ69" i="5"/>
  <c r="BT69" i="5" s="1"/>
  <c r="AA69" i="5"/>
  <c r="X69" i="5"/>
  <c r="AR69" i="5" s="1"/>
  <c r="W69" i="5"/>
  <c r="AB69" i="5" s="1"/>
  <c r="V69" i="5"/>
  <c r="U69" i="5"/>
  <c r="S69" i="5"/>
  <c r="BG68" i="5"/>
  <c r="CA68" i="5" s="1"/>
  <c r="AZ68" i="5"/>
  <c r="BT68" i="5" s="1"/>
  <c r="AR68" i="5"/>
  <c r="AO68" i="5"/>
  <c r="BI68" i="5" s="1"/>
  <c r="AM68" i="5"/>
  <c r="AK68" i="5"/>
  <c r="BE68" i="5" s="1"/>
  <c r="BY68" i="5" s="1"/>
  <c r="AY68" i="5"/>
  <c r="AA68" i="5"/>
  <c r="X68" i="5"/>
  <c r="W68" i="5"/>
  <c r="AB68" i="5" s="1"/>
  <c r="V68" i="5"/>
  <c r="U68" i="5"/>
  <c r="S68" i="5"/>
  <c r="O68" i="5"/>
  <c r="BG67" i="5"/>
  <c r="CA67" i="5" s="1"/>
  <c r="BE67" i="5"/>
  <c r="BY67" i="5" s="1"/>
  <c r="AP67" i="5"/>
  <c r="AM67" i="5"/>
  <c r="AK67" i="5"/>
  <c r="AZ67" i="5"/>
  <c r="BT67" i="5" s="1"/>
  <c r="AY67" i="5"/>
  <c r="X67" i="5"/>
  <c r="AR67" i="5" s="1"/>
  <c r="W67" i="5"/>
  <c r="AB67" i="5" s="1"/>
  <c r="V67" i="5"/>
  <c r="U67" i="5"/>
  <c r="AO67" i="5" s="1"/>
  <c r="BI67" i="5" s="1"/>
  <c r="S67" i="5"/>
  <c r="O67" i="5"/>
  <c r="BG66" i="5"/>
  <c r="CA66" i="5" s="1"/>
  <c r="AZ66" i="5"/>
  <c r="BT66" i="5" s="1"/>
  <c r="AY66" i="5"/>
  <c r="AR66" i="5"/>
  <c r="AM66" i="5"/>
  <c r="AK66" i="5"/>
  <c r="BE66" i="5" s="1"/>
  <c r="BY66" i="5" s="1"/>
  <c r="X66" i="5"/>
  <c r="W66" i="5"/>
  <c r="V66" i="5"/>
  <c r="U66" i="5"/>
  <c r="AO66" i="5" s="1"/>
  <c r="BI66" i="5" s="1"/>
  <c r="S66" i="5"/>
  <c r="O66" i="5"/>
  <c r="BT65" i="5"/>
  <c r="BG65" i="5"/>
  <c r="CA65" i="5" s="1"/>
  <c r="AQ65" i="5"/>
  <c r="AP65" i="5"/>
  <c r="AO65" i="5"/>
  <c r="BI65" i="5" s="1"/>
  <c r="AM65" i="5"/>
  <c r="AK65" i="5"/>
  <c r="BE65" i="5" s="1"/>
  <c r="BY65" i="5" s="1"/>
  <c r="AZ65" i="5"/>
  <c r="AY65" i="5"/>
  <c r="AA65" i="5"/>
  <c r="X65" i="5"/>
  <c r="AR65" i="5" s="1"/>
  <c r="W65" i="5"/>
  <c r="AB65" i="5" s="1"/>
  <c r="V65" i="5"/>
  <c r="U65" i="5"/>
  <c r="S65" i="5"/>
  <c r="BT64" i="5"/>
  <c r="BG64" i="5"/>
  <c r="CA64" i="5" s="1"/>
  <c r="BE64" i="5"/>
  <c r="BY64" i="5" s="1"/>
  <c r="AZ64" i="5"/>
  <c r="AY64" i="5"/>
  <c r="AR64" i="5"/>
  <c r="AQ64" i="5"/>
  <c r="AO64" i="5"/>
  <c r="BI64" i="5" s="1"/>
  <c r="AM64" i="5"/>
  <c r="AK64" i="5"/>
  <c r="AA64" i="5"/>
  <c r="X64" i="5"/>
  <c r="W64" i="5"/>
  <c r="AB64" i="5" s="1"/>
  <c r="V64" i="5"/>
  <c r="U64" i="5"/>
  <c r="S64" i="5"/>
  <c r="BG63" i="5"/>
  <c r="CA63" i="5" s="1"/>
  <c r="BE63" i="5"/>
  <c r="BY63" i="5" s="1"/>
  <c r="AY63" i="5"/>
  <c r="BA63" i="5"/>
  <c r="BU63" i="5" s="1"/>
  <c r="AP63" i="5"/>
  <c r="AM63" i="5"/>
  <c r="AK63" i="5"/>
  <c r="AZ63" i="5"/>
  <c r="BT63" i="5" s="1"/>
  <c r="X63" i="5"/>
  <c r="AR63" i="5" s="1"/>
  <c r="W63" i="5"/>
  <c r="V63" i="5"/>
  <c r="U63" i="5"/>
  <c r="AO63" i="5" s="1"/>
  <c r="BI63" i="5" s="1"/>
  <c r="S63" i="5"/>
  <c r="O63" i="5"/>
  <c r="BG62" i="5"/>
  <c r="CA62" i="5" s="1"/>
  <c r="AR62" i="5"/>
  <c r="AQ62" i="5"/>
  <c r="AM62" i="5"/>
  <c r="AK62" i="5"/>
  <c r="BE62" i="5" s="1"/>
  <c r="BY62" i="5" s="1"/>
  <c r="AY62" i="5"/>
  <c r="X62" i="5"/>
  <c r="W62" i="5"/>
  <c r="AB62" i="5" s="1"/>
  <c r="V62" i="5"/>
  <c r="U62" i="5"/>
  <c r="AO62" i="5" s="1"/>
  <c r="BI62" i="5" s="1"/>
  <c r="S62" i="5"/>
  <c r="BG61" i="5"/>
  <c r="CA61" i="5" s="1"/>
  <c r="AY61" i="5"/>
  <c r="AQ61" i="5"/>
  <c r="AP61" i="5"/>
  <c r="AO61" i="5"/>
  <c r="BI61" i="5" s="1"/>
  <c r="AM61" i="5"/>
  <c r="AK61" i="5"/>
  <c r="BE61" i="5" s="1"/>
  <c r="BY61" i="5" s="1"/>
  <c r="AZ61" i="5"/>
  <c r="BT61" i="5" s="1"/>
  <c r="AA61" i="5"/>
  <c r="X61" i="5"/>
  <c r="AR61" i="5" s="1"/>
  <c r="W61" i="5"/>
  <c r="AB61" i="5" s="1"/>
  <c r="V61" i="5"/>
  <c r="U61" i="5"/>
  <c r="S61" i="5"/>
  <c r="BT60" i="5"/>
  <c r="BG60" i="5"/>
  <c r="CA60" i="5" s="1"/>
  <c r="AZ60" i="5"/>
  <c r="AR60" i="5"/>
  <c r="AO60" i="5"/>
  <c r="BI60" i="5" s="1"/>
  <c r="AM60" i="5"/>
  <c r="AK60" i="5"/>
  <c r="BE60" i="5" s="1"/>
  <c r="BY60" i="5" s="1"/>
  <c r="AY60" i="5"/>
  <c r="AA60" i="5"/>
  <c r="X60" i="5"/>
  <c r="W60" i="5"/>
  <c r="AB60" i="5" s="1"/>
  <c r="V60" i="5"/>
  <c r="U60" i="5"/>
  <c r="S60" i="5"/>
  <c r="O60" i="5"/>
  <c r="BG59" i="5"/>
  <c r="CA59" i="5" s="1"/>
  <c r="BE59" i="5"/>
  <c r="BY59" i="5" s="1"/>
  <c r="AP59" i="5"/>
  <c r="AM59" i="5"/>
  <c r="AK59" i="5"/>
  <c r="AZ59" i="5"/>
  <c r="BT59" i="5" s="1"/>
  <c r="AY59" i="5"/>
  <c r="X59" i="5"/>
  <c r="AR59" i="5" s="1"/>
  <c r="W59" i="5"/>
  <c r="AB59" i="5" s="1"/>
  <c r="V59" i="5"/>
  <c r="U59" i="5"/>
  <c r="AO59" i="5" s="1"/>
  <c r="BI59" i="5" s="1"/>
  <c r="S59" i="5"/>
  <c r="O59" i="5"/>
  <c r="BG58" i="5"/>
  <c r="CA58" i="5" s="1"/>
  <c r="AY58" i="5"/>
  <c r="AR58" i="5"/>
  <c r="AM58" i="5"/>
  <c r="AK58" i="5"/>
  <c r="BE58" i="5" s="1"/>
  <c r="BY58" i="5" s="1"/>
  <c r="X58" i="5"/>
  <c r="W58" i="5"/>
  <c r="V58" i="5"/>
  <c r="U58" i="5"/>
  <c r="AO58" i="5" s="1"/>
  <c r="BI58" i="5" s="1"/>
  <c r="S58" i="5"/>
  <c r="O58" i="5"/>
  <c r="BG57" i="5"/>
  <c r="CA57" i="5" s="1"/>
  <c r="AP57" i="5"/>
  <c r="AM57" i="5"/>
  <c r="AK57" i="5"/>
  <c r="BE57" i="5" s="1"/>
  <c r="BY57" i="5" s="1"/>
  <c r="AZ57" i="5"/>
  <c r="BT57" i="5" s="1"/>
  <c r="AY57" i="5"/>
  <c r="AA57" i="5"/>
  <c r="BC57" i="5" s="1"/>
  <c r="X57" i="5"/>
  <c r="AR57" i="5" s="1"/>
  <c r="W57" i="5"/>
  <c r="AQ57" i="5" s="1"/>
  <c r="V57" i="5"/>
  <c r="U57" i="5"/>
  <c r="AO57" i="5" s="1"/>
  <c r="BI57" i="5" s="1"/>
  <c r="S57" i="5"/>
  <c r="BE56" i="5"/>
  <c r="BY56" i="5" s="1"/>
  <c r="AZ56" i="5"/>
  <c r="BT56" i="5" s="1"/>
  <c r="AY56" i="5"/>
  <c r="AR56" i="5"/>
  <c r="AM56" i="5"/>
  <c r="AK56" i="5"/>
  <c r="X56" i="5"/>
  <c r="W56" i="5"/>
  <c r="V56" i="5"/>
  <c r="AP56" i="5" s="1"/>
  <c r="U56" i="5"/>
  <c r="AO56" i="5" s="1"/>
  <c r="BI56" i="5" s="1"/>
  <c r="S56" i="5"/>
  <c r="O56" i="5"/>
  <c r="CA55" i="5"/>
  <c r="BG55" i="5"/>
  <c r="BE55" i="5"/>
  <c r="BY55" i="5" s="1"/>
  <c r="AP55" i="5"/>
  <c r="AM55" i="5"/>
  <c r="AK55" i="5"/>
  <c r="AZ55" i="5"/>
  <c r="BT55" i="5" s="1"/>
  <c r="AY55" i="5"/>
  <c r="AA55" i="5"/>
  <c r="X55" i="5"/>
  <c r="AR55" i="5" s="1"/>
  <c r="W55" i="5"/>
  <c r="AQ55" i="5" s="1"/>
  <c r="V55" i="5"/>
  <c r="U55" i="5"/>
  <c r="AO55" i="5" s="1"/>
  <c r="BI55" i="5" s="1"/>
  <c r="S55" i="5"/>
  <c r="BG54" i="5"/>
  <c r="CA54" i="5" s="1"/>
  <c r="AZ54" i="5"/>
  <c r="BT54" i="5" s="1"/>
  <c r="AY54" i="5"/>
  <c r="AR54" i="5"/>
  <c r="AQ54" i="5"/>
  <c r="AM54" i="5"/>
  <c r="AK54" i="5"/>
  <c r="BE54" i="5" s="1"/>
  <c r="BY54" i="5" s="1"/>
  <c r="AA54" i="5"/>
  <c r="X54" i="5"/>
  <c r="W54" i="5"/>
  <c r="V54" i="5"/>
  <c r="AP54" i="5" s="1"/>
  <c r="U54" i="5"/>
  <c r="AO54" i="5" s="1"/>
  <c r="BI54" i="5" s="1"/>
  <c r="S54" i="5"/>
  <c r="O54" i="5"/>
  <c r="BG53" i="5"/>
  <c r="CA53" i="5" s="1"/>
  <c r="BF53" i="5"/>
  <c r="AP53" i="5"/>
  <c r="AM53" i="5"/>
  <c r="AK53" i="5"/>
  <c r="BE53" i="5" s="1"/>
  <c r="BY53" i="5" s="1"/>
  <c r="AZ53" i="5"/>
  <c r="BT53" i="5" s="1"/>
  <c r="AY53" i="5"/>
  <c r="AA53" i="5"/>
  <c r="X53" i="5"/>
  <c r="AR53" i="5" s="1"/>
  <c r="W53" i="5"/>
  <c r="AQ53" i="5" s="1"/>
  <c r="V53" i="5"/>
  <c r="U53" i="5"/>
  <c r="AO53" i="5" s="1"/>
  <c r="BI53" i="5" s="1"/>
  <c r="S53" i="5"/>
  <c r="BE52" i="5"/>
  <c r="BY52" i="5" s="1"/>
  <c r="AZ52" i="5"/>
  <c r="BT52" i="5" s="1"/>
  <c r="AY52" i="5"/>
  <c r="AR52" i="5"/>
  <c r="AM52" i="5"/>
  <c r="AK52" i="5"/>
  <c r="X52" i="5"/>
  <c r="W52" i="5"/>
  <c r="V52" i="5"/>
  <c r="AP52" i="5" s="1"/>
  <c r="U52" i="5"/>
  <c r="AO52" i="5" s="1"/>
  <c r="BI52" i="5" s="1"/>
  <c r="S52" i="5"/>
  <c r="O52" i="5"/>
  <c r="CA51" i="5"/>
  <c r="BG51" i="5"/>
  <c r="BE51" i="5"/>
  <c r="BY51" i="5" s="1"/>
  <c r="AP51" i="5"/>
  <c r="AM51" i="5"/>
  <c r="AK51" i="5"/>
  <c r="AZ51" i="5"/>
  <c r="BT51" i="5" s="1"/>
  <c r="AY51" i="5"/>
  <c r="AA51" i="5"/>
  <c r="X51" i="5"/>
  <c r="AR51" i="5" s="1"/>
  <c r="W51" i="5"/>
  <c r="AQ51" i="5" s="1"/>
  <c r="V51" i="5"/>
  <c r="U51" i="5"/>
  <c r="AO51" i="5" s="1"/>
  <c r="BI51" i="5" s="1"/>
  <c r="S51" i="5"/>
  <c r="BG50" i="5"/>
  <c r="CA50" i="5" s="1"/>
  <c r="AY50" i="5"/>
  <c r="AR50" i="5"/>
  <c r="AQ50" i="5"/>
  <c r="AM50" i="5"/>
  <c r="AK50" i="5"/>
  <c r="BE50" i="5" s="1"/>
  <c r="BY50" i="5" s="1"/>
  <c r="AA50" i="5"/>
  <c r="X50" i="5"/>
  <c r="W50" i="5"/>
  <c r="V50" i="5"/>
  <c r="AP50" i="5" s="1"/>
  <c r="U50" i="5"/>
  <c r="AO50" i="5" s="1"/>
  <c r="BI50" i="5" s="1"/>
  <c r="S50" i="5"/>
  <c r="O50" i="5"/>
  <c r="BG49" i="5"/>
  <c r="CA49" i="5" s="1"/>
  <c r="BF49" i="5"/>
  <c r="AP49" i="5"/>
  <c r="AM49" i="5"/>
  <c r="AK49" i="5"/>
  <c r="BE49" i="5" s="1"/>
  <c r="BY49" i="5" s="1"/>
  <c r="AZ49" i="5"/>
  <c r="BT49" i="5" s="1"/>
  <c r="AY49" i="5"/>
  <c r="AA49" i="5"/>
  <c r="X49" i="5"/>
  <c r="AR49" i="5" s="1"/>
  <c r="W49" i="5"/>
  <c r="AQ49" i="5" s="1"/>
  <c r="V49" i="5"/>
  <c r="U49" i="5"/>
  <c r="AO49" i="5" s="1"/>
  <c r="BI49" i="5" s="1"/>
  <c r="S49" i="5"/>
  <c r="BE48" i="5"/>
  <c r="BY48" i="5" s="1"/>
  <c r="AZ48" i="5"/>
  <c r="BT48" i="5" s="1"/>
  <c r="AY48" i="5"/>
  <c r="AR48" i="5"/>
  <c r="AM48" i="5"/>
  <c r="AK48" i="5"/>
  <c r="X48" i="5"/>
  <c r="W48" i="5"/>
  <c r="V48" i="5"/>
  <c r="AP48" i="5" s="1"/>
  <c r="U48" i="5"/>
  <c r="AO48" i="5" s="1"/>
  <c r="BI48" i="5" s="1"/>
  <c r="S48" i="5"/>
  <c r="O48" i="5"/>
  <c r="CA47" i="5"/>
  <c r="BG47" i="5"/>
  <c r="BE47" i="5"/>
  <c r="BY47" i="5" s="1"/>
  <c r="AP47" i="5"/>
  <c r="AO47" i="5"/>
  <c r="BI47" i="5" s="1"/>
  <c r="AM47" i="5"/>
  <c r="AK47" i="5"/>
  <c r="AZ47" i="5"/>
  <c r="BT47" i="5" s="1"/>
  <c r="AY47" i="5"/>
  <c r="AA47" i="5"/>
  <c r="X47" i="5"/>
  <c r="AR47" i="5" s="1"/>
  <c r="W47" i="5"/>
  <c r="AQ47" i="5" s="1"/>
  <c r="V47" i="5"/>
  <c r="U47" i="5"/>
  <c r="S47" i="5"/>
  <c r="BF47" i="5" s="1"/>
  <c r="BG46" i="5"/>
  <c r="CA46" i="5" s="1"/>
  <c r="AZ46" i="5"/>
  <c r="BT46" i="5" s="1"/>
  <c r="AY46" i="5"/>
  <c r="AR46" i="5"/>
  <c r="AM46" i="5"/>
  <c r="AK46" i="5"/>
  <c r="BE46" i="5" s="1"/>
  <c r="BY46" i="5" s="1"/>
  <c r="X46" i="5"/>
  <c r="W46" i="5"/>
  <c r="AB46" i="5" s="1"/>
  <c r="V46" i="5"/>
  <c r="AP46" i="5" s="1"/>
  <c r="U46" i="5"/>
  <c r="AO46" i="5" s="1"/>
  <c r="BI46" i="5" s="1"/>
  <c r="S46" i="5"/>
  <c r="O46" i="5"/>
  <c r="BG45" i="5"/>
  <c r="CA45" i="5" s="1"/>
  <c r="AQ45" i="5"/>
  <c r="AP45" i="5"/>
  <c r="AM45" i="5"/>
  <c r="AK45" i="5"/>
  <c r="BE45" i="5" s="1"/>
  <c r="BY45" i="5" s="1"/>
  <c r="AZ45" i="5"/>
  <c r="BT45" i="5" s="1"/>
  <c r="AY45" i="5"/>
  <c r="AA45" i="5"/>
  <c r="X45" i="5"/>
  <c r="AR45" i="5" s="1"/>
  <c r="W45" i="5"/>
  <c r="AB45" i="5" s="1"/>
  <c r="V45" i="5"/>
  <c r="U45" i="5"/>
  <c r="AO45" i="5" s="1"/>
  <c r="BI45" i="5" s="1"/>
  <c r="S45" i="5"/>
  <c r="BE44" i="5"/>
  <c r="BY44" i="5" s="1"/>
  <c r="AZ44" i="5"/>
  <c r="BT44" i="5" s="1"/>
  <c r="AR44" i="5"/>
  <c r="AQ44" i="5"/>
  <c r="AM44" i="5"/>
  <c r="AK44" i="5"/>
  <c r="AY44" i="5"/>
  <c r="X44" i="5"/>
  <c r="W44" i="5"/>
  <c r="V44" i="5"/>
  <c r="U44" i="5"/>
  <c r="AO44" i="5" s="1"/>
  <c r="BI44" i="5" s="1"/>
  <c r="S44" i="5"/>
  <c r="O44" i="5"/>
  <c r="CA43" i="5"/>
  <c r="BG43" i="5"/>
  <c r="BF43" i="5"/>
  <c r="BE43" i="5"/>
  <c r="BY43" i="5" s="1"/>
  <c r="AY43" i="5"/>
  <c r="AP43" i="5"/>
  <c r="AO43" i="5"/>
  <c r="BI43" i="5" s="1"/>
  <c r="AM43" i="5"/>
  <c r="AK43" i="5"/>
  <c r="AZ43" i="5"/>
  <c r="BT43" i="5" s="1"/>
  <c r="AA43" i="5"/>
  <c r="X43" i="5"/>
  <c r="AR43" i="5" s="1"/>
  <c r="W43" i="5"/>
  <c r="AQ43" i="5" s="1"/>
  <c r="V43" i="5"/>
  <c r="U43" i="5"/>
  <c r="S43" i="5"/>
  <c r="BY42" i="5"/>
  <c r="BG42" i="5"/>
  <c r="CA42" i="5" s="1"/>
  <c r="AY42" i="5"/>
  <c r="AR42" i="5"/>
  <c r="AQ42" i="5"/>
  <c r="AM42" i="5"/>
  <c r="AK42" i="5"/>
  <c r="BE42" i="5" s="1"/>
  <c r="X42" i="5"/>
  <c r="W42" i="5"/>
  <c r="AB42" i="5" s="1"/>
  <c r="V42" i="5"/>
  <c r="AP42" i="5" s="1"/>
  <c r="U42" i="5"/>
  <c r="AO42" i="5" s="1"/>
  <c r="BI42" i="5" s="1"/>
  <c r="S42" i="5"/>
  <c r="O42" i="5"/>
  <c r="BG41" i="5"/>
  <c r="CA41" i="5" s="1"/>
  <c r="AQ41" i="5"/>
  <c r="AP41" i="5"/>
  <c r="AM41" i="5"/>
  <c r="AK41" i="5"/>
  <c r="BE41" i="5" s="1"/>
  <c r="BY41" i="5" s="1"/>
  <c r="AZ41" i="5"/>
  <c r="BT41" i="5" s="1"/>
  <c r="AY41" i="5"/>
  <c r="AA41" i="5"/>
  <c r="X41" i="5"/>
  <c r="AR41" i="5" s="1"/>
  <c r="W41" i="5"/>
  <c r="AB41" i="5" s="1"/>
  <c r="V41" i="5"/>
  <c r="U41" i="5"/>
  <c r="AO41" i="5" s="1"/>
  <c r="BI41" i="5" s="1"/>
  <c r="S41" i="5"/>
  <c r="BE40" i="5"/>
  <c r="BY40" i="5" s="1"/>
  <c r="AZ40" i="5"/>
  <c r="BT40" i="5" s="1"/>
  <c r="AY40" i="5"/>
  <c r="AR40" i="5"/>
  <c r="AQ40" i="5"/>
  <c r="AM40" i="5"/>
  <c r="AK40" i="5"/>
  <c r="X40" i="5"/>
  <c r="W40" i="5"/>
  <c r="V40" i="5"/>
  <c r="AP40" i="5" s="1"/>
  <c r="BF40" i="5" s="1"/>
  <c r="U40" i="5"/>
  <c r="AO40" i="5" s="1"/>
  <c r="BI40" i="5" s="1"/>
  <c r="S40" i="5"/>
  <c r="O40" i="5"/>
  <c r="CA39" i="5"/>
  <c r="BT39" i="5"/>
  <c r="BG39" i="5"/>
  <c r="BE39" i="5"/>
  <c r="BY39" i="5" s="1"/>
  <c r="AP39" i="5"/>
  <c r="AO39" i="5"/>
  <c r="BI39" i="5" s="1"/>
  <c r="AM39" i="5"/>
  <c r="AK39" i="5"/>
  <c r="AZ39" i="5"/>
  <c r="AY39" i="5"/>
  <c r="AA39" i="5"/>
  <c r="X39" i="5"/>
  <c r="AR39" i="5" s="1"/>
  <c r="W39" i="5"/>
  <c r="AQ39" i="5" s="1"/>
  <c r="V39" i="5"/>
  <c r="U39" i="5"/>
  <c r="S39" i="5"/>
  <c r="BF39" i="5" s="1"/>
  <c r="BG38" i="5"/>
  <c r="CA38" i="5" s="1"/>
  <c r="AY38" i="5"/>
  <c r="AR38" i="5"/>
  <c r="AM38" i="5"/>
  <c r="AK38" i="5"/>
  <c r="BE38" i="5" s="1"/>
  <c r="BY38" i="5" s="1"/>
  <c r="X38" i="5"/>
  <c r="W38" i="5"/>
  <c r="V38" i="5"/>
  <c r="AP38" i="5" s="1"/>
  <c r="U38" i="5"/>
  <c r="AO38" i="5" s="1"/>
  <c r="BI38" i="5" s="1"/>
  <c r="S38" i="5"/>
  <c r="O38" i="5"/>
  <c r="BG37" i="5"/>
  <c r="CA37" i="5" s="1"/>
  <c r="AQ37" i="5"/>
  <c r="AP37" i="5"/>
  <c r="AM37" i="5"/>
  <c r="AK37" i="5"/>
  <c r="BE37" i="5" s="1"/>
  <c r="BY37" i="5" s="1"/>
  <c r="AZ37" i="5"/>
  <c r="BT37" i="5" s="1"/>
  <c r="AY37" i="5"/>
  <c r="AA37" i="5"/>
  <c r="X37" i="5"/>
  <c r="AR37" i="5" s="1"/>
  <c r="W37" i="5"/>
  <c r="AB37" i="5" s="1"/>
  <c r="V37" i="5"/>
  <c r="U37" i="5"/>
  <c r="AO37" i="5" s="1"/>
  <c r="BI37" i="5" s="1"/>
  <c r="S37" i="5"/>
  <c r="AZ36" i="5"/>
  <c r="BT36" i="5" s="1"/>
  <c r="AY36" i="5"/>
  <c r="AR36" i="5"/>
  <c r="AM36" i="5"/>
  <c r="AK36" i="5"/>
  <c r="BE36" i="5" s="1"/>
  <c r="BY36" i="5" s="1"/>
  <c r="X36" i="5"/>
  <c r="W36" i="5"/>
  <c r="AB36" i="5" s="1"/>
  <c r="V36" i="5"/>
  <c r="AP36" i="5" s="1"/>
  <c r="U36" i="5"/>
  <c r="AO36" i="5" s="1"/>
  <c r="BI36" i="5" s="1"/>
  <c r="S36" i="5"/>
  <c r="O36" i="5"/>
  <c r="BG35" i="5"/>
  <c r="CA35" i="5" s="1"/>
  <c r="AP35" i="5"/>
  <c r="AM35" i="5"/>
  <c r="AK35" i="5"/>
  <c r="BE35" i="5" s="1"/>
  <c r="BY35" i="5" s="1"/>
  <c r="AZ35" i="5"/>
  <c r="BT35" i="5" s="1"/>
  <c r="AY35" i="5"/>
  <c r="AA35" i="5"/>
  <c r="X35" i="5"/>
  <c r="AR35" i="5" s="1"/>
  <c r="W35" i="5"/>
  <c r="AQ35" i="5" s="1"/>
  <c r="V35" i="5"/>
  <c r="U35" i="5"/>
  <c r="AO35" i="5" s="1"/>
  <c r="BI35" i="5" s="1"/>
  <c r="S35" i="5"/>
  <c r="BG34" i="5"/>
  <c r="CA34" i="5" s="1"/>
  <c r="BE34" i="5"/>
  <c r="BY34" i="5" s="1"/>
  <c r="AY34" i="5"/>
  <c r="AR34" i="5"/>
  <c r="AM34" i="5"/>
  <c r="AK34" i="5"/>
  <c r="AA34" i="5"/>
  <c r="X34" i="5"/>
  <c r="W34" i="5"/>
  <c r="V34" i="5"/>
  <c r="AP34" i="5" s="1"/>
  <c r="U34" i="5"/>
  <c r="AO34" i="5" s="1"/>
  <c r="BI34" i="5" s="1"/>
  <c r="S34" i="5"/>
  <c r="O34" i="5"/>
  <c r="CA33" i="5"/>
  <c r="BG33" i="5"/>
  <c r="BE33" i="5"/>
  <c r="BY33" i="5" s="1"/>
  <c r="AP33" i="5"/>
  <c r="AM33" i="5"/>
  <c r="AK33" i="5"/>
  <c r="AZ33" i="5"/>
  <c r="BT33" i="5" s="1"/>
  <c r="AY33" i="5"/>
  <c r="AA33" i="5"/>
  <c r="X33" i="5"/>
  <c r="AR33" i="5" s="1"/>
  <c r="W33" i="5"/>
  <c r="AQ33" i="5" s="1"/>
  <c r="V33" i="5"/>
  <c r="U33" i="5"/>
  <c r="AO33" i="5" s="1"/>
  <c r="BI33" i="5" s="1"/>
  <c r="S33" i="5"/>
  <c r="BT32" i="5"/>
  <c r="AZ32" i="5"/>
  <c r="AY32" i="5"/>
  <c r="AR32" i="5"/>
  <c r="AM32" i="5"/>
  <c r="AK32" i="5"/>
  <c r="BE32" i="5" s="1"/>
  <c r="BY32" i="5" s="1"/>
  <c r="X32" i="5"/>
  <c r="W32" i="5"/>
  <c r="AB32" i="5" s="1"/>
  <c r="V32" i="5"/>
  <c r="AP32" i="5" s="1"/>
  <c r="U32" i="5"/>
  <c r="AO32" i="5" s="1"/>
  <c r="BI32" i="5" s="1"/>
  <c r="S32" i="5"/>
  <c r="O32" i="5"/>
  <c r="BG31" i="5"/>
  <c r="CA31" i="5" s="1"/>
  <c r="AP31" i="5"/>
  <c r="AM31" i="5"/>
  <c r="AK31" i="5"/>
  <c r="BE31" i="5" s="1"/>
  <c r="BY31" i="5" s="1"/>
  <c r="AZ31" i="5"/>
  <c r="BT31" i="5" s="1"/>
  <c r="AY31" i="5"/>
  <c r="AA31" i="5"/>
  <c r="X31" i="5"/>
  <c r="AR31" i="5" s="1"/>
  <c r="W31" i="5"/>
  <c r="AQ31" i="5" s="1"/>
  <c r="V31" i="5"/>
  <c r="U31" i="5"/>
  <c r="AO31" i="5" s="1"/>
  <c r="BI31" i="5" s="1"/>
  <c r="S31" i="5"/>
  <c r="BG30" i="5"/>
  <c r="CA30" i="5" s="1"/>
  <c r="BE30" i="5"/>
  <c r="BY30" i="5" s="1"/>
  <c r="AY30" i="5"/>
  <c r="AR30" i="5"/>
  <c r="AM30" i="5"/>
  <c r="AK30" i="5"/>
  <c r="AA30" i="5"/>
  <c r="X30" i="5"/>
  <c r="W30" i="5"/>
  <c r="V30" i="5"/>
  <c r="AP30" i="5" s="1"/>
  <c r="U30" i="5"/>
  <c r="AO30" i="5" s="1"/>
  <c r="BI30" i="5" s="1"/>
  <c r="S30" i="5"/>
  <c r="O30" i="5"/>
  <c r="CA29" i="5"/>
  <c r="BG29" i="5"/>
  <c r="BE29" i="5"/>
  <c r="BY29" i="5" s="1"/>
  <c r="AP29" i="5"/>
  <c r="AM29" i="5"/>
  <c r="AK29" i="5"/>
  <c r="AZ29" i="5"/>
  <c r="BT29" i="5" s="1"/>
  <c r="AY29" i="5"/>
  <c r="AA29" i="5"/>
  <c r="X29" i="5"/>
  <c r="AR29" i="5" s="1"/>
  <c r="W29" i="5"/>
  <c r="AQ29" i="5" s="1"/>
  <c r="V29" i="5"/>
  <c r="U29" i="5"/>
  <c r="AO29" i="5" s="1"/>
  <c r="BI29" i="5" s="1"/>
  <c r="S29" i="5"/>
  <c r="AZ28" i="5"/>
  <c r="BT28" i="5" s="1"/>
  <c r="AY28" i="5"/>
  <c r="AR28" i="5"/>
  <c r="AQ28" i="5"/>
  <c r="AM28" i="5"/>
  <c r="AK28" i="5"/>
  <c r="BE28" i="5" s="1"/>
  <c r="BY28" i="5" s="1"/>
  <c r="AB28" i="5"/>
  <c r="X28" i="5"/>
  <c r="W28" i="5"/>
  <c r="AA28" i="5" s="1"/>
  <c r="V28" i="5"/>
  <c r="U28" i="5"/>
  <c r="AO28" i="5" s="1"/>
  <c r="BI28" i="5" s="1"/>
  <c r="S28" i="5"/>
  <c r="O28" i="5"/>
  <c r="BY27" i="5"/>
  <c r="BI27" i="5"/>
  <c r="BE27" i="5"/>
  <c r="AP27" i="5"/>
  <c r="AO27" i="5"/>
  <c r="AM27" i="5"/>
  <c r="AK27" i="5"/>
  <c r="AZ27" i="5"/>
  <c r="BT27" i="5" s="1"/>
  <c r="AY27" i="5"/>
  <c r="AB27" i="5"/>
  <c r="X27" i="5"/>
  <c r="AR27" i="5" s="1"/>
  <c r="W27" i="5"/>
  <c r="AA27" i="5" s="1"/>
  <c r="V27" i="5"/>
  <c r="U27" i="5"/>
  <c r="S27" i="5"/>
  <c r="O27" i="5"/>
  <c r="BY26" i="5"/>
  <c r="AZ26" i="5"/>
  <c r="BT26" i="5" s="1"/>
  <c r="AY26" i="5"/>
  <c r="AR26" i="5"/>
  <c r="AQ26" i="5"/>
  <c r="AM26" i="5"/>
  <c r="AK26" i="5"/>
  <c r="BE26" i="5" s="1"/>
  <c r="AB26" i="5"/>
  <c r="X26" i="5"/>
  <c r="W26" i="5"/>
  <c r="AA26" i="5" s="1"/>
  <c r="V26" i="5"/>
  <c r="U26" i="5"/>
  <c r="AO26" i="5" s="1"/>
  <c r="BI26" i="5" s="1"/>
  <c r="S26" i="5"/>
  <c r="BY25" i="5"/>
  <c r="BI25" i="5"/>
  <c r="BE25" i="5"/>
  <c r="AP25" i="5"/>
  <c r="AO25" i="5"/>
  <c r="AM25" i="5"/>
  <c r="AK25" i="5"/>
  <c r="AZ25" i="5"/>
  <c r="BT25" i="5" s="1"/>
  <c r="AY25" i="5"/>
  <c r="AB25" i="5"/>
  <c r="X25" i="5"/>
  <c r="AR25" i="5" s="1"/>
  <c r="W25" i="5"/>
  <c r="AA25" i="5" s="1"/>
  <c r="V25" i="5"/>
  <c r="U25" i="5"/>
  <c r="S25" i="5"/>
  <c r="O25" i="5"/>
  <c r="AZ24" i="5"/>
  <c r="BT24" i="5" s="1"/>
  <c r="AY24" i="5"/>
  <c r="AR24" i="5"/>
  <c r="AQ24" i="5"/>
  <c r="AM24" i="5"/>
  <c r="AK24" i="5"/>
  <c r="BE24" i="5" s="1"/>
  <c r="BY24" i="5" s="1"/>
  <c r="AB24" i="5"/>
  <c r="X24" i="5"/>
  <c r="W24" i="5"/>
  <c r="AA24" i="5" s="1"/>
  <c r="V24" i="5"/>
  <c r="U24" i="5"/>
  <c r="AO24" i="5" s="1"/>
  <c r="BI24" i="5" s="1"/>
  <c r="S24" i="5"/>
  <c r="BY23" i="5"/>
  <c r="BI23" i="5"/>
  <c r="BE23" i="5"/>
  <c r="BB23" i="5"/>
  <c r="BV23" i="5" s="1"/>
  <c r="AP23" i="5"/>
  <c r="AO23" i="5"/>
  <c r="AK23" i="5"/>
  <c r="AZ23" i="5"/>
  <c r="BT23" i="5" s="1"/>
  <c r="AY23" i="5"/>
  <c r="AB23" i="5"/>
  <c r="X23" i="5"/>
  <c r="AR23" i="5" s="1"/>
  <c r="W23" i="5"/>
  <c r="AA23" i="5" s="1"/>
  <c r="V23" i="5"/>
  <c r="U23" i="5"/>
  <c r="S23" i="5"/>
  <c r="O23" i="5"/>
  <c r="M23" i="5"/>
  <c r="AM23" i="5" s="1"/>
  <c r="K23" i="5"/>
  <c r="BY22" i="5"/>
  <c r="BI22" i="5"/>
  <c r="BE22" i="5"/>
  <c r="AP22" i="5"/>
  <c r="AO22" i="5"/>
  <c r="AK22" i="5"/>
  <c r="AY22" i="5"/>
  <c r="AB22" i="5"/>
  <c r="X22" i="5"/>
  <c r="AR22" i="5" s="1"/>
  <c r="W22" i="5"/>
  <c r="AA22" i="5" s="1"/>
  <c r="V22" i="5"/>
  <c r="U22" i="5"/>
  <c r="S22" i="5"/>
  <c r="O22" i="5"/>
  <c r="M22" i="5"/>
  <c r="AM22" i="5" s="1"/>
  <c r="K22" i="5"/>
  <c r="BY21" i="5"/>
  <c r="BI21" i="5"/>
  <c r="BE21" i="5"/>
  <c r="AP21" i="5"/>
  <c r="AO21" i="5"/>
  <c r="AK21" i="5"/>
  <c r="AZ21" i="5"/>
  <c r="BT21" i="5" s="1"/>
  <c r="AY21" i="5"/>
  <c r="AB21" i="5"/>
  <c r="X21" i="5"/>
  <c r="AR21" i="5" s="1"/>
  <c r="W21" i="5"/>
  <c r="AA21" i="5" s="1"/>
  <c r="V21" i="5"/>
  <c r="U21" i="5"/>
  <c r="S21" i="5"/>
  <c r="O21" i="5"/>
  <c r="M21" i="5"/>
  <c r="AM21" i="5" s="1"/>
  <c r="K21" i="5"/>
  <c r="BY20" i="5"/>
  <c r="BI20" i="5"/>
  <c r="BE20" i="5"/>
  <c r="AP20" i="5"/>
  <c r="AO20" i="5"/>
  <c r="AK20" i="5"/>
  <c r="AZ20" i="5"/>
  <c r="BT20" i="5" s="1"/>
  <c r="AY20" i="5"/>
  <c r="AB20" i="5"/>
  <c r="X20" i="5"/>
  <c r="AR20" i="5" s="1"/>
  <c r="W20" i="5"/>
  <c r="AA20" i="5" s="1"/>
  <c r="V20" i="5"/>
  <c r="U20" i="5"/>
  <c r="S20" i="5"/>
  <c r="O20" i="5"/>
  <c r="M20" i="5"/>
  <c r="AM20" i="5" s="1"/>
  <c r="K20" i="5"/>
  <c r="BY19" i="5"/>
  <c r="BI19" i="5"/>
  <c r="BE19" i="5"/>
  <c r="AP19" i="5"/>
  <c r="AO19" i="5"/>
  <c r="AK19" i="5"/>
  <c r="AZ19" i="5"/>
  <c r="BT19" i="5" s="1"/>
  <c r="AY19" i="5"/>
  <c r="AB19" i="5"/>
  <c r="X19" i="5"/>
  <c r="AR19" i="5" s="1"/>
  <c r="W19" i="5"/>
  <c r="AA19" i="5" s="1"/>
  <c r="V19" i="5"/>
  <c r="U19" i="5"/>
  <c r="S19" i="5"/>
  <c r="O19" i="5"/>
  <c r="M19" i="5"/>
  <c r="AM19" i="5" s="1"/>
  <c r="K19" i="5"/>
  <c r="BY18" i="5"/>
  <c r="BI18" i="5"/>
  <c r="BE18" i="5"/>
  <c r="AP18" i="5"/>
  <c r="AO18" i="5"/>
  <c r="AK18" i="5"/>
  <c r="AY18" i="5"/>
  <c r="AB18" i="5"/>
  <c r="X18" i="5"/>
  <c r="AR18" i="5" s="1"/>
  <c r="W18" i="5"/>
  <c r="AA18" i="5" s="1"/>
  <c r="V18" i="5"/>
  <c r="U18" i="5"/>
  <c r="S18" i="5"/>
  <c r="O18" i="5"/>
  <c r="M18" i="5"/>
  <c r="AM18" i="5" s="1"/>
  <c r="K18" i="5"/>
  <c r="BY17" i="5"/>
  <c r="BI17" i="5"/>
  <c r="BE17" i="5"/>
  <c r="AP17" i="5"/>
  <c r="AO17" i="5"/>
  <c r="AK17" i="5"/>
  <c r="AZ17" i="5"/>
  <c r="BT17" i="5" s="1"/>
  <c r="AY17" i="5"/>
  <c r="AB17" i="5"/>
  <c r="X17" i="5"/>
  <c r="AR17" i="5" s="1"/>
  <c r="W17" i="5"/>
  <c r="AA17" i="5" s="1"/>
  <c r="V17" i="5"/>
  <c r="U17" i="5"/>
  <c r="S17" i="5"/>
  <c r="O17" i="5"/>
  <c r="M17" i="5"/>
  <c r="AM17" i="5" s="1"/>
  <c r="K17" i="5"/>
  <c r="BY16" i="5"/>
  <c r="BI16" i="5"/>
  <c r="BE16" i="5"/>
  <c r="AP16" i="5"/>
  <c r="AO16" i="5"/>
  <c r="AK16" i="5"/>
  <c r="AZ16" i="5"/>
  <c r="BT16" i="5" s="1"/>
  <c r="AY16" i="5"/>
  <c r="AB16" i="5"/>
  <c r="X16" i="5"/>
  <c r="AR16" i="5" s="1"/>
  <c r="W16" i="5"/>
  <c r="AA16" i="5" s="1"/>
  <c r="V16" i="5"/>
  <c r="U16" i="5"/>
  <c r="S16" i="5"/>
  <c r="O16" i="5"/>
  <c r="M16" i="5"/>
  <c r="AM16" i="5" s="1"/>
  <c r="K16" i="5"/>
  <c r="BY15" i="5"/>
  <c r="BI15" i="5"/>
  <c r="BE15" i="5"/>
  <c r="BB15" i="5"/>
  <c r="BV15" i="5" s="1"/>
  <c r="AP15" i="5"/>
  <c r="AO15" i="5"/>
  <c r="AK15" i="5"/>
  <c r="AZ15" i="5"/>
  <c r="BT15" i="5" s="1"/>
  <c r="AY15" i="5"/>
  <c r="AB15" i="5"/>
  <c r="X15" i="5"/>
  <c r="AR15" i="5" s="1"/>
  <c r="W15" i="5"/>
  <c r="AA15" i="5" s="1"/>
  <c r="V15" i="5"/>
  <c r="U15" i="5"/>
  <c r="S15" i="5"/>
  <c r="O15" i="5"/>
  <c r="M15" i="5"/>
  <c r="AM15" i="5" s="1"/>
  <c r="K15" i="5"/>
  <c r="BY14" i="5"/>
  <c r="BI14" i="5"/>
  <c r="BE14" i="5"/>
  <c r="AO14" i="5"/>
  <c r="AK14" i="5"/>
  <c r="AY14" i="5"/>
  <c r="AB14" i="5"/>
  <c r="X14" i="5"/>
  <c r="AR14" i="5" s="1"/>
  <c r="W14" i="5"/>
  <c r="AA14" i="5" s="1"/>
  <c r="V14" i="5"/>
  <c r="U14" i="5"/>
  <c r="S14" i="5"/>
  <c r="O14" i="5"/>
  <c r="M14" i="5"/>
  <c r="AM14" i="5" s="1"/>
  <c r="K14" i="5"/>
  <c r="BY13" i="5"/>
  <c r="BI13" i="5"/>
  <c r="BE13" i="5"/>
  <c r="AZ13" i="5"/>
  <c r="BT13" i="5" s="1"/>
  <c r="AO13" i="5"/>
  <c r="AK13" i="5"/>
  <c r="AY13" i="5"/>
  <c r="AB13" i="5"/>
  <c r="X13" i="5"/>
  <c r="AR13" i="5" s="1"/>
  <c r="W13" i="5"/>
  <c r="AA13" i="5" s="1"/>
  <c r="V13" i="5"/>
  <c r="U13" i="5"/>
  <c r="S13" i="5"/>
  <c r="O13" i="5"/>
  <c r="M13" i="5"/>
  <c r="AM13" i="5" s="1"/>
  <c r="K13" i="5"/>
  <c r="BY12" i="5"/>
  <c r="BI12" i="5"/>
  <c r="BE12" i="5"/>
  <c r="AZ12" i="5"/>
  <c r="BT12" i="5" s="1"/>
  <c r="AO12" i="5"/>
  <c r="AK12" i="5"/>
  <c r="AY12" i="5"/>
  <c r="AB12" i="5"/>
  <c r="X12" i="5"/>
  <c r="AR12" i="5" s="1"/>
  <c r="W12" i="5"/>
  <c r="AA12" i="5" s="1"/>
  <c r="V12" i="5"/>
  <c r="U12" i="5"/>
  <c r="S12" i="5"/>
  <c r="O12" i="5"/>
  <c r="M12" i="5"/>
  <c r="AM12" i="5" s="1"/>
  <c r="K12" i="5"/>
  <c r="BY11" i="5"/>
  <c r="BI11" i="5"/>
  <c r="BE11" i="5"/>
  <c r="AZ11" i="5"/>
  <c r="BT11" i="5" s="1"/>
  <c r="AO11" i="5"/>
  <c r="AK11" i="5"/>
  <c r="AY11" i="5"/>
  <c r="AB11" i="5"/>
  <c r="X11" i="5"/>
  <c r="AR11" i="5" s="1"/>
  <c r="W11" i="5"/>
  <c r="AA11" i="5" s="1"/>
  <c r="V11" i="5"/>
  <c r="U11" i="5"/>
  <c r="S11" i="5"/>
  <c r="O11" i="5"/>
  <c r="M11" i="5"/>
  <c r="AM11" i="5" s="1"/>
  <c r="K11" i="5"/>
  <c r="BY10" i="5"/>
  <c r="BI10" i="5"/>
  <c r="BE10" i="5"/>
  <c r="AO10" i="5"/>
  <c r="AK10" i="5"/>
  <c r="AY10" i="5"/>
  <c r="AB10" i="5"/>
  <c r="X10" i="5"/>
  <c r="AR10" i="5" s="1"/>
  <c r="W10" i="5"/>
  <c r="AA10" i="5" s="1"/>
  <c r="V10" i="5"/>
  <c r="U10" i="5"/>
  <c r="S10" i="5"/>
  <c r="O10" i="5"/>
  <c r="M10" i="5"/>
  <c r="AM10" i="5" s="1"/>
  <c r="K10" i="5"/>
  <c r="BY9" i="5"/>
  <c r="BI9" i="5"/>
  <c r="BE9" i="5"/>
  <c r="AZ9" i="5"/>
  <c r="BT9" i="5" s="1"/>
  <c r="AO9" i="5"/>
  <c r="AK9" i="5"/>
  <c r="AY9" i="5"/>
  <c r="AB9" i="5"/>
  <c r="X9" i="5"/>
  <c r="AR9" i="5" s="1"/>
  <c r="W9" i="5"/>
  <c r="AA9" i="5" s="1"/>
  <c r="V9" i="5"/>
  <c r="U9" i="5"/>
  <c r="S9" i="5"/>
  <c r="O9" i="5"/>
  <c r="M9" i="5"/>
  <c r="AM9" i="5" s="1"/>
  <c r="K9" i="5"/>
  <c r="BY8" i="5"/>
  <c r="BI8" i="5"/>
  <c r="BE8" i="5"/>
  <c r="AZ8" i="5"/>
  <c r="BT8" i="5" s="1"/>
  <c r="AO8" i="5"/>
  <c r="AK8" i="5"/>
  <c r="AY8" i="5"/>
  <c r="AB8" i="5"/>
  <c r="X8" i="5"/>
  <c r="AR8" i="5" s="1"/>
  <c r="W8" i="5"/>
  <c r="AA8" i="5" s="1"/>
  <c r="V8" i="5"/>
  <c r="U8" i="5"/>
  <c r="S8" i="5"/>
  <c r="O8" i="5"/>
  <c r="M8" i="5"/>
  <c r="AM8" i="5" s="1"/>
  <c r="K8" i="5"/>
  <c r="BY7" i="5"/>
  <c r="BI7" i="5"/>
  <c r="BE7" i="5"/>
  <c r="AR7" i="5"/>
  <c r="AP7" i="5"/>
  <c r="BF7" i="5" s="1"/>
  <c r="AO7" i="5"/>
  <c r="AK7" i="5"/>
  <c r="AZ7" i="5"/>
  <c r="BT7" i="5" s="1"/>
  <c r="AY7" i="5"/>
  <c r="AB7" i="5"/>
  <c r="AA7" i="5"/>
  <c r="X7" i="5"/>
  <c r="W7" i="5"/>
  <c r="AQ7" i="5" s="1"/>
  <c r="V7" i="5"/>
  <c r="U7" i="5"/>
  <c r="S7" i="5"/>
  <c r="O7" i="5"/>
  <c r="M7" i="5"/>
  <c r="AM7" i="5" s="1"/>
  <c r="K7" i="5"/>
  <c r="BY6" i="5"/>
  <c r="BI6" i="5"/>
  <c r="BE6" i="5"/>
  <c r="AO6" i="5"/>
  <c r="AM6" i="5"/>
  <c r="AK6" i="5"/>
  <c r="AY6" i="5"/>
  <c r="AB6" i="5"/>
  <c r="X6" i="5"/>
  <c r="AR6" i="5" s="1"/>
  <c r="W6" i="5"/>
  <c r="V6" i="5"/>
  <c r="U6" i="5"/>
  <c r="S6" i="5"/>
  <c r="O6" i="5"/>
  <c r="M6" i="5"/>
  <c r="K6" i="5"/>
  <c r="BE5" i="5"/>
  <c r="BY5" i="5" s="1"/>
  <c r="AP5" i="5"/>
  <c r="BF5" i="5" s="1"/>
  <c r="AO5" i="5"/>
  <c r="BI5" i="5" s="1"/>
  <c r="AK5" i="5"/>
  <c r="AZ5" i="5"/>
  <c r="BT5" i="5" s="1"/>
  <c r="AY5" i="5"/>
  <c r="AA5" i="5"/>
  <c r="X5" i="5"/>
  <c r="AR5" i="5" s="1"/>
  <c r="W5" i="5"/>
  <c r="AQ5" i="5" s="1"/>
  <c r="V5" i="5"/>
  <c r="U5" i="5"/>
  <c r="S5" i="5"/>
  <c r="M5" i="5"/>
  <c r="AM5" i="5" s="1"/>
  <c r="K5" i="5"/>
  <c r="BY4" i="5"/>
  <c r="BI4" i="5"/>
  <c r="BE4" i="5"/>
  <c r="AR4" i="5"/>
  <c r="AO4" i="5"/>
  <c r="AK4" i="5"/>
  <c r="AZ4" i="5"/>
  <c r="BT4" i="5" s="1"/>
  <c r="AY4" i="5"/>
  <c r="AA4" i="5"/>
  <c r="X4" i="5"/>
  <c r="W4" i="5"/>
  <c r="AQ4" i="5" s="1"/>
  <c r="V4" i="5"/>
  <c r="U4" i="5"/>
  <c r="S4" i="5"/>
  <c r="O4" i="5"/>
  <c r="M4" i="5"/>
  <c r="AM4" i="5" s="1"/>
  <c r="BG4" i="5" s="1"/>
  <c r="CA4" i="5" s="1"/>
  <c r="K4" i="5"/>
  <c r="BY3" i="5"/>
  <c r="BI3" i="5"/>
  <c r="BE3" i="5"/>
  <c r="AP3" i="5"/>
  <c r="BF3" i="5" s="1"/>
  <c r="AO3" i="5"/>
  <c r="AK3" i="5"/>
  <c r="AZ3" i="5"/>
  <c r="BT3" i="5" s="1"/>
  <c r="AY3" i="5"/>
  <c r="AB3" i="5"/>
  <c r="AA3" i="5"/>
  <c r="X3" i="5"/>
  <c r="AR3" i="5" s="1"/>
  <c r="W3" i="5"/>
  <c r="AQ3" i="5" s="1"/>
  <c r="V3" i="5"/>
  <c r="U3" i="5"/>
  <c r="S3" i="5"/>
  <c r="M3" i="5"/>
  <c r="AM3" i="5" s="1"/>
  <c r="K3" i="5"/>
  <c r="BI2" i="5"/>
  <c r="BE2" i="5"/>
  <c r="BE153" i="5" s="1"/>
  <c r="AZ2" i="5"/>
  <c r="AR2" i="5"/>
  <c r="AO2" i="5"/>
  <c r="AM2" i="5"/>
  <c r="AK2" i="5"/>
  <c r="AB2" i="5"/>
  <c r="X2" i="5"/>
  <c r="W2" i="5"/>
  <c r="V2" i="5"/>
  <c r="U2" i="5"/>
  <c r="S2" i="5"/>
  <c r="O2" i="5"/>
  <c r="M2" i="5"/>
  <c r="K2" i="5"/>
  <c r="K153" i="5" s="1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2" i="3"/>
  <c r="D148" i="3"/>
  <c r="BC31" i="5" l="1"/>
  <c r="BC88" i="5"/>
  <c r="BC80" i="5"/>
  <c r="BA128" i="5"/>
  <c r="BU128" i="5" s="1"/>
  <c r="BB126" i="5"/>
  <c r="BV126" i="5" s="1"/>
  <c r="BB110" i="5"/>
  <c r="BV110" i="5" s="1"/>
  <c r="BB57" i="5"/>
  <c r="BV57" i="5" s="1"/>
  <c r="BB130" i="5"/>
  <c r="BV130" i="5" s="1"/>
  <c r="BC35" i="5"/>
  <c r="BA37" i="5"/>
  <c r="BU37" i="5" s="1"/>
  <c r="BA43" i="5"/>
  <c r="BU43" i="5" s="1"/>
  <c r="BA45" i="5"/>
  <c r="BU45" i="5" s="1"/>
  <c r="BC96" i="5"/>
  <c r="BA135" i="5"/>
  <c r="BU135" i="5" s="1"/>
  <c r="BA142" i="5"/>
  <c r="BU142" i="5" s="1"/>
  <c r="BG3" i="5"/>
  <c r="CA3" i="5" s="1"/>
  <c r="BG7" i="5"/>
  <c r="CA7" i="5" s="1"/>
  <c r="BG8" i="5"/>
  <c r="CA8" i="5" s="1"/>
  <c r="BG13" i="5"/>
  <c r="CA13" i="5" s="1"/>
  <c r="BG11" i="5"/>
  <c r="CA11" i="5" s="1"/>
  <c r="BG14" i="5"/>
  <c r="CA14" i="5" s="1"/>
  <c r="BG9" i="5"/>
  <c r="CA9" i="5" s="1"/>
  <c r="BG12" i="5"/>
  <c r="CA12" i="5" s="1"/>
  <c r="BF25" i="5"/>
  <c r="BG5" i="5"/>
  <c r="CA5" i="5" s="1"/>
  <c r="BB5" i="5"/>
  <c r="BV5" i="5" s="1"/>
  <c r="BG10" i="5"/>
  <c r="CA10" i="5" s="1"/>
  <c r="AP4" i="5"/>
  <c r="BD6" i="5"/>
  <c r="AP10" i="5"/>
  <c r="AP14" i="5"/>
  <c r="BD15" i="5"/>
  <c r="X153" i="5"/>
  <c r="AE153" i="5"/>
  <c r="AY2" i="5"/>
  <c r="AO153" i="5"/>
  <c r="O3" i="5"/>
  <c r="AP9" i="5"/>
  <c r="AP13" i="5"/>
  <c r="BC41" i="5"/>
  <c r="AP8" i="5"/>
  <c r="AP12" i="5"/>
  <c r="BC34" i="5"/>
  <c r="BC39" i="5"/>
  <c r="AZ153" i="5"/>
  <c r="BT2" i="5"/>
  <c r="AB4" i="5"/>
  <c r="AQ6" i="5"/>
  <c r="AA6" i="5"/>
  <c r="O5" i="5"/>
  <c r="BG6" i="5"/>
  <c r="CA6" i="5" s="1"/>
  <c r="BA6" i="5"/>
  <c r="BU6" i="5" s="1"/>
  <c r="AP11" i="5"/>
  <c r="BG16" i="5"/>
  <c r="CA16" i="5" s="1"/>
  <c r="BG18" i="5"/>
  <c r="CA18" i="5" s="1"/>
  <c r="BG20" i="5"/>
  <c r="CA20" i="5" s="1"/>
  <c r="BG22" i="5"/>
  <c r="CA22" i="5" s="1"/>
  <c r="BB25" i="5"/>
  <c r="BV25" i="5" s="1"/>
  <c r="BG26" i="5"/>
  <c r="CA26" i="5" s="1"/>
  <c r="BB26" i="5"/>
  <c r="BV26" i="5" s="1"/>
  <c r="BA33" i="5"/>
  <c r="BU33" i="5" s="1"/>
  <c r="BF33" i="5"/>
  <c r="BF37" i="5"/>
  <c r="BG40" i="5"/>
  <c r="CA40" i="5" s="1"/>
  <c r="AR153" i="5"/>
  <c r="AQ2" i="5"/>
  <c r="AA2" i="5"/>
  <c r="AM153" i="5"/>
  <c r="BG2" i="5"/>
  <c r="BY2" i="5"/>
  <c r="BD17" i="5"/>
  <c r="BB18" i="5"/>
  <c r="BV18" i="5" s="1"/>
  <c r="BD19" i="5"/>
  <c r="BB20" i="5"/>
  <c r="BV20" i="5" s="1"/>
  <c r="BD21" i="5"/>
  <c r="BB22" i="5"/>
  <c r="BV22" i="5" s="1"/>
  <c r="BD23" i="5"/>
  <c r="AP24" i="5"/>
  <c r="BB24" i="5" s="1"/>
  <c r="BV24" i="5" s="1"/>
  <c r="BD25" i="5"/>
  <c r="AP28" i="5"/>
  <c r="BA29" i="5"/>
  <c r="BU29" i="5" s="1"/>
  <c r="BF29" i="5"/>
  <c r="BA34" i="5"/>
  <c r="BU34" i="5" s="1"/>
  <c r="BA36" i="5"/>
  <c r="BU36" i="5" s="1"/>
  <c r="BA42" i="5"/>
  <c r="BU42" i="5" s="1"/>
  <c r="M153" i="5"/>
  <c r="V153" i="5"/>
  <c r="AF153" i="5"/>
  <c r="AP2" i="5"/>
  <c r="AB5" i="5"/>
  <c r="AP6" i="5"/>
  <c r="BG15" i="5"/>
  <c r="CA15" i="5" s="1"/>
  <c r="BG17" i="5"/>
  <c r="CA17" i="5" s="1"/>
  <c r="BG19" i="5"/>
  <c r="CA19" i="5" s="1"/>
  <c r="BG21" i="5"/>
  <c r="CA21" i="5" s="1"/>
  <c r="BG23" i="5"/>
  <c r="CA23" i="5" s="1"/>
  <c r="BG24" i="5"/>
  <c r="CA24" i="5" s="1"/>
  <c r="AP26" i="5"/>
  <c r="BB29" i="5"/>
  <c r="BV29" i="5" s="1"/>
  <c r="AB30" i="5"/>
  <c r="O29" i="5"/>
  <c r="AQ30" i="5"/>
  <c r="BB33" i="5"/>
  <c r="BV33" i="5" s="1"/>
  <c r="AB34" i="5"/>
  <c r="O33" i="5"/>
  <c r="AQ34" i="5"/>
  <c r="BF34" i="5" s="1"/>
  <c r="AB38" i="5"/>
  <c r="AA38" i="5"/>
  <c r="AQ38" i="5"/>
  <c r="O37" i="5"/>
  <c r="BB43" i="5"/>
  <c r="BV43" i="5" s="1"/>
  <c r="BC45" i="5"/>
  <c r="AP44" i="5"/>
  <c r="BD26" i="5"/>
  <c r="BG28" i="5"/>
  <c r="CA28" i="5" s="1"/>
  <c r="BC30" i="5"/>
  <c r="BB31" i="5"/>
  <c r="BV31" i="5" s="1"/>
  <c r="BG32" i="5"/>
  <c r="CA32" i="5" s="1"/>
  <c r="BA32" i="5"/>
  <c r="BU32" i="5" s="1"/>
  <c r="BB35" i="5"/>
  <c r="BV35" i="5" s="1"/>
  <c r="BG36" i="5"/>
  <c r="CA36" i="5" s="1"/>
  <c r="BC37" i="5"/>
  <c r="BC43" i="5"/>
  <c r="BF45" i="5"/>
  <c r="BC47" i="5"/>
  <c r="AB48" i="5"/>
  <c r="O47" i="5"/>
  <c r="BC50" i="5"/>
  <c r="BA50" i="5"/>
  <c r="BU50" i="5" s="1"/>
  <c r="BC51" i="5"/>
  <c r="AB52" i="5"/>
  <c r="O51" i="5"/>
  <c r="BB53" i="5"/>
  <c r="BV53" i="5" s="1"/>
  <c r="BC54" i="5"/>
  <c r="BA54" i="5"/>
  <c r="BU54" i="5" s="1"/>
  <c r="BC55" i="5"/>
  <c r="AB56" i="5"/>
  <c r="O55" i="5"/>
  <c r="AB58" i="5"/>
  <c r="AA58" i="5"/>
  <c r="O57" i="5"/>
  <c r="AQ58" i="5"/>
  <c r="BA69" i="5"/>
  <c r="BU69" i="5" s="1"/>
  <c r="AB71" i="5"/>
  <c r="AQ71" i="5"/>
  <c r="BF71" i="5" s="1"/>
  <c r="AA71" i="5"/>
  <c r="O70" i="5"/>
  <c r="AP75" i="5"/>
  <c r="BG75" i="5"/>
  <c r="CA75" i="5" s="1"/>
  <c r="AQ77" i="5"/>
  <c r="O76" i="5"/>
  <c r="AA77" i="5"/>
  <c r="BC77" i="5" s="1"/>
  <c r="AB77" i="5"/>
  <c r="AP92" i="5"/>
  <c r="BD97" i="5"/>
  <c r="U153" i="5"/>
  <c r="AK153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BF20" i="5" s="1"/>
  <c r="AQ21" i="5"/>
  <c r="AQ22" i="5"/>
  <c r="AQ23" i="5"/>
  <c r="O24" i="5"/>
  <c r="AQ25" i="5"/>
  <c r="BG25" i="5"/>
  <c r="CA25" i="5" s="1"/>
  <c r="O26" i="5"/>
  <c r="AQ27" i="5"/>
  <c r="BG27" i="5"/>
  <c r="CA27" i="5" s="1"/>
  <c r="AB29" i="5"/>
  <c r="AB33" i="5"/>
  <c r="BA38" i="5"/>
  <c r="BU38" i="5" s="1"/>
  <c r="AA42" i="5"/>
  <c r="AB44" i="5"/>
  <c r="O43" i="5"/>
  <c r="AA44" i="5"/>
  <c r="O45" i="5"/>
  <c r="BA46" i="5"/>
  <c r="BU46" i="5" s="1"/>
  <c r="AQ48" i="5"/>
  <c r="AB50" i="5"/>
  <c r="O49" i="5"/>
  <c r="BB51" i="5"/>
  <c r="BV51" i="5" s="1"/>
  <c r="AQ52" i="5"/>
  <c r="AB54" i="5"/>
  <c r="O53" i="5"/>
  <c r="AQ56" i="5"/>
  <c r="BA61" i="5"/>
  <c r="BU61" i="5" s="1"/>
  <c r="AB63" i="5"/>
  <c r="AQ63" i="5"/>
  <c r="AA63" i="5"/>
  <c r="BC63" i="5" s="1"/>
  <c r="O62" i="5"/>
  <c r="BB69" i="5"/>
  <c r="BV69" i="5" s="1"/>
  <c r="BC69" i="5"/>
  <c r="BC71" i="5"/>
  <c r="AP83" i="5"/>
  <c r="BG83" i="5"/>
  <c r="CA83" i="5" s="1"/>
  <c r="AQ85" i="5"/>
  <c r="O84" i="5"/>
  <c r="AA85" i="5"/>
  <c r="BC85" i="5" s="1"/>
  <c r="AB85" i="5"/>
  <c r="AP103" i="5"/>
  <c r="BC29" i="5"/>
  <c r="BA31" i="5"/>
  <c r="BU31" i="5" s="1"/>
  <c r="BF31" i="5"/>
  <c r="AA32" i="5"/>
  <c r="AQ32" i="5"/>
  <c r="BC33" i="5"/>
  <c r="BA35" i="5"/>
  <c r="BU35" i="5" s="1"/>
  <c r="BF35" i="5"/>
  <c r="AA36" i="5"/>
  <c r="AQ36" i="5"/>
  <c r="BF41" i="5"/>
  <c r="BB44" i="5"/>
  <c r="BV44" i="5" s="1"/>
  <c r="BG44" i="5"/>
  <c r="CA44" i="5" s="1"/>
  <c r="AQ46" i="5"/>
  <c r="BF46" i="5" s="1"/>
  <c r="BG48" i="5"/>
  <c r="CA48" i="5" s="1"/>
  <c r="BA49" i="5"/>
  <c r="BU49" i="5" s="1"/>
  <c r="BF51" i="5"/>
  <c r="BG52" i="5"/>
  <c r="CA52" i="5" s="1"/>
  <c r="BA53" i="5"/>
  <c r="BU53" i="5" s="1"/>
  <c r="BF55" i="5"/>
  <c r="BG56" i="5"/>
  <c r="CA56" i="5" s="1"/>
  <c r="BB61" i="5"/>
  <c r="BV61" i="5" s="1"/>
  <c r="BC68" i="5"/>
  <c r="BC72" i="5"/>
  <c r="AB74" i="5"/>
  <c r="AA74" i="5"/>
  <c r="O73" i="5"/>
  <c r="AQ74" i="5"/>
  <c r="AP79" i="5"/>
  <c r="BG79" i="5"/>
  <c r="CA79" i="5" s="1"/>
  <c r="BA82" i="5"/>
  <c r="BU82" i="5" s="1"/>
  <c r="BF84" i="5"/>
  <c r="AP91" i="5"/>
  <c r="BF30" i="5"/>
  <c r="O31" i="5"/>
  <c r="AB31" i="5"/>
  <c r="O35" i="5"/>
  <c r="AB35" i="5"/>
  <c r="BB39" i="5"/>
  <c r="BV39" i="5" s="1"/>
  <c r="BA39" i="5"/>
  <c r="BU39" i="5" s="1"/>
  <c r="AB40" i="5"/>
  <c r="O39" i="5"/>
  <c r="AA40" i="5"/>
  <c r="O41" i="5"/>
  <c r="BA41" i="5"/>
  <c r="BU41" i="5" s="1"/>
  <c r="AA46" i="5"/>
  <c r="BA47" i="5"/>
  <c r="BU47" i="5" s="1"/>
  <c r="AA48" i="5"/>
  <c r="BA48" i="5"/>
  <c r="BU48" i="5" s="1"/>
  <c r="BC49" i="5"/>
  <c r="BA51" i="5"/>
  <c r="BU51" i="5" s="1"/>
  <c r="AA52" i="5"/>
  <c r="BA52" i="5"/>
  <c r="BU52" i="5" s="1"/>
  <c r="BC53" i="5"/>
  <c r="BB55" i="5"/>
  <c r="BV55" i="5" s="1"/>
  <c r="BA55" i="5"/>
  <c r="BU55" i="5" s="1"/>
  <c r="AA56" i="5"/>
  <c r="BA56" i="5"/>
  <c r="BU56" i="5" s="1"/>
  <c r="BF59" i="5"/>
  <c r="BC60" i="5"/>
  <c r="BC64" i="5"/>
  <c r="BC65" i="5"/>
  <c r="AB66" i="5"/>
  <c r="AA66" i="5"/>
  <c r="O65" i="5"/>
  <c r="AQ66" i="5"/>
  <c r="AP87" i="5"/>
  <c r="BG87" i="5"/>
  <c r="CA87" i="5" s="1"/>
  <c r="BF38" i="5"/>
  <c r="AB39" i="5"/>
  <c r="BF42" i="5"/>
  <c r="AB43" i="5"/>
  <c r="AB47" i="5"/>
  <c r="BF50" i="5"/>
  <c r="AB51" i="5"/>
  <c r="BF54" i="5"/>
  <c r="AB55" i="5"/>
  <c r="BB59" i="5"/>
  <c r="BV59" i="5" s="1"/>
  <c r="AA59" i="5"/>
  <c r="AQ59" i="5"/>
  <c r="AQ60" i="5"/>
  <c r="O61" i="5"/>
  <c r="AA62" i="5"/>
  <c r="O64" i="5"/>
  <c r="BF65" i="5"/>
  <c r="BB67" i="5"/>
  <c r="BV67" i="5" s="1"/>
  <c r="AA67" i="5"/>
  <c r="AQ67" i="5"/>
  <c r="AQ68" i="5"/>
  <c r="O69" i="5"/>
  <c r="AA70" i="5"/>
  <c r="O72" i="5"/>
  <c r="BF73" i="5"/>
  <c r="BF78" i="5"/>
  <c r="AP80" i="5"/>
  <c r="BF82" i="5"/>
  <c r="BF86" i="5"/>
  <c r="AP88" i="5"/>
  <c r="BF90" i="5"/>
  <c r="BB96" i="5"/>
  <c r="BV96" i="5" s="1"/>
  <c r="BF102" i="5"/>
  <c r="BF57" i="5"/>
  <c r="BA57" i="5"/>
  <c r="BU57" i="5" s="1"/>
  <c r="BF63" i="5"/>
  <c r="BB65" i="5"/>
  <c r="BV65" i="5" s="1"/>
  <c r="BB68" i="5"/>
  <c r="BV68" i="5" s="1"/>
  <c r="BB73" i="5"/>
  <c r="BV73" i="5" s="1"/>
  <c r="BA78" i="5"/>
  <c r="BU78" i="5" s="1"/>
  <c r="BD81" i="5"/>
  <c r="BA86" i="5"/>
  <c r="BU86" i="5" s="1"/>
  <c r="BD89" i="5"/>
  <c r="BA94" i="5"/>
  <c r="BU94" i="5" s="1"/>
  <c r="BG94" i="5"/>
  <c r="CA94" i="5" s="1"/>
  <c r="BG95" i="5"/>
  <c r="CA95" i="5" s="1"/>
  <c r="BC98" i="5"/>
  <c r="AP100" i="5"/>
  <c r="BF48" i="5"/>
  <c r="AB49" i="5"/>
  <c r="BF52" i="5"/>
  <c r="AB53" i="5"/>
  <c r="BF56" i="5"/>
  <c r="AB57" i="5"/>
  <c r="BF61" i="5"/>
  <c r="BA65" i="5"/>
  <c r="BU65" i="5" s="1"/>
  <c r="BF69" i="5"/>
  <c r="BB71" i="5"/>
  <c r="BV71" i="5" s="1"/>
  <c r="BA73" i="5"/>
  <c r="BU73" i="5" s="1"/>
  <c r="BC76" i="5"/>
  <c r="AQ81" i="5"/>
  <c r="O80" i="5"/>
  <c r="AA81" i="5"/>
  <c r="BC84" i="5"/>
  <c r="AQ89" i="5"/>
  <c r="O88" i="5"/>
  <c r="AA89" i="5"/>
  <c r="AQ93" i="5"/>
  <c r="O92" i="5"/>
  <c r="AA93" i="5"/>
  <c r="AB93" i="5"/>
  <c r="BC129" i="5"/>
  <c r="AP58" i="5"/>
  <c r="AP60" i="5"/>
  <c r="AP62" i="5"/>
  <c r="AP64" i="5"/>
  <c r="AP66" i="5"/>
  <c r="AP68" i="5"/>
  <c r="AP70" i="5"/>
  <c r="AP72" i="5"/>
  <c r="AP74" i="5"/>
  <c r="AQ79" i="5"/>
  <c r="O78" i="5"/>
  <c r="AB79" i="5"/>
  <c r="BA80" i="5"/>
  <c r="BU80" i="5" s="1"/>
  <c r="AP81" i="5"/>
  <c r="BA81" i="5"/>
  <c r="BU81" i="5" s="1"/>
  <c r="AQ87" i="5"/>
  <c r="O86" i="5"/>
  <c r="AB87" i="5"/>
  <c r="BA88" i="5"/>
  <c r="BU88" i="5" s="1"/>
  <c r="AP89" i="5"/>
  <c r="BA89" i="5"/>
  <c r="BU89" i="5" s="1"/>
  <c r="BC93" i="5"/>
  <c r="AQ97" i="5"/>
  <c r="O96" i="5"/>
  <c r="AA97" i="5"/>
  <c r="BF98" i="5"/>
  <c r="BG99" i="5"/>
  <c r="CA99" i="5" s="1"/>
  <c r="BD101" i="5"/>
  <c r="BG102" i="5"/>
  <c r="CA102" i="5" s="1"/>
  <c r="AB107" i="5"/>
  <c r="AA107" i="5"/>
  <c r="AQ107" i="5"/>
  <c r="O106" i="5"/>
  <c r="BC112" i="5"/>
  <c r="BA108" i="5"/>
  <c r="BU108" i="5" s="1"/>
  <c r="O109" i="5"/>
  <c r="AQ110" i="5"/>
  <c r="AA110" i="5"/>
  <c r="BB115" i="5"/>
  <c r="BV115" i="5" s="1"/>
  <c r="BB122" i="5"/>
  <c r="BV122" i="5" s="1"/>
  <c r="BC122" i="5"/>
  <c r="AB75" i="5"/>
  <c r="BA76" i="5"/>
  <c r="BU76" i="5" s="1"/>
  <c r="AP77" i="5"/>
  <c r="AQ83" i="5"/>
  <c r="O82" i="5"/>
  <c r="AB83" i="5"/>
  <c r="BA84" i="5"/>
  <c r="BU84" i="5" s="1"/>
  <c r="AP85" i="5"/>
  <c r="AQ91" i="5"/>
  <c r="O90" i="5"/>
  <c r="BF94" i="5"/>
  <c r="BF96" i="5"/>
  <c r="BC99" i="5"/>
  <c r="AQ101" i="5"/>
  <c r="O100" i="5"/>
  <c r="AA101" i="5"/>
  <c r="BC101" i="5" s="1"/>
  <c r="BA102" i="5"/>
  <c r="BU102" i="5" s="1"/>
  <c r="BD104" i="5"/>
  <c r="BF108" i="5"/>
  <c r="AP109" i="5"/>
  <c r="BD110" i="5"/>
  <c r="AQ95" i="5"/>
  <c r="BF95" i="5" s="1"/>
  <c r="O94" i="5"/>
  <c r="AB95" i="5"/>
  <c r="BA96" i="5"/>
  <c r="BU96" i="5" s="1"/>
  <c r="AP97" i="5"/>
  <c r="BA97" i="5"/>
  <c r="BU97" i="5" s="1"/>
  <c r="O103" i="5"/>
  <c r="AB103" i="5"/>
  <c r="O102" i="5"/>
  <c r="BF104" i="5"/>
  <c r="AB106" i="5"/>
  <c r="AB108" i="5"/>
  <c r="AQ108" i="5"/>
  <c r="AQ111" i="5"/>
  <c r="BG113" i="5"/>
  <c r="CA113" i="5" s="1"/>
  <c r="BA113" i="5"/>
  <c r="BU113" i="5" s="1"/>
  <c r="BF114" i="5"/>
  <c r="BF120" i="5"/>
  <c r="BC121" i="5"/>
  <c r="BC126" i="5"/>
  <c r="BC130" i="5"/>
  <c r="BA98" i="5"/>
  <c r="BU98" i="5" s="1"/>
  <c r="AP99" i="5"/>
  <c r="BG109" i="5"/>
  <c r="CA109" i="5" s="1"/>
  <c r="AP111" i="5"/>
  <c r="BD112" i="5"/>
  <c r="BB112" i="5"/>
  <c r="BV112" i="5" s="1"/>
  <c r="AP115" i="5"/>
  <c r="AP117" i="5"/>
  <c r="AA118" i="5"/>
  <c r="O117" i="5"/>
  <c r="BG127" i="5"/>
  <c r="CA127" i="5" s="1"/>
  <c r="BA127" i="5"/>
  <c r="BU127" i="5" s="1"/>
  <c r="BG131" i="5"/>
  <c r="CA131" i="5" s="1"/>
  <c r="BA131" i="5"/>
  <c r="BU131" i="5" s="1"/>
  <c r="AP93" i="5"/>
  <c r="AQ99" i="5"/>
  <c r="O98" i="5"/>
  <c r="AB99" i="5"/>
  <c r="AP101" i="5"/>
  <c r="BG105" i="5"/>
  <c r="CA105" i="5" s="1"/>
  <c r="BA105" i="5"/>
  <c r="BU105" i="5" s="1"/>
  <c r="BA106" i="5"/>
  <c r="BU106" i="5" s="1"/>
  <c r="AP107" i="5"/>
  <c r="BD108" i="5"/>
  <c r="BB108" i="5"/>
  <c r="BV108" i="5" s="1"/>
  <c r="BF110" i="5"/>
  <c r="BF112" i="5"/>
  <c r="AB114" i="5"/>
  <c r="BB116" i="5"/>
  <c r="BV116" i="5" s="1"/>
  <c r="AQ118" i="5"/>
  <c r="BA122" i="5"/>
  <c r="BU122" i="5" s="1"/>
  <c r="BF124" i="5"/>
  <c r="BA104" i="5"/>
  <c r="BU104" i="5" s="1"/>
  <c r="AA105" i="5"/>
  <c r="AQ105" i="5"/>
  <c r="BB107" i="5"/>
  <c r="BV107" i="5" s="1"/>
  <c r="AA109" i="5"/>
  <c r="AQ109" i="5"/>
  <c r="BA112" i="5"/>
  <c r="BU112" i="5" s="1"/>
  <c r="AA113" i="5"/>
  <c r="AQ113" i="5"/>
  <c r="AA116" i="5"/>
  <c r="BA116" i="5"/>
  <c r="BU116" i="5" s="1"/>
  <c r="AA117" i="5"/>
  <c r="AQ117" i="5"/>
  <c r="BB120" i="5"/>
  <c r="BV120" i="5" s="1"/>
  <c r="AA120" i="5"/>
  <c r="AQ120" i="5"/>
  <c r="AQ121" i="5"/>
  <c r="O122" i="5"/>
  <c r="AA123" i="5"/>
  <c r="BC124" i="5"/>
  <c r="AB125" i="5"/>
  <c r="O124" i="5"/>
  <c r="AQ125" i="5"/>
  <c r="BB128" i="5"/>
  <c r="BV128" i="5" s="1"/>
  <c r="AB129" i="5"/>
  <c r="O128" i="5"/>
  <c r="AQ129" i="5"/>
  <c r="BB132" i="5"/>
  <c r="BV132" i="5" s="1"/>
  <c r="AB133" i="5"/>
  <c r="O132" i="5"/>
  <c r="AQ133" i="5"/>
  <c r="AB116" i="5"/>
  <c r="AQ116" i="5"/>
  <c r="BF116" i="5" s="1"/>
  <c r="BD118" i="5"/>
  <c r="BB121" i="5"/>
  <c r="BV121" i="5" s="1"/>
  <c r="AA115" i="5"/>
  <c r="AQ115" i="5"/>
  <c r="BA118" i="5"/>
  <c r="BU118" i="5" s="1"/>
  <c r="O119" i="5"/>
  <c r="AA119" i="5"/>
  <c r="AQ119" i="5"/>
  <c r="BF122" i="5"/>
  <c r="BF128" i="5"/>
  <c r="BF132" i="5"/>
  <c r="BC133" i="5"/>
  <c r="BF134" i="5"/>
  <c r="BA134" i="5"/>
  <c r="BU134" i="5" s="1"/>
  <c r="AP121" i="5"/>
  <c r="AP123" i="5"/>
  <c r="AB124" i="5"/>
  <c r="BF127" i="5"/>
  <c r="AB128" i="5"/>
  <c r="BF131" i="5"/>
  <c r="AB132" i="5"/>
  <c r="BC134" i="5"/>
  <c r="BC135" i="5"/>
  <c r="AB136" i="5"/>
  <c r="O135" i="5"/>
  <c r="AQ136" i="5"/>
  <c r="BF136" i="5" s="1"/>
  <c r="BF140" i="5"/>
  <c r="BA126" i="5"/>
  <c r="BU126" i="5" s="1"/>
  <c r="BF126" i="5"/>
  <c r="AA127" i="5"/>
  <c r="AQ127" i="5"/>
  <c r="BC128" i="5"/>
  <c r="BA130" i="5"/>
  <c r="BU130" i="5" s="1"/>
  <c r="BF130" i="5"/>
  <c r="AA131" i="5"/>
  <c r="AQ131" i="5"/>
  <c r="BC132" i="5"/>
  <c r="BB135" i="5"/>
  <c r="BV135" i="5" s="1"/>
  <c r="BD138" i="5"/>
  <c r="BG140" i="5"/>
  <c r="CA140" i="5" s="1"/>
  <c r="BF125" i="5"/>
  <c r="O126" i="5"/>
  <c r="AB126" i="5"/>
  <c r="BF129" i="5"/>
  <c r="O130" i="5"/>
  <c r="AB130" i="5"/>
  <c r="BD130" i="5" s="1"/>
  <c r="BF133" i="5"/>
  <c r="BF135" i="5"/>
  <c r="AB135" i="5"/>
  <c r="AA139" i="5"/>
  <c r="BC142" i="5"/>
  <c r="AA137" i="5"/>
  <c r="BF137" i="5"/>
  <c r="BB137" i="5"/>
  <c r="BV137" i="5" s="1"/>
  <c r="AP138" i="5"/>
  <c r="BF143" i="5"/>
  <c r="AB144" i="5"/>
  <c r="AQ144" i="5"/>
  <c r="O143" i="5"/>
  <c r="AA144" i="5"/>
  <c r="AB137" i="5"/>
  <c r="AQ139" i="5"/>
  <c r="O138" i="5"/>
  <c r="AQ141" i="5"/>
  <c r="O140" i="5"/>
  <c r="AA141" i="5"/>
  <c r="BF142" i="5"/>
  <c r="BC147" i="5"/>
  <c r="BA137" i="5"/>
  <c r="BU137" i="5" s="1"/>
  <c r="BG142" i="5"/>
  <c r="CA142" i="5" s="1"/>
  <c r="BB142" i="5"/>
  <c r="BV142" i="5" s="1"/>
  <c r="BC143" i="5"/>
  <c r="AB146" i="5"/>
  <c r="AQ146" i="5"/>
  <c r="O145" i="5"/>
  <c r="AA146" i="5"/>
  <c r="BB147" i="5"/>
  <c r="BV147" i="5" s="1"/>
  <c r="AP148" i="5"/>
  <c r="AP141" i="5"/>
  <c r="BA143" i="5"/>
  <c r="BU143" i="5" s="1"/>
  <c r="BF144" i="5"/>
  <c r="BG148" i="5"/>
  <c r="CA148" i="5" s="1"/>
  <c r="BB143" i="5"/>
  <c r="BV143" i="5" s="1"/>
  <c r="D153" i="5"/>
  <c r="W148" i="5"/>
  <c r="W153" i="5" s="1"/>
  <c r="BG144" i="5"/>
  <c r="CA144" i="5" s="1"/>
  <c r="BG146" i="5"/>
  <c r="CA146" i="5" s="1"/>
  <c r="AP145" i="5"/>
  <c r="AP147" i="5"/>
  <c r="AK3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2" i="3"/>
  <c r="C153" i="3"/>
  <c r="E153" i="3"/>
  <c r="F153" i="3"/>
  <c r="G153" i="3"/>
  <c r="H153" i="3"/>
  <c r="I153" i="3"/>
  <c r="J153" i="3"/>
  <c r="L153" i="3"/>
  <c r="N153" i="3"/>
  <c r="P153" i="3"/>
  <c r="Q153" i="3"/>
  <c r="R153" i="3"/>
  <c r="AG153" i="3"/>
  <c r="AH153" i="3"/>
  <c r="AI153" i="3"/>
  <c r="AJ153" i="3"/>
  <c r="AL153" i="3"/>
  <c r="B153" i="3"/>
  <c r="BE3" i="3"/>
  <c r="BY3" i="3" s="1"/>
  <c r="AK4" i="3"/>
  <c r="BE4" i="3" s="1"/>
  <c r="BY4" i="3" s="1"/>
  <c r="AK5" i="3"/>
  <c r="BE5" i="3" s="1"/>
  <c r="BY5" i="3" s="1"/>
  <c r="AK6" i="3"/>
  <c r="BE6" i="3" s="1"/>
  <c r="BY6" i="3" s="1"/>
  <c r="AK7" i="3"/>
  <c r="BE7" i="3" s="1"/>
  <c r="BY7" i="3" s="1"/>
  <c r="AK8" i="3"/>
  <c r="BE8" i="3" s="1"/>
  <c r="BY8" i="3" s="1"/>
  <c r="AK9" i="3"/>
  <c r="BE9" i="3" s="1"/>
  <c r="BY9" i="3" s="1"/>
  <c r="AK10" i="3"/>
  <c r="BE10" i="3" s="1"/>
  <c r="BY10" i="3" s="1"/>
  <c r="AK11" i="3"/>
  <c r="BE11" i="3" s="1"/>
  <c r="BY11" i="3" s="1"/>
  <c r="AK12" i="3"/>
  <c r="BE12" i="3" s="1"/>
  <c r="BY12" i="3" s="1"/>
  <c r="AK13" i="3"/>
  <c r="BE13" i="3" s="1"/>
  <c r="BY13" i="3" s="1"/>
  <c r="AK14" i="3"/>
  <c r="BE14" i="3" s="1"/>
  <c r="BY14" i="3" s="1"/>
  <c r="AK15" i="3"/>
  <c r="BE15" i="3" s="1"/>
  <c r="BY15" i="3" s="1"/>
  <c r="AK16" i="3"/>
  <c r="BE16" i="3" s="1"/>
  <c r="BY16" i="3" s="1"/>
  <c r="AK17" i="3"/>
  <c r="BE17" i="3" s="1"/>
  <c r="BY17" i="3" s="1"/>
  <c r="AK18" i="3"/>
  <c r="BE18" i="3" s="1"/>
  <c r="BY18" i="3" s="1"/>
  <c r="AK19" i="3"/>
  <c r="BE19" i="3" s="1"/>
  <c r="BY19" i="3" s="1"/>
  <c r="AK20" i="3"/>
  <c r="BE20" i="3" s="1"/>
  <c r="BY20" i="3" s="1"/>
  <c r="AK21" i="3"/>
  <c r="BE21" i="3" s="1"/>
  <c r="BY21" i="3" s="1"/>
  <c r="AK22" i="3"/>
  <c r="BE22" i="3" s="1"/>
  <c r="BY22" i="3" s="1"/>
  <c r="AK23" i="3"/>
  <c r="BE23" i="3" s="1"/>
  <c r="BY23" i="3" s="1"/>
  <c r="AK24" i="3"/>
  <c r="BE24" i="3" s="1"/>
  <c r="BY24" i="3" s="1"/>
  <c r="AK25" i="3"/>
  <c r="BE25" i="3" s="1"/>
  <c r="BY25" i="3" s="1"/>
  <c r="AK26" i="3"/>
  <c r="BE26" i="3" s="1"/>
  <c r="BY26" i="3" s="1"/>
  <c r="AK27" i="3"/>
  <c r="BE27" i="3" s="1"/>
  <c r="BY27" i="3" s="1"/>
  <c r="AK28" i="3"/>
  <c r="BE28" i="3" s="1"/>
  <c r="BY28" i="3" s="1"/>
  <c r="AK29" i="3"/>
  <c r="BE29" i="3" s="1"/>
  <c r="BY29" i="3" s="1"/>
  <c r="AK30" i="3"/>
  <c r="BE30" i="3" s="1"/>
  <c r="BY30" i="3" s="1"/>
  <c r="AK31" i="3"/>
  <c r="BE31" i="3" s="1"/>
  <c r="BY31" i="3" s="1"/>
  <c r="AK32" i="3"/>
  <c r="BE32" i="3" s="1"/>
  <c r="BY32" i="3" s="1"/>
  <c r="AK33" i="3"/>
  <c r="BE33" i="3" s="1"/>
  <c r="BY33" i="3" s="1"/>
  <c r="AK34" i="3"/>
  <c r="BE34" i="3" s="1"/>
  <c r="BY34" i="3" s="1"/>
  <c r="AK35" i="3"/>
  <c r="BE35" i="3" s="1"/>
  <c r="BY35" i="3" s="1"/>
  <c r="AK36" i="3"/>
  <c r="BE36" i="3" s="1"/>
  <c r="BY36" i="3" s="1"/>
  <c r="AK37" i="3"/>
  <c r="BE37" i="3" s="1"/>
  <c r="BY37" i="3" s="1"/>
  <c r="AK38" i="3"/>
  <c r="BE38" i="3" s="1"/>
  <c r="BY38" i="3" s="1"/>
  <c r="AK39" i="3"/>
  <c r="BE39" i="3" s="1"/>
  <c r="BY39" i="3" s="1"/>
  <c r="AK40" i="3"/>
  <c r="BE40" i="3" s="1"/>
  <c r="BY40" i="3" s="1"/>
  <c r="AK41" i="3"/>
  <c r="BE41" i="3" s="1"/>
  <c r="BY41" i="3" s="1"/>
  <c r="AK42" i="3"/>
  <c r="BE42" i="3" s="1"/>
  <c r="BY42" i="3" s="1"/>
  <c r="AK43" i="3"/>
  <c r="BE43" i="3" s="1"/>
  <c r="BY43" i="3" s="1"/>
  <c r="AK44" i="3"/>
  <c r="BE44" i="3" s="1"/>
  <c r="BY44" i="3" s="1"/>
  <c r="AK45" i="3"/>
  <c r="BE45" i="3" s="1"/>
  <c r="BY45" i="3" s="1"/>
  <c r="AK46" i="3"/>
  <c r="BE46" i="3" s="1"/>
  <c r="BY46" i="3" s="1"/>
  <c r="AK47" i="3"/>
  <c r="BE47" i="3" s="1"/>
  <c r="BY47" i="3" s="1"/>
  <c r="AK48" i="3"/>
  <c r="BE48" i="3" s="1"/>
  <c r="BY48" i="3" s="1"/>
  <c r="AK49" i="3"/>
  <c r="BE49" i="3" s="1"/>
  <c r="BY49" i="3" s="1"/>
  <c r="AK50" i="3"/>
  <c r="BE50" i="3" s="1"/>
  <c r="BY50" i="3" s="1"/>
  <c r="AK51" i="3"/>
  <c r="BE51" i="3" s="1"/>
  <c r="BY51" i="3" s="1"/>
  <c r="AK52" i="3"/>
  <c r="BE52" i="3" s="1"/>
  <c r="BY52" i="3" s="1"/>
  <c r="AK53" i="3"/>
  <c r="BE53" i="3" s="1"/>
  <c r="BY53" i="3" s="1"/>
  <c r="AK54" i="3"/>
  <c r="BE54" i="3" s="1"/>
  <c r="BY54" i="3" s="1"/>
  <c r="AK55" i="3"/>
  <c r="BE55" i="3" s="1"/>
  <c r="BY55" i="3" s="1"/>
  <c r="AK56" i="3"/>
  <c r="BE56" i="3" s="1"/>
  <c r="BY56" i="3" s="1"/>
  <c r="AK57" i="3"/>
  <c r="BE57" i="3" s="1"/>
  <c r="BY57" i="3" s="1"/>
  <c r="AK58" i="3"/>
  <c r="BE58" i="3" s="1"/>
  <c r="BY58" i="3" s="1"/>
  <c r="AK59" i="3"/>
  <c r="BE59" i="3" s="1"/>
  <c r="BY59" i="3" s="1"/>
  <c r="AK60" i="3"/>
  <c r="BE60" i="3" s="1"/>
  <c r="BY60" i="3" s="1"/>
  <c r="AK61" i="3"/>
  <c r="BE61" i="3" s="1"/>
  <c r="BY61" i="3" s="1"/>
  <c r="AK62" i="3"/>
  <c r="BE62" i="3" s="1"/>
  <c r="BY62" i="3" s="1"/>
  <c r="AK63" i="3"/>
  <c r="BE63" i="3" s="1"/>
  <c r="BY63" i="3" s="1"/>
  <c r="AK64" i="3"/>
  <c r="BE64" i="3" s="1"/>
  <c r="BY64" i="3" s="1"/>
  <c r="AK65" i="3"/>
  <c r="BE65" i="3" s="1"/>
  <c r="BY65" i="3" s="1"/>
  <c r="AK66" i="3"/>
  <c r="BE66" i="3" s="1"/>
  <c r="BY66" i="3" s="1"/>
  <c r="AK67" i="3"/>
  <c r="BE67" i="3" s="1"/>
  <c r="BY67" i="3" s="1"/>
  <c r="AK68" i="3"/>
  <c r="BE68" i="3" s="1"/>
  <c r="BY68" i="3" s="1"/>
  <c r="AK69" i="3"/>
  <c r="BE69" i="3" s="1"/>
  <c r="BY69" i="3" s="1"/>
  <c r="AK70" i="3"/>
  <c r="BE70" i="3" s="1"/>
  <c r="BY70" i="3" s="1"/>
  <c r="AK71" i="3"/>
  <c r="BE71" i="3" s="1"/>
  <c r="BY71" i="3" s="1"/>
  <c r="AK72" i="3"/>
  <c r="BE72" i="3" s="1"/>
  <c r="BY72" i="3" s="1"/>
  <c r="AK73" i="3"/>
  <c r="BE73" i="3" s="1"/>
  <c r="BY73" i="3" s="1"/>
  <c r="AK74" i="3"/>
  <c r="BE74" i="3" s="1"/>
  <c r="BY74" i="3" s="1"/>
  <c r="AK75" i="3"/>
  <c r="BE75" i="3" s="1"/>
  <c r="BY75" i="3" s="1"/>
  <c r="AK76" i="3"/>
  <c r="BE76" i="3" s="1"/>
  <c r="BY76" i="3" s="1"/>
  <c r="AK77" i="3"/>
  <c r="BE77" i="3" s="1"/>
  <c r="BY77" i="3" s="1"/>
  <c r="AK78" i="3"/>
  <c r="BE78" i="3" s="1"/>
  <c r="BY78" i="3" s="1"/>
  <c r="AK79" i="3"/>
  <c r="BE79" i="3" s="1"/>
  <c r="BY79" i="3" s="1"/>
  <c r="AK80" i="3"/>
  <c r="BE80" i="3" s="1"/>
  <c r="BY80" i="3" s="1"/>
  <c r="AK81" i="3"/>
  <c r="BE81" i="3" s="1"/>
  <c r="BY81" i="3" s="1"/>
  <c r="AK82" i="3"/>
  <c r="BE82" i="3" s="1"/>
  <c r="BY82" i="3" s="1"/>
  <c r="AK83" i="3"/>
  <c r="BE83" i="3" s="1"/>
  <c r="BY83" i="3" s="1"/>
  <c r="AK84" i="3"/>
  <c r="BE84" i="3" s="1"/>
  <c r="BY84" i="3" s="1"/>
  <c r="AK85" i="3"/>
  <c r="BE85" i="3" s="1"/>
  <c r="BY85" i="3" s="1"/>
  <c r="AK86" i="3"/>
  <c r="BE86" i="3" s="1"/>
  <c r="BY86" i="3" s="1"/>
  <c r="AK87" i="3"/>
  <c r="BE87" i="3" s="1"/>
  <c r="BY87" i="3" s="1"/>
  <c r="AK88" i="3"/>
  <c r="BE88" i="3" s="1"/>
  <c r="BY88" i="3" s="1"/>
  <c r="AK89" i="3"/>
  <c r="BE89" i="3" s="1"/>
  <c r="BY89" i="3" s="1"/>
  <c r="AK90" i="3"/>
  <c r="BE90" i="3" s="1"/>
  <c r="BY90" i="3" s="1"/>
  <c r="AK91" i="3"/>
  <c r="BE91" i="3" s="1"/>
  <c r="BY91" i="3" s="1"/>
  <c r="AK92" i="3"/>
  <c r="BE92" i="3" s="1"/>
  <c r="BY92" i="3" s="1"/>
  <c r="AK93" i="3"/>
  <c r="BE93" i="3" s="1"/>
  <c r="BY93" i="3" s="1"/>
  <c r="AK94" i="3"/>
  <c r="BE94" i="3" s="1"/>
  <c r="BY94" i="3" s="1"/>
  <c r="AK95" i="3"/>
  <c r="BE95" i="3" s="1"/>
  <c r="BY95" i="3" s="1"/>
  <c r="AK96" i="3"/>
  <c r="BE96" i="3" s="1"/>
  <c r="BY96" i="3" s="1"/>
  <c r="AK97" i="3"/>
  <c r="BE97" i="3" s="1"/>
  <c r="BY97" i="3" s="1"/>
  <c r="AK98" i="3"/>
  <c r="BE98" i="3" s="1"/>
  <c r="BY98" i="3" s="1"/>
  <c r="AK99" i="3"/>
  <c r="BE99" i="3" s="1"/>
  <c r="BY99" i="3" s="1"/>
  <c r="AK100" i="3"/>
  <c r="BE100" i="3" s="1"/>
  <c r="BY100" i="3" s="1"/>
  <c r="AK101" i="3"/>
  <c r="BE101" i="3" s="1"/>
  <c r="BY101" i="3" s="1"/>
  <c r="AK102" i="3"/>
  <c r="BE102" i="3" s="1"/>
  <c r="BY102" i="3" s="1"/>
  <c r="AK103" i="3"/>
  <c r="BE103" i="3" s="1"/>
  <c r="BY103" i="3" s="1"/>
  <c r="AK104" i="3"/>
  <c r="BE104" i="3" s="1"/>
  <c r="BY104" i="3" s="1"/>
  <c r="AK105" i="3"/>
  <c r="BE105" i="3" s="1"/>
  <c r="BY105" i="3" s="1"/>
  <c r="AK106" i="3"/>
  <c r="BE106" i="3" s="1"/>
  <c r="BY106" i="3" s="1"/>
  <c r="AK107" i="3"/>
  <c r="BE107" i="3" s="1"/>
  <c r="BY107" i="3" s="1"/>
  <c r="AK108" i="3"/>
  <c r="BE108" i="3" s="1"/>
  <c r="BY108" i="3" s="1"/>
  <c r="AK109" i="3"/>
  <c r="BE109" i="3" s="1"/>
  <c r="BY109" i="3" s="1"/>
  <c r="AK110" i="3"/>
  <c r="BE110" i="3" s="1"/>
  <c r="BY110" i="3" s="1"/>
  <c r="AK111" i="3"/>
  <c r="BE111" i="3" s="1"/>
  <c r="BY111" i="3" s="1"/>
  <c r="AK112" i="3"/>
  <c r="BE112" i="3" s="1"/>
  <c r="BY112" i="3" s="1"/>
  <c r="AK113" i="3"/>
  <c r="BE113" i="3" s="1"/>
  <c r="BY113" i="3" s="1"/>
  <c r="AK114" i="3"/>
  <c r="BE114" i="3" s="1"/>
  <c r="BY114" i="3" s="1"/>
  <c r="AK115" i="3"/>
  <c r="BE115" i="3" s="1"/>
  <c r="BY115" i="3" s="1"/>
  <c r="AK116" i="3"/>
  <c r="BE116" i="3" s="1"/>
  <c r="BY116" i="3" s="1"/>
  <c r="AK117" i="3"/>
  <c r="BE117" i="3" s="1"/>
  <c r="BY117" i="3" s="1"/>
  <c r="AK118" i="3"/>
  <c r="BE118" i="3" s="1"/>
  <c r="BY118" i="3" s="1"/>
  <c r="AK119" i="3"/>
  <c r="BE119" i="3" s="1"/>
  <c r="BY119" i="3" s="1"/>
  <c r="AK120" i="3"/>
  <c r="BE120" i="3" s="1"/>
  <c r="BY120" i="3" s="1"/>
  <c r="AK121" i="3"/>
  <c r="BE121" i="3" s="1"/>
  <c r="BY121" i="3" s="1"/>
  <c r="AK122" i="3"/>
  <c r="BE122" i="3" s="1"/>
  <c r="BY122" i="3" s="1"/>
  <c r="AK123" i="3"/>
  <c r="BE123" i="3" s="1"/>
  <c r="BY123" i="3" s="1"/>
  <c r="AK124" i="3"/>
  <c r="BE124" i="3" s="1"/>
  <c r="BY124" i="3" s="1"/>
  <c r="AK125" i="3"/>
  <c r="BE125" i="3" s="1"/>
  <c r="BY125" i="3" s="1"/>
  <c r="AK126" i="3"/>
  <c r="BE126" i="3" s="1"/>
  <c r="BY126" i="3" s="1"/>
  <c r="AK127" i="3"/>
  <c r="BE127" i="3" s="1"/>
  <c r="BY127" i="3" s="1"/>
  <c r="AK128" i="3"/>
  <c r="BE128" i="3" s="1"/>
  <c r="BY128" i="3" s="1"/>
  <c r="AK129" i="3"/>
  <c r="BE129" i="3" s="1"/>
  <c r="BY129" i="3" s="1"/>
  <c r="AK130" i="3"/>
  <c r="BE130" i="3" s="1"/>
  <c r="BY130" i="3" s="1"/>
  <c r="AK131" i="3"/>
  <c r="BE131" i="3" s="1"/>
  <c r="BY131" i="3" s="1"/>
  <c r="AK132" i="3"/>
  <c r="BE132" i="3" s="1"/>
  <c r="BY132" i="3" s="1"/>
  <c r="AK133" i="3"/>
  <c r="BE133" i="3" s="1"/>
  <c r="BY133" i="3" s="1"/>
  <c r="AK134" i="3"/>
  <c r="BE134" i="3" s="1"/>
  <c r="BY134" i="3" s="1"/>
  <c r="AK135" i="3"/>
  <c r="BE135" i="3" s="1"/>
  <c r="BY135" i="3" s="1"/>
  <c r="AK136" i="3"/>
  <c r="BE136" i="3" s="1"/>
  <c r="BY136" i="3" s="1"/>
  <c r="AK137" i="3"/>
  <c r="BE137" i="3" s="1"/>
  <c r="BY137" i="3" s="1"/>
  <c r="AK138" i="3"/>
  <c r="BE138" i="3" s="1"/>
  <c r="BY138" i="3" s="1"/>
  <c r="AK139" i="3"/>
  <c r="BE139" i="3" s="1"/>
  <c r="BY139" i="3" s="1"/>
  <c r="AK140" i="3"/>
  <c r="BE140" i="3" s="1"/>
  <c r="BY140" i="3" s="1"/>
  <c r="AK141" i="3"/>
  <c r="BE141" i="3" s="1"/>
  <c r="BY141" i="3" s="1"/>
  <c r="AK142" i="3"/>
  <c r="BE142" i="3" s="1"/>
  <c r="BY142" i="3" s="1"/>
  <c r="AK143" i="3"/>
  <c r="BE143" i="3" s="1"/>
  <c r="BY143" i="3" s="1"/>
  <c r="AK144" i="3"/>
  <c r="BE144" i="3" s="1"/>
  <c r="BY144" i="3" s="1"/>
  <c r="AK145" i="3"/>
  <c r="BE145" i="3" s="1"/>
  <c r="BY145" i="3" s="1"/>
  <c r="AK146" i="3"/>
  <c r="BE146" i="3" s="1"/>
  <c r="BY146" i="3" s="1"/>
  <c r="AK147" i="3"/>
  <c r="BE147" i="3" s="1"/>
  <c r="BY147" i="3" s="1"/>
  <c r="AK148" i="3"/>
  <c r="BE148" i="3" s="1"/>
  <c r="BY148" i="3" s="1"/>
  <c r="AK2" i="3"/>
  <c r="BE2" i="3" s="1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BG109" i="3" s="1"/>
  <c r="CA109" i="3" s="1"/>
  <c r="AM110" i="3"/>
  <c r="AM111" i="3"/>
  <c r="AM112" i="3"/>
  <c r="AM113" i="3"/>
  <c r="AM114" i="3"/>
  <c r="BG114" i="3" s="1"/>
  <c r="CA114" i="3" s="1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BG130" i="3" s="1"/>
  <c r="CA130" i="3" s="1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E3" i="3"/>
  <c r="AY3" i="3" s="1"/>
  <c r="BS3" i="3" s="1"/>
  <c r="AE4" i="3"/>
  <c r="AY4" i="3" s="1"/>
  <c r="BS4" i="3" s="1"/>
  <c r="AE5" i="3"/>
  <c r="AY5" i="3" s="1"/>
  <c r="BS5" i="3" s="1"/>
  <c r="AE6" i="3"/>
  <c r="AY6" i="3" s="1"/>
  <c r="BS6" i="3" s="1"/>
  <c r="AE7" i="3"/>
  <c r="AY7" i="3" s="1"/>
  <c r="BS7" i="3" s="1"/>
  <c r="AE8" i="3"/>
  <c r="AY8" i="3" s="1"/>
  <c r="BS8" i="3" s="1"/>
  <c r="AE9" i="3"/>
  <c r="AY9" i="3" s="1"/>
  <c r="BS9" i="3" s="1"/>
  <c r="AE10" i="3"/>
  <c r="AY10" i="3" s="1"/>
  <c r="BS10" i="3" s="1"/>
  <c r="AE11" i="3"/>
  <c r="AY11" i="3" s="1"/>
  <c r="BS11" i="3" s="1"/>
  <c r="AE12" i="3"/>
  <c r="AY12" i="3" s="1"/>
  <c r="BS12" i="3" s="1"/>
  <c r="AE13" i="3"/>
  <c r="AY13" i="3" s="1"/>
  <c r="BS13" i="3" s="1"/>
  <c r="AE14" i="3"/>
  <c r="AY14" i="3" s="1"/>
  <c r="BS14" i="3" s="1"/>
  <c r="AE15" i="3"/>
  <c r="AY15" i="3" s="1"/>
  <c r="BS15" i="3" s="1"/>
  <c r="AE16" i="3"/>
  <c r="AY16" i="3" s="1"/>
  <c r="BS16" i="3" s="1"/>
  <c r="AE17" i="3"/>
  <c r="AY17" i="3" s="1"/>
  <c r="BS17" i="3" s="1"/>
  <c r="AE18" i="3"/>
  <c r="AY18" i="3" s="1"/>
  <c r="BS18" i="3" s="1"/>
  <c r="AE19" i="3"/>
  <c r="AY19" i="3" s="1"/>
  <c r="BS19" i="3" s="1"/>
  <c r="AE20" i="3"/>
  <c r="AY20" i="3" s="1"/>
  <c r="BS20" i="3" s="1"/>
  <c r="AE21" i="3"/>
  <c r="AY21" i="3" s="1"/>
  <c r="BS21" i="3" s="1"/>
  <c r="AE22" i="3"/>
  <c r="AY22" i="3" s="1"/>
  <c r="BS22" i="3" s="1"/>
  <c r="AE23" i="3"/>
  <c r="AY23" i="3" s="1"/>
  <c r="BS23" i="3" s="1"/>
  <c r="AE24" i="3"/>
  <c r="AY24" i="3" s="1"/>
  <c r="BS24" i="3" s="1"/>
  <c r="AE25" i="3"/>
  <c r="AY25" i="3" s="1"/>
  <c r="BS25" i="3" s="1"/>
  <c r="AE26" i="3"/>
  <c r="AY26" i="3" s="1"/>
  <c r="BS26" i="3" s="1"/>
  <c r="AE27" i="3"/>
  <c r="AY27" i="3" s="1"/>
  <c r="BS27" i="3" s="1"/>
  <c r="AE28" i="3"/>
  <c r="AY28" i="3" s="1"/>
  <c r="BS28" i="3" s="1"/>
  <c r="AE29" i="3"/>
  <c r="AY29" i="3" s="1"/>
  <c r="BS29" i="3" s="1"/>
  <c r="AE30" i="3"/>
  <c r="AY30" i="3" s="1"/>
  <c r="BS30" i="3" s="1"/>
  <c r="AE31" i="3"/>
  <c r="AY31" i="3" s="1"/>
  <c r="BS31" i="3" s="1"/>
  <c r="AE32" i="3"/>
  <c r="AY32" i="3" s="1"/>
  <c r="BS32" i="3" s="1"/>
  <c r="AE33" i="3"/>
  <c r="AY33" i="3" s="1"/>
  <c r="BS33" i="3" s="1"/>
  <c r="AE34" i="3"/>
  <c r="AY34" i="3" s="1"/>
  <c r="BS34" i="3" s="1"/>
  <c r="AE35" i="3"/>
  <c r="AY35" i="3" s="1"/>
  <c r="BS35" i="3" s="1"/>
  <c r="AE36" i="3"/>
  <c r="AY36" i="3" s="1"/>
  <c r="BS36" i="3" s="1"/>
  <c r="AE37" i="3"/>
  <c r="AY37" i="3" s="1"/>
  <c r="BS37" i="3" s="1"/>
  <c r="AE38" i="3"/>
  <c r="AY38" i="3" s="1"/>
  <c r="BS38" i="3" s="1"/>
  <c r="AE39" i="3"/>
  <c r="AY39" i="3" s="1"/>
  <c r="BS39" i="3" s="1"/>
  <c r="AE40" i="3"/>
  <c r="AY40" i="3" s="1"/>
  <c r="BS40" i="3" s="1"/>
  <c r="AE41" i="3"/>
  <c r="AY41" i="3" s="1"/>
  <c r="BS41" i="3" s="1"/>
  <c r="AE42" i="3"/>
  <c r="AY42" i="3" s="1"/>
  <c r="BS42" i="3" s="1"/>
  <c r="AE43" i="3"/>
  <c r="AY43" i="3" s="1"/>
  <c r="BS43" i="3" s="1"/>
  <c r="AE44" i="3"/>
  <c r="AY44" i="3" s="1"/>
  <c r="BS44" i="3" s="1"/>
  <c r="AE45" i="3"/>
  <c r="AY45" i="3" s="1"/>
  <c r="BS45" i="3" s="1"/>
  <c r="AE46" i="3"/>
  <c r="AY46" i="3" s="1"/>
  <c r="BS46" i="3" s="1"/>
  <c r="AE47" i="3"/>
  <c r="AY47" i="3" s="1"/>
  <c r="BS47" i="3" s="1"/>
  <c r="AE48" i="3"/>
  <c r="AY48" i="3" s="1"/>
  <c r="BS48" i="3" s="1"/>
  <c r="AE49" i="3"/>
  <c r="AY49" i="3" s="1"/>
  <c r="BS49" i="3" s="1"/>
  <c r="AE50" i="3"/>
  <c r="AY50" i="3" s="1"/>
  <c r="BS50" i="3" s="1"/>
  <c r="AE51" i="3"/>
  <c r="AY51" i="3" s="1"/>
  <c r="BS51" i="3" s="1"/>
  <c r="AE52" i="3"/>
  <c r="AY52" i="3" s="1"/>
  <c r="BS52" i="3" s="1"/>
  <c r="AE53" i="3"/>
  <c r="AY53" i="3" s="1"/>
  <c r="BS53" i="3" s="1"/>
  <c r="AE54" i="3"/>
  <c r="AY54" i="3" s="1"/>
  <c r="BS54" i="3" s="1"/>
  <c r="AE55" i="3"/>
  <c r="AY55" i="3" s="1"/>
  <c r="BS55" i="3" s="1"/>
  <c r="AE56" i="3"/>
  <c r="AY56" i="3" s="1"/>
  <c r="BS56" i="3" s="1"/>
  <c r="AE57" i="3"/>
  <c r="AY57" i="3" s="1"/>
  <c r="BS57" i="3" s="1"/>
  <c r="AE58" i="3"/>
  <c r="AY58" i="3" s="1"/>
  <c r="BS58" i="3" s="1"/>
  <c r="AE59" i="3"/>
  <c r="AY59" i="3" s="1"/>
  <c r="BS59" i="3" s="1"/>
  <c r="AE60" i="3"/>
  <c r="AY60" i="3" s="1"/>
  <c r="BS60" i="3" s="1"/>
  <c r="AE61" i="3"/>
  <c r="AY61" i="3" s="1"/>
  <c r="BS61" i="3" s="1"/>
  <c r="AE62" i="3"/>
  <c r="AY62" i="3" s="1"/>
  <c r="BS62" i="3" s="1"/>
  <c r="AE63" i="3"/>
  <c r="AY63" i="3" s="1"/>
  <c r="BS63" i="3" s="1"/>
  <c r="AE64" i="3"/>
  <c r="AY64" i="3" s="1"/>
  <c r="BS64" i="3" s="1"/>
  <c r="AE65" i="3"/>
  <c r="AY65" i="3" s="1"/>
  <c r="BS65" i="3" s="1"/>
  <c r="AE66" i="3"/>
  <c r="AY66" i="3" s="1"/>
  <c r="BS66" i="3" s="1"/>
  <c r="AE67" i="3"/>
  <c r="AY67" i="3" s="1"/>
  <c r="BS67" i="3" s="1"/>
  <c r="AE68" i="3"/>
  <c r="AY68" i="3" s="1"/>
  <c r="BS68" i="3" s="1"/>
  <c r="AE69" i="3"/>
  <c r="AY69" i="3" s="1"/>
  <c r="BS69" i="3" s="1"/>
  <c r="AE70" i="3"/>
  <c r="AY70" i="3" s="1"/>
  <c r="BS70" i="3" s="1"/>
  <c r="AE71" i="3"/>
  <c r="AY71" i="3" s="1"/>
  <c r="BS71" i="3" s="1"/>
  <c r="AE72" i="3"/>
  <c r="AY72" i="3" s="1"/>
  <c r="BS72" i="3" s="1"/>
  <c r="AE73" i="3"/>
  <c r="AY73" i="3" s="1"/>
  <c r="BS73" i="3" s="1"/>
  <c r="AE74" i="3"/>
  <c r="AY74" i="3" s="1"/>
  <c r="BS74" i="3" s="1"/>
  <c r="AE75" i="3"/>
  <c r="AY75" i="3" s="1"/>
  <c r="BS75" i="3" s="1"/>
  <c r="AE76" i="3"/>
  <c r="AY76" i="3" s="1"/>
  <c r="BS76" i="3" s="1"/>
  <c r="AE77" i="3"/>
  <c r="AY77" i="3" s="1"/>
  <c r="BS77" i="3" s="1"/>
  <c r="AE78" i="3"/>
  <c r="AY78" i="3" s="1"/>
  <c r="BS78" i="3" s="1"/>
  <c r="AE79" i="3"/>
  <c r="AY79" i="3" s="1"/>
  <c r="BS79" i="3" s="1"/>
  <c r="AE80" i="3"/>
  <c r="AY80" i="3" s="1"/>
  <c r="BS80" i="3" s="1"/>
  <c r="AE81" i="3"/>
  <c r="AY81" i="3" s="1"/>
  <c r="BS81" i="3" s="1"/>
  <c r="AE82" i="3"/>
  <c r="AY82" i="3" s="1"/>
  <c r="BS82" i="3" s="1"/>
  <c r="AE83" i="3"/>
  <c r="AY83" i="3" s="1"/>
  <c r="BS83" i="3" s="1"/>
  <c r="AE84" i="3"/>
  <c r="AY84" i="3" s="1"/>
  <c r="BS84" i="3" s="1"/>
  <c r="AE85" i="3"/>
  <c r="AY85" i="3" s="1"/>
  <c r="BS85" i="3" s="1"/>
  <c r="AE86" i="3"/>
  <c r="AY86" i="3" s="1"/>
  <c r="BS86" i="3" s="1"/>
  <c r="AE87" i="3"/>
  <c r="AY87" i="3" s="1"/>
  <c r="BS87" i="3" s="1"/>
  <c r="AE88" i="3"/>
  <c r="AY88" i="3" s="1"/>
  <c r="BS88" i="3" s="1"/>
  <c r="AE89" i="3"/>
  <c r="AY89" i="3" s="1"/>
  <c r="BS89" i="3" s="1"/>
  <c r="AE90" i="3"/>
  <c r="AY90" i="3" s="1"/>
  <c r="BS90" i="3" s="1"/>
  <c r="AE91" i="3"/>
  <c r="AY91" i="3" s="1"/>
  <c r="BS91" i="3" s="1"/>
  <c r="AE92" i="3"/>
  <c r="AY92" i="3" s="1"/>
  <c r="BS92" i="3" s="1"/>
  <c r="AE93" i="3"/>
  <c r="AY93" i="3" s="1"/>
  <c r="BS93" i="3" s="1"/>
  <c r="AE94" i="3"/>
  <c r="AY94" i="3" s="1"/>
  <c r="BS94" i="3" s="1"/>
  <c r="AE95" i="3"/>
  <c r="AY95" i="3" s="1"/>
  <c r="BS95" i="3" s="1"/>
  <c r="AE96" i="3"/>
  <c r="AY96" i="3" s="1"/>
  <c r="BS96" i="3" s="1"/>
  <c r="AE97" i="3"/>
  <c r="AY97" i="3" s="1"/>
  <c r="BS97" i="3" s="1"/>
  <c r="AE98" i="3"/>
  <c r="AY98" i="3" s="1"/>
  <c r="BS98" i="3" s="1"/>
  <c r="AE99" i="3"/>
  <c r="AY99" i="3" s="1"/>
  <c r="BS99" i="3" s="1"/>
  <c r="AE100" i="3"/>
  <c r="AY100" i="3" s="1"/>
  <c r="BS100" i="3" s="1"/>
  <c r="AE101" i="3"/>
  <c r="AY101" i="3" s="1"/>
  <c r="BS101" i="3" s="1"/>
  <c r="AE102" i="3"/>
  <c r="AY102" i="3" s="1"/>
  <c r="BS102" i="3" s="1"/>
  <c r="AE103" i="3"/>
  <c r="AY103" i="3" s="1"/>
  <c r="BS103" i="3" s="1"/>
  <c r="AE104" i="3"/>
  <c r="AY104" i="3" s="1"/>
  <c r="BS104" i="3" s="1"/>
  <c r="AE105" i="3"/>
  <c r="AY105" i="3" s="1"/>
  <c r="BS105" i="3" s="1"/>
  <c r="AE106" i="3"/>
  <c r="AY106" i="3" s="1"/>
  <c r="BS106" i="3" s="1"/>
  <c r="AE107" i="3"/>
  <c r="AY107" i="3" s="1"/>
  <c r="BS107" i="3" s="1"/>
  <c r="AE108" i="3"/>
  <c r="AY108" i="3" s="1"/>
  <c r="BS108" i="3" s="1"/>
  <c r="AE109" i="3"/>
  <c r="AY109" i="3" s="1"/>
  <c r="BS109" i="3" s="1"/>
  <c r="AE110" i="3"/>
  <c r="AY110" i="3" s="1"/>
  <c r="BS110" i="3" s="1"/>
  <c r="AE111" i="3"/>
  <c r="AY111" i="3" s="1"/>
  <c r="BS111" i="3" s="1"/>
  <c r="AE112" i="3"/>
  <c r="AY112" i="3" s="1"/>
  <c r="BS112" i="3" s="1"/>
  <c r="AE113" i="3"/>
  <c r="AY113" i="3" s="1"/>
  <c r="BS113" i="3" s="1"/>
  <c r="AE114" i="3"/>
  <c r="AY114" i="3" s="1"/>
  <c r="BS114" i="3" s="1"/>
  <c r="AE115" i="3"/>
  <c r="AY115" i="3" s="1"/>
  <c r="BS115" i="3" s="1"/>
  <c r="AE116" i="3"/>
  <c r="AY116" i="3" s="1"/>
  <c r="BS116" i="3" s="1"/>
  <c r="AE117" i="3"/>
  <c r="AY117" i="3" s="1"/>
  <c r="BS117" i="3" s="1"/>
  <c r="AE118" i="3"/>
  <c r="AY118" i="3" s="1"/>
  <c r="BS118" i="3" s="1"/>
  <c r="AE119" i="3"/>
  <c r="AY119" i="3" s="1"/>
  <c r="BS119" i="3" s="1"/>
  <c r="AE120" i="3"/>
  <c r="AY120" i="3" s="1"/>
  <c r="BS120" i="3" s="1"/>
  <c r="AE121" i="3"/>
  <c r="AY121" i="3" s="1"/>
  <c r="BS121" i="3" s="1"/>
  <c r="AE122" i="3"/>
  <c r="AY122" i="3" s="1"/>
  <c r="BS122" i="3" s="1"/>
  <c r="AE123" i="3"/>
  <c r="AY123" i="3" s="1"/>
  <c r="BS123" i="3" s="1"/>
  <c r="AE124" i="3"/>
  <c r="AY124" i="3" s="1"/>
  <c r="BS124" i="3" s="1"/>
  <c r="AE125" i="3"/>
  <c r="AY125" i="3" s="1"/>
  <c r="BS125" i="3" s="1"/>
  <c r="AE126" i="3"/>
  <c r="AY126" i="3" s="1"/>
  <c r="BS126" i="3" s="1"/>
  <c r="AE127" i="3"/>
  <c r="AY127" i="3" s="1"/>
  <c r="BS127" i="3" s="1"/>
  <c r="AE128" i="3"/>
  <c r="AY128" i="3" s="1"/>
  <c r="BS128" i="3" s="1"/>
  <c r="AE129" i="3"/>
  <c r="AY129" i="3" s="1"/>
  <c r="BS129" i="3" s="1"/>
  <c r="AE130" i="3"/>
  <c r="AY130" i="3" s="1"/>
  <c r="BS130" i="3" s="1"/>
  <c r="AE131" i="3"/>
  <c r="AY131" i="3" s="1"/>
  <c r="BS131" i="3" s="1"/>
  <c r="AE132" i="3"/>
  <c r="AY132" i="3" s="1"/>
  <c r="BS132" i="3" s="1"/>
  <c r="AE133" i="3"/>
  <c r="AY133" i="3" s="1"/>
  <c r="BS133" i="3" s="1"/>
  <c r="AE134" i="3"/>
  <c r="AY134" i="3" s="1"/>
  <c r="BS134" i="3" s="1"/>
  <c r="AE135" i="3"/>
  <c r="AY135" i="3" s="1"/>
  <c r="BS135" i="3" s="1"/>
  <c r="AE136" i="3"/>
  <c r="AY136" i="3" s="1"/>
  <c r="BS136" i="3" s="1"/>
  <c r="AE137" i="3"/>
  <c r="AY137" i="3" s="1"/>
  <c r="BS137" i="3" s="1"/>
  <c r="AE138" i="3"/>
  <c r="AY138" i="3" s="1"/>
  <c r="BS138" i="3" s="1"/>
  <c r="AE139" i="3"/>
  <c r="AY139" i="3" s="1"/>
  <c r="BS139" i="3" s="1"/>
  <c r="AE140" i="3"/>
  <c r="AY140" i="3" s="1"/>
  <c r="BS140" i="3" s="1"/>
  <c r="AE141" i="3"/>
  <c r="AY141" i="3" s="1"/>
  <c r="BS141" i="3" s="1"/>
  <c r="AE142" i="3"/>
  <c r="AY142" i="3" s="1"/>
  <c r="BS142" i="3" s="1"/>
  <c r="AE143" i="3"/>
  <c r="AY143" i="3" s="1"/>
  <c r="BS143" i="3" s="1"/>
  <c r="AE144" i="3"/>
  <c r="AY144" i="3" s="1"/>
  <c r="BS144" i="3" s="1"/>
  <c r="AE145" i="3"/>
  <c r="AY145" i="3" s="1"/>
  <c r="BS145" i="3" s="1"/>
  <c r="AE146" i="3"/>
  <c r="AY146" i="3" s="1"/>
  <c r="BS146" i="3" s="1"/>
  <c r="AE147" i="3"/>
  <c r="AY147" i="3" s="1"/>
  <c r="BS147" i="3" s="1"/>
  <c r="AE148" i="3"/>
  <c r="AY148" i="3" s="1"/>
  <c r="BS148" i="3" s="1"/>
  <c r="AE2" i="3"/>
  <c r="AY2" i="3" s="1"/>
  <c r="AF3" i="3"/>
  <c r="AZ3" i="3" s="1"/>
  <c r="BT3" i="3" s="1"/>
  <c r="AF4" i="3"/>
  <c r="AZ4" i="3" s="1"/>
  <c r="BT4" i="3" s="1"/>
  <c r="AF5" i="3"/>
  <c r="AZ5" i="3" s="1"/>
  <c r="BT5" i="3" s="1"/>
  <c r="AF6" i="3"/>
  <c r="AZ6" i="3" s="1"/>
  <c r="BT6" i="3" s="1"/>
  <c r="AF7" i="3"/>
  <c r="AZ7" i="3" s="1"/>
  <c r="BT7" i="3" s="1"/>
  <c r="AF8" i="3"/>
  <c r="AZ8" i="3" s="1"/>
  <c r="BT8" i="3" s="1"/>
  <c r="AF9" i="3"/>
  <c r="AZ9" i="3" s="1"/>
  <c r="BT9" i="3" s="1"/>
  <c r="AF10" i="3"/>
  <c r="AZ10" i="3" s="1"/>
  <c r="BT10" i="3" s="1"/>
  <c r="AF11" i="3"/>
  <c r="AZ11" i="3" s="1"/>
  <c r="BT11" i="3" s="1"/>
  <c r="AF12" i="3"/>
  <c r="AZ12" i="3" s="1"/>
  <c r="BT12" i="3" s="1"/>
  <c r="AF13" i="3"/>
  <c r="AZ13" i="3" s="1"/>
  <c r="BT13" i="3" s="1"/>
  <c r="AF14" i="3"/>
  <c r="AZ14" i="3" s="1"/>
  <c r="BT14" i="3" s="1"/>
  <c r="AF15" i="3"/>
  <c r="AZ15" i="3" s="1"/>
  <c r="BT15" i="3" s="1"/>
  <c r="AF16" i="3"/>
  <c r="AZ16" i="3" s="1"/>
  <c r="BT16" i="3" s="1"/>
  <c r="AF17" i="3"/>
  <c r="AZ17" i="3" s="1"/>
  <c r="BT17" i="3" s="1"/>
  <c r="AF18" i="3"/>
  <c r="AZ18" i="3" s="1"/>
  <c r="BT18" i="3" s="1"/>
  <c r="AF19" i="3"/>
  <c r="AZ19" i="3" s="1"/>
  <c r="BT19" i="3" s="1"/>
  <c r="AF20" i="3"/>
  <c r="AZ20" i="3" s="1"/>
  <c r="BT20" i="3" s="1"/>
  <c r="AF21" i="3"/>
  <c r="AZ21" i="3" s="1"/>
  <c r="BT21" i="3" s="1"/>
  <c r="AF22" i="3"/>
  <c r="AZ22" i="3" s="1"/>
  <c r="BT22" i="3" s="1"/>
  <c r="AF23" i="3"/>
  <c r="AZ23" i="3" s="1"/>
  <c r="BT23" i="3" s="1"/>
  <c r="AF24" i="3"/>
  <c r="AZ24" i="3" s="1"/>
  <c r="BT24" i="3" s="1"/>
  <c r="AF25" i="3"/>
  <c r="AZ25" i="3" s="1"/>
  <c r="BT25" i="3" s="1"/>
  <c r="AF26" i="3"/>
  <c r="AZ26" i="3" s="1"/>
  <c r="BT26" i="3" s="1"/>
  <c r="AF27" i="3"/>
  <c r="AZ27" i="3" s="1"/>
  <c r="BT27" i="3" s="1"/>
  <c r="AF28" i="3"/>
  <c r="AZ28" i="3" s="1"/>
  <c r="BT28" i="3" s="1"/>
  <c r="AF29" i="3"/>
  <c r="AZ29" i="3" s="1"/>
  <c r="BT29" i="3" s="1"/>
  <c r="AF30" i="3"/>
  <c r="AZ30" i="3" s="1"/>
  <c r="BT30" i="3" s="1"/>
  <c r="AF31" i="3"/>
  <c r="AZ31" i="3" s="1"/>
  <c r="BT31" i="3" s="1"/>
  <c r="AF32" i="3"/>
  <c r="AZ32" i="3" s="1"/>
  <c r="BT32" i="3" s="1"/>
  <c r="AF33" i="3"/>
  <c r="AZ33" i="3" s="1"/>
  <c r="BT33" i="3" s="1"/>
  <c r="AF34" i="3"/>
  <c r="AZ34" i="3" s="1"/>
  <c r="BT34" i="3" s="1"/>
  <c r="AF35" i="3"/>
  <c r="AZ35" i="3" s="1"/>
  <c r="BT35" i="3" s="1"/>
  <c r="AF36" i="3"/>
  <c r="AZ36" i="3" s="1"/>
  <c r="BT36" i="3" s="1"/>
  <c r="AF37" i="3"/>
  <c r="AZ37" i="3" s="1"/>
  <c r="BT37" i="3" s="1"/>
  <c r="AF38" i="3"/>
  <c r="AZ38" i="3" s="1"/>
  <c r="BT38" i="3" s="1"/>
  <c r="AF39" i="3"/>
  <c r="AZ39" i="3" s="1"/>
  <c r="BT39" i="3" s="1"/>
  <c r="AF40" i="3"/>
  <c r="AZ40" i="3" s="1"/>
  <c r="BT40" i="3" s="1"/>
  <c r="AF41" i="3"/>
  <c r="AZ41" i="3" s="1"/>
  <c r="BT41" i="3" s="1"/>
  <c r="AF42" i="3"/>
  <c r="AZ42" i="3" s="1"/>
  <c r="BT42" i="3" s="1"/>
  <c r="AF43" i="3"/>
  <c r="AZ43" i="3" s="1"/>
  <c r="BT43" i="3" s="1"/>
  <c r="AF44" i="3"/>
  <c r="AZ44" i="3" s="1"/>
  <c r="BT44" i="3" s="1"/>
  <c r="AF45" i="3"/>
  <c r="AZ45" i="3" s="1"/>
  <c r="BT45" i="3" s="1"/>
  <c r="AF46" i="3"/>
  <c r="AZ46" i="3" s="1"/>
  <c r="BT46" i="3" s="1"/>
  <c r="AF47" i="3"/>
  <c r="AZ47" i="3" s="1"/>
  <c r="BT47" i="3" s="1"/>
  <c r="AF48" i="3"/>
  <c r="AZ48" i="3" s="1"/>
  <c r="BT48" i="3" s="1"/>
  <c r="AF49" i="3"/>
  <c r="AZ49" i="3" s="1"/>
  <c r="BT49" i="3" s="1"/>
  <c r="AF50" i="3"/>
  <c r="AZ50" i="3" s="1"/>
  <c r="BT50" i="3" s="1"/>
  <c r="AF51" i="3"/>
  <c r="AZ51" i="3" s="1"/>
  <c r="BT51" i="3" s="1"/>
  <c r="AF52" i="3"/>
  <c r="AZ52" i="3" s="1"/>
  <c r="BT52" i="3" s="1"/>
  <c r="AF53" i="3"/>
  <c r="AZ53" i="3" s="1"/>
  <c r="BT53" i="3" s="1"/>
  <c r="AF54" i="3"/>
  <c r="AZ54" i="3" s="1"/>
  <c r="BT54" i="3" s="1"/>
  <c r="AF55" i="3"/>
  <c r="AZ55" i="3" s="1"/>
  <c r="BT55" i="3" s="1"/>
  <c r="AF56" i="3"/>
  <c r="AZ56" i="3" s="1"/>
  <c r="BT56" i="3" s="1"/>
  <c r="AF57" i="3"/>
  <c r="AZ57" i="3" s="1"/>
  <c r="BT57" i="3" s="1"/>
  <c r="AF58" i="3"/>
  <c r="AZ58" i="3" s="1"/>
  <c r="BT58" i="3" s="1"/>
  <c r="AF59" i="3"/>
  <c r="AZ59" i="3" s="1"/>
  <c r="BT59" i="3" s="1"/>
  <c r="AF60" i="3"/>
  <c r="AZ60" i="3" s="1"/>
  <c r="BT60" i="3" s="1"/>
  <c r="AF61" i="3"/>
  <c r="AZ61" i="3" s="1"/>
  <c r="BT61" i="3" s="1"/>
  <c r="AF62" i="3"/>
  <c r="AZ62" i="3" s="1"/>
  <c r="BT62" i="3" s="1"/>
  <c r="AF63" i="3"/>
  <c r="AZ63" i="3" s="1"/>
  <c r="BT63" i="3" s="1"/>
  <c r="AF64" i="3"/>
  <c r="AZ64" i="3" s="1"/>
  <c r="BT64" i="3" s="1"/>
  <c r="AF65" i="3"/>
  <c r="AZ65" i="3" s="1"/>
  <c r="BT65" i="3" s="1"/>
  <c r="AF66" i="3"/>
  <c r="AZ66" i="3" s="1"/>
  <c r="BT66" i="3" s="1"/>
  <c r="AF67" i="3"/>
  <c r="AZ67" i="3" s="1"/>
  <c r="BT67" i="3" s="1"/>
  <c r="AF68" i="3"/>
  <c r="AZ68" i="3" s="1"/>
  <c r="BT68" i="3" s="1"/>
  <c r="AF69" i="3"/>
  <c r="AZ69" i="3" s="1"/>
  <c r="BT69" i="3" s="1"/>
  <c r="AF70" i="3"/>
  <c r="AZ70" i="3" s="1"/>
  <c r="BT70" i="3" s="1"/>
  <c r="AF71" i="3"/>
  <c r="AZ71" i="3" s="1"/>
  <c r="BT71" i="3" s="1"/>
  <c r="AF72" i="3"/>
  <c r="AZ72" i="3" s="1"/>
  <c r="BT72" i="3" s="1"/>
  <c r="AF73" i="3"/>
  <c r="AZ73" i="3" s="1"/>
  <c r="BT73" i="3" s="1"/>
  <c r="AF74" i="3"/>
  <c r="AZ74" i="3" s="1"/>
  <c r="BT74" i="3" s="1"/>
  <c r="AF75" i="3"/>
  <c r="AZ75" i="3" s="1"/>
  <c r="BT75" i="3" s="1"/>
  <c r="AF76" i="3"/>
  <c r="AZ76" i="3" s="1"/>
  <c r="BT76" i="3" s="1"/>
  <c r="AF77" i="3"/>
  <c r="AZ77" i="3" s="1"/>
  <c r="BT77" i="3" s="1"/>
  <c r="AF78" i="3"/>
  <c r="AZ78" i="3" s="1"/>
  <c r="BT78" i="3" s="1"/>
  <c r="AF79" i="3"/>
  <c r="AZ79" i="3" s="1"/>
  <c r="BT79" i="3" s="1"/>
  <c r="AF80" i="3"/>
  <c r="AZ80" i="3" s="1"/>
  <c r="BT80" i="3" s="1"/>
  <c r="AF81" i="3"/>
  <c r="AZ81" i="3" s="1"/>
  <c r="BT81" i="3" s="1"/>
  <c r="AF82" i="3"/>
  <c r="AZ82" i="3" s="1"/>
  <c r="BT82" i="3" s="1"/>
  <c r="AF83" i="3"/>
  <c r="AZ83" i="3" s="1"/>
  <c r="BT83" i="3" s="1"/>
  <c r="AF84" i="3"/>
  <c r="AZ84" i="3" s="1"/>
  <c r="BT84" i="3" s="1"/>
  <c r="AF85" i="3"/>
  <c r="AZ85" i="3" s="1"/>
  <c r="BT85" i="3" s="1"/>
  <c r="AF86" i="3"/>
  <c r="AZ86" i="3" s="1"/>
  <c r="BT86" i="3" s="1"/>
  <c r="AF87" i="3"/>
  <c r="AZ87" i="3" s="1"/>
  <c r="BT87" i="3" s="1"/>
  <c r="AF88" i="3"/>
  <c r="AZ88" i="3" s="1"/>
  <c r="BT88" i="3" s="1"/>
  <c r="AF89" i="3"/>
  <c r="AZ89" i="3" s="1"/>
  <c r="BT89" i="3" s="1"/>
  <c r="AF90" i="3"/>
  <c r="AZ90" i="3" s="1"/>
  <c r="BT90" i="3" s="1"/>
  <c r="AF91" i="3"/>
  <c r="AZ91" i="3" s="1"/>
  <c r="BT91" i="3" s="1"/>
  <c r="AF92" i="3"/>
  <c r="AZ92" i="3" s="1"/>
  <c r="BT92" i="3" s="1"/>
  <c r="AF93" i="3"/>
  <c r="AZ93" i="3" s="1"/>
  <c r="BT93" i="3" s="1"/>
  <c r="AF94" i="3"/>
  <c r="AZ94" i="3" s="1"/>
  <c r="BT94" i="3" s="1"/>
  <c r="AF95" i="3"/>
  <c r="AZ95" i="3" s="1"/>
  <c r="BT95" i="3" s="1"/>
  <c r="AF96" i="3"/>
  <c r="AZ96" i="3" s="1"/>
  <c r="BT96" i="3" s="1"/>
  <c r="AF97" i="3"/>
  <c r="AZ97" i="3" s="1"/>
  <c r="BT97" i="3" s="1"/>
  <c r="AF98" i="3"/>
  <c r="AZ98" i="3" s="1"/>
  <c r="BT98" i="3" s="1"/>
  <c r="AF99" i="3"/>
  <c r="AZ99" i="3" s="1"/>
  <c r="BT99" i="3" s="1"/>
  <c r="AF100" i="3"/>
  <c r="AZ100" i="3" s="1"/>
  <c r="BT100" i="3" s="1"/>
  <c r="AF101" i="3"/>
  <c r="AZ101" i="3" s="1"/>
  <c r="BT101" i="3" s="1"/>
  <c r="AF102" i="3"/>
  <c r="AZ102" i="3" s="1"/>
  <c r="BT102" i="3" s="1"/>
  <c r="AF103" i="3"/>
  <c r="AZ103" i="3" s="1"/>
  <c r="BT103" i="3" s="1"/>
  <c r="AF104" i="3"/>
  <c r="AZ104" i="3" s="1"/>
  <c r="BT104" i="3" s="1"/>
  <c r="AF105" i="3"/>
  <c r="AZ105" i="3" s="1"/>
  <c r="BT105" i="3" s="1"/>
  <c r="AF106" i="3"/>
  <c r="AZ106" i="3" s="1"/>
  <c r="BT106" i="3" s="1"/>
  <c r="AF107" i="3"/>
  <c r="AZ107" i="3" s="1"/>
  <c r="BT107" i="3" s="1"/>
  <c r="AF108" i="3"/>
  <c r="AZ108" i="3" s="1"/>
  <c r="BT108" i="3" s="1"/>
  <c r="AF109" i="3"/>
  <c r="AZ109" i="3" s="1"/>
  <c r="BT109" i="3" s="1"/>
  <c r="AF110" i="3"/>
  <c r="AZ110" i="3" s="1"/>
  <c r="BT110" i="3" s="1"/>
  <c r="AF111" i="3"/>
  <c r="AZ111" i="3" s="1"/>
  <c r="BT111" i="3" s="1"/>
  <c r="AF112" i="3"/>
  <c r="AZ112" i="3" s="1"/>
  <c r="BT112" i="3" s="1"/>
  <c r="AF113" i="3"/>
  <c r="AZ113" i="3" s="1"/>
  <c r="BT113" i="3" s="1"/>
  <c r="AF114" i="3"/>
  <c r="AZ114" i="3" s="1"/>
  <c r="BT114" i="3" s="1"/>
  <c r="AF115" i="3"/>
  <c r="AZ115" i="3" s="1"/>
  <c r="BT115" i="3" s="1"/>
  <c r="AF116" i="3"/>
  <c r="AZ116" i="3" s="1"/>
  <c r="BT116" i="3" s="1"/>
  <c r="AF117" i="3"/>
  <c r="AZ117" i="3" s="1"/>
  <c r="BT117" i="3" s="1"/>
  <c r="AF118" i="3"/>
  <c r="AZ118" i="3" s="1"/>
  <c r="BT118" i="3" s="1"/>
  <c r="AF119" i="3"/>
  <c r="AZ119" i="3" s="1"/>
  <c r="BT119" i="3" s="1"/>
  <c r="AF120" i="3"/>
  <c r="AZ120" i="3" s="1"/>
  <c r="BT120" i="3" s="1"/>
  <c r="AF121" i="3"/>
  <c r="AZ121" i="3" s="1"/>
  <c r="BT121" i="3" s="1"/>
  <c r="AF122" i="3"/>
  <c r="AZ122" i="3" s="1"/>
  <c r="BT122" i="3" s="1"/>
  <c r="AF123" i="3"/>
  <c r="AZ123" i="3" s="1"/>
  <c r="BT123" i="3" s="1"/>
  <c r="AF124" i="3"/>
  <c r="AZ124" i="3" s="1"/>
  <c r="BT124" i="3" s="1"/>
  <c r="AF125" i="3"/>
  <c r="AZ125" i="3" s="1"/>
  <c r="BT125" i="3" s="1"/>
  <c r="AF126" i="3"/>
  <c r="AZ126" i="3" s="1"/>
  <c r="BT126" i="3" s="1"/>
  <c r="AF127" i="3"/>
  <c r="AZ127" i="3" s="1"/>
  <c r="BT127" i="3" s="1"/>
  <c r="AF128" i="3"/>
  <c r="AZ128" i="3" s="1"/>
  <c r="BT128" i="3" s="1"/>
  <c r="AF129" i="3"/>
  <c r="AZ129" i="3" s="1"/>
  <c r="BT129" i="3" s="1"/>
  <c r="AF130" i="3"/>
  <c r="AZ130" i="3" s="1"/>
  <c r="BT130" i="3" s="1"/>
  <c r="AF131" i="3"/>
  <c r="AZ131" i="3" s="1"/>
  <c r="BT131" i="3" s="1"/>
  <c r="AF132" i="3"/>
  <c r="AZ132" i="3" s="1"/>
  <c r="BT132" i="3" s="1"/>
  <c r="AF133" i="3"/>
  <c r="AZ133" i="3" s="1"/>
  <c r="BT133" i="3" s="1"/>
  <c r="AF134" i="3"/>
  <c r="AZ134" i="3" s="1"/>
  <c r="BT134" i="3" s="1"/>
  <c r="AF135" i="3"/>
  <c r="AZ135" i="3" s="1"/>
  <c r="BT135" i="3" s="1"/>
  <c r="AF136" i="3"/>
  <c r="AZ136" i="3" s="1"/>
  <c r="BT136" i="3" s="1"/>
  <c r="AF137" i="3"/>
  <c r="AZ137" i="3" s="1"/>
  <c r="BT137" i="3" s="1"/>
  <c r="AF138" i="3"/>
  <c r="AZ138" i="3" s="1"/>
  <c r="BT138" i="3" s="1"/>
  <c r="AF139" i="3"/>
  <c r="AZ139" i="3" s="1"/>
  <c r="BT139" i="3" s="1"/>
  <c r="AF140" i="3"/>
  <c r="AZ140" i="3" s="1"/>
  <c r="BT140" i="3" s="1"/>
  <c r="AF141" i="3"/>
  <c r="AZ141" i="3" s="1"/>
  <c r="BT141" i="3" s="1"/>
  <c r="AF142" i="3"/>
  <c r="AZ142" i="3" s="1"/>
  <c r="BT142" i="3" s="1"/>
  <c r="AF143" i="3"/>
  <c r="AZ143" i="3" s="1"/>
  <c r="BT143" i="3" s="1"/>
  <c r="AF144" i="3"/>
  <c r="AZ144" i="3" s="1"/>
  <c r="BT144" i="3" s="1"/>
  <c r="AF145" i="3"/>
  <c r="AZ145" i="3" s="1"/>
  <c r="BT145" i="3" s="1"/>
  <c r="AF146" i="3"/>
  <c r="AZ146" i="3" s="1"/>
  <c r="BT146" i="3" s="1"/>
  <c r="AF147" i="3"/>
  <c r="AZ147" i="3" s="1"/>
  <c r="BT147" i="3" s="1"/>
  <c r="AF148" i="3"/>
  <c r="AZ148" i="3" s="1"/>
  <c r="BT148" i="3" s="1"/>
  <c r="AF2" i="3"/>
  <c r="AZ2" i="3" s="1"/>
  <c r="X3" i="3"/>
  <c r="AR3" i="3" s="1"/>
  <c r="X4" i="3"/>
  <c r="AR4" i="3" s="1"/>
  <c r="X5" i="3"/>
  <c r="AR5" i="3" s="1"/>
  <c r="X6" i="3"/>
  <c r="AR6" i="3" s="1"/>
  <c r="X7" i="3"/>
  <c r="AR7" i="3" s="1"/>
  <c r="X8" i="3"/>
  <c r="AR8" i="3" s="1"/>
  <c r="X9" i="3"/>
  <c r="AR9" i="3" s="1"/>
  <c r="X10" i="3"/>
  <c r="AR10" i="3" s="1"/>
  <c r="X11" i="3"/>
  <c r="AR11" i="3" s="1"/>
  <c r="X12" i="3"/>
  <c r="AR12" i="3" s="1"/>
  <c r="X13" i="3"/>
  <c r="AR13" i="3" s="1"/>
  <c r="X14" i="3"/>
  <c r="AR14" i="3" s="1"/>
  <c r="X15" i="3"/>
  <c r="AR15" i="3" s="1"/>
  <c r="X16" i="3"/>
  <c r="AR16" i="3" s="1"/>
  <c r="X17" i="3"/>
  <c r="AR17" i="3" s="1"/>
  <c r="X18" i="3"/>
  <c r="AR18" i="3" s="1"/>
  <c r="X19" i="3"/>
  <c r="AR19" i="3" s="1"/>
  <c r="X20" i="3"/>
  <c r="AR20" i="3" s="1"/>
  <c r="X21" i="3"/>
  <c r="AR21" i="3" s="1"/>
  <c r="X22" i="3"/>
  <c r="AR22" i="3" s="1"/>
  <c r="X23" i="3"/>
  <c r="AR23" i="3" s="1"/>
  <c r="X24" i="3"/>
  <c r="AR24" i="3" s="1"/>
  <c r="X25" i="3"/>
  <c r="AR25" i="3" s="1"/>
  <c r="X26" i="3"/>
  <c r="AR26" i="3" s="1"/>
  <c r="X27" i="3"/>
  <c r="AR27" i="3" s="1"/>
  <c r="X28" i="3"/>
  <c r="AR28" i="3" s="1"/>
  <c r="X29" i="3"/>
  <c r="AR29" i="3" s="1"/>
  <c r="X30" i="3"/>
  <c r="AR30" i="3" s="1"/>
  <c r="X31" i="3"/>
  <c r="AR31" i="3" s="1"/>
  <c r="X32" i="3"/>
  <c r="AR32" i="3" s="1"/>
  <c r="X33" i="3"/>
  <c r="AR33" i="3" s="1"/>
  <c r="X34" i="3"/>
  <c r="AR34" i="3" s="1"/>
  <c r="X35" i="3"/>
  <c r="AR35" i="3" s="1"/>
  <c r="X36" i="3"/>
  <c r="AR36" i="3" s="1"/>
  <c r="X37" i="3"/>
  <c r="AR37" i="3" s="1"/>
  <c r="X38" i="3"/>
  <c r="AR38" i="3" s="1"/>
  <c r="X39" i="3"/>
  <c r="AR39" i="3" s="1"/>
  <c r="X40" i="3"/>
  <c r="AR40" i="3" s="1"/>
  <c r="X41" i="3"/>
  <c r="AR41" i="3" s="1"/>
  <c r="X42" i="3"/>
  <c r="AR42" i="3" s="1"/>
  <c r="X43" i="3"/>
  <c r="AR43" i="3" s="1"/>
  <c r="X44" i="3"/>
  <c r="AR44" i="3" s="1"/>
  <c r="X45" i="3"/>
  <c r="AR45" i="3" s="1"/>
  <c r="X46" i="3"/>
  <c r="AR46" i="3" s="1"/>
  <c r="X47" i="3"/>
  <c r="AR47" i="3" s="1"/>
  <c r="X48" i="3"/>
  <c r="AR48" i="3" s="1"/>
  <c r="X49" i="3"/>
  <c r="AR49" i="3" s="1"/>
  <c r="X50" i="3"/>
  <c r="AR50" i="3" s="1"/>
  <c r="X51" i="3"/>
  <c r="AR51" i="3" s="1"/>
  <c r="X52" i="3"/>
  <c r="AR52" i="3" s="1"/>
  <c r="X53" i="3"/>
  <c r="AR53" i="3" s="1"/>
  <c r="X54" i="3"/>
  <c r="AR54" i="3" s="1"/>
  <c r="X55" i="3"/>
  <c r="AR55" i="3" s="1"/>
  <c r="X56" i="3"/>
  <c r="AR56" i="3" s="1"/>
  <c r="X57" i="3"/>
  <c r="AR57" i="3" s="1"/>
  <c r="X58" i="3"/>
  <c r="AR58" i="3" s="1"/>
  <c r="X59" i="3"/>
  <c r="AR59" i="3" s="1"/>
  <c r="X60" i="3"/>
  <c r="AR60" i="3" s="1"/>
  <c r="X61" i="3"/>
  <c r="AR61" i="3" s="1"/>
  <c r="X62" i="3"/>
  <c r="AR62" i="3" s="1"/>
  <c r="X63" i="3"/>
  <c r="AR63" i="3" s="1"/>
  <c r="X64" i="3"/>
  <c r="AR64" i="3" s="1"/>
  <c r="X65" i="3"/>
  <c r="AR65" i="3" s="1"/>
  <c r="X66" i="3"/>
  <c r="AR66" i="3" s="1"/>
  <c r="X67" i="3"/>
  <c r="AR67" i="3" s="1"/>
  <c r="X68" i="3"/>
  <c r="AR68" i="3" s="1"/>
  <c r="X69" i="3"/>
  <c r="AR69" i="3" s="1"/>
  <c r="X70" i="3"/>
  <c r="AR70" i="3" s="1"/>
  <c r="X71" i="3"/>
  <c r="AR71" i="3" s="1"/>
  <c r="X72" i="3"/>
  <c r="AR72" i="3" s="1"/>
  <c r="X73" i="3"/>
  <c r="AR73" i="3" s="1"/>
  <c r="X74" i="3"/>
  <c r="AR74" i="3" s="1"/>
  <c r="X75" i="3"/>
  <c r="AR75" i="3" s="1"/>
  <c r="X76" i="3"/>
  <c r="AR76" i="3" s="1"/>
  <c r="X77" i="3"/>
  <c r="AR77" i="3" s="1"/>
  <c r="X78" i="3"/>
  <c r="AR78" i="3" s="1"/>
  <c r="X79" i="3"/>
  <c r="AR79" i="3" s="1"/>
  <c r="X80" i="3"/>
  <c r="AR80" i="3" s="1"/>
  <c r="X81" i="3"/>
  <c r="AR81" i="3" s="1"/>
  <c r="X82" i="3"/>
  <c r="AR82" i="3" s="1"/>
  <c r="X83" i="3"/>
  <c r="AR83" i="3" s="1"/>
  <c r="X84" i="3"/>
  <c r="AR84" i="3" s="1"/>
  <c r="X85" i="3"/>
  <c r="AR85" i="3" s="1"/>
  <c r="X86" i="3"/>
  <c r="AR86" i="3" s="1"/>
  <c r="X87" i="3"/>
  <c r="AR87" i="3" s="1"/>
  <c r="X88" i="3"/>
  <c r="AR88" i="3" s="1"/>
  <c r="X89" i="3"/>
  <c r="AR89" i="3" s="1"/>
  <c r="X90" i="3"/>
  <c r="AR90" i="3" s="1"/>
  <c r="X91" i="3"/>
  <c r="AR91" i="3" s="1"/>
  <c r="X92" i="3"/>
  <c r="AR92" i="3" s="1"/>
  <c r="X93" i="3"/>
  <c r="AR93" i="3" s="1"/>
  <c r="X94" i="3"/>
  <c r="AR94" i="3" s="1"/>
  <c r="X95" i="3"/>
  <c r="AR95" i="3" s="1"/>
  <c r="X96" i="3"/>
  <c r="AR96" i="3" s="1"/>
  <c r="X97" i="3"/>
  <c r="AR97" i="3" s="1"/>
  <c r="X98" i="3"/>
  <c r="AR98" i="3" s="1"/>
  <c r="X99" i="3"/>
  <c r="AR99" i="3" s="1"/>
  <c r="X100" i="3"/>
  <c r="AR100" i="3" s="1"/>
  <c r="X101" i="3"/>
  <c r="AR101" i="3" s="1"/>
  <c r="X102" i="3"/>
  <c r="AR102" i="3" s="1"/>
  <c r="X103" i="3"/>
  <c r="AR103" i="3" s="1"/>
  <c r="X104" i="3"/>
  <c r="AR104" i="3" s="1"/>
  <c r="X105" i="3"/>
  <c r="AR105" i="3" s="1"/>
  <c r="X106" i="3"/>
  <c r="AR106" i="3" s="1"/>
  <c r="X107" i="3"/>
  <c r="AR107" i="3" s="1"/>
  <c r="X108" i="3"/>
  <c r="AR108" i="3" s="1"/>
  <c r="X109" i="3"/>
  <c r="AR109" i="3" s="1"/>
  <c r="X110" i="3"/>
  <c r="AR110" i="3" s="1"/>
  <c r="X111" i="3"/>
  <c r="AR111" i="3" s="1"/>
  <c r="X112" i="3"/>
  <c r="AR112" i="3" s="1"/>
  <c r="X113" i="3"/>
  <c r="AR113" i="3" s="1"/>
  <c r="X114" i="3"/>
  <c r="AR114" i="3" s="1"/>
  <c r="X115" i="3"/>
  <c r="AR115" i="3" s="1"/>
  <c r="X116" i="3"/>
  <c r="AR116" i="3" s="1"/>
  <c r="X117" i="3"/>
  <c r="AR117" i="3" s="1"/>
  <c r="X118" i="3"/>
  <c r="AR118" i="3" s="1"/>
  <c r="X119" i="3"/>
  <c r="AR119" i="3" s="1"/>
  <c r="X120" i="3"/>
  <c r="AR120" i="3" s="1"/>
  <c r="X121" i="3"/>
  <c r="AR121" i="3" s="1"/>
  <c r="X122" i="3"/>
  <c r="AR122" i="3" s="1"/>
  <c r="X123" i="3"/>
  <c r="AR123" i="3" s="1"/>
  <c r="X124" i="3"/>
  <c r="AR124" i="3" s="1"/>
  <c r="X125" i="3"/>
  <c r="AR125" i="3" s="1"/>
  <c r="X126" i="3"/>
  <c r="AR126" i="3" s="1"/>
  <c r="X127" i="3"/>
  <c r="AR127" i="3" s="1"/>
  <c r="X128" i="3"/>
  <c r="AR128" i="3" s="1"/>
  <c r="X129" i="3"/>
  <c r="AR129" i="3" s="1"/>
  <c r="X130" i="3"/>
  <c r="AR130" i="3" s="1"/>
  <c r="X131" i="3"/>
  <c r="AR131" i="3" s="1"/>
  <c r="X132" i="3"/>
  <c r="AR132" i="3" s="1"/>
  <c r="X133" i="3"/>
  <c r="AR133" i="3" s="1"/>
  <c r="X134" i="3"/>
  <c r="AR134" i="3" s="1"/>
  <c r="X135" i="3"/>
  <c r="AR135" i="3" s="1"/>
  <c r="X136" i="3"/>
  <c r="AR136" i="3" s="1"/>
  <c r="X137" i="3"/>
  <c r="AR137" i="3" s="1"/>
  <c r="X138" i="3"/>
  <c r="AR138" i="3" s="1"/>
  <c r="X139" i="3"/>
  <c r="AR139" i="3" s="1"/>
  <c r="X140" i="3"/>
  <c r="AR140" i="3" s="1"/>
  <c r="X141" i="3"/>
  <c r="AR141" i="3" s="1"/>
  <c r="X142" i="3"/>
  <c r="AR142" i="3" s="1"/>
  <c r="X143" i="3"/>
  <c r="AR143" i="3" s="1"/>
  <c r="X144" i="3"/>
  <c r="AR144" i="3" s="1"/>
  <c r="X145" i="3"/>
  <c r="AR145" i="3" s="1"/>
  <c r="X146" i="3"/>
  <c r="AR146" i="3" s="1"/>
  <c r="X147" i="3"/>
  <c r="AR147" i="3" s="1"/>
  <c r="X148" i="3"/>
  <c r="AR148" i="3" s="1"/>
  <c r="X2" i="3"/>
  <c r="AR2" i="3" s="1"/>
  <c r="W3" i="3"/>
  <c r="W4" i="3"/>
  <c r="AQ4" i="3" s="1"/>
  <c r="W5" i="3"/>
  <c r="W6" i="3"/>
  <c r="AQ6" i="3" s="1"/>
  <c r="W7" i="3"/>
  <c r="AQ7" i="3" s="1"/>
  <c r="W8" i="3"/>
  <c r="W9" i="3"/>
  <c r="AA9" i="3" s="1"/>
  <c r="AU9" i="3" s="1"/>
  <c r="W10" i="3"/>
  <c r="AQ10" i="3" s="1"/>
  <c r="W11" i="3"/>
  <c r="AQ11" i="3" s="1"/>
  <c r="W12" i="3"/>
  <c r="W13" i="3"/>
  <c r="W14" i="3"/>
  <c r="AQ14" i="3" s="1"/>
  <c r="W15" i="3"/>
  <c r="W16" i="3"/>
  <c r="AQ16" i="3" s="1"/>
  <c r="W17" i="3"/>
  <c r="AA17" i="3" s="1"/>
  <c r="AU17" i="3" s="1"/>
  <c r="W18" i="3"/>
  <c r="AQ18" i="3" s="1"/>
  <c r="W19" i="3"/>
  <c r="W20" i="3"/>
  <c r="W21" i="3"/>
  <c r="W22" i="3"/>
  <c r="AQ22" i="3" s="1"/>
  <c r="W23" i="3"/>
  <c r="AQ23" i="3" s="1"/>
  <c r="W24" i="3"/>
  <c r="W25" i="3"/>
  <c r="AA25" i="3" s="1"/>
  <c r="AU25" i="3" s="1"/>
  <c r="W26" i="3"/>
  <c r="AQ26" i="3" s="1"/>
  <c r="W27" i="3"/>
  <c r="AQ27" i="3" s="1"/>
  <c r="W28" i="3"/>
  <c r="W29" i="3"/>
  <c r="W30" i="3"/>
  <c r="AQ30" i="3" s="1"/>
  <c r="W31" i="3"/>
  <c r="AB31" i="3" s="1"/>
  <c r="AV31" i="3" s="1"/>
  <c r="W32" i="3"/>
  <c r="W33" i="3"/>
  <c r="AA33" i="3" s="1"/>
  <c r="AU33" i="3" s="1"/>
  <c r="W34" i="3"/>
  <c r="AQ34" i="3" s="1"/>
  <c r="W35" i="3"/>
  <c r="W36" i="3"/>
  <c r="AQ36" i="3" s="1"/>
  <c r="W37" i="3"/>
  <c r="W38" i="3"/>
  <c r="AQ38" i="3" s="1"/>
  <c r="W39" i="3"/>
  <c r="W40" i="3"/>
  <c r="AQ40" i="3" s="1"/>
  <c r="W41" i="3"/>
  <c r="AA41" i="3" s="1"/>
  <c r="AU41" i="3" s="1"/>
  <c r="W42" i="3"/>
  <c r="AQ42" i="3" s="1"/>
  <c r="W43" i="3"/>
  <c r="AQ43" i="3" s="1"/>
  <c r="W44" i="3"/>
  <c r="W45" i="3"/>
  <c r="W46" i="3"/>
  <c r="AQ46" i="3" s="1"/>
  <c r="W47" i="3"/>
  <c r="AQ47" i="3" s="1"/>
  <c r="W48" i="3"/>
  <c r="AQ48" i="3" s="1"/>
  <c r="W49" i="3"/>
  <c r="AA49" i="3" s="1"/>
  <c r="AU49" i="3" s="1"/>
  <c r="W50" i="3"/>
  <c r="AA50" i="3" s="1"/>
  <c r="AU50" i="3" s="1"/>
  <c r="W51" i="3"/>
  <c r="AQ51" i="3" s="1"/>
  <c r="W52" i="3"/>
  <c r="W53" i="3"/>
  <c r="W54" i="3"/>
  <c r="AA54" i="3" s="1"/>
  <c r="AU54" i="3" s="1"/>
  <c r="W55" i="3"/>
  <c r="AQ55" i="3" s="1"/>
  <c r="W56" i="3"/>
  <c r="AQ56" i="3" s="1"/>
  <c r="W57" i="3"/>
  <c r="AA57" i="3" s="1"/>
  <c r="AU57" i="3" s="1"/>
  <c r="W58" i="3"/>
  <c r="AB58" i="3" s="1"/>
  <c r="AV58" i="3" s="1"/>
  <c r="W59" i="3"/>
  <c r="AQ59" i="3" s="1"/>
  <c r="W60" i="3"/>
  <c r="AQ60" i="3" s="1"/>
  <c r="W61" i="3"/>
  <c r="W62" i="3"/>
  <c r="AQ62" i="3" s="1"/>
  <c r="W63" i="3"/>
  <c r="AQ63" i="3" s="1"/>
  <c r="W64" i="3"/>
  <c r="W65" i="3"/>
  <c r="AA65" i="3" s="1"/>
  <c r="AU65" i="3" s="1"/>
  <c r="W66" i="3"/>
  <c r="AA66" i="3" s="1"/>
  <c r="AU66" i="3" s="1"/>
  <c r="W67" i="3"/>
  <c r="AQ67" i="3" s="1"/>
  <c r="W68" i="3"/>
  <c r="W69" i="3"/>
  <c r="W70" i="3"/>
  <c r="AA70" i="3" s="1"/>
  <c r="AU70" i="3" s="1"/>
  <c r="W71" i="3"/>
  <c r="AQ71" i="3" s="1"/>
  <c r="W72" i="3"/>
  <c r="W73" i="3"/>
  <c r="AA73" i="3" s="1"/>
  <c r="AU73" i="3" s="1"/>
  <c r="W74" i="3"/>
  <c r="AB74" i="3" s="1"/>
  <c r="AV74" i="3" s="1"/>
  <c r="W75" i="3"/>
  <c r="AQ75" i="3" s="1"/>
  <c r="W76" i="3"/>
  <c r="AQ76" i="3" s="1"/>
  <c r="W77" i="3"/>
  <c r="W78" i="3"/>
  <c r="AQ78" i="3" s="1"/>
  <c r="W79" i="3"/>
  <c r="AQ79" i="3" s="1"/>
  <c r="W80" i="3"/>
  <c r="AQ80" i="3" s="1"/>
  <c r="W81" i="3"/>
  <c r="AA81" i="3" s="1"/>
  <c r="AU81" i="3" s="1"/>
  <c r="W82" i="3"/>
  <c r="AA82" i="3" s="1"/>
  <c r="AU82" i="3" s="1"/>
  <c r="W83" i="3"/>
  <c r="AQ83" i="3" s="1"/>
  <c r="W84" i="3"/>
  <c r="W85" i="3"/>
  <c r="W86" i="3"/>
  <c r="AB86" i="3" s="1"/>
  <c r="AV86" i="3" s="1"/>
  <c r="W87" i="3"/>
  <c r="AQ87" i="3" s="1"/>
  <c r="W88" i="3"/>
  <c r="W89" i="3"/>
  <c r="AA89" i="3" s="1"/>
  <c r="AU89" i="3" s="1"/>
  <c r="W90" i="3"/>
  <c r="AB90" i="3" s="1"/>
  <c r="AV90" i="3" s="1"/>
  <c r="W91" i="3"/>
  <c r="AQ91" i="3" s="1"/>
  <c r="W92" i="3"/>
  <c r="W93" i="3"/>
  <c r="W94" i="3"/>
  <c r="AQ94" i="3" s="1"/>
  <c r="W95" i="3"/>
  <c r="AQ95" i="3" s="1"/>
  <c r="W96" i="3"/>
  <c r="W97" i="3"/>
  <c r="AA97" i="3" s="1"/>
  <c r="AU97" i="3" s="1"/>
  <c r="W98" i="3"/>
  <c r="AA98" i="3" s="1"/>
  <c r="AU98" i="3" s="1"/>
  <c r="W99" i="3"/>
  <c r="AQ99" i="3" s="1"/>
  <c r="W100" i="3"/>
  <c r="AQ100" i="3" s="1"/>
  <c r="W101" i="3"/>
  <c r="W102" i="3"/>
  <c r="AB102" i="3" s="1"/>
  <c r="AV102" i="3" s="1"/>
  <c r="W103" i="3"/>
  <c r="AQ103" i="3" s="1"/>
  <c r="W104" i="3"/>
  <c r="AQ104" i="3" s="1"/>
  <c r="W105" i="3"/>
  <c r="AA105" i="3" s="1"/>
  <c r="AU105" i="3" s="1"/>
  <c r="W106" i="3"/>
  <c r="AB106" i="3" s="1"/>
  <c r="AV106" i="3" s="1"/>
  <c r="W107" i="3"/>
  <c r="AQ107" i="3" s="1"/>
  <c r="W108" i="3"/>
  <c r="W109" i="3"/>
  <c r="W110" i="3"/>
  <c r="AQ110" i="3" s="1"/>
  <c r="W111" i="3"/>
  <c r="AQ111" i="3" s="1"/>
  <c r="W112" i="3"/>
  <c r="AQ112" i="3" s="1"/>
  <c r="W113" i="3"/>
  <c r="AA113" i="3" s="1"/>
  <c r="AU113" i="3" s="1"/>
  <c r="W114" i="3"/>
  <c r="AA114" i="3" s="1"/>
  <c r="AU114" i="3" s="1"/>
  <c r="W115" i="3"/>
  <c r="AQ115" i="3" s="1"/>
  <c r="W116" i="3"/>
  <c r="W117" i="3"/>
  <c r="W118" i="3"/>
  <c r="AA118" i="3" s="1"/>
  <c r="AU118" i="3" s="1"/>
  <c r="W119" i="3"/>
  <c r="AQ119" i="3" s="1"/>
  <c r="W120" i="3"/>
  <c r="AQ120" i="3" s="1"/>
  <c r="W121" i="3"/>
  <c r="AA121" i="3" s="1"/>
  <c r="AU121" i="3" s="1"/>
  <c r="W122" i="3"/>
  <c r="AB122" i="3" s="1"/>
  <c r="AV122" i="3" s="1"/>
  <c r="W123" i="3"/>
  <c r="AQ123" i="3" s="1"/>
  <c r="W124" i="3"/>
  <c r="AQ124" i="3" s="1"/>
  <c r="W125" i="3"/>
  <c r="W126" i="3"/>
  <c r="AQ126" i="3" s="1"/>
  <c r="W127" i="3"/>
  <c r="AQ127" i="3" s="1"/>
  <c r="W128" i="3"/>
  <c r="W129" i="3"/>
  <c r="AA129" i="3" s="1"/>
  <c r="AU129" i="3" s="1"/>
  <c r="W130" i="3"/>
  <c r="AA130" i="3" s="1"/>
  <c r="AU130" i="3" s="1"/>
  <c r="W131" i="3"/>
  <c r="AQ131" i="3" s="1"/>
  <c r="W132" i="3"/>
  <c r="W133" i="3"/>
  <c r="W134" i="3"/>
  <c r="AB134" i="3" s="1"/>
  <c r="AV134" i="3" s="1"/>
  <c r="W135" i="3"/>
  <c r="AQ135" i="3" s="1"/>
  <c r="W136" i="3"/>
  <c r="W137" i="3"/>
  <c r="AA137" i="3" s="1"/>
  <c r="AU137" i="3" s="1"/>
  <c r="W138" i="3"/>
  <c r="AB138" i="3" s="1"/>
  <c r="AV138" i="3" s="1"/>
  <c r="W139" i="3"/>
  <c r="AQ139" i="3" s="1"/>
  <c r="W140" i="3"/>
  <c r="AQ140" i="3" s="1"/>
  <c r="W141" i="3"/>
  <c r="AA141" i="3" s="1"/>
  <c r="AU141" i="3" s="1"/>
  <c r="W142" i="3"/>
  <c r="AB142" i="3" s="1"/>
  <c r="AV142" i="3" s="1"/>
  <c r="W143" i="3"/>
  <c r="AQ143" i="3" s="1"/>
  <c r="W144" i="3"/>
  <c r="W145" i="3"/>
  <c r="AA145" i="3" s="1"/>
  <c r="AU145" i="3" s="1"/>
  <c r="W146" i="3"/>
  <c r="AA146" i="3" s="1"/>
  <c r="AU146" i="3" s="1"/>
  <c r="W147" i="3"/>
  <c r="AQ147" i="3" s="1"/>
  <c r="W2" i="3"/>
  <c r="V3" i="3"/>
  <c r="Z3" i="3" s="1"/>
  <c r="AT3" i="3" s="1"/>
  <c r="V4" i="3"/>
  <c r="Y4" i="3" s="1"/>
  <c r="AS4" i="3" s="1"/>
  <c r="V5" i="3"/>
  <c r="AP5" i="3" s="1"/>
  <c r="V6" i="3"/>
  <c r="V7" i="3"/>
  <c r="Z7" i="3" s="1"/>
  <c r="AT7" i="3" s="1"/>
  <c r="V8" i="3"/>
  <c r="AP8" i="3" s="1"/>
  <c r="V9" i="3"/>
  <c r="Z9" i="3" s="1"/>
  <c r="AT9" i="3" s="1"/>
  <c r="V10" i="3"/>
  <c r="V11" i="3"/>
  <c r="Z11" i="3" s="1"/>
  <c r="AT11" i="3" s="1"/>
  <c r="V12" i="3"/>
  <c r="Y12" i="3" s="1"/>
  <c r="AS12" i="3" s="1"/>
  <c r="V13" i="3"/>
  <c r="Z13" i="3" s="1"/>
  <c r="AT13" i="3" s="1"/>
  <c r="V14" i="3"/>
  <c r="V15" i="3"/>
  <c r="Z15" i="3" s="1"/>
  <c r="AT15" i="3" s="1"/>
  <c r="V16" i="3"/>
  <c r="AP16" i="3" s="1"/>
  <c r="V17" i="3"/>
  <c r="Z17" i="3" s="1"/>
  <c r="AT17" i="3" s="1"/>
  <c r="V18" i="3"/>
  <c r="V19" i="3"/>
  <c r="Z19" i="3" s="1"/>
  <c r="AT19" i="3" s="1"/>
  <c r="V20" i="3"/>
  <c r="Y20" i="3" s="1"/>
  <c r="AS20" i="3" s="1"/>
  <c r="V21" i="3"/>
  <c r="AP21" i="3" s="1"/>
  <c r="V22" i="3"/>
  <c r="V23" i="3"/>
  <c r="Z23" i="3" s="1"/>
  <c r="AT23" i="3" s="1"/>
  <c r="V24" i="3"/>
  <c r="AP24" i="3" s="1"/>
  <c r="V25" i="3"/>
  <c r="Z25" i="3" s="1"/>
  <c r="AT25" i="3" s="1"/>
  <c r="V26" i="3"/>
  <c r="V27" i="3"/>
  <c r="Y27" i="3" s="1"/>
  <c r="AS27" i="3" s="1"/>
  <c r="V28" i="3"/>
  <c r="AP28" i="3" s="1"/>
  <c r="V29" i="3"/>
  <c r="Z29" i="3" s="1"/>
  <c r="AT29" i="3" s="1"/>
  <c r="V30" i="3"/>
  <c r="V31" i="3"/>
  <c r="Y31" i="3" s="1"/>
  <c r="AS31" i="3" s="1"/>
  <c r="V32" i="3"/>
  <c r="Y32" i="3" s="1"/>
  <c r="AS32" i="3" s="1"/>
  <c r="V33" i="3"/>
  <c r="Z33" i="3" s="1"/>
  <c r="AT33" i="3" s="1"/>
  <c r="V34" i="3"/>
  <c r="V35" i="3"/>
  <c r="Z35" i="3" s="1"/>
  <c r="AT35" i="3" s="1"/>
  <c r="V36" i="3"/>
  <c r="AP36" i="3" s="1"/>
  <c r="V37" i="3"/>
  <c r="AP37" i="3" s="1"/>
  <c r="V38" i="3"/>
  <c r="V39" i="3"/>
  <c r="Y39" i="3" s="1"/>
  <c r="AS39" i="3" s="1"/>
  <c r="V40" i="3"/>
  <c r="AP40" i="3" s="1"/>
  <c r="V41" i="3"/>
  <c r="Z41" i="3" s="1"/>
  <c r="AT41" i="3" s="1"/>
  <c r="V42" i="3"/>
  <c r="V43" i="3"/>
  <c r="Z43" i="3" s="1"/>
  <c r="AT43" i="3" s="1"/>
  <c r="V44" i="3"/>
  <c r="AP44" i="3" s="1"/>
  <c r="V45" i="3"/>
  <c r="Z45" i="3" s="1"/>
  <c r="AT45" i="3" s="1"/>
  <c r="V46" i="3"/>
  <c r="V47" i="3"/>
  <c r="Y47" i="3" s="1"/>
  <c r="AS47" i="3" s="1"/>
  <c r="V48" i="3"/>
  <c r="Y48" i="3" s="1"/>
  <c r="AS48" i="3" s="1"/>
  <c r="V49" i="3"/>
  <c r="Z49" i="3" s="1"/>
  <c r="AT49" i="3" s="1"/>
  <c r="V50" i="3"/>
  <c r="V51" i="3"/>
  <c r="Z51" i="3" s="1"/>
  <c r="AT51" i="3" s="1"/>
  <c r="V52" i="3"/>
  <c r="Y52" i="3" s="1"/>
  <c r="AS52" i="3" s="1"/>
  <c r="V53" i="3"/>
  <c r="Y53" i="3" s="1"/>
  <c r="AS53" i="3" s="1"/>
  <c r="V54" i="3"/>
  <c r="V55" i="3"/>
  <c r="Z55" i="3" s="1"/>
  <c r="AT55" i="3" s="1"/>
  <c r="V56" i="3"/>
  <c r="Y56" i="3" s="1"/>
  <c r="AS56" i="3" s="1"/>
  <c r="V57" i="3"/>
  <c r="Y57" i="3" s="1"/>
  <c r="AS57" i="3" s="1"/>
  <c r="V58" i="3"/>
  <c r="V59" i="3"/>
  <c r="Z59" i="3" s="1"/>
  <c r="AT59" i="3" s="1"/>
  <c r="V60" i="3"/>
  <c r="AP60" i="3" s="1"/>
  <c r="V61" i="3"/>
  <c r="Z61" i="3" s="1"/>
  <c r="AT61" i="3" s="1"/>
  <c r="V62" i="3"/>
  <c r="V63" i="3"/>
  <c r="Y63" i="3" s="1"/>
  <c r="AS63" i="3" s="1"/>
  <c r="V64" i="3"/>
  <c r="Y64" i="3" s="1"/>
  <c r="AS64" i="3" s="1"/>
  <c r="V65" i="3"/>
  <c r="Z65" i="3" s="1"/>
  <c r="AT65" i="3" s="1"/>
  <c r="V66" i="3"/>
  <c r="V67" i="3"/>
  <c r="Z67" i="3" s="1"/>
  <c r="AT67" i="3" s="1"/>
  <c r="V68" i="3"/>
  <c r="Y68" i="3" s="1"/>
  <c r="AS68" i="3" s="1"/>
  <c r="V69" i="3"/>
  <c r="Y69" i="3" s="1"/>
  <c r="AS69" i="3" s="1"/>
  <c r="V70" i="3"/>
  <c r="V71" i="3"/>
  <c r="Z71" i="3" s="1"/>
  <c r="AT71" i="3" s="1"/>
  <c r="V72" i="3"/>
  <c r="Y72" i="3" s="1"/>
  <c r="AS72" i="3" s="1"/>
  <c r="V73" i="3"/>
  <c r="Z73" i="3" s="1"/>
  <c r="AT73" i="3" s="1"/>
  <c r="V74" i="3"/>
  <c r="V75" i="3"/>
  <c r="Z75" i="3" s="1"/>
  <c r="AT75" i="3" s="1"/>
  <c r="V76" i="3"/>
  <c r="AP76" i="3" s="1"/>
  <c r="V77" i="3"/>
  <c r="Y77" i="3" s="1"/>
  <c r="AS77" i="3" s="1"/>
  <c r="V78" i="3"/>
  <c r="V79" i="3"/>
  <c r="Y79" i="3" s="1"/>
  <c r="AS79" i="3" s="1"/>
  <c r="V80" i="3"/>
  <c r="Y80" i="3" s="1"/>
  <c r="AS80" i="3" s="1"/>
  <c r="V81" i="3"/>
  <c r="Z81" i="3" s="1"/>
  <c r="AT81" i="3" s="1"/>
  <c r="V82" i="3"/>
  <c r="V83" i="3"/>
  <c r="Y83" i="3" s="1"/>
  <c r="AS83" i="3" s="1"/>
  <c r="V84" i="3"/>
  <c r="Y84" i="3" s="1"/>
  <c r="AS84" i="3" s="1"/>
  <c r="V85" i="3"/>
  <c r="Y85" i="3" s="1"/>
  <c r="AS85" i="3" s="1"/>
  <c r="V86" i="3"/>
  <c r="V87" i="3"/>
  <c r="Z87" i="3" s="1"/>
  <c r="AT87" i="3" s="1"/>
  <c r="V88" i="3"/>
  <c r="Y88" i="3" s="1"/>
  <c r="AS88" i="3" s="1"/>
  <c r="V89" i="3"/>
  <c r="Y89" i="3" s="1"/>
  <c r="AS89" i="3" s="1"/>
  <c r="V90" i="3"/>
  <c r="V91" i="3"/>
  <c r="Z91" i="3" s="1"/>
  <c r="AT91" i="3" s="1"/>
  <c r="V92" i="3"/>
  <c r="AP92" i="3" s="1"/>
  <c r="V93" i="3"/>
  <c r="Z93" i="3" s="1"/>
  <c r="AT93" i="3" s="1"/>
  <c r="V94" i="3"/>
  <c r="V95" i="3"/>
  <c r="Y95" i="3" s="1"/>
  <c r="AS95" i="3" s="1"/>
  <c r="V96" i="3"/>
  <c r="Y96" i="3" s="1"/>
  <c r="AS96" i="3" s="1"/>
  <c r="V97" i="3"/>
  <c r="Z97" i="3" s="1"/>
  <c r="AT97" i="3" s="1"/>
  <c r="V98" i="3"/>
  <c r="V99" i="3"/>
  <c r="Y99" i="3" s="1"/>
  <c r="AS99" i="3" s="1"/>
  <c r="V100" i="3"/>
  <c r="Y100" i="3" s="1"/>
  <c r="AS100" i="3" s="1"/>
  <c r="V101" i="3"/>
  <c r="Y101" i="3" s="1"/>
  <c r="AS101" i="3" s="1"/>
  <c r="V102" i="3"/>
  <c r="V103" i="3"/>
  <c r="Z103" i="3" s="1"/>
  <c r="AT103" i="3" s="1"/>
  <c r="V104" i="3"/>
  <c r="Y104" i="3" s="1"/>
  <c r="AS104" i="3" s="1"/>
  <c r="V105" i="3"/>
  <c r="Z105" i="3" s="1"/>
  <c r="AT105" i="3" s="1"/>
  <c r="V106" i="3"/>
  <c r="V107" i="3"/>
  <c r="Y107" i="3" s="1"/>
  <c r="AS107" i="3" s="1"/>
  <c r="V108" i="3"/>
  <c r="AP108" i="3" s="1"/>
  <c r="V109" i="3"/>
  <c r="Z109" i="3" s="1"/>
  <c r="AT109" i="3" s="1"/>
  <c r="V110" i="3"/>
  <c r="V111" i="3"/>
  <c r="Y111" i="3" s="1"/>
  <c r="AS111" i="3" s="1"/>
  <c r="V112" i="3"/>
  <c r="Y112" i="3" s="1"/>
  <c r="AS112" i="3" s="1"/>
  <c r="V113" i="3"/>
  <c r="Z113" i="3" s="1"/>
  <c r="AT113" i="3" s="1"/>
  <c r="V114" i="3"/>
  <c r="V115" i="3"/>
  <c r="Z115" i="3" s="1"/>
  <c r="AT115" i="3" s="1"/>
  <c r="V116" i="3"/>
  <c r="Y116" i="3" s="1"/>
  <c r="AS116" i="3" s="1"/>
  <c r="V117" i="3"/>
  <c r="Y117" i="3" s="1"/>
  <c r="AS117" i="3" s="1"/>
  <c r="V118" i="3"/>
  <c r="V119" i="3"/>
  <c r="Z119" i="3" s="1"/>
  <c r="AT119" i="3" s="1"/>
  <c r="V120" i="3"/>
  <c r="Y120" i="3" s="1"/>
  <c r="AS120" i="3" s="1"/>
  <c r="V121" i="3"/>
  <c r="Y121" i="3" s="1"/>
  <c r="AS121" i="3" s="1"/>
  <c r="V122" i="3"/>
  <c r="V123" i="3"/>
  <c r="Z123" i="3" s="1"/>
  <c r="AT123" i="3" s="1"/>
  <c r="V124" i="3"/>
  <c r="AP124" i="3" s="1"/>
  <c r="V125" i="3"/>
  <c r="Z125" i="3" s="1"/>
  <c r="AT125" i="3" s="1"/>
  <c r="V126" i="3"/>
  <c r="V127" i="3"/>
  <c r="Y127" i="3" s="1"/>
  <c r="AS127" i="3" s="1"/>
  <c r="V128" i="3"/>
  <c r="Y128" i="3" s="1"/>
  <c r="AS128" i="3" s="1"/>
  <c r="V129" i="3"/>
  <c r="Z129" i="3" s="1"/>
  <c r="AT129" i="3" s="1"/>
  <c r="V130" i="3"/>
  <c r="V131" i="3"/>
  <c r="Z131" i="3" s="1"/>
  <c r="AT131" i="3" s="1"/>
  <c r="V132" i="3"/>
  <c r="Y132" i="3" s="1"/>
  <c r="AS132" i="3" s="1"/>
  <c r="V133" i="3"/>
  <c r="Y133" i="3" s="1"/>
  <c r="AS133" i="3" s="1"/>
  <c r="V134" i="3"/>
  <c r="V135" i="3"/>
  <c r="Z135" i="3" s="1"/>
  <c r="AT135" i="3" s="1"/>
  <c r="V136" i="3"/>
  <c r="Y136" i="3" s="1"/>
  <c r="AS136" i="3" s="1"/>
  <c r="V137" i="3"/>
  <c r="Z137" i="3" s="1"/>
  <c r="AT137" i="3" s="1"/>
  <c r="V138" i="3"/>
  <c r="V139" i="3"/>
  <c r="Y139" i="3" s="1"/>
  <c r="AS139" i="3" s="1"/>
  <c r="V140" i="3"/>
  <c r="AP140" i="3" s="1"/>
  <c r="V141" i="3"/>
  <c r="Y141" i="3" s="1"/>
  <c r="AS141" i="3" s="1"/>
  <c r="V142" i="3"/>
  <c r="V143" i="3"/>
  <c r="Y143" i="3" s="1"/>
  <c r="AS143" i="3" s="1"/>
  <c r="V144" i="3"/>
  <c r="Y144" i="3" s="1"/>
  <c r="AS144" i="3" s="1"/>
  <c r="V145" i="3"/>
  <c r="Z145" i="3" s="1"/>
  <c r="AT145" i="3" s="1"/>
  <c r="V146" i="3"/>
  <c r="V147" i="3"/>
  <c r="Z147" i="3" s="1"/>
  <c r="AT147" i="3" s="1"/>
  <c r="V148" i="3"/>
  <c r="Y148" i="3" s="1"/>
  <c r="AS148" i="3" s="1"/>
  <c r="V2" i="3"/>
  <c r="Z2" i="3" s="1"/>
  <c r="AT2" i="3" s="1"/>
  <c r="U3" i="3"/>
  <c r="U4" i="3"/>
  <c r="AO4" i="3" s="1"/>
  <c r="BI4" i="3" s="1"/>
  <c r="U5" i="3"/>
  <c r="AO5" i="3" s="1"/>
  <c r="BI5" i="3" s="1"/>
  <c r="U6" i="3"/>
  <c r="AO6" i="3" s="1"/>
  <c r="BI6" i="3" s="1"/>
  <c r="U7" i="3"/>
  <c r="AO7" i="3" s="1"/>
  <c r="BI7" i="3" s="1"/>
  <c r="U8" i="3"/>
  <c r="AO8" i="3" s="1"/>
  <c r="BI8" i="3" s="1"/>
  <c r="U9" i="3"/>
  <c r="AO9" i="3" s="1"/>
  <c r="BI9" i="3" s="1"/>
  <c r="U10" i="3"/>
  <c r="AO10" i="3" s="1"/>
  <c r="BI10" i="3" s="1"/>
  <c r="U11" i="3"/>
  <c r="AO11" i="3" s="1"/>
  <c r="BI11" i="3" s="1"/>
  <c r="U12" i="3"/>
  <c r="AO12" i="3" s="1"/>
  <c r="BI12" i="3" s="1"/>
  <c r="U13" i="3"/>
  <c r="AO13" i="3" s="1"/>
  <c r="BI13" i="3" s="1"/>
  <c r="U14" i="3"/>
  <c r="AO14" i="3" s="1"/>
  <c r="BI14" i="3" s="1"/>
  <c r="U15" i="3"/>
  <c r="AO15" i="3" s="1"/>
  <c r="BI15" i="3" s="1"/>
  <c r="U16" i="3"/>
  <c r="AO16" i="3" s="1"/>
  <c r="BI16" i="3" s="1"/>
  <c r="U17" i="3"/>
  <c r="AO17" i="3" s="1"/>
  <c r="BI17" i="3" s="1"/>
  <c r="U18" i="3"/>
  <c r="AO18" i="3" s="1"/>
  <c r="BI18" i="3" s="1"/>
  <c r="U19" i="3"/>
  <c r="AO19" i="3" s="1"/>
  <c r="BI19" i="3" s="1"/>
  <c r="U20" i="3"/>
  <c r="AO20" i="3" s="1"/>
  <c r="BI20" i="3" s="1"/>
  <c r="U21" i="3"/>
  <c r="AO21" i="3" s="1"/>
  <c r="BI21" i="3" s="1"/>
  <c r="U22" i="3"/>
  <c r="AO22" i="3" s="1"/>
  <c r="BI22" i="3" s="1"/>
  <c r="U23" i="3"/>
  <c r="AO23" i="3" s="1"/>
  <c r="BI23" i="3" s="1"/>
  <c r="U24" i="3"/>
  <c r="AO24" i="3" s="1"/>
  <c r="BI24" i="3" s="1"/>
  <c r="U25" i="3"/>
  <c r="AO25" i="3" s="1"/>
  <c r="BI25" i="3" s="1"/>
  <c r="U26" i="3"/>
  <c r="AO26" i="3" s="1"/>
  <c r="BI26" i="3" s="1"/>
  <c r="U27" i="3"/>
  <c r="AO27" i="3" s="1"/>
  <c r="BI27" i="3" s="1"/>
  <c r="U28" i="3"/>
  <c r="AO28" i="3" s="1"/>
  <c r="BI28" i="3" s="1"/>
  <c r="U29" i="3"/>
  <c r="AO29" i="3" s="1"/>
  <c r="BI29" i="3" s="1"/>
  <c r="U30" i="3"/>
  <c r="AO30" i="3" s="1"/>
  <c r="BI30" i="3" s="1"/>
  <c r="U31" i="3"/>
  <c r="AO31" i="3" s="1"/>
  <c r="BI31" i="3" s="1"/>
  <c r="U32" i="3"/>
  <c r="AO32" i="3" s="1"/>
  <c r="BI32" i="3" s="1"/>
  <c r="U33" i="3"/>
  <c r="AO33" i="3" s="1"/>
  <c r="BI33" i="3" s="1"/>
  <c r="U34" i="3"/>
  <c r="AO34" i="3" s="1"/>
  <c r="BI34" i="3" s="1"/>
  <c r="U35" i="3"/>
  <c r="AO35" i="3" s="1"/>
  <c r="BI35" i="3" s="1"/>
  <c r="U36" i="3"/>
  <c r="AO36" i="3" s="1"/>
  <c r="BI36" i="3" s="1"/>
  <c r="U37" i="3"/>
  <c r="AO37" i="3" s="1"/>
  <c r="BI37" i="3" s="1"/>
  <c r="U38" i="3"/>
  <c r="AO38" i="3" s="1"/>
  <c r="BI38" i="3" s="1"/>
  <c r="U39" i="3"/>
  <c r="AO39" i="3" s="1"/>
  <c r="BI39" i="3" s="1"/>
  <c r="U40" i="3"/>
  <c r="AO40" i="3" s="1"/>
  <c r="BI40" i="3" s="1"/>
  <c r="U41" i="3"/>
  <c r="AO41" i="3" s="1"/>
  <c r="BI41" i="3" s="1"/>
  <c r="U42" i="3"/>
  <c r="AO42" i="3" s="1"/>
  <c r="BI42" i="3" s="1"/>
  <c r="U43" i="3"/>
  <c r="AO43" i="3" s="1"/>
  <c r="BI43" i="3" s="1"/>
  <c r="U44" i="3"/>
  <c r="AO44" i="3" s="1"/>
  <c r="BI44" i="3" s="1"/>
  <c r="U45" i="3"/>
  <c r="AO45" i="3" s="1"/>
  <c r="BI45" i="3" s="1"/>
  <c r="U46" i="3"/>
  <c r="AO46" i="3" s="1"/>
  <c r="BI46" i="3" s="1"/>
  <c r="U47" i="3"/>
  <c r="AO47" i="3" s="1"/>
  <c r="BI47" i="3" s="1"/>
  <c r="U48" i="3"/>
  <c r="AO48" i="3" s="1"/>
  <c r="BI48" i="3" s="1"/>
  <c r="U49" i="3"/>
  <c r="AO49" i="3" s="1"/>
  <c r="BI49" i="3" s="1"/>
  <c r="U50" i="3"/>
  <c r="AO50" i="3" s="1"/>
  <c r="BI50" i="3" s="1"/>
  <c r="U51" i="3"/>
  <c r="AO51" i="3" s="1"/>
  <c r="BI51" i="3" s="1"/>
  <c r="U52" i="3"/>
  <c r="AO52" i="3" s="1"/>
  <c r="BI52" i="3" s="1"/>
  <c r="U53" i="3"/>
  <c r="AO53" i="3" s="1"/>
  <c r="BI53" i="3" s="1"/>
  <c r="U54" i="3"/>
  <c r="AO54" i="3" s="1"/>
  <c r="BI54" i="3" s="1"/>
  <c r="U55" i="3"/>
  <c r="AO55" i="3" s="1"/>
  <c r="BI55" i="3" s="1"/>
  <c r="U56" i="3"/>
  <c r="AO56" i="3" s="1"/>
  <c r="BI56" i="3" s="1"/>
  <c r="U57" i="3"/>
  <c r="AO57" i="3" s="1"/>
  <c r="BI57" i="3" s="1"/>
  <c r="U58" i="3"/>
  <c r="AO58" i="3" s="1"/>
  <c r="BI58" i="3" s="1"/>
  <c r="U59" i="3"/>
  <c r="AO59" i="3" s="1"/>
  <c r="BI59" i="3" s="1"/>
  <c r="U60" i="3"/>
  <c r="AO60" i="3" s="1"/>
  <c r="BI60" i="3" s="1"/>
  <c r="U61" i="3"/>
  <c r="AO61" i="3" s="1"/>
  <c r="BI61" i="3" s="1"/>
  <c r="U62" i="3"/>
  <c r="AO62" i="3" s="1"/>
  <c r="BI62" i="3" s="1"/>
  <c r="U63" i="3"/>
  <c r="AO63" i="3" s="1"/>
  <c r="BI63" i="3" s="1"/>
  <c r="U64" i="3"/>
  <c r="AO64" i="3" s="1"/>
  <c r="BI64" i="3" s="1"/>
  <c r="U65" i="3"/>
  <c r="AO65" i="3" s="1"/>
  <c r="BI65" i="3" s="1"/>
  <c r="U66" i="3"/>
  <c r="AO66" i="3" s="1"/>
  <c r="BI66" i="3" s="1"/>
  <c r="U67" i="3"/>
  <c r="AO67" i="3" s="1"/>
  <c r="BI67" i="3" s="1"/>
  <c r="U68" i="3"/>
  <c r="AO68" i="3" s="1"/>
  <c r="BI68" i="3" s="1"/>
  <c r="U69" i="3"/>
  <c r="AO69" i="3" s="1"/>
  <c r="BI69" i="3" s="1"/>
  <c r="U70" i="3"/>
  <c r="AO70" i="3" s="1"/>
  <c r="BI70" i="3" s="1"/>
  <c r="U71" i="3"/>
  <c r="AO71" i="3" s="1"/>
  <c r="BI71" i="3" s="1"/>
  <c r="U72" i="3"/>
  <c r="AO72" i="3" s="1"/>
  <c r="BI72" i="3" s="1"/>
  <c r="U73" i="3"/>
  <c r="AO73" i="3" s="1"/>
  <c r="BI73" i="3" s="1"/>
  <c r="U74" i="3"/>
  <c r="AO74" i="3" s="1"/>
  <c r="BI74" i="3" s="1"/>
  <c r="U75" i="3"/>
  <c r="AO75" i="3" s="1"/>
  <c r="BI75" i="3" s="1"/>
  <c r="U76" i="3"/>
  <c r="AO76" i="3" s="1"/>
  <c r="BI76" i="3" s="1"/>
  <c r="U77" i="3"/>
  <c r="AO77" i="3" s="1"/>
  <c r="BI77" i="3" s="1"/>
  <c r="U78" i="3"/>
  <c r="AO78" i="3" s="1"/>
  <c r="BI78" i="3" s="1"/>
  <c r="U79" i="3"/>
  <c r="AO79" i="3" s="1"/>
  <c r="BI79" i="3" s="1"/>
  <c r="U80" i="3"/>
  <c r="AO80" i="3" s="1"/>
  <c r="BI80" i="3" s="1"/>
  <c r="U81" i="3"/>
  <c r="AO81" i="3" s="1"/>
  <c r="BI81" i="3" s="1"/>
  <c r="U82" i="3"/>
  <c r="AO82" i="3" s="1"/>
  <c r="BI82" i="3" s="1"/>
  <c r="U83" i="3"/>
  <c r="AO83" i="3" s="1"/>
  <c r="BI83" i="3" s="1"/>
  <c r="U84" i="3"/>
  <c r="AO84" i="3" s="1"/>
  <c r="BI84" i="3" s="1"/>
  <c r="U85" i="3"/>
  <c r="AO85" i="3" s="1"/>
  <c r="BI85" i="3" s="1"/>
  <c r="U86" i="3"/>
  <c r="AO86" i="3" s="1"/>
  <c r="BI86" i="3" s="1"/>
  <c r="U87" i="3"/>
  <c r="AO87" i="3" s="1"/>
  <c r="BI87" i="3" s="1"/>
  <c r="U88" i="3"/>
  <c r="AO88" i="3" s="1"/>
  <c r="BI88" i="3" s="1"/>
  <c r="U89" i="3"/>
  <c r="AO89" i="3" s="1"/>
  <c r="BI89" i="3" s="1"/>
  <c r="U90" i="3"/>
  <c r="AO90" i="3" s="1"/>
  <c r="BI90" i="3" s="1"/>
  <c r="U91" i="3"/>
  <c r="AO91" i="3" s="1"/>
  <c r="BI91" i="3" s="1"/>
  <c r="U92" i="3"/>
  <c r="AO92" i="3" s="1"/>
  <c r="BI92" i="3" s="1"/>
  <c r="U93" i="3"/>
  <c r="AO93" i="3" s="1"/>
  <c r="BI93" i="3" s="1"/>
  <c r="U94" i="3"/>
  <c r="AO94" i="3" s="1"/>
  <c r="BI94" i="3" s="1"/>
  <c r="U95" i="3"/>
  <c r="AO95" i="3" s="1"/>
  <c r="BI95" i="3" s="1"/>
  <c r="U96" i="3"/>
  <c r="AO96" i="3" s="1"/>
  <c r="BI96" i="3" s="1"/>
  <c r="U97" i="3"/>
  <c r="AO97" i="3" s="1"/>
  <c r="BI97" i="3" s="1"/>
  <c r="U98" i="3"/>
  <c r="AO98" i="3" s="1"/>
  <c r="BI98" i="3" s="1"/>
  <c r="U99" i="3"/>
  <c r="AO99" i="3" s="1"/>
  <c r="BI99" i="3" s="1"/>
  <c r="U100" i="3"/>
  <c r="AO100" i="3" s="1"/>
  <c r="BI100" i="3" s="1"/>
  <c r="U101" i="3"/>
  <c r="AO101" i="3" s="1"/>
  <c r="BI101" i="3" s="1"/>
  <c r="U102" i="3"/>
  <c r="AO102" i="3" s="1"/>
  <c r="BI102" i="3" s="1"/>
  <c r="U103" i="3"/>
  <c r="AO103" i="3" s="1"/>
  <c r="BI103" i="3" s="1"/>
  <c r="U104" i="3"/>
  <c r="AO104" i="3" s="1"/>
  <c r="BI104" i="3" s="1"/>
  <c r="U105" i="3"/>
  <c r="AO105" i="3" s="1"/>
  <c r="BI105" i="3" s="1"/>
  <c r="U106" i="3"/>
  <c r="AO106" i="3" s="1"/>
  <c r="BI106" i="3" s="1"/>
  <c r="U107" i="3"/>
  <c r="AO107" i="3" s="1"/>
  <c r="BI107" i="3" s="1"/>
  <c r="U108" i="3"/>
  <c r="AO108" i="3" s="1"/>
  <c r="BI108" i="3" s="1"/>
  <c r="U109" i="3"/>
  <c r="AO109" i="3" s="1"/>
  <c r="BI109" i="3" s="1"/>
  <c r="U110" i="3"/>
  <c r="AO110" i="3" s="1"/>
  <c r="BI110" i="3" s="1"/>
  <c r="U111" i="3"/>
  <c r="AO111" i="3" s="1"/>
  <c r="BI111" i="3" s="1"/>
  <c r="U112" i="3"/>
  <c r="AO112" i="3" s="1"/>
  <c r="BI112" i="3" s="1"/>
  <c r="U113" i="3"/>
  <c r="AO113" i="3" s="1"/>
  <c r="BI113" i="3" s="1"/>
  <c r="U114" i="3"/>
  <c r="AO114" i="3" s="1"/>
  <c r="BI114" i="3" s="1"/>
  <c r="U115" i="3"/>
  <c r="AO115" i="3" s="1"/>
  <c r="BI115" i="3" s="1"/>
  <c r="U116" i="3"/>
  <c r="AO116" i="3" s="1"/>
  <c r="BI116" i="3" s="1"/>
  <c r="U117" i="3"/>
  <c r="AO117" i="3" s="1"/>
  <c r="BI117" i="3" s="1"/>
  <c r="U118" i="3"/>
  <c r="AO118" i="3" s="1"/>
  <c r="BI118" i="3" s="1"/>
  <c r="U119" i="3"/>
  <c r="AO119" i="3" s="1"/>
  <c r="BI119" i="3" s="1"/>
  <c r="U120" i="3"/>
  <c r="AO120" i="3" s="1"/>
  <c r="BI120" i="3" s="1"/>
  <c r="U121" i="3"/>
  <c r="AO121" i="3" s="1"/>
  <c r="BI121" i="3" s="1"/>
  <c r="U122" i="3"/>
  <c r="AO122" i="3" s="1"/>
  <c r="BI122" i="3" s="1"/>
  <c r="U123" i="3"/>
  <c r="AO123" i="3" s="1"/>
  <c r="BI123" i="3" s="1"/>
  <c r="U124" i="3"/>
  <c r="AO124" i="3" s="1"/>
  <c r="BI124" i="3" s="1"/>
  <c r="U125" i="3"/>
  <c r="AO125" i="3" s="1"/>
  <c r="BI125" i="3" s="1"/>
  <c r="U126" i="3"/>
  <c r="AO126" i="3" s="1"/>
  <c r="BI126" i="3" s="1"/>
  <c r="U127" i="3"/>
  <c r="AO127" i="3" s="1"/>
  <c r="BI127" i="3" s="1"/>
  <c r="U128" i="3"/>
  <c r="AO128" i="3" s="1"/>
  <c r="BI128" i="3" s="1"/>
  <c r="U129" i="3"/>
  <c r="AO129" i="3" s="1"/>
  <c r="BI129" i="3" s="1"/>
  <c r="U130" i="3"/>
  <c r="AO130" i="3" s="1"/>
  <c r="BI130" i="3" s="1"/>
  <c r="U131" i="3"/>
  <c r="AO131" i="3" s="1"/>
  <c r="BI131" i="3" s="1"/>
  <c r="U132" i="3"/>
  <c r="AO132" i="3" s="1"/>
  <c r="BI132" i="3" s="1"/>
  <c r="U133" i="3"/>
  <c r="AO133" i="3" s="1"/>
  <c r="BI133" i="3" s="1"/>
  <c r="U134" i="3"/>
  <c r="AO134" i="3" s="1"/>
  <c r="BI134" i="3" s="1"/>
  <c r="U135" i="3"/>
  <c r="AO135" i="3" s="1"/>
  <c r="BI135" i="3" s="1"/>
  <c r="U136" i="3"/>
  <c r="AO136" i="3" s="1"/>
  <c r="BI136" i="3" s="1"/>
  <c r="U137" i="3"/>
  <c r="AO137" i="3" s="1"/>
  <c r="BI137" i="3" s="1"/>
  <c r="U138" i="3"/>
  <c r="AO138" i="3" s="1"/>
  <c r="BI138" i="3" s="1"/>
  <c r="U139" i="3"/>
  <c r="AO139" i="3" s="1"/>
  <c r="BI139" i="3" s="1"/>
  <c r="U140" i="3"/>
  <c r="AO140" i="3" s="1"/>
  <c r="BI140" i="3" s="1"/>
  <c r="U141" i="3"/>
  <c r="AO141" i="3" s="1"/>
  <c r="BI141" i="3" s="1"/>
  <c r="U142" i="3"/>
  <c r="AO142" i="3" s="1"/>
  <c r="BI142" i="3" s="1"/>
  <c r="U143" i="3"/>
  <c r="AO143" i="3" s="1"/>
  <c r="BI143" i="3" s="1"/>
  <c r="U144" i="3"/>
  <c r="AO144" i="3" s="1"/>
  <c r="BI144" i="3" s="1"/>
  <c r="U145" i="3"/>
  <c r="AO145" i="3" s="1"/>
  <c r="BI145" i="3" s="1"/>
  <c r="U146" i="3"/>
  <c r="AO146" i="3" s="1"/>
  <c r="BI146" i="3" s="1"/>
  <c r="U147" i="3"/>
  <c r="AO147" i="3" s="1"/>
  <c r="BI147" i="3" s="1"/>
  <c r="U148" i="3"/>
  <c r="AO148" i="3" s="1"/>
  <c r="BI148" i="3" s="1"/>
  <c r="U2" i="3"/>
  <c r="AO2" i="3" s="1"/>
  <c r="K23" i="3"/>
  <c r="M23" i="3" s="1"/>
  <c r="AM23" i="3" s="1"/>
  <c r="K22" i="3"/>
  <c r="M22" i="3" s="1"/>
  <c r="AM22" i="3" s="1"/>
  <c r="K21" i="3"/>
  <c r="M21" i="3" s="1"/>
  <c r="AM21" i="3" s="1"/>
  <c r="K20" i="3"/>
  <c r="M20" i="3" s="1"/>
  <c r="AM20" i="3" s="1"/>
  <c r="K19" i="3"/>
  <c r="M19" i="3" s="1"/>
  <c r="AM19" i="3" s="1"/>
  <c r="K18" i="3"/>
  <c r="M18" i="3" s="1"/>
  <c r="AM18" i="3" s="1"/>
  <c r="K17" i="3"/>
  <c r="M17" i="3" s="1"/>
  <c r="AM17" i="3" s="1"/>
  <c r="K16" i="3"/>
  <c r="M16" i="3" s="1"/>
  <c r="AM16" i="3" s="1"/>
  <c r="K15" i="3"/>
  <c r="M15" i="3" s="1"/>
  <c r="AM15" i="3" s="1"/>
  <c r="K14" i="3"/>
  <c r="M14" i="3" s="1"/>
  <c r="AM14" i="3" s="1"/>
  <c r="K13" i="3"/>
  <c r="M13" i="3" s="1"/>
  <c r="AM13" i="3" s="1"/>
  <c r="K12" i="3"/>
  <c r="M12" i="3" s="1"/>
  <c r="AM12" i="3" s="1"/>
  <c r="K11" i="3"/>
  <c r="M11" i="3" s="1"/>
  <c r="AM11" i="3" s="1"/>
  <c r="K10" i="3"/>
  <c r="M10" i="3" s="1"/>
  <c r="AM10" i="3" s="1"/>
  <c r="K9" i="3"/>
  <c r="M9" i="3" s="1"/>
  <c r="AM9" i="3" s="1"/>
  <c r="K8" i="3"/>
  <c r="M8" i="3" s="1"/>
  <c r="AM8" i="3" s="1"/>
  <c r="K7" i="3"/>
  <c r="M7" i="3" s="1"/>
  <c r="AM7" i="3" s="1"/>
  <c r="K6" i="3"/>
  <c r="M6" i="3" s="1"/>
  <c r="AM6" i="3" s="1"/>
  <c r="K5" i="3"/>
  <c r="M5" i="3" s="1"/>
  <c r="AM5" i="3" s="1"/>
  <c r="K4" i="3"/>
  <c r="M4" i="3" s="1"/>
  <c r="AM4" i="3" s="1"/>
  <c r="K3" i="3"/>
  <c r="M3" i="3" s="1"/>
  <c r="AM3" i="3" s="1"/>
  <c r="K2" i="3"/>
  <c r="D153" i="3"/>
  <c r="BB70" i="5" l="1"/>
  <c r="BV70" i="5" s="1"/>
  <c r="BD126" i="5"/>
  <c r="BB60" i="5"/>
  <c r="BV60" i="5" s="1"/>
  <c r="BB111" i="5"/>
  <c r="BV111" i="5" s="1"/>
  <c r="BB62" i="5"/>
  <c r="BV62" i="5" s="1"/>
  <c r="BD143" i="5"/>
  <c r="BF141" i="5"/>
  <c r="BA141" i="5"/>
  <c r="BU141" i="5" s="1"/>
  <c r="BB141" i="5"/>
  <c r="BV141" i="5" s="1"/>
  <c r="BD145" i="5"/>
  <c r="BC145" i="5"/>
  <c r="BF121" i="5"/>
  <c r="BA121" i="5"/>
  <c r="BU121" i="5" s="1"/>
  <c r="BB117" i="5"/>
  <c r="BV117" i="5" s="1"/>
  <c r="BD121" i="5"/>
  <c r="BD142" i="5"/>
  <c r="BF113" i="5"/>
  <c r="BF107" i="5"/>
  <c r="BA111" i="5"/>
  <c r="BU111" i="5" s="1"/>
  <c r="BC110" i="5"/>
  <c r="BA110" i="5"/>
  <c r="BU110" i="5" s="1"/>
  <c r="BD106" i="5"/>
  <c r="BB106" i="5"/>
  <c r="BV106" i="5" s="1"/>
  <c r="BD122" i="5"/>
  <c r="BC108" i="5"/>
  <c r="BA99" i="5"/>
  <c r="BU99" i="5" s="1"/>
  <c r="BF81" i="5"/>
  <c r="BB81" i="5"/>
  <c r="BV81" i="5" s="1"/>
  <c r="BF74" i="5"/>
  <c r="BA74" i="5"/>
  <c r="BU74" i="5" s="1"/>
  <c r="BF66" i="5"/>
  <c r="BA66" i="5"/>
  <c r="BU66" i="5" s="1"/>
  <c r="BF58" i="5"/>
  <c r="BA58" i="5"/>
  <c r="BU58" i="5" s="1"/>
  <c r="BD80" i="5"/>
  <c r="BD77" i="5"/>
  <c r="BC78" i="5"/>
  <c r="BD47" i="5"/>
  <c r="BC94" i="5"/>
  <c r="BD61" i="5"/>
  <c r="BA67" i="5"/>
  <c r="BU67" i="5" s="1"/>
  <c r="BD55" i="5"/>
  <c r="BD51" i="5"/>
  <c r="BB47" i="5"/>
  <c r="BV47" i="5" s="1"/>
  <c r="BF36" i="5"/>
  <c r="BF32" i="5"/>
  <c r="BF92" i="5"/>
  <c r="BC62" i="5"/>
  <c r="BD33" i="5"/>
  <c r="BF26" i="5"/>
  <c r="Y153" i="5"/>
  <c r="BF28" i="5"/>
  <c r="BD22" i="5"/>
  <c r="BD20" i="5"/>
  <c r="BD18" i="5"/>
  <c r="BD16" i="5"/>
  <c r="BG153" i="5"/>
  <c r="CA2" i="5"/>
  <c r="BF11" i="5"/>
  <c r="BF12" i="5"/>
  <c r="BF8" i="5"/>
  <c r="BC6" i="5"/>
  <c r="BF27" i="5"/>
  <c r="BF9" i="5"/>
  <c r="BF14" i="5"/>
  <c r="BB16" i="5"/>
  <c r="BV16" i="5" s="1"/>
  <c r="BF145" i="5"/>
  <c r="BF138" i="5"/>
  <c r="BF139" i="5"/>
  <c r="BD134" i="5"/>
  <c r="BC125" i="5"/>
  <c r="BA125" i="5"/>
  <c r="BU125" i="5" s="1"/>
  <c r="BC140" i="5"/>
  <c r="BD124" i="5"/>
  <c r="BD128" i="5"/>
  <c r="BB124" i="5"/>
  <c r="BV124" i="5" s="1"/>
  <c r="BD114" i="5"/>
  <c r="BB114" i="5"/>
  <c r="BV114" i="5" s="1"/>
  <c r="BF101" i="5"/>
  <c r="BA101" i="5"/>
  <c r="BU101" i="5" s="1"/>
  <c r="BB101" i="5"/>
  <c r="BV101" i="5" s="1"/>
  <c r="BF93" i="5"/>
  <c r="BA93" i="5"/>
  <c r="BU93" i="5" s="1"/>
  <c r="BB93" i="5"/>
  <c r="BV93" i="5" s="1"/>
  <c r="BF111" i="5"/>
  <c r="BD107" i="5"/>
  <c r="BX107" i="5" s="1"/>
  <c r="BC114" i="5"/>
  <c r="BW114" i="5" s="1"/>
  <c r="BF109" i="5"/>
  <c r="BZ109" i="5" s="1"/>
  <c r="BP75" i="5"/>
  <c r="BD111" i="5"/>
  <c r="BN111" i="5"/>
  <c r="BK79" i="5"/>
  <c r="BF72" i="5"/>
  <c r="BA72" i="5"/>
  <c r="BU72" i="5" s="1"/>
  <c r="BF64" i="5"/>
  <c r="BZ64" i="5" s="1"/>
  <c r="BA64" i="5"/>
  <c r="BU64" i="5" s="1"/>
  <c r="BC120" i="5"/>
  <c r="BW120" i="5" s="1"/>
  <c r="BA120" i="5"/>
  <c r="BU120" i="5" s="1"/>
  <c r="BD74" i="5"/>
  <c r="BD63" i="5"/>
  <c r="BX63" i="5" s="1"/>
  <c r="BD58" i="5"/>
  <c r="BP57" i="5"/>
  <c r="BX89" i="5"/>
  <c r="BD88" i="5"/>
  <c r="BD85" i="5"/>
  <c r="BN85" i="5"/>
  <c r="BD60" i="5"/>
  <c r="BJ88" i="5"/>
  <c r="BB88" i="5"/>
  <c r="BV88" i="5" s="1"/>
  <c r="BF88" i="5"/>
  <c r="BB72" i="5"/>
  <c r="BV72" i="5" s="1"/>
  <c r="BD70" i="5"/>
  <c r="BK68" i="5"/>
  <c r="BD67" i="5"/>
  <c r="BP43" i="5"/>
  <c r="BC70" i="5"/>
  <c r="BW70" i="5" s="1"/>
  <c r="BW65" i="5"/>
  <c r="BD57" i="5"/>
  <c r="BX57" i="5" s="1"/>
  <c r="BO52" i="5"/>
  <c r="BP40" i="5"/>
  <c r="BP31" i="5"/>
  <c r="BF91" i="5"/>
  <c r="BZ91" i="5" s="1"/>
  <c r="BP74" i="5"/>
  <c r="BW63" i="5"/>
  <c r="BK46" i="5"/>
  <c r="BA83" i="5"/>
  <c r="BU83" i="5" s="1"/>
  <c r="BB74" i="5"/>
  <c r="BV74" i="5" s="1"/>
  <c r="BC61" i="5"/>
  <c r="BW61" i="5" s="1"/>
  <c r="BO42" i="5"/>
  <c r="BK22" i="5"/>
  <c r="BK18" i="5"/>
  <c r="BK14" i="5"/>
  <c r="BC86" i="5"/>
  <c r="BW86" i="5" s="1"/>
  <c r="BO77" i="5"/>
  <c r="BA75" i="5"/>
  <c r="BU75" i="5" s="1"/>
  <c r="BD64" i="5"/>
  <c r="BX64" i="5" s="1"/>
  <c r="BW55" i="5"/>
  <c r="BK38" i="5"/>
  <c r="BD37" i="5"/>
  <c r="BB37" i="5"/>
  <c r="BV37" i="5" s="1"/>
  <c r="BK34" i="5"/>
  <c r="BX23" i="5"/>
  <c r="BX19" i="5"/>
  <c r="BN28" i="5"/>
  <c r="BD28" i="5"/>
  <c r="BF18" i="5"/>
  <c r="BZ18" i="5" s="1"/>
  <c r="BC4" i="5"/>
  <c r="BW4" i="5" s="1"/>
  <c r="BN44" i="5"/>
  <c r="BD44" i="5"/>
  <c r="BJ13" i="5"/>
  <c r="BF13" i="5"/>
  <c r="BA9" i="5"/>
  <c r="BU9" i="5" s="1"/>
  <c r="AY153" i="5"/>
  <c r="BA14" i="5"/>
  <c r="BU14" i="5" s="1"/>
  <c r="BX6" i="5"/>
  <c r="BN2" i="5"/>
  <c r="BD2" i="5"/>
  <c r="BA145" i="5"/>
  <c r="BU145" i="5" s="1"/>
  <c r="AA148" i="5"/>
  <c r="O148" i="5"/>
  <c r="AQ148" i="5"/>
  <c r="BK148" i="5" s="1"/>
  <c r="AB148" i="5"/>
  <c r="O147" i="5"/>
  <c r="O153" i="5" s="1"/>
  <c r="BB145" i="5"/>
  <c r="BV145" i="5" s="1"/>
  <c r="BZ144" i="5"/>
  <c r="BD147" i="5"/>
  <c r="BN147" i="5"/>
  <c r="BW143" i="5"/>
  <c r="BP137" i="5"/>
  <c r="BA138" i="5"/>
  <c r="BU138" i="5" s="1"/>
  <c r="BO137" i="5"/>
  <c r="BB134" i="5"/>
  <c r="BV134" i="5" s="1"/>
  <c r="BZ129" i="5"/>
  <c r="BA140" i="5"/>
  <c r="BU140" i="5" s="1"/>
  <c r="BD137" i="5"/>
  <c r="BK127" i="5"/>
  <c r="BO115" i="5"/>
  <c r="BD132" i="5"/>
  <c r="BX132" i="5" s="1"/>
  <c r="BK129" i="5"/>
  <c r="BO117" i="5"/>
  <c r="BK105" i="5"/>
  <c r="BK118" i="5"/>
  <c r="BD116" i="5"/>
  <c r="BP114" i="5"/>
  <c r="BK99" i="5"/>
  <c r="BF115" i="5"/>
  <c r="BA115" i="5"/>
  <c r="BU115" i="5" s="1"/>
  <c r="BX112" i="5"/>
  <c r="BF99" i="5"/>
  <c r="BJ99" i="5"/>
  <c r="BO125" i="5"/>
  <c r="BP103" i="5"/>
  <c r="BB97" i="5"/>
  <c r="BV97" i="5" s="1"/>
  <c r="BF97" i="5"/>
  <c r="BX110" i="5"/>
  <c r="BK101" i="5"/>
  <c r="BF85" i="5"/>
  <c r="BZ85" i="5" s="1"/>
  <c r="BA85" i="5"/>
  <c r="BU85" i="5" s="1"/>
  <c r="BJ85" i="5"/>
  <c r="BB85" i="5"/>
  <c r="BV85" i="5" s="1"/>
  <c r="BF77" i="5"/>
  <c r="BZ77" i="5" s="1"/>
  <c r="BA77" i="5"/>
  <c r="BU77" i="5" s="1"/>
  <c r="BJ77" i="5"/>
  <c r="BB77" i="5"/>
  <c r="BV77" i="5" s="1"/>
  <c r="BD115" i="5"/>
  <c r="BN115" i="5"/>
  <c r="BD109" i="5"/>
  <c r="BX109" i="5" s="1"/>
  <c r="BD117" i="5"/>
  <c r="BX117" i="5" s="1"/>
  <c r="BW112" i="5"/>
  <c r="BP87" i="5"/>
  <c r="BF70" i="5"/>
  <c r="BJ70" i="5"/>
  <c r="BA70" i="5"/>
  <c r="BU70" i="5" s="1"/>
  <c r="BF62" i="5"/>
  <c r="BZ62" i="5" s="1"/>
  <c r="BA62" i="5"/>
  <c r="BU62" i="5" s="1"/>
  <c r="BC118" i="5"/>
  <c r="BW84" i="5"/>
  <c r="BZ61" i="5"/>
  <c r="BZ52" i="5"/>
  <c r="BW98" i="5"/>
  <c r="BD68" i="5"/>
  <c r="BX68" i="5" s="1"/>
  <c r="BD65" i="5"/>
  <c r="BX65" i="5" s="1"/>
  <c r="BN65" i="5"/>
  <c r="BZ102" i="5"/>
  <c r="BN96" i="5"/>
  <c r="BD96" i="5"/>
  <c r="BX96" i="5" s="1"/>
  <c r="BZ86" i="5"/>
  <c r="BJ80" i="5"/>
  <c r="BB80" i="5"/>
  <c r="BV80" i="5" s="1"/>
  <c r="BF80" i="5"/>
  <c r="BZ80" i="5" s="1"/>
  <c r="BK67" i="5"/>
  <c r="BZ65" i="5"/>
  <c r="BZ54" i="5"/>
  <c r="BP47" i="5"/>
  <c r="BZ38" i="5"/>
  <c r="BC90" i="5"/>
  <c r="BW90" i="5" s="1"/>
  <c r="BM90" i="5"/>
  <c r="BD72" i="5"/>
  <c r="BN72" i="5"/>
  <c r="BW64" i="5"/>
  <c r="BB58" i="5"/>
  <c r="BV58" i="5" s="1"/>
  <c r="BO48" i="5"/>
  <c r="BZ84" i="5"/>
  <c r="BC82" i="5"/>
  <c r="BW82" i="5" s="1"/>
  <c r="BM82" i="5"/>
  <c r="BF67" i="5"/>
  <c r="BZ67" i="5" s="1"/>
  <c r="BM59" i="5"/>
  <c r="BC59" i="5"/>
  <c r="BW59" i="5" s="1"/>
  <c r="BA59" i="5"/>
  <c r="BU59" i="5" s="1"/>
  <c r="BZ55" i="5"/>
  <c r="BZ51" i="5"/>
  <c r="BD41" i="5"/>
  <c r="BX41" i="5" s="1"/>
  <c r="BB41" i="5"/>
  <c r="BV41" i="5" s="1"/>
  <c r="BZ35" i="5"/>
  <c r="BW33" i="5"/>
  <c r="BW29" i="5"/>
  <c r="BF103" i="5"/>
  <c r="BZ103" i="5" s="1"/>
  <c r="BJ103" i="5"/>
  <c r="BA103" i="5"/>
  <c r="BU103" i="5" s="1"/>
  <c r="BD69" i="5"/>
  <c r="BX69" i="5" s="1"/>
  <c r="BN69" i="5"/>
  <c r="BP33" i="5"/>
  <c r="BK13" i="5"/>
  <c r="BK9" i="5"/>
  <c r="BX97" i="5"/>
  <c r="BP71" i="5"/>
  <c r="BW69" i="5"/>
  <c r="BD49" i="5"/>
  <c r="BX49" i="5" s="1"/>
  <c r="BN49" i="5"/>
  <c r="BW43" i="5"/>
  <c r="BP30" i="5"/>
  <c r="AP153" i="5"/>
  <c r="BZ136" i="5" s="1"/>
  <c r="BF2" i="5"/>
  <c r="BJ2" i="5"/>
  <c r="BC36" i="5"/>
  <c r="BW36" i="5" s="1"/>
  <c r="BM36" i="5"/>
  <c r="BD31" i="5"/>
  <c r="BX31" i="5" s="1"/>
  <c r="BN27" i="5"/>
  <c r="BD27" i="5"/>
  <c r="BX27" i="5" s="1"/>
  <c r="BB27" i="5"/>
  <c r="BV27" i="5" s="1"/>
  <c r="BB2" i="5"/>
  <c r="AA153" i="5"/>
  <c r="BZ37" i="5"/>
  <c r="BD35" i="5"/>
  <c r="BX35" i="5" s="1"/>
  <c r="BW30" i="5"/>
  <c r="BN24" i="5"/>
  <c r="BD24" i="5"/>
  <c r="BX24" i="5" s="1"/>
  <c r="BF16" i="5"/>
  <c r="BZ16" i="5" s="1"/>
  <c r="BD5" i="5"/>
  <c r="BX5" i="5" s="1"/>
  <c r="BP2" i="5"/>
  <c r="BW34" i="5"/>
  <c r="BW41" i="5"/>
  <c r="BC5" i="5"/>
  <c r="BW5" i="5" s="1"/>
  <c r="BM5" i="5"/>
  <c r="BJ4" i="5"/>
  <c r="BF4" i="5"/>
  <c r="BZ4" i="5" s="1"/>
  <c r="BZ25" i="5"/>
  <c r="BF147" i="5"/>
  <c r="BZ147" i="5" s="1"/>
  <c r="BJ147" i="5"/>
  <c r="BA147" i="5"/>
  <c r="BU147" i="5" s="1"/>
  <c r="BP146" i="5"/>
  <c r="BC141" i="5"/>
  <c r="BW141" i="5" s="1"/>
  <c r="BM141" i="5"/>
  <c r="BZ142" i="5"/>
  <c r="BD141" i="5"/>
  <c r="BX141" i="5" s="1"/>
  <c r="BN141" i="5"/>
  <c r="BB138" i="5"/>
  <c r="BV138" i="5" s="1"/>
  <c r="BP130" i="5"/>
  <c r="BP126" i="5"/>
  <c r="BF146" i="5"/>
  <c r="BZ146" i="5" s="1"/>
  <c r="BX138" i="5"/>
  <c r="BD135" i="5"/>
  <c r="BX135" i="5" s="1"/>
  <c r="BN135" i="5"/>
  <c r="BP136" i="5"/>
  <c r="BP132" i="5"/>
  <c r="BP128" i="5"/>
  <c r="BF123" i="5"/>
  <c r="BZ123" i="5" s="1"/>
  <c r="BJ123" i="5"/>
  <c r="BA123" i="5"/>
  <c r="BU123" i="5" s="1"/>
  <c r="BW133" i="5"/>
  <c r="BZ122" i="5"/>
  <c r="BK119" i="5"/>
  <c r="BA114" i="5"/>
  <c r="BU114" i="5" s="1"/>
  <c r="BC137" i="5"/>
  <c r="BW137" i="5" s="1"/>
  <c r="BB123" i="5"/>
  <c r="BV123" i="5" s="1"/>
  <c r="BF119" i="5"/>
  <c r="BZ119" i="5" s="1"/>
  <c r="BK133" i="5"/>
  <c r="BP125" i="5"/>
  <c r="BD123" i="5"/>
  <c r="BX123" i="5" s="1"/>
  <c r="BN123" i="5"/>
  <c r="BK121" i="5"/>
  <c r="BD120" i="5"/>
  <c r="BX120" i="5" s="1"/>
  <c r="BN120" i="5"/>
  <c r="BO105" i="5"/>
  <c r="BM123" i="5"/>
  <c r="BC123" i="5"/>
  <c r="BW123" i="5" s="1"/>
  <c r="BM106" i="5"/>
  <c r="BC106" i="5"/>
  <c r="BW106" i="5" s="1"/>
  <c r="BF118" i="5"/>
  <c r="BZ118" i="5" s="1"/>
  <c r="BF117" i="5"/>
  <c r="BZ117" i="5" s="1"/>
  <c r="BJ117" i="5"/>
  <c r="BB109" i="5"/>
  <c r="BV109" i="5" s="1"/>
  <c r="BZ114" i="5"/>
  <c r="BK108" i="5"/>
  <c r="BF105" i="5"/>
  <c r="BZ105" i="5" s="1"/>
  <c r="BK95" i="5"/>
  <c r="BX104" i="5"/>
  <c r="BC102" i="5"/>
  <c r="BW102" i="5" s="1"/>
  <c r="BM102" i="5"/>
  <c r="BZ96" i="5"/>
  <c r="BK91" i="5"/>
  <c r="BK83" i="5"/>
  <c r="BB63" i="5"/>
  <c r="BV63" i="5" s="1"/>
  <c r="BM116" i="5"/>
  <c r="BC116" i="5"/>
  <c r="BW116" i="5" s="1"/>
  <c r="BK110" i="5"/>
  <c r="BC113" i="5"/>
  <c r="BW113" i="5" s="1"/>
  <c r="BO107" i="5"/>
  <c r="BX101" i="5"/>
  <c r="BJ89" i="5"/>
  <c r="BF89" i="5"/>
  <c r="BZ89" i="5" s="1"/>
  <c r="BB89" i="5"/>
  <c r="BV89" i="5" s="1"/>
  <c r="BP79" i="5"/>
  <c r="BF68" i="5"/>
  <c r="BZ68" i="5" s="1"/>
  <c r="BJ68" i="5"/>
  <c r="BA68" i="5"/>
  <c r="BU68" i="5" s="1"/>
  <c r="BF60" i="5"/>
  <c r="BZ60" i="5" s="1"/>
  <c r="BA60" i="5"/>
  <c r="BU60" i="5" s="1"/>
  <c r="BJ60" i="5"/>
  <c r="BO129" i="5"/>
  <c r="BK93" i="5"/>
  <c r="BK89" i="5"/>
  <c r="BW76" i="5"/>
  <c r="BD71" i="5"/>
  <c r="BX71" i="5" s="1"/>
  <c r="BN71" i="5"/>
  <c r="BD66" i="5"/>
  <c r="BX66" i="5" s="1"/>
  <c r="BN66" i="5"/>
  <c r="BZ56" i="5"/>
  <c r="BP49" i="5"/>
  <c r="BJ100" i="5"/>
  <c r="BF100" i="5"/>
  <c r="BZ100" i="5" s="1"/>
  <c r="BA90" i="5"/>
  <c r="BU90" i="5" s="1"/>
  <c r="BD73" i="5"/>
  <c r="BX73" i="5" s="1"/>
  <c r="BN73" i="5"/>
  <c r="BZ63" i="5"/>
  <c r="BZ78" i="5"/>
  <c r="BO67" i="5"/>
  <c r="BB64" i="5"/>
  <c r="BV64" i="5" s="1"/>
  <c r="BD62" i="5"/>
  <c r="BX62" i="5" s="1"/>
  <c r="BN62" i="5"/>
  <c r="BK60" i="5"/>
  <c r="BD59" i="5"/>
  <c r="BX59" i="5" s="1"/>
  <c r="BN59" i="5"/>
  <c r="BP51" i="5"/>
  <c r="BZ42" i="5"/>
  <c r="BJ87" i="5"/>
  <c r="BF87" i="5"/>
  <c r="BZ87" i="5" s="1"/>
  <c r="BC56" i="5"/>
  <c r="BW56" i="5" s="1"/>
  <c r="BM56" i="5"/>
  <c r="BO40" i="5"/>
  <c r="BD39" i="5"/>
  <c r="BX39" i="5" s="1"/>
  <c r="BN39" i="5"/>
  <c r="BJ79" i="5"/>
  <c r="BF79" i="5"/>
  <c r="BZ79" i="5" s="1"/>
  <c r="BW72" i="5"/>
  <c r="BB66" i="5"/>
  <c r="BV66" i="5" s="1"/>
  <c r="BB49" i="5"/>
  <c r="BV49" i="5" s="1"/>
  <c r="BK85" i="5"/>
  <c r="BJ83" i="5"/>
  <c r="BF83" i="5"/>
  <c r="BZ83" i="5" s="1"/>
  <c r="BW71" i="5"/>
  <c r="BO69" i="5"/>
  <c r="BO63" i="5"/>
  <c r="BK56" i="5"/>
  <c r="BK52" i="5"/>
  <c r="BK48" i="5"/>
  <c r="BP44" i="5"/>
  <c r="BF23" i="5"/>
  <c r="BZ23" i="5" s="1"/>
  <c r="BK23" i="5"/>
  <c r="BF21" i="5"/>
  <c r="BZ21" i="5" s="1"/>
  <c r="BK21" i="5"/>
  <c r="BF19" i="5"/>
  <c r="BZ19" i="5" s="1"/>
  <c r="BK19" i="5"/>
  <c r="BF17" i="5"/>
  <c r="BZ17" i="5" s="1"/>
  <c r="BK17" i="5"/>
  <c r="BK15" i="5"/>
  <c r="BF15" i="5"/>
  <c r="BZ15" i="5" s="1"/>
  <c r="BK12" i="5"/>
  <c r="BK8" i="5"/>
  <c r="BD93" i="5"/>
  <c r="BX93" i="5" s="1"/>
  <c r="BK77" i="5"/>
  <c r="BJ75" i="5"/>
  <c r="BF75" i="5"/>
  <c r="BZ75" i="5" s="1"/>
  <c r="BP58" i="5"/>
  <c r="BD53" i="5"/>
  <c r="BX53" i="5" s="1"/>
  <c r="BN53" i="5"/>
  <c r="BP52" i="5"/>
  <c r="BW47" i="5"/>
  <c r="BB28" i="5"/>
  <c r="BV28" i="5" s="1"/>
  <c r="BX26" i="5"/>
  <c r="BF44" i="5"/>
  <c r="BZ44" i="5" s="1"/>
  <c r="BJ44" i="5"/>
  <c r="BD45" i="5"/>
  <c r="BX45" i="5" s="1"/>
  <c r="BB45" i="5"/>
  <c r="BV45" i="5" s="1"/>
  <c r="BN45" i="5"/>
  <c r="BD43" i="5"/>
  <c r="BX43" i="5" s="1"/>
  <c r="BN43" i="5"/>
  <c r="BP38" i="5"/>
  <c r="BP34" i="5"/>
  <c r="BD29" i="5"/>
  <c r="BX29" i="5" s="1"/>
  <c r="BN29" i="5"/>
  <c r="BF6" i="5"/>
  <c r="BZ6" i="5" s="1"/>
  <c r="BJ6" i="5"/>
  <c r="BB6" i="5"/>
  <c r="BV6" i="5" s="1"/>
  <c r="BZ29" i="5"/>
  <c r="BF24" i="5"/>
  <c r="BZ24" i="5" s="1"/>
  <c r="BJ24" i="5"/>
  <c r="BA2" i="5"/>
  <c r="AQ153" i="5"/>
  <c r="BK2" i="5"/>
  <c r="BZ33" i="5"/>
  <c r="BF22" i="5"/>
  <c r="BZ22" i="5" s="1"/>
  <c r="BP4" i="5"/>
  <c r="AB153" i="5"/>
  <c r="BW39" i="5"/>
  <c r="BA4" i="5"/>
  <c r="BU4" i="5" s="1"/>
  <c r="BJ10" i="5"/>
  <c r="BF10" i="5"/>
  <c r="BZ10" i="5" s="1"/>
  <c r="Z153" i="5"/>
  <c r="BA10" i="5"/>
  <c r="BU10" i="5" s="1"/>
  <c r="BA5" i="5"/>
  <c r="BU5" i="5" s="1"/>
  <c r="BB13" i="5"/>
  <c r="BV13" i="5" s="1"/>
  <c r="O18" i="3"/>
  <c r="O14" i="3"/>
  <c r="BI2" i="3"/>
  <c r="BF140" i="3"/>
  <c r="BF124" i="3"/>
  <c r="BF76" i="3"/>
  <c r="BF60" i="3"/>
  <c r="BF40" i="3"/>
  <c r="BF36" i="3"/>
  <c r="BF16" i="3"/>
  <c r="AR153" i="3"/>
  <c r="BY2" i="3"/>
  <c r="BE153" i="3"/>
  <c r="AQ137" i="3"/>
  <c r="AQ105" i="3"/>
  <c r="AQ73" i="3"/>
  <c r="AQ41" i="3"/>
  <c r="AQ9" i="3"/>
  <c r="AA133" i="3"/>
  <c r="AU133" i="3" s="1"/>
  <c r="AQ133" i="3"/>
  <c r="AA125" i="3"/>
  <c r="AU125" i="3" s="1"/>
  <c r="AQ125" i="3"/>
  <c r="AA117" i="3"/>
  <c r="AU117" i="3" s="1"/>
  <c r="BC117" i="3" s="1"/>
  <c r="AQ117" i="3"/>
  <c r="AA109" i="3"/>
  <c r="AU109" i="3" s="1"/>
  <c r="AQ109" i="3"/>
  <c r="AA101" i="3"/>
  <c r="AU101" i="3" s="1"/>
  <c r="BC101" i="3" s="1"/>
  <c r="AQ101" i="3"/>
  <c r="AA93" i="3"/>
  <c r="AU93" i="3" s="1"/>
  <c r="AQ93" i="3"/>
  <c r="AA85" i="3"/>
  <c r="AU85" i="3" s="1"/>
  <c r="BC85" i="3" s="1"/>
  <c r="AQ85" i="3"/>
  <c r="AA77" i="3"/>
  <c r="AU77" i="3" s="1"/>
  <c r="BC77" i="3" s="1"/>
  <c r="AQ77" i="3"/>
  <c r="AA69" i="3"/>
  <c r="AU69" i="3" s="1"/>
  <c r="BC69" i="3" s="1"/>
  <c r="AQ69" i="3"/>
  <c r="AA61" i="3"/>
  <c r="AU61" i="3" s="1"/>
  <c r="AQ61" i="3"/>
  <c r="AA53" i="3"/>
  <c r="AU53" i="3" s="1"/>
  <c r="AQ53" i="3"/>
  <c r="AA45" i="3"/>
  <c r="AU45" i="3" s="1"/>
  <c r="AQ45" i="3"/>
  <c r="AA37" i="3"/>
  <c r="AU37" i="3" s="1"/>
  <c r="AQ37" i="3"/>
  <c r="BF37" i="3" s="1"/>
  <c r="AA29" i="3"/>
  <c r="AU29" i="3" s="1"/>
  <c r="AQ29" i="3"/>
  <c r="AA21" i="3"/>
  <c r="AU21" i="3" s="1"/>
  <c r="AQ21" i="3"/>
  <c r="BF21" i="3" s="1"/>
  <c r="AA13" i="3"/>
  <c r="AU13" i="3" s="1"/>
  <c r="AQ13" i="3"/>
  <c r="AA5" i="3"/>
  <c r="AU5" i="3" s="1"/>
  <c r="AQ5" i="3"/>
  <c r="BF5" i="3" s="1"/>
  <c r="AF153" i="3"/>
  <c r="AQ129" i="3"/>
  <c r="AQ97" i="3"/>
  <c r="AQ65" i="3"/>
  <c r="AQ33" i="3"/>
  <c r="K153" i="3"/>
  <c r="BS2" i="3"/>
  <c r="AY153" i="3"/>
  <c r="AQ145" i="3"/>
  <c r="AQ121" i="3"/>
  <c r="AQ89" i="3"/>
  <c r="AQ57" i="3"/>
  <c r="AQ25" i="3"/>
  <c r="BC141" i="3"/>
  <c r="BC133" i="3"/>
  <c r="BC121" i="3"/>
  <c r="BC89" i="3"/>
  <c r="BC57" i="3"/>
  <c r="BC53" i="3"/>
  <c r="BT2" i="3"/>
  <c r="AZ153" i="3"/>
  <c r="AQ141" i="3"/>
  <c r="AQ113" i="3"/>
  <c r="AQ81" i="3"/>
  <c r="AQ49" i="3"/>
  <c r="AQ17" i="3"/>
  <c r="BG19" i="3"/>
  <c r="CA19" i="3" s="1"/>
  <c r="BG23" i="3"/>
  <c r="CA23" i="3" s="1"/>
  <c r="BG3" i="3"/>
  <c r="CA3" i="3" s="1"/>
  <c r="BG7" i="3"/>
  <c r="CA7" i="3" s="1"/>
  <c r="BG15" i="3"/>
  <c r="CA15" i="3" s="1"/>
  <c r="BG14" i="3"/>
  <c r="CA14" i="3" s="1"/>
  <c r="U153" i="3"/>
  <c r="AO3" i="3"/>
  <c r="BI3" i="3" s="1"/>
  <c r="Z142" i="3"/>
  <c r="AT142" i="3" s="1"/>
  <c r="AP142" i="3"/>
  <c r="Z130" i="3"/>
  <c r="AT130" i="3" s="1"/>
  <c r="AP130" i="3"/>
  <c r="Z118" i="3"/>
  <c r="AT118" i="3" s="1"/>
  <c r="AP118" i="3"/>
  <c r="Z106" i="3"/>
  <c r="AT106" i="3" s="1"/>
  <c r="AP106" i="3"/>
  <c r="Z94" i="3"/>
  <c r="AT94" i="3" s="1"/>
  <c r="AP94" i="3"/>
  <c r="Z86" i="3"/>
  <c r="AT86" i="3" s="1"/>
  <c r="AP86" i="3"/>
  <c r="Z74" i="3"/>
  <c r="AT74" i="3" s="1"/>
  <c r="AP74" i="3"/>
  <c r="Z62" i="3"/>
  <c r="AT62" i="3" s="1"/>
  <c r="AP62" i="3"/>
  <c r="Z50" i="3"/>
  <c r="AT50" i="3" s="1"/>
  <c r="AP50" i="3"/>
  <c r="Y38" i="3"/>
  <c r="AS38" i="3" s="1"/>
  <c r="AP38" i="3"/>
  <c r="Z22" i="3"/>
  <c r="AT22" i="3" s="1"/>
  <c r="AP22" i="3"/>
  <c r="AB2" i="3"/>
  <c r="AQ2" i="3"/>
  <c r="AB128" i="3"/>
  <c r="AV128" i="3" s="1"/>
  <c r="AQ128" i="3"/>
  <c r="AB116" i="3"/>
  <c r="AV116" i="3" s="1"/>
  <c r="AQ116" i="3"/>
  <c r="AB96" i="3"/>
  <c r="AV96" i="3" s="1"/>
  <c r="AQ96" i="3"/>
  <c r="AA88" i="3"/>
  <c r="AU88" i="3" s="1"/>
  <c r="AQ88" i="3"/>
  <c r="O68" i="3"/>
  <c r="AQ68" i="3"/>
  <c r="AA44" i="3"/>
  <c r="AU44" i="3" s="1"/>
  <c r="AQ44" i="3"/>
  <c r="BF44" i="3" s="1"/>
  <c r="AB32" i="3"/>
  <c r="AV32" i="3" s="1"/>
  <c r="AQ32" i="3"/>
  <c r="BG16" i="3"/>
  <c r="CA16" i="3" s="1"/>
  <c r="BG11" i="3"/>
  <c r="CA11" i="3" s="1"/>
  <c r="BG12" i="3"/>
  <c r="CA12" i="3" s="1"/>
  <c r="BG147" i="3"/>
  <c r="CA147" i="3" s="1"/>
  <c r="BG143" i="3"/>
  <c r="CA143" i="3" s="1"/>
  <c r="BG139" i="3"/>
  <c r="CA139" i="3" s="1"/>
  <c r="BG135" i="3"/>
  <c r="CA135" i="3" s="1"/>
  <c r="BG131" i="3"/>
  <c r="CA131" i="3" s="1"/>
  <c r="BG127" i="3"/>
  <c r="CA127" i="3" s="1"/>
  <c r="BG123" i="3"/>
  <c r="CA123" i="3" s="1"/>
  <c r="BG119" i="3"/>
  <c r="CA119" i="3" s="1"/>
  <c r="BG115" i="3"/>
  <c r="CA115" i="3" s="1"/>
  <c r="BG111" i="3"/>
  <c r="CA111" i="3" s="1"/>
  <c r="BG107" i="3"/>
  <c r="CA107" i="3" s="1"/>
  <c r="BG103" i="3"/>
  <c r="CA103" i="3" s="1"/>
  <c r="BG99" i="3"/>
  <c r="CA99" i="3" s="1"/>
  <c r="BG95" i="3"/>
  <c r="CA95" i="3" s="1"/>
  <c r="BG91" i="3"/>
  <c r="CA91" i="3" s="1"/>
  <c r="BG87" i="3"/>
  <c r="CA87" i="3" s="1"/>
  <c r="BG83" i="3"/>
  <c r="CA83" i="3" s="1"/>
  <c r="BG79" i="3"/>
  <c r="CA79" i="3" s="1"/>
  <c r="BG75" i="3"/>
  <c r="CA75" i="3" s="1"/>
  <c r="BG71" i="3"/>
  <c r="CA71" i="3" s="1"/>
  <c r="BG67" i="3"/>
  <c r="CA67" i="3" s="1"/>
  <c r="BG63" i="3"/>
  <c r="CA63" i="3" s="1"/>
  <c r="BG59" i="3"/>
  <c r="CA59" i="3" s="1"/>
  <c r="BG55" i="3"/>
  <c r="CA55" i="3" s="1"/>
  <c r="BG51" i="3"/>
  <c r="CA51" i="3" s="1"/>
  <c r="BG47" i="3"/>
  <c r="CA47" i="3" s="1"/>
  <c r="BG43" i="3"/>
  <c r="CA43" i="3" s="1"/>
  <c r="BG39" i="3"/>
  <c r="CA39" i="3" s="1"/>
  <c r="BG35" i="3"/>
  <c r="CA35" i="3" s="1"/>
  <c r="BG31" i="3"/>
  <c r="CA31" i="3" s="1"/>
  <c r="BG27" i="3"/>
  <c r="CA27" i="3" s="1"/>
  <c r="BG10" i="3"/>
  <c r="CA10" i="3" s="1"/>
  <c r="BG22" i="3"/>
  <c r="CA22" i="3" s="1"/>
  <c r="Z138" i="3"/>
  <c r="AT138" i="3" s="1"/>
  <c r="AP138" i="3"/>
  <c r="Z126" i="3"/>
  <c r="AT126" i="3" s="1"/>
  <c r="AP126" i="3"/>
  <c r="Z114" i="3"/>
  <c r="AT114" i="3" s="1"/>
  <c r="AP114" i="3"/>
  <c r="Z98" i="3"/>
  <c r="AT98" i="3" s="1"/>
  <c r="AP98" i="3"/>
  <c r="Z78" i="3"/>
  <c r="AT78" i="3" s="1"/>
  <c r="AP78" i="3"/>
  <c r="Z66" i="3"/>
  <c r="AT66" i="3" s="1"/>
  <c r="AP66" i="3"/>
  <c r="Z46" i="3"/>
  <c r="AT46" i="3" s="1"/>
  <c r="AP46" i="3"/>
  <c r="Z30" i="3"/>
  <c r="AT30" i="3" s="1"/>
  <c r="AP30" i="3"/>
  <c r="Z6" i="3"/>
  <c r="AT6" i="3" s="1"/>
  <c r="AP6" i="3"/>
  <c r="AA92" i="3"/>
  <c r="AU92" i="3" s="1"/>
  <c r="AQ92" i="3"/>
  <c r="AB64" i="3"/>
  <c r="AV64" i="3" s="1"/>
  <c r="AQ64" i="3"/>
  <c r="AB52" i="3"/>
  <c r="AV52" i="3" s="1"/>
  <c r="AQ52" i="3"/>
  <c r="AB20" i="3"/>
  <c r="AV20" i="3" s="1"/>
  <c r="AQ20" i="3"/>
  <c r="AA8" i="3"/>
  <c r="AU8" i="3" s="1"/>
  <c r="AQ8" i="3"/>
  <c r="O100" i="3"/>
  <c r="M2" i="3"/>
  <c r="BG8" i="3"/>
  <c r="CA8" i="3" s="1"/>
  <c r="V153" i="3"/>
  <c r="BG6" i="3"/>
  <c r="CA6" i="3" s="1"/>
  <c r="BG18" i="3"/>
  <c r="CA18" i="3" s="1"/>
  <c r="Z146" i="3"/>
  <c r="AT146" i="3" s="1"/>
  <c r="AP146" i="3"/>
  <c r="Z134" i="3"/>
  <c r="AT134" i="3" s="1"/>
  <c r="AP134" i="3"/>
  <c r="Z122" i="3"/>
  <c r="AT122" i="3" s="1"/>
  <c r="AP122" i="3"/>
  <c r="Z110" i="3"/>
  <c r="AT110" i="3" s="1"/>
  <c r="AP110" i="3"/>
  <c r="Z102" i="3"/>
  <c r="AT102" i="3" s="1"/>
  <c r="AP102" i="3"/>
  <c r="Z90" i="3"/>
  <c r="AT90" i="3" s="1"/>
  <c r="AP90" i="3"/>
  <c r="Z82" i="3"/>
  <c r="AT82" i="3" s="1"/>
  <c r="AP82" i="3"/>
  <c r="Z70" i="3"/>
  <c r="AT70" i="3" s="1"/>
  <c r="AP70" i="3"/>
  <c r="Z58" i="3"/>
  <c r="AT58" i="3" s="1"/>
  <c r="AP58" i="3"/>
  <c r="Z54" i="3"/>
  <c r="AT54" i="3" s="1"/>
  <c r="AP54" i="3"/>
  <c r="Z42" i="3"/>
  <c r="AT42" i="3" s="1"/>
  <c r="AP42" i="3"/>
  <c r="Z34" i="3"/>
  <c r="AT34" i="3" s="1"/>
  <c r="AP34" i="3"/>
  <c r="Y26" i="3"/>
  <c r="AS26" i="3" s="1"/>
  <c r="AP26" i="3"/>
  <c r="Y18" i="3"/>
  <c r="AS18" i="3" s="1"/>
  <c r="AP18" i="3"/>
  <c r="Z14" i="3"/>
  <c r="AT14" i="3" s="1"/>
  <c r="AP14" i="3"/>
  <c r="Z10" i="3"/>
  <c r="AT10" i="3" s="1"/>
  <c r="AP10" i="3"/>
  <c r="AB144" i="3"/>
  <c r="AV144" i="3" s="1"/>
  <c r="AQ144" i="3"/>
  <c r="AA136" i="3"/>
  <c r="AU136" i="3" s="1"/>
  <c r="AQ136" i="3"/>
  <c r="AQ132" i="3"/>
  <c r="O132" i="3"/>
  <c r="AA108" i="3"/>
  <c r="AU108" i="3" s="1"/>
  <c r="AQ108" i="3"/>
  <c r="AB84" i="3"/>
  <c r="AV84" i="3" s="1"/>
  <c r="AQ84" i="3"/>
  <c r="O84" i="3"/>
  <c r="AA72" i="3"/>
  <c r="AU72" i="3" s="1"/>
  <c r="AQ72" i="3"/>
  <c r="AA28" i="3"/>
  <c r="AU28" i="3" s="1"/>
  <c r="AQ28" i="3"/>
  <c r="BF28" i="3" s="1"/>
  <c r="AA24" i="3"/>
  <c r="AU24" i="3" s="1"/>
  <c r="AQ24" i="3"/>
  <c r="BF24" i="3" s="1"/>
  <c r="AQ12" i="3"/>
  <c r="O12" i="3"/>
  <c r="BG5" i="3"/>
  <c r="CA5" i="3" s="1"/>
  <c r="BG9" i="3"/>
  <c r="CA9" i="3" s="1"/>
  <c r="BG13" i="3"/>
  <c r="CA13" i="3" s="1"/>
  <c r="BG17" i="3"/>
  <c r="CA17" i="3" s="1"/>
  <c r="BG21" i="3"/>
  <c r="CA21" i="3" s="1"/>
  <c r="O28" i="3"/>
  <c r="BG20" i="3"/>
  <c r="CA20" i="3" s="1"/>
  <c r="BG4" i="3"/>
  <c r="CA4" i="3" s="1"/>
  <c r="O39" i="3"/>
  <c r="O35" i="3"/>
  <c r="O2" i="3"/>
  <c r="BG145" i="3"/>
  <c r="CA145" i="3" s="1"/>
  <c r="BG133" i="3"/>
  <c r="CA133" i="3" s="1"/>
  <c r="BG121" i="3"/>
  <c r="CA121" i="3" s="1"/>
  <c r="BG105" i="3"/>
  <c r="CA105" i="3" s="1"/>
  <c r="BG101" i="3"/>
  <c r="CA101" i="3" s="1"/>
  <c r="BG89" i="3"/>
  <c r="CA89" i="3" s="1"/>
  <c r="BG73" i="3"/>
  <c r="CA73" i="3" s="1"/>
  <c r="BG41" i="3"/>
  <c r="CA41" i="3" s="1"/>
  <c r="BG33" i="3"/>
  <c r="CA33" i="3" s="1"/>
  <c r="BG29" i="3"/>
  <c r="CA29" i="3" s="1"/>
  <c r="BG25" i="3"/>
  <c r="CA25" i="3" s="1"/>
  <c r="AP148" i="3"/>
  <c r="AP144" i="3"/>
  <c r="BA144" i="3" s="1"/>
  <c r="BU144" i="3" s="1"/>
  <c r="AP136" i="3"/>
  <c r="BA136" i="3" s="1"/>
  <c r="BU136" i="3" s="1"/>
  <c r="AP132" i="3"/>
  <c r="AP128" i="3"/>
  <c r="AP120" i="3"/>
  <c r="AP116" i="3"/>
  <c r="AP112" i="3"/>
  <c r="BA112" i="3" s="1"/>
  <c r="BU112" i="3" s="1"/>
  <c r="AP104" i="3"/>
  <c r="AP100" i="3"/>
  <c r="BA100" i="3" s="1"/>
  <c r="BU100" i="3" s="1"/>
  <c r="AP96" i="3"/>
  <c r="BA96" i="3" s="1"/>
  <c r="BU96" i="3" s="1"/>
  <c r="AP88" i="3"/>
  <c r="BA88" i="3" s="1"/>
  <c r="BU88" i="3" s="1"/>
  <c r="AP84" i="3"/>
  <c r="AP80" i="3"/>
  <c r="BA80" i="3" s="1"/>
  <c r="BU80" i="3" s="1"/>
  <c r="AP72" i="3"/>
  <c r="AP68" i="3"/>
  <c r="AP64" i="3"/>
  <c r="AP56" i="3"/>
  <c r="AP52" i="3"/>
  <c r="AP48" i="3"/>
  <c r="BA48" i="3" s="1"/>
  <c r="BU48" i="3" s="1"/>
  <c r="AP32" i="3"/>
  <c r="BA32" i="3" s="1"/>
  <c r="BU32" i="3" s="1"/>
  <c r="AP20" i="3"/>
  <c r="AP12" i="3"/>
  <c r="AP4" i="3"/>
  <c r="AQ39" i="3"/>
  <c r="AQ35" i="3"/>
  <c r="AQ31" i="3"/>
  <c r="AQ19" i="3"/>
  <c r="AQ15" i="3"/>
  <c r="AQ3" i="3"/>
  <c r="BG65" i="3"/>
  <c r="CA65" i="3" s="1"/>
  <c r="O7" i="3"/>
  <c r="BG146" i="3"/>
  <c r="CA146" i="3" s="1"/>
  <c r="BG142" i="3"/>
  <c r="CA142" i="3" s="1"/>
  <c r="BG138" i="3"/>
  <c r="CA138" i="3" s="1"/>
  <c r="BG134" i="3"/>
  <c r="CA134" i="3" s="1"/>
  <c r="BG126" i="3"/>
  <c r="CA126" i="3" s="1"/>
  <c r="BG122" i="3"/>
  <c r="CA122" i="3" s="1"/>
  <c r="BG118" i="3"/>
  <c r="CA118" i="3" s="1"/>
  <c r="BG110" i="3"/>
  <c r="CA110" i="3" s="1"/>
  <c r="BG106" i="3"/>
  <c r="CA106" i="3" s="1"/>
  <c r="BG102" i="3"/>
  <c r="CA102" i="3" s="1"/>
  <c r="BG98" i="3"/>
  <c r="CA98" i="3" s="1"/>
  <c r="BG94" i="3"/>
  <c r="CA94" i="3" s="1"/>
  <c r="BB94" i="3"/>
  <c r="BV94" i="3" s="1"/>
  <c r="BG90" i="3"/>
  <c r="CA90" i="3" s="1"/>
  <c r="BG86" i="3"/>
  <c r="CA86" i="3" s="1"/>
  <c r="BG82" i="3"/>
  <c r="CA82" i="3" s="1"/>
  <c r="BG78" i="3"/>
  <c r="CA78" i="3" s="1"/>
  <c r="BG74" i="3"/>
  <c r="CA74" i="3" s="1"/>
  <c r="BG70" i="3"/>
  <c r="CA70" i="3" s="1"/>
  <c r="BG66" i="3"/>
  <c r="CA66" i="3" s="1"/>
  <c r="BG62" i="3"/>
  <c r="CA62" i="3" s="1"/>
  <c r="BG58" i="3"/>
  <c r="CA58" i="3" s="1"/>
  <c r="BG54" i="3"/>
  <c r="CA54" i="3" s="1"/>
  <c r="BG50" i="3"/>
  <c r="CA50" i="3" s="1"/>
  <c r="BB50" i="3"/>
  <c r="BV50" i="3" s="1"/>
  <c r="BG46" i="3"/>
  <c r="CA46" i="3" s="1"/>
  <c r="BG42" i="3"/>
  <c r="CA42" i="3" s="1"/>
  <c r="BG38" i="3"/>
  <c r="CA38" i="3" s="1"/>
  <c r="BG34" i="3"/>
  <c r="CA34" i="3" s="1"/>
  <c r="BG30" i="3"/>
  <c r="CA30" i="3" s="1"/>
  <c r="BG26" i="3"/>
  <c r="CA26" i="3" s="1"/>
  <c r="AE153" i="3"/>
  <c r="AP2" i="3"/>
  <c r="AP145" i="3"/>
  <c r="AP141" i="3"/>
  <c r="AP137" i="3"/>
  <c r="BB137" i="3" s="1"/>
  <c r="BV137" i="3" s="1"/>
  <c r="AP133" i="3"/>
  <c r="AP129" i="3"/>
  <c r="AP125" i="3"/>
  <c r="AP121" i="3"/>
  <c r="AP117" i="3"/>
  <c r="BA117" i="3" s="1"/>
  <c r="BU117" i="3" s="1"/>
  <c r="AP113" i="3"/>
  <c r="BB113" i="3" s="1"/>
  <c r="BV113" i="3" s="1"/>
  <c r="AP109" i="3"/>
  <c r="BB109" i="3" s="1"/>
  <c r="BV109" i="3" s="1"/>
  <c r="AP105" i="3"/>
  <c r="AP101" i="3"/>
  <c r="AP97" i="3"/>
  <c r="AP93" i="3"/>
  <c r="BB93" i="3" s="1"/>
  <c r="BV93" i="3" s="1"/>
  <c r="AP89" i="3"/>
  <c r="BA89" i="3" s="1"/>
  <c r="BU89" i="3" s="1"/>
  <c r="AP85" i="3"/>
  <c r="AP81" i="3"/>
  <c r="AP77" i="3"/>
  <c r="BA77" i="3" s="1"/>
  <c r="BU77" i="3" s="1"/>
  <c r="AP73" i="3"/>
  <c r="AP69" i="3"/>
  <c r="BA69" i="3" s="1"/>
  <c r="BU69" i="3" s="1"/>
  <c r="AP65" i="3"/>
  <c r="AP61" i="3"/>
  <c r="BB61" i="3" s="1"/>
  <c r="BV61" i="3" s="1"/>
  <c r="AP57" i="3"/>
  <c r="AP53" i="3"/>
  <c r="BA53" i="3" s="1"/>
  <c r="BU53" i="3" s="1"/>
  <c r="AP49" i="3"/>
  <c r="AP45" i="3"/>
  <c r="BB45" i="3" s="1"/>
  <c r="BV45" i="3" s="1"/>
  <c r="AP41" i="3"/>
  <c r="AP33" i="3"/>
  <c r="AP29" i="3"/>
  <c r="AP25" i="3"/>
  <c r="BB25" i="3" s="1"/>
  <c r="BV25" i="3" s="1"/>
  <c r="AP17" i="3"/>
  <c r="AP13" i="3"/>
  <c r="AP9" i="3"/>
  <c r="BA141" i="3"/>
  <c r="BU141" i="3" s="1"/>
  <c r="BG141" i="3"/>
  <c r="CA141" i="3" s="1"/>
  <c r="BG137" i="3"/>
  <c r="CA137" i="3" s="1"/>
  <c r="BG129" i="3"/>
  <c r="CA129" i="3" s="1"/>
  <c r="BB125" i="3"/>
  <c r="BV125" i="3" s="1"/>
  <c r="BG125" i="3"/>
  <c r="CA125" i="3" s="1"/>
  <c r="BG117" i="3"/>
  <c r="CA117" i="3" s="1"/>
  <c r="BG113" i="3"/>
  <c r="CA113" i="3" s="1"/>
  <c r="BG97" i="3"/>
  <c r="CA97" i="3" s="1"/>
  <c r="BG93" i="3"/>
  <c r="CA93" i="3" s="1"/>
  <c r="BG85" i="3"/>
  <c r="CA85" i="3" s="1"/>
  <c r="BG81" i="3"/>
  <c r="CA81" i="3" s="1"/>
  <c r="BG77" i="3"/>
  <c r="CA77" i="3" s="1"/>
  <c r="BG69" i="3"/>
  <c r="CA69" i="3" s="1"/>
  <c r="BG61" i="3"/>
  <c r="CA61" i="3" s="1"/>
  <c r="BG57" i="3"/>
  <c r="CA57" i="3" s="1"/>
  <c r="BG53" i="3"/>
  <c r="CA53" i="3" s="1"/>
  <c r="BG45" i="3"/>
  <c r="CA45" i="3" s="1"/>
  <c r="BG37" i="3"/>
  <c r="CA37" i="3" s="1"/>
  <c r="X153" i="3"/>
  <c r="O116" i="3"/>
  <c r="O52" i="3"/>
  <c r="BG148" i="3"/>
  <c r="CA148" i="3" s="1"/>
  <c r="BG144" i="3"/>
  <c r="CA144" i="3" s="1"/>
  <c r="BG140" i="3"/>
  <c r="CA140" i="3" s="1"/>
  <c r="BG136" i="3"/>
  <c r="CA136" i="3" s="1"/>
  <c r="BG132" i="3"/>
  <c r="CA132" i="3" s="1"/>
  <c r="BG128" i="3"/>
  <c r="CA128" i="3" s="1"/>
  <c r="BG124" i="3"/>
  <c r="CA124" i="3" s="1"/>
  <c r="BG120" i="3"/>
  <c r="CA120" i="3" s="1"/>
  <c r="BG116" i="3"/>
  <c r="CA116" i="3" s="1"/>
  <c r="BG112" i="3"/>
  <c r="CA112" i="3" s="1"/>
  <c r="BG108" i="3"/>
  <c r="CA108" i="3" s="1"/>
  <c r="BG104" i="3"/>
  <c r="CA104" i="3" s="1"/>
  <c r="BG100" i="3"/>
  <c r="CA100" i="3" s="1"/>
  <c r="BG96" i="3"/>
  <c r="CA96" i="3" s="1"/>
  <c r="BG92" i="3"/>
  <c r="CA92" i="3" s="1"/>
  <c r="BG88" i="3"/>
  <c r="CA88" i="3" s="1"/>
  <c r="BG84" i="3"/>
  <c r="CA84" i="3" s="1"/>
  <c r="BG80" i="3"/>
  <c r="CA80" i="3" s="1"/>
  <c r="BG76" i="3"/>
  <c r="CA76" i="3" s="1"/>
  <c r="BG72" i="3"/>
  <c r="CA72" i="3" s="1"/>
  <c r="BA72" i="3"/>
  <c r="BU72" i="3" s="1"/>
  <c r="BG68" i="3"/>
  <c r="CA68" i="3" s="1"/>
  <c r="BG64" i="3"/>
  <c r="CA64" i="3" s="1"/>
  <c r="BG60" i="3"/>
  <c r="CA60" i="3" s="1"/>
  <c r="BG56" i="3"/>
  <c r="CA56" i="3" s="1"/>
  <c r="BA56" i="3"/>
  <c r="BU56" i="3" s="1"/>
  <c r="BG52" i="3"/>
  <c r="CA52" i="3" s="1"/>
  <c r="BG48" i="3"/>
  <c r="CA48" i="3" s="1"/>
  <c r="BG44" i="3"/>
  <c r="CA44" i="3" s="1"/>
  <c r="BG40" i="3"/>
  <c r="CA40" i="3" s="1"/>
  <c r="BG36" i="3"/>
  <c r="CA36" i="3" s="1"/>
  <c r="BG32" i="3"/>
  <c r="CA32" i="3" s="1"/>
  <c r="BG28" i="3"/>
  <c r="CA28" i="3" s="1"/>
  <c r="BG24" i="3"/>
  <c r="CA24" i="3" s="1"/>
  <c r="AK153" i="3"/>
  <c r="AP147" i="3"/>
  <c r="AP143" i="3"/>
  <c r="AP139" i="3"/>
  <c r="AP135" i="3"/>
  <c r="AP131" i="3"/>
  <c r="AP127" i="3"/>
  <c r="AP123" i="3"/>
  <c r="AP119" i="3"/>
  <c r="AP115" i="3"/>
  <c r="AP111" i="3"/>
  <c r="AP107" i="3"/>
  <c r="AP103" i="3"/>
  <c r="AP99" i="3"/>
  <c r="AP95" i="3"/>
  <c r="AP91" i="3"/>
  <c r="AP87" i="3"/>
  <c r="AP83" i="3"/>
  <c r="AP79" i="3"/>
  <c r="AP75" i="3"/>
  <c r="AP71" i="3"/>
  <c r="AP67" i="3"/>
  <c r="AP63" i="3"/>
  <c r="AP59" i="3"/>
  <c r="AP55" i="3"/>
  <c r="AP51" i="3"/>
  <c r="AP47" i="3"/>
  <c r="AP43" i="3"/>
  <c r="AP39" i="3"/>
  <c r="AP35" i="3"/>
  <c r="AP31" i="3"/>
  <c r="AP27" i="3"/>
  <c r="AP23" i="3"/>
  <c r="AP19" i="3"/>
  <c r="AP15" i="3"/>
  <c r="AP11" i="3"/>
  <c r="AP7" i="3"/>
  <c r="AP3" i="3"/>
  <c r="AQ146" i="3"/>
  <c r="AQ142" i="3"/>
  <c r="AQ138" i="3"/>
  <c r="AQ134" i="3"/>
  <c r="AQ130" i="3"/>
  <c r="AQ122" i="3"/>
  <c r="AQ118" i="3"/>
  <c r="AQ114" i="3"/>
  <c r="AQ106" i="3"/>
  <c r="AQ102" i="3"/>
  <c r="AQ98" i="3"/>
  <c r="AQ90" i="3"/>
  <c r="AQ86" i="3"/>
  <c r="AQ82" i="3"/>
  <c r="AQ74" i="3"/>
  <c r="AQ70" i="3"/>
  <c r="AQ66" i="3"/>
  <c r="AQ58" i="3"/>
  <c r="AQ54" i="3"/>
  <c r="AQ50" i="3"/>
  <c r="BA120" i="3"/>
  <c r="BU120" i="3" s="1"/>
  <c r="BG49" i="3"/>
  <c r="CA49" i="3" s="1"/>
  <c r="O140" i="3"/>
  <c r="O124" i="3"/>
  <c r="O108" i="3"/>
  <c r="O92" i="3"/>
  <c r="O76" i="3"/>
  <c r="O60" i="3"/>
  <c r="O44" i="3"/>
  <c r="O23" i="3"/>
  <c r="O136" i="3"/>
  <c r="O120" i="3"/>
  <c r="O104" i="3"/>
  <c r="O88" i="3"/>
  <c r="O72" i="3"/>
  <c r="O56" i="3"/>
  <c r="O40" i="3"/>
  <c r="O19" i="3"/>
  <c r="O125" i="3"/>
  <c r="O109" i="3"/>
  <c r="O93" i="3"/>
  <c r="O77" i="3"/>
  <c r="O61" i="3"/>
  <c r="O45" i="3"/>
  <c r="O29" i="3"/>
  <c r="O13" i="3"/>
  <c r="O144" i="3"/>
  <c r="O128" i="3"/>
  <c r="O112" i="3"/>
  <c r="O96" i="3"/>
  <c r="O80" i="3"/>
  <c r="O64" i="3"/>
  <c r="O48" i="3"/>
  <c r="O24" i="3"/>
  <c r="O8" i="3"/>
  <c r="AB42" i="3"/>
  <c r="AV42" i="3" s="1"/>
  <c r="O41" i="3"/>
  <c r="AB38" i="3"/>
  <c r="AV38" i="3" s="1"/>
  <c r="O37" i="3"/>
  <c r="AA34" i="3"/>
  <c r="AU34" i="3" s="1"/>
  <c r="O33" i="3"/>
  <c r="AB26" i="3"/>
  <c r="AV26" i="3" s="1"/>
  <c r="O25" i="3"/>
  <c r="AB22" i="3"/>
  <c r="AV22" i="3" s="1"/>
  <c r="O21" i="3"/>
  <c r="AA18" i="3"/>
  <c r="AU18" i="3" s="1"/>
  <c r="O17" i="3"/>
  <c r="AB10" i="3"/>
  <c r="AV10" i="3" s="1"/>
  <c r="O9" i="3"/>
  <c r="AB6" i="3"/>
  <c r="AV6" i="3" s="1"/>
  <c r="O5" i="3"/>
  <c r="O34" i="3"/>
  <c r="O145" i="3"/>
  <c r="O137" i="3"/>
  <c r="O129" i="3"/>
  <c r="O121" i="3"/>
  <c r="O113" i="3"/>
  <c r="O105" i="3"/>
  <c r="O97" i="3"/>
  <c r="O89" i="3"/>
  <c r="O81" i="3"/>
  <c r="O73" i="3"/>
  <c r="O65" i="3"/>
  <c r="O57" i="3"/>
  <c r="O49" i="3"/>
  <c r="O30" i="3"/>
  <c r="O139" i="3"/>
  <c r="O131" i="3"/>
  <c r="O123" i="3"/>
  <c r="O119" i="3"/>
  <c r="O111" i="3"/>
  <c r="O103" i="3"/>
  <c r="O99" i="3"/>
  <c r="O79" i="3"/>
  <c r="O75" i="3"/>
  <c r="O67" i="3"/>
  <c r="O59" i="3"/>
  <c r="O55" i="3"/>
  <c r="O47" i="3"/>
  <c r="O15" i="3"/>
  <c r="O11" i="3"/>
  <c r="W148" i="3"/>
  <c r="AQ148" i="3" s="1"/>
  <c r="AB147" i="3"/>
  <c r="AV147" i="3" s="1"/>
  <c r="O146" i="3"/>
  <c r="O142" i="3"/>
  <c r="AB139" i="3"/>
  <c r="AV139" i="3" s="1"/>
  <c r="O138" i="3"/>
  <c r="O134" i="3"/>
  <c r="O130" i="3"/>
  <c r="AB127" i="3"/>
  <c r="AV127" i="3" s="1"/>
  <c r="O126" i="3"/>
  <c r="O122" i="3"/>
  <c r="O118" i="3"/>
  <c r="O114" i="3"/>
  <c r="O110" i="3"/>
  <c r="AB107" i="3"/>
  <c r="AV107" i="3" s="1"/>
  <c r="O106" i="3"/>
  <c r="O102" i="3"/>
  <c r="O98" i="3"/>
  <c r="AB95" i="3"/>
  <c r="AV95" i="3" s="1"/>
  <c r="O94" i="3"/>
  <c r="O90" i="3"/>
  <c r="O86" i="3"/>
  <c r="O82" i="3"/>
  <c r="O78" i="3"/>
  <c r="AB75" i="3"/>
  <c r="AV75" i="3" s="1"/>
  <c r="O74" i="3"/>
  <c r="O70" i="3"/>
  <c r="O66" i="3"/>
  <c r="AB63" i="3"/>
  <c r="AV63" i="3" s="1"/>
  <c r="O62" i="3"/>
  <c r="O58" i="3"/>
  <c r="O54" i="3"/>
  <c r="O50" i="3"/>
  <c r="O46" i="3"/>
  <c r="AB43" i="3"/>
  <c r="AV43" i="3" s="1"/>
  <c r="O42" i="3"/>
  <c r="O38" i="3"/>
  <c r="O26" i="3"/>
  <c r="O22" i="3"/>
  <c r="AB11" i="3"/>
  <c r="AV11" i="3" s="1"/>
  <c r="O10" i="3"/>
  <c r="O6" i="3"/>
  <c r="O141" i="3"/>
  <c r="O133" i="3"/>
  <c r="O117" i="3"/>
  <c r="O101" i="3"/>
  <c r="O85" i="3"/>
  <c r="O69" i="3"/>
  <c r="O53" i="3"/>
  <c r="O3" i="3"/>
  <c r="O143" i="3"/>
  <c r="O135" i="3"/>
  <c r="O127" i="3"/>
  <c r="O115" i="3"/>
  <c r="O107" i="3"/>
  <c r="O95" i="3"/>
  <c r="O91" i="3"/>
  <c r="O87" i="3"/>
  <c r="O83" i="3"/>
  <c r="O71" i="3"/>
  <c r="O63" i="3"/>
  <c r="O51" i="3"/>
  <c r="O43" i="3"/>
  <c r="O32" i="3"/>
  <c r="O27" i="3"/>
  <c r="O16" i="3"/>
  <c r="O36" i="3"/>
  <c r="O31" i="3"/>
  <c r="O20" i="3"/>
  <c r="O4" i="3"/>
  <c r="Y59" i="3"/>
  <c r="AS59" i="3" s="1"/>
  <c r="Z68" i="3"/>
  <c r="AT68" i="3" s="1"/>
  <c r="AB114" i="3"/>
  <c r="AV114" i="3" s="1"/>
  <c r="Y51" i="3"/>
  <c r="AS51" i="3" s="1"/>
  <c r="AB98" i="3"/>
  <c r="AV98" i="3" s="1"/>
  <c r="Z128" i="3"/>
  <c r="AT128" i="3" s="1"/>
  <c r="AA107" i="3"/>
  <c r="AU107" i="3" s="1"/>
  <c r="Y123" i="3"/>
  <c r="AS123" i="3" s="1"/>
  <c r="Z111" i="3"/>
  <c r="AT111" i="3" s="1"/>
  <c r="AA86" i="3"/>
  <c r="AU86" i="3" s="1"/>
  <c r="Y115" i="3"/>
  <c r="AS115" i="3" s="1"/>
  <c r="Y23" i="3"/>
  <c r="AS23" i="3" s="1"/>
  <c r="Z99" i="3"/>
  <c r="AT99" i="3" s="1"/>
  <c r="Z39" i="3"/>
  <c r="AT39" i="3" s="1"/>
  <c r="AA43" i="3"/>
  <c r="AU43" i="3" s="1"/>
  <c r="AB70" i="3"/>
  <c r="AV70" i="3" s="1"/>
  <c r="Y87" i="3"/>
  <c r="AS87" i="3" s="1"/>
  <c r="Z139" i="3"/>
  <c r="AT139" i="3" s="1"/>
  <c r="Z83" i="3"/>
  <c r="AT83" i="3" s="1"/>
  <c r="Z27" i="3"/>
  <c r="AT27" i="3" s="1"/>
  <c r="AA22" i="3"/>
  <c r="AU22" i="3" s="1"/>
  <c r="AB54" i="3"/>
  <c r="AV54" i="3" s="1"/>
  <c r="Y131" i="3"/>
  <c r="AS131" i="3" s="1"/>
  <c r="Y122" i="3"/>
  <c r="AS122" i="3" s="1"/>
  <c r="Y114" i="3"/>
  <c r="AS114" i="3" s="1"/>
  <c r="Y103" i="3"/>
  <c r="AS103" i="3" s="1"/>
  <c r="Y94" i="3"/>
  <c r="AS94" i="3" s="1"/>
  <c r="Y86" i="3"/>
  <c r="AS86" i="3" s="1"/>
  <c r="Y75" i="3"/>
  <c r="AS75" i="3" s="1"/>
  <c r="Y67" i="3"/>
  <c r="AS67" i="3" s="1"/>
  <c r="Y58" i="3"/>
  <c r="AS58" i="3" s="1"/>
  <c r="Y50" i="3"/>
  <c r="AS50" i="3" s="1"/>
  <c r="Y30" i="3"/>
  <c r="AS30" i="3" s="1"/>
  <c r="Y22" i="3"/>
  <c r="AS22" i="3" s="1"/>
  <c r="Y11" i="3"/>
  <c r="AS11" i="3" s="1"/>
  <c r="Y3" i="3"/>
  <c r="AS3" i="3" s="1"/>
  <c r="Z136" i="3"/>
  <c r="AT136" i="3" s="1"/>
  <c r="Z127" i="3"/>
  <c r="AT127" i="3" s="1"/>
  <c r="Z107" i="3"/>
  <c r="Z96" i="3"/>
  <c r="AT96" i="3" s="1"/>
  <c r="Z79" i="3"/>
  <c r="AT79" i="3" s="1"/>
  <c r="Z38" i="3"/>
  <c r="AT38" i="3" s="1"/>
  <c r="Z26" i="3"/>
  <c r="AT26" i="3" s="1"/>
  <c r="AA138" i="3"/>
  <c r="AU138" i="3" s="1"/>
  <c r="AA106" i="3"/>
  <c r="AU106" i="3" s="1"/>
  <c r="AA74" i="3"/>
  <c r="AU74" i="3" s="1"/>
  <c r="AA42" i="3"/>
  <c r="AA10" i="3"/>
  <c r="AU10" i="3" s="1"/>
  <c r="AB141" i="3"/>
  <c r="AV141" i="3" s="1"/>
  <c r="AB125" i="3"/>
  <c r="AV125" i="3" s="1"/>
  <c r="AB113" i="3"/>
  <c r="AV113" i="3" s="1"/>
  <c r="AB97" i="3"/>
  <c r="AV97" i="3" s="1"/>
  <c r="AB82" i="3"/>
  <c r="AB69" i="3"/>
  <c r="AV69" i="3" s="1"/>
  <c r="AB53" i="3"/>
  <c r="AB37" i="3"/>
  <c r="AV37" i="3" s="1"/>
  <c r="AB13" i="3"/>
  <c r="AV13" i="3" s="1"/>
  <c r="Y134" i="3"/>
  <c r="AS134" i="3" s="1"/>
  <c r="Y98" i="3"/>
  <c r="AS98" i="3" s="1"/>
  <c r="Y78" i="3"/>
  <c r="AS78" i="3" s="1"/>
  <c r="Y42" i="3"/>
  <c r="AS42" i="3" s="1"/>
  <c r="Y34" i="3"/>
  <c r="AS34" i="3" s="1"/>
  <c r="Y14" i="3"/>
  <c r="AS14" i="3" s="1"/>
  <c r="AA2" i="3"/>
  <c r="AB129" i="3"/>
  <c r="AV129" i="3" s="1"/>
  <c r="AB45" i="3"/>
  <c r="AV45" i="3" s="1"/>
  <c r="AB29" i="3"/>
  <c r="AV29" i="3" s="1"/>
  <c r="Y147" i="3"/>
  <c r="AS147" i="3" s="1"/>
  <c r="Y138" i="3"/>
  <c r="AS138" i="3" s="1"/>
  <c r="Y130" i="3"/>
  <c r="AS130" i="3" s="1"/>
  <c r="Y119" i="3"/>
  <c r="AS119" i="3" s="1"/>
  <c r="Y110" i="3"/>
  <c r="AS110" i="3" s="1"/>
  <c r="Y102" i="3"/>
  <c r="AS102" i="3" s="1"/>
  <c r="Y91" i="3"/>
  <c r="AS91" i="3" s="1"/>
  <c r="Y74" i="3"/>
  <c r="Y66" i="3"/>
  <c r="AS66" i="3" s="1"/>
  <c r="Y55" i="3"/>
  <c r="AS55" i="3" s="1"/>
  <c r="Y46" i="3"/>
  <c r="AS46" i="3" s="1"/>
  <c r="Y19" i="3"/>
  <c r="AS19" i="3" s="1"/>
  <c r="Y10" i="3"/>
  <c r="AS10" i="3" s="1"/>
  <c r="Z132" i="3"/>
  <c r="AT132" i="3" s="1"/>
  <c r="Z104" i="3"/>
  <c r="AT104" i="3" s="1"/>
  <c r="Z95" i="3"/>
  <c r="AT95" i="3" s="1"/>
  <c r="Z64" i="3"/>
  <c r="AT64" i="3" s="1"/>
  <c r="Z47" i="3"/>
  <c r="AT47" i="3" s="1"/>
  <c r="AA134" i="3"/>
  <c r="AA102" i="3"/>
  <c r="AA38" i="3"/>
  <c r="AU38" i="3" s="1"/>
  <c r="AA6" i="3"/>
  <c r="AU6" i="3" s="1"/>
  <c r="AB118" i="3"/>
  <c r="AV118" i="3" s="1"/>
  <c r="AB109" i="3"/>
  <c r="AV109" i="3" s="1"/>
  <c r="AB93" i="3"/>
  <c r="AV93" i="3" s="1"/>
  <c r="AB81" i="3"/>
  <c r="AV81" i="3" s="1"/>
  <c r="AB65" i="3"/>
  <c r="AV65" i="3" s="1"/>
  <c r="AB50" i="3"/>
  <c r="AV50" i="3" s="1"/>
  <c r="AB34" i="3"/>
  <c r="AV34" i="3" s="1"/>
  <c r="AB21" i="3"/>
  <c r="AV21" i="3" s="1"/>
  <c r="Y142" i="3"/>
  <c r="AS142" i="3" s="1"/>
  <c r="Y106" i="3"/>
  <c r="Y70" i="3"/>
  <c r="AS70" i="3" s="1"/>
  <c r="Y6" i="3"/>
  <c r="AS6" i="3" s="1"/>
  <c r="Z18" i="3"/>
  <c r="AT18" i="3" s="1"/>
  <c r="AB145" i="3"/>
  <c r="AV145" i="3" s="1"/>
  <c r="AB85" i="3"/>
  <c r="AV85" i="3" s="1"/>
  <c r="AB17" i="3"/>
  <c r="AV17" i="3" s="1"/>
  <c r="Y146" i="3"/>
  <c r="AS146" i="3" s="1"/>
  <c r="Y135" i="3"/>
  <c r="AS135" i="3" s="1"/>
  <c r="Y126" i="3"/>
  <c r="AS126" i="3" s="1"/>
  <c r="Y118" i="3"/>
  <c r="AS118" i="3" s="1"/>
  <c r="Y90" i="3"/>
  <c r="AS90" i="3" s="1"/>
  <c r="Y82" i="3"/>
  <c r="AS82" i="3" s="1"/>
  <c r="Y71" i="3"/>
  <c r="AS71" i="3" s="1"/>
  <c r="Y62" i="3"/>
  <c r="AS62" i="3" s="1"/>
  <c r="Y54" i="3"/>
  <c r="AS54" i="3" s="1"/>
  <c r="Y43" i="3"/>
  <c r="Y35" i="3"/>
  <c r="AS35" i="3" s="1"/>
  <c r="Y7" i="3"/>
  <c r="AS7" i="3" s="1"/>
  <c r="Z143" i="3"/>
  <c r="AT143" i="3" s="1"/>
  <c r="Z100" i="3"/>
  <c r="AT100" i="3" s="1"/>
  <c r="Z72" i="3"/>
  <c r="AT72" i="3" s="1"/>
  <c r="Z63" i="3"/>
  <c r="AT63" i="3" s="1"/>
  <c r="Z31" i="3"/>
  <c r="AT31" i="3" s="1"/>
  <c r="AA95" i="3"/>
  <c r="AU95" i="3" s="1"/>
  <c r="AA31" i="3"/>
  <c r="AU31" i="3" s="1"/>
  <c r="AB146" i="3"/>
  <c r="AV146" i="3" s="1"/>
  <c r="AB133" i="3"/>
  <c r="AV133" i="3" s="1"/>
  <c r="AB117" i="3"/>
  <c r="AV117" i="3" s="1"/>
  <c r="AB101" i="3"/>
  <c r="AV101" i="3" s="1"/>
  <c r="AB77" i="3"/>
  <c r="AV77" i="3" s="1"/>
  <c r="AB61" i="3"/>
  <c r="AV61" i="3" s="1"/>
  <c r="AB49" i="3"/>
  <c r="AV49" i="3" s="1"/>
  <c r="AB33" i="3"/>
  <c r="AV33" i="3" s="1"/>
  <c r="AB18" i="3"/>
  <c r="AV18" i="3" s="1"/>
  <c r="AB5" i="3"/>
  <c r="AV5" i="3" s="1"/>
  <c r="Z21" i="3"/>
  <c r="AT21" i="3" s="1"/>
  <c r="Y21" i="3"/>
  <c r="AS21" i="3" s="1"/>
  <c r="Z5" i="3"/>
  <c r="AT5" i="3" s="1"/>
  <c r="Y5" i="3"/>
  <c r="AS5" i="3" s="1"/>
  <c r="AA140" i="3"/>
  <c r="AU140" i="3" s="1"/>
  <c r="AB140" i="3"/>
  <c r="AV140" i="3" s="1"/>
  <c r="AB112" i="3"/>
  <c r="AV112" i="3" s="1"/>
  <c r="AA112" i="3"/>
  <c r="AU112" i="3" s="1"/>
  <c r="AA104" i="3"/>
  <c r="AB104" i="3"/>
  <c r="AV104" i="3" s="1"/>
  <c r="AB80" i="3"/>
  <c r="AV80" i="3" s="1"/>
  <c r="AA80" i="3"/>
  <c r="AU80" i="3" s="1"/>
  <c r="AA76" i="3"/>
  <c r="AU76" i="3" s="1"/>
  <c r="AB76" i="3"/>
  <c r="AV76" i="3" s="1"/>
  <c r="AA56" i="3"/>
  <c r="AB56" i="3"/>
  <c r="AV56" i="3" s="1"/>
  <c r="AB36" i="3"/>
  <c r="AV36" i="3" s="1"/>
  <c r="AA36" i="3"/>
  <c r="AU36" i="3" s="1"/>
  <c r="AA12" i="3"/>
  <c r="AB12" i="3"/>
  <c r="AV12" i="3" s="1"/>
  <c r="AB4" i="3"/>
  <c r="AV4" i="3" s="1"/>
  <c r="AA4" i="3"/>
  <c r="Y145" i="3"/>
  <c r="Y93" i="3"/>
  <c r="AS93" i="3" s="1"/>
  <c r="Y81" i="3"/>
  <c r="Y61" i="3"/>
  <c r="AS61" i="3" s="1"/>
  <c r="Y29" i="3"/>
  <c r="AS29" i="3" s="1"/>
  <c r="Y17" i="3"/>
  <c r="Z121" i="3"/>
  <c r="AT121" i="3" s="1"/>
  <c r="Y140" i="3"/>
  <c r="AS140" i="3" s="1"/>
  <c r="Z140" i="3"/>
  <c r="Y124" i="3"/>
  <c r="AS124" i="3" s="1"/>
  <c r="Z124" i="3"/>
  <c r="AT124" i="3" s="1"/>
  <c r="Y108" i="3"/>
  <c r="AS108" i="3" s="1"/>
  <c r="Z108" i="3"/>
  <c r="Y92" i="3"/>
  <c r="AS92" i="3" s="1"/>
  <c r="Z92" i="3"/>
  <c r="AT92" i="3" s="1"/>
  <c r="BB92" i="3" s="1"/>
  <c r="BV92" i="3" s="1"/>
  <c r="Y76" i="3"/>
  <c r="AS76" i="3" s="1"/>
  <c r="Z76" i="3"/>
  <c r="Y60" i="3"/>
  <c r="AS60" i="3" s="1"/>
  <c r="Z60" i="3"/>
  <c r="AT60" i="3" s="1"/>
  <c r="Y44" i="3"/>
  <c r="AS44" i="3" s="1"/>
  <c r="Z44" i="3"/>
  <c r="Z40" i="3"/>
  <c r="AT40" i="3" s="1"/>
  <c r="Y40" i="3"/>
  <c r="AS40" i="3" s="1"/>
  <c r="Y36" i="3"/>
  <c r="AS36" i="3" s="1"/>
  <c r="Z36" i="3"/>
  <c r="AT36" i="3" s="1"/>
  <c r="Y28" i="3"/>
  <c r="AS28" i="3" s="1"/>
  <c r="Z28" i="3"/>
  <c r="AT28" i="3" s="1"/>
  <c r="Z24" i="3"/>
  <c r="AT24" i="3" s="1"/>
  <c r="Y24" i="3"/>
  <c r="AS24" i="3" s="1"/>
  <c r="Y16" i="3"/>
  <c r="AS16" i="3" s="1"/>
  <c r="Z16" i="3"/>
  <c r="AT16" i="3" s="1"/>
  <c r="Z8" i="3"/>
  <c r="AT8" i="3" s="1"/>
  <c r="Y8" i="3"/>
  <c r="AS8" i="3" s="1"/>
  <c r="AB143" i="3"/>
  <c r="AV143" i="3" s="1"/>
  <c r="AA143" i="3"/>
  <c r="AU143" i="3" s="1"/>
  <c r="AB135" i="3"/>
  <c r="AV135" i="3" s="1"/>
  <c r="AA135" i="3"/>
  <c r="AU135" i="3" s="1"/>
  <c r="AB131" i="3"/>
  <c r="AV131" i="3" s="1"/>
  <c r="AA131" i="3"/>
  <c r="AU131" i="3" s="1"/>
  <c r="AB123" i="3"/>
  <c r="AV123" i="3" s="1"/>
  <c r="AA123" i="3"/>
  <c r="AU123" i="3" s="1"/>
  <c r="AB119" i="3"/>
  <c r="AV119" i="3" s="1"/>
  <c r="AA119" i="3"/>
  <c r="AU119" i="3" s="1"/>
  <c r="AB115" i="3"/>
  <c r="AV115" i="3" s="1"/>
  <c r="AA115" i="3"/>
  <c r="AU115" i="3" s="1"/>
  <c r="AB111" i="3"/>
  <c r="AV111" i="3" s="1"/>
  <c r="AA111" i="3"/>
  <c r="AU111" i="3" s="1"/>
  <c r="AB103" i="3"/>
  <c r="AV103" i="3" s="1"/>
  <c r="AA103" i="3"/>
  <c r="AB99" i="3"/>
  <c r="AV99" i="3" s="1"/>
  <c r="AA99" i="3"/>
  <c r="AU99" i="3" s="1"/>
  <c r="AB91" i="3"/>
  <c r="AV91" i="3" s="1"/>
  <c r="AA91" i="3"/>
  <c r="AU91" i="3" s="1"/>
  <c r="AB87" i="3"/>
  <c r="AA87" i="3"/>
  <c r="AU87" i="3" s="1"/>
  <c r="AB83" i="3"/>
  <c r="AV83" i="3" s="1"/>
  <c r="AA83" i="3"/>
  <c r="AU83" i="3" s="1"/>
  <c r="AB79" i="3"/>
  <c r="AV79" i="3" s="1"/>
  <c r="AA79" i="3"/>
  <c r="AU79" i="3" s="1"/>
  <c r="AB71" i="3"/>
  <c r="AV71" i="3" s="1"/>
  <c r="AA71" i="3"/>
  <c r="AU71" i="3" s="1"/>
  <c r="AB67" i="3"/>
  <c r="AV67" i="3" s="1"/>
  <c r="AA67" i="3"/>
  <c r="AU67" i="3" s="1"/>
  <c r="AB59" i="3"/>
  <c r="AV59" i="3" s="1"/>
  <c r="AA59" i="3"/>
  <c r="AU59" i="3" s="1"/>
  <c r="AB55" i="3"/>
  <c r="AV55" i="3" s="1"/>
  <c r="AA55" i="3"/>
  <c r="AU55" i="3" s="1"/>
  <c r="AB51" i="3"/>
  <c r="AV51" i="3" s="1"/>
  <c r="AA51" i="3"/>
  <c r="AU51" i="3" s="1"/>
  <c r="AB47" i="3"/>
  <c r="AV47" i="3" s="1"/>
  <c r="AA47" i="3"/>
  <c r="AU47" i="3" s="1"/>
  <c r="AB39" i="3"/>
  <c r="AV39" i="3" s="1"/>
  <c r="AA39" i="3"/>
  <c r="AU39" i="3" s="1"/>
  <c r="AB35" i="3"/>
  <c r="AV35" i="3" s="1"/>
  <c r="AA35" i="3"/>
  <c r="AU35" i="3" s="1"/>
  <c r="AB27" i="3"/>
  <c r="AV27" i="3" s="1"/>
  <c r="AA27" i="3"/>
  <c r="AB23" i="3"/>
  <c r="AV23" i="3" s="1"/>
  <c r="AA23" i="3"/>
  <c r="AU23" i="3" s="1"/>
  <c r="AB19" i="3"/>
  <c r="AV19" i="3" s="1"/>
  <c r="AA19" i="3"/>
  <c r="AB15" i="3"/>
  <c r="AV15" i="3" s="1"/>
  <c r="AA15" i="3"/>
  <c r="AU15" i="3" s="1"/>
  <c r="AB7" i="3"/>
  <c r="AV7" i="3" s="1"/>
  <c r="AA7" i="3"/>
  <c r="AU7" i="3" s="1"/>
  <c r="AB3" i="3"/>
  <c r="AV3" i="3" s="1"/>
  <c r="AA3" i="3"/>
  <c r="AU3" i="3" s="1"/>
  <c r="Y2" i="3"/>
  <c r="Y137" i="3"/>
  <c r="AS137" i="3" s="1"/>
  <c r="Y105" i="3"/>
  <c r="AS105" i="3" s="1"/>
  <c r="Y73" i="3"/>
  <c r="AS73" i="3" s="1"/>
  <c r="Y41" i="3"/>
  <c r="AS41" i="3" s="1"/>
  <c r="Y9" i="3"/>
  <c r="AS9" i="3" s="1"/>
  <c r="Z148" i="3"/>
  <c r="AT148" i="3" s="1"/>
  <c r="Z141" i="3"/>
  <c r="AT141" i="3" s="1"/>
  <c r="Z133" i="3"/>
  <c r="Z120" i="3"/>
  <c r="AT120" i="3" s="1"/>
  <c r="Z112" i="3"/>
  <c r="AT112" i="3" s="1"/>
  <c r="Z84" i="3"/>
  <c r="AT84" i="3" s="1"/>
  <c r="Z77" i="3"/>
  <c r="AT77" i="3" s="1"/>
  <c r="Z69" i="3"/>
  <c r="AT69" i="3" s="1"/>
  <c r="Z56" i="3"/>
  <c r="AT56" i="3" s="1"/>
  <c r="Z48" i="3"/>
  <c r="AT48" i="3" s="1"/>
  <c r="Z20" i="3"/>
  <c r="AT20" i="3" s="1"/>
  <c r="AA147" i="3"/>
  <c r="AU147" i="3" s="1"/>
  <c r="AA116" i="3"/>
  <c r="AU116" i="3" s="1"/>
  <c r="AA96" i="3"/>
  <c r="AU96" i="3" s="1"/>
  <c r="AA75" i="3"/>
  <c r="AU75" i="3" s="1"/>
  <c r="AA63" i="3"/>
  <c r="AU63" i="3" s="1"/>
  <c r="AB136" i="3"/>
  <c r="AV136" i="3" s="1"/>
  <c r="AB88" i="3"/>
  <c r="AV88" i="3" s="1"/>
  <c r="AB44" i="3"/>
  <c r="AV44" i="3" s="1"/>
  <c r="AB8" i="3"/>
  <c r="Z37" i="3"/>
  <c r="Y37" i="3"/>
  <c r="AS37" i="3" s="1"/>
  <c r="AB132" i="3"/>
  <c r="AV132" i="3" s="1"/>
  <c r="AA132" i="3"/>
  <c r="AA124" i="3"/>
  <c r="AU124" i="3" s="1"/>
  <c r="AB124" i="3"/>
  <c r="AV124" i="3" s="1"/>
  <c r="AA120" i="3"/>
  <c r="AU120" i="3" s="1"/>
  <c r="AB120" i="3"/>
  <c r="AB100" i="3"/>
  <c r="AA100" i="3"/>
  <c r="AU100" i="3" s="1"/>
  <c r="AB68" i="3"/>
  <c r="AV68" i="3" s="1"/>
  <c r="AA68" i="3"/>
  <c r="AA60" i="3"/>
  <c r="AU60" i="3" s="1"/>
  <c r="AB60" i="3"/>
  <c r="AV60" i="3" s="1"/>
  <c r="AB48" i="3"/>
  <c r="AV48" i="3" s="1"/>
  <c r="AA48" i="3"/>
  <c r="AA40" i="3"/>
  <c r="AU40" i="3" s="1"/>
  <c r="AB40" i="3"/>
  <c r="AV40" i="3" s="1"/>
  <c r="AB16" i="3"/>
  <c r="AV16" i="3" s="1"/>
  <c r="AA16" i="3"/>
  <c r="AU16" i="3" s="1"/>
  <c r="Y125" i="3"/>
  <c r="AS125" i="3" s="1"/>
  <c r="Y113" i="3"/>
  <c r="AS113" i="3" s="1"/>
  <c r="Y49" i="3"/>
  <c r="AS49" i="3" s="1"/>
  <c r="Z85" i="3"/>
  <c r="AT85" i="3" s="1"/>
  <c r="Z57" i="3"/>
  <c r="AT57" i="3" s="1"/>
  <c r="AA84" i="3"/>
  <c r="AA64" i="3"/>
  <c r="AU64" i="3" s="1"/>
  <c r="AB92" i="3"/>
  <c r="Y129" i="3"/>
  <c r="AS129" i="3" s="1"/>
  <c r="Y109" i="3"/>
  <c r="AS109" i="3" s="1"/>
  <c r="Y97" i="3"/>
  <c r="AS97" i="3" s="1"/>
  <c r="Y65" i="3"/>
  <c r="AS65" i="3" s="1"/>
  <c r="Y45" i="3"/>
  <c r="AS45" i="3" s="1"/>
  <c r="Y33" i="3"/>
  <c r="AS33" i="3" s="1"/>
  <c r="Y13" i="3"/>
  <c r="AS13" i="3" s="1"/>
  <c r="Z117" i="3"/>
  <c r="Z89" i="3"/>
  <c r="AT89" i="3" s="1"/>
  <c r="Z53" i="3"/>
  <c r="AT53" i="3" s="1"/>
  <c r="AA144" i="3"/>
  <c r="AU144" i="3" s="1"/>
  <c r="AA128" i="3"/>
  <c r="AA20" i="3"/>
  <c r="AU20" i="3" s="1"/>
  <c r="AB28" i="3"/>
  <c r="AV28" i="3" s="1"/>
  <c r="Y25" i="3"/>
  <c r="AS25" i="3" s="1"/>
  <c r="Z144" i="3"/>
  <c r="Z116" i="3"/>
  <c r="AT116" i="3" s="1"/>
  <c r="Z101" i="3"/>
  <c r="AT101" i="3" s="1"/>
  <c r="Z88" i="3"/>
  <c r="AT88" i="3" s="1"/>
  <c r="Z80" i="3"/>
  <c r="AT80" i="3" s="1"/>
  <c r="Z52" i="3"/>
  <c r="AT52" i="3" s="1"/>
  <c r="BB52" i="3" s="1"/>
  <c r="BV52" i="3" s="1"/>
  <c r="Z32" i="3"/>
  <c r="AT32" i="3" s="1"/>
  <c r="Z12" i="3"/>
  <c r="AT12" i="3" s="1"/>
  <c r="Z4" i="3"/>
  <c r="AA139" i="3"/>
  <c r="AU139" i="3" s="1"/>
  <c r="AA127" i="3"/>
  <c r="AU127" i="3" s="1"/>
  <c r="AA52" i="3"/>
  <c r="AU52" i="3" s="1"/>
  <c r="AA32" i="3"/>
  <c r="AA11" i="3"/>
  <c r="AU11" i="3" s="1"/>
  <c r="AB108" i="3"/>
  <c r="AV108" i="3" s="1"/>
  <c r="AB72" i="3"/>
  <c r="AV72" i="3" s="1"/>
  <c r="AB24" i="3"/>
  <c r="AB126" i="3"/>
  <c r="AV126" i="3" s="1"/>
  <c r="AA126" i="3"/>
  <c r="AU126" i="3" s="1"/>
  <c r="AB110" i="3"/>
  <c r="AV110" i="3" s="1"/>
  <c r="AA110" i="3"/>
  <c r="AU110" i="3" s="1"/>
  <c r="AB94" i="3"/>
  <c r="AA94" i="3"/>
  <c r="AU94" i="3" s="1"/>
  <c r="AB78" i="3"/>
  <c r="AV78" i="3" s="1"/>
  <c r="AA78" i="3"/>
  <c r="AB62" i="3"/>
  <c r="AV62" i="3" s="1"/>
  <c r="AA62" i="3"/>
  <c r="AU62" i="3" s="1"/>
  <c r="AB46" i="3"/>
  <c r="AV46" i="3" s="1"/>
  <c r="AA46" i="3"/>
  <c r="AU46" i="3" s="1"/>
  <c r="AB30" i="3"/>
  <c r="AA30" i="3"/>
  <c r="AU30" i="3" s="1"/>
  <c r="AB14" i="3"/>
  <c r="AA14" i="3"/>
  <c r="AU14" i="3" s="1"/>
  <c r="Y15" i="3"/>
  <c r="AS15" i="3" s="1"/>
  <c r="AA142" i="3"/>
  <c r="AA122" i="3"/>
  <c r="AA90" i="3"/>
  <c r="AU90" i="3" s="1"/>
  <c r="AA58" i="3"/>
  <c r="AA26" i="3"/>
  <c r="AU26" i="3" s="1"/>
  <c r="AB130" i="3"/>
  <c r="AV130" i="3" s="1"/>
  <c r="AB66" i="3"/>
  <c r="AB137" i="3"/>
  <c r="AV137" i="3" s="1"/>
  <c r="AB121" i="3"/>
  <c r="AV121" i="3" s="1"/>
  <c r="AB105" i="3"/>
  <c r="AV105" i="3" s="1"/>
  <c r="AB89" i="3"/>
  <c r="AB73" i="3"/>
  <c r="AV73" i="3" s="1"/>
  <c r="AB57" i="3"/>
  <c r="AV57" i="3" s="1"/>
  <c r="AB41" i="3"/>
  <c r="AV41" i="3" s="1"/>
  <c r="AB25" i="3"/>
  <c r="AV25" i="3" s="1"/>
  <c r="AB9" i="3"/>
  <c r="AV9" i="3" s="1"/>
  <c r="AC142" i="5" l="1"/>
  <c r="BQ142" i="5" s="1"/>
  <c r="AC137" i="5"/>
  <c r="BQ137" i="5" s="1"/>
  <c r="AC113" i="5"/>
  <c r="BQ113" i="5" s="1"/>
  <c r="AC71" i="5"/>
  <c r="BQ71" i="5" s="1"/>
  <c r="AC74" i="5"/>
  <c r="BQ74" i="5" s="1"/>
  <c r="AC63" i="5"/>
  <c r="BQ63" i="5" s="1"/>
  <c r="AC46" i="5"/>
  <c r="BQ46" i="5" s="1"/>
  <c r="AC38" i="5"/>
  <c r="BQ38" i="5" s="1"/>
  <c r="AD26" i="5"/>
  <c r="BR26" i="5" s="1"/>
  <c r="AD6" i="5"/>
  <c r="BR6" i="5" s="1"/>
  <c r="AD5" i="5"/>
  <c r="BR5" i="5" s="1"/>
  <c r="AC5" i="5"/>
  <c r="BQ5" i="5" s="1"/>
  <c r="AD18" i="5"/>
  <c r="BR18" i="5" s="1"/>
  <c r="AD27" i="5"/>
  <c r="BR27" i="5" s="1"/>
  <c r="AC42" i="5"/>
  <c r="BQ42" i="5" s="1"/>
  <c r="AD17" i="5"/>
  <c r="BR17" i="5" s="1"/>
  <c r="AC29" i="5"/>
  <c r="BQ29" i="5" s="1"/>
  <c r="AC33" i="5"/>
  <c r="BQ33" i="5" s="1"/>
  <c r="AD49" i="5"/>
  <c r="BR49" i="5" s="1"/>
  <c r="AC105" i="5"/>
  <c r="BQ105" i="5" s="1"/>
  <c r="AC67" i="5"/>
  <c r="BQ67" i="5" s="1"/>
  <c r="AD41" i="5"/>
  <c r="BR41" i="5" s="1"/>
  <c r="AD61" i="5"/>
  <c r="BR61" i="5" s="1"/>
  <c r="AC94" i="5"/>
  <c r="BQ94" i="5" s="1"/>
  <c r="AD72" i="5"/>
  <c r="BR72" i="5" s="1"/>
  <c r="AC78" i="5"/>
  <c r="BQ78" i="5" s="1"/>
  <c r="AC69" i="5"/>
  <c r="BQ69" i="5" s="1"/>
  <c r="AD93" i="5"/>
  <c r="BR93" i="5" s="1"/>
  <c r="AD68" i="5"/>
  <c r="BR68" i="5" s="1"/>
  <c r="AD80" i="5"/>
  <c r="BR80" i="5" s="1"/>
  <c r="AD122" i="5"/>
  <c r="BR122" i="5" s="1"/>
  <c r="AC132" i="5"/>
  <c r="BQ132" i="5" s="1"/>
  <c r="AC77" i="5"/>
  <c r="BQ77" i="5" s="1"/>
  <c r="AC85" i="5"/>
  <c r="BQ85" i="5" s="1"/>
  <c r="AC97" i="5"/>
  <c r="BQ97" i="5" s="1"/>
  <c r="AC99" i="5"/>
  <c r="BQ99" i="5" s="1"/>
  <c r="AC110" i="5"/>
  <c r="BQ110" i="5" s="1"/>
  <c r="AD110" i="5"/>
  <c r="BR110" i="5" s="1"/>
  <c r="AD112" i="5"/>
  <c r="BR112" i="5" s="1"/>
  <c r="AC118" i="5"/>
  <c r="BQ118" i="5" s="1"/>
  <c r="AD142" i="5"/>
  <c r="BR142" i="5" s="1"/>
  <c r="AD118" i="5"/>
  <c r="BR118" i="5" s="1"/>
  <c r="AC134" i="5"/>
  <c r="BQ134" i="5" s="1"/>
  <c r="AC145" i="5"/>
  <c r="BQ145" i="5" s="1"/>
  <c r="AD137" i="5"/>
  <c r="BR137" i="5" s="1"/>
  <c r="AC135" i="5"/>
  <c r="BQ135" i="5" s="1"/>
  <c r="AD2" i="5"/>
  <c r="AC4" i="5"/>
  <c r="BQ4" i="5" s="1"/>
  <c r="AD20" i="5"/>
  <c r="BR20" i="5" s="1"/>
  <c r="AD19" i="5"/>
  <c r="BR19" i="5" s="1"/>
  <c r="AD25" i="5"/>
  <c r="BR25" i="5" s="1"/>
  <c r="AD37" i="5"/>
  <c r="BR37" i="5" s="1"/>
  <c r="AD64" i="5"/>
  <c r="BR64" i="5" s="1"/>
  <c r="AC60" i="5"/>
  <c r="BQ60" i="5" s="1"/>
  <c r="AD59" i="5"/>
  <c r="BR59" i="5" s="1"/>
  <c r="AD70" i="5"/>
  <c r="BR70" i="5" s="1"/>
  <c r="AC72" i="5"/>
  <c r="BQ72" i="5" s="1"/>
  <c r="AD60" i="5"/>
  <c r="BR60" i="5" s="1"/>
  <c r="AD73" i="5"/>
  <c r="BR73" i="5" s="1"/>
  <c r="AD85" i="5"/>
  <c r="BR85" i="5" s="1"/>
  <c r="AD58" i="5"/>
  <c r="BR58" i="5" s="1"/>
  <c r="AD71" i="5"/>
  <c r="BR71" i="5" s="1"/>
  <c r="AC128" i="5"/>
  <c r="BQ128" i="5" s="1"/>
  <c r="AC121" i="5"/>
  <c r="BQ121" i="5" s="1"/>
  <c r="AD97" i="5"/>
  <c r="BR97" i="5" s="1"/>
  <c r="AC102" i="5"/>
  <c r="BQ102" i="5" s="1"/>
  <c r="AC93" i="5"/>
  <c r="BQ93" i="5" s="1"/>
  <c r="AC101" i="5"/>
  <c r="BQ101" i="5" s="1"/>
  <c r="AC106" i="5"/>
  <c r="BQ106" i="5" s="1"/>
  <c r="AC123" i="5"/>
  <c r="BQ123" i="5" s="1"/>
  <c r="AD120" i="5"/>
  <c r="BR120" i="5" s="1"/>
  <c r="AD128" i="5"/>
  <c r="BR128" i="5" s="1"/>
  <c r="AD124" i="5"/>
  <c r="BR124" i="5" s="1"/>
  <c r="AC127" i="5"/>
  <c r="BQ127" i="5" s="1"/>
  <c r="AC131" i="5"/>
  <c r="BQ131" i="5" s="1"/>
  <c r="AC129" i="5"/>
  <c r="BQ129" i="5" s="1"/>
  <c r="AC133" i="5"/>
  <c r="BQ133" i="5" s="1"/>
  <c r="AD126" i="5"/>
  <c r="BR126" i="5" s="1"/>
  <c r="AD130" i="5"/>
  <c r="BR130" i="5" s="1"/>
  <c r="AC141" i="5"/>
  <c r="BQ141" i="5" s="1"/>
  <c r="AD22" i="5"/>
  <c r="BR22" i="5" s="1"/>
  <c r="AD24" i="5"/>
  <c r="BR24" i="5" s="1"/>
  <c r="AD21" i="5"/>
  <c r="BR21" i="5" s="1"/>
  <c r="AD33" i="5"/>
  <c r="BR33" i="5" s="1"/>
  <c r="AC30" i="5"/>
  <c r="BQ30" i="5" s="1"/>
  <c r="AC34" i="5"/>
  <c r="BQ34" i="5" s="1"/>
  <c r="AC49" i="5"/>
  <c r="BQ49" i="5" s="1"/>
  <c r="AD51" i="5"/>
  <c r="BR51" i="5" s="1"/>
  <c r="AC53" i="5"/>
  <c r="BQ53" i="5" s="1"/>
  <c r="AD55" i="5"/>
  <c r="BR55" i="5" s="1"/>
  <c r="AD69" i="5"/>
  <c r="BR69" i="5" s="1"/>
  <c r="AC48" i="5"/>
  <c r="BQ48" i="5" s="1"/>
  <c r="AC52" i="5"/>
  <c r="BQ52" i="5" s="1"/>
  <c r="AC56" i="5"/>
  <c r="BQ56" i="5" s="1"/>
  <c r="AC59" i="5"/>
  <c r="BQ59" i="5" s="1"/>
  <c r="AC82" i="5"/>
  <c r="BQ82" i="5" s="1"/>
  <c r="AC50" i="5"/>
  <c r="BQ50" i="5" s="1"/>
  <c r="AC90" i="5"/>
  <c r="BQ90" i="5" s="1"/>
  <c r="AC61" i="5"/>
  <c r="BQ61" i="5" s="1"/>
  <c r="AD81" i="5"/>
  <c r="BR81" i="5" s="1"/>
  <c r="AD96" i="5"/>
  <c r="BR96" i="5" s="1"/>
  <c r="AD57" i="5"/>
  <c r="BR57" i="5" s="1"/>
  <c r="AD65" i="5"/>
  <c r="BR65" i="5" s="1"/>
  <c r="AD77" i="5"/>
  <c r="BR77" i="5" s="1"/>
  <c r="AC81" i="5"/>
  <c r="BQ81" i="5" s="1"/>
  <c r="AD117" i="5"/>
  <c r="BR117" i="5" s="1"/>
  <c r="AD109" i="5"/>
  <c r="BR109" i="5" s="1"/>
  <c r="AD106" i="5"/>
  <c r="BR106" i="5" s="1"/>
  <c r="AD101" i="5"/>
  <c r="BR101" i="5" s="1"/>
  <c r="AC124" i="5"/>
  <c r="BQ124" i="5" s="1"/>
  <c r="AD104" i="5"/>
  <c r="BR104" i="5" s="1"/>
  <c r="AD116" i="5"/>
  <c r="BR116" i="5" s="1"/>
  <c r="AC122" i="5"/>
  <c r="BQ122" i="5" s="1"/>
  <c r="AD121" i="5"/>
  <c r="BR121" i="5" s="1"/>
  <c r="AD145" i="5"/>
  <c r="BR145" i="5" s="1"/>
  <c r="AD143" i="5"/>
  <c r="BR143" i="5" s="1"/>
  <c r="AD44" i="5"/>
  <c r="BR44" i="5" s="1"/>
  <c r="AC36" i="5"/>
  <c r="BQ36" i="5" s="1"/>
  <c r="AD16" i="5"/>
  <c r="BR16" i="5" s="1"/>
  <c r="AC32" i="5"/>
  <c r="BQ32" i="5" s="1"/>
  <c r="AC6" i="5"/>
  <c r="BQ6" i="5" s="1"/>
  <c r="AD15" i="5"/>
  <c r="BR15" i="5" s="1"/>
  <c r="AD23" i="5"/>
  <c r="BR23" i="5" s="1"/>
  <c r="AD45" i="5"/>
  <c r="BR45" i="5" s="1"/>
  <c r="AC86" i="5"/>
  <c r="BQ86" i="5" s="1"/>
  <c r="AC68" i="5"/>
  <c r="BQ68" i="5" s="1"/>
  <c r="AD31" i="5"/>
  <c r="BR31" i="5" s="1"/>
  <c r="AD35" i="5"/>
  <c r="BR35" i="5" s="1"/>
  <c r="AC54" i="5"/>
  <c r="BQ54" i="5" s="1"/>
  <c r="AC70" i="5"/>
  <c r="BQ70" i="5" s="1"/>
  <c r="AC64" i="5"/>
  <c r="BQ64" i="5" s="1"/>
  <c r="AD67" i="5"/>
  <c r="BR67" i="5" s="1"/>
  <c r="AD89" i="5"/>
  <c r="BR89" i="5" s="1"/>
  <c r="AD88" i="5"/>
  <c r="BR88" i="5" s="1"/>
  <c r="AD63" i="5"/>
  <c r="BR63" i="5" s="1"/>
  <c r="AD66" i="5"/>
  <c r="BR66" i="5" s="1"/>
  <c r="AC120" i="5"/>
  <c r="BQ120" i="5" s="1"/>
  <c r="AC89" i="5"/>
  <c r="BQ89" i="5" s="1"/>
  <c r="AD111" i="5"/>
  <c r="BR111" i="5" s="1"/>
  <c r="AC98" i="5"/>
  <c r="BQ98" i="5" s="1"/>
  <c r="AD107" i="5"/>
  <c r="BR107" i="5" s="1"/>
  <c r="AD114" i="5"/>
  <c r="BR114" i="5" s="1"/>
  <c r="AD108" i="5"/>
  <c r="BR108" i="5" s="1"/>
  <c r="AC125" i="5"/>
  <c r="BQ125" i="5" s="1"/>
  <c r="AD138" i="5"/>
  <c r="BR138" i="5" s="1"/>
  <c r="AD141" i="5"/>
  <c r="BR141" i="5" s="1"/>
  <c r="AD146" i="5"/>
  <c r="BR146" i="5" s="1"/>
  <c r="AC139" i="5"/>
  <c r="BQ139" i="5" s="1"/>
  <c r="AD135" i="5"/>
  <c r="BR135" i="5" s="1"/>
  <c r="AD94" i="5"/>
  <c r="BR94" i="5" s="1"/>
  <c r="AD90" i="5"/>
  <c r="BR90" i="5" s="1"/>
  <c r="AC76" i="5"/>
  <c r="BQ76" i="5" s="1"/>
  <c r="AD48" i="5"/>
  <c r="BR48" i="5" s="1"/>
  <c r="AD95" i="5"/>
  <c r="BR95" i="5" s="1"/>
  <c r="AD87" i="5"/>
  <c r="BR87" i="5" s="1"/>
  <c r="AC73" i="5"/>
  <c r="BQ73" i="5" s="1"/>
  <c r="AD103" i="5"/>
  <c r="BR103" i="5" s="1"/>
  <c r="AC23" i="5"/>
  <c r="BQ23" i="5" s="1"/>
  <c r="AC19" i="5"/>
  <c r="BQ19" i="5" s="1"/>
  <c r="AC15" i="5"/>
  <c r="BQ15" i="5" s="1"/>
  <c r="AD75" i="5"/>
  <c r="BR75" i="5" s="1"/>
  <c r="AC7" i="5"/>
  <c r="BQ7" i="5" s="1"/>
  <c r="AC146" i="5"/>
  <c r="BQ146" i="5" s="1"/>
  <c r="AD140" i="5"/>
  <c r="BR140" i="5" s="1"/>
  <c r="AD129" i="5"/>
  <c r="BR129" i="5" s="1"/>
  <c r="AD115" i="5"/>
  <c r="BR115" i="5" s="1"/>
  <c r="AD86" i="5"/>
  <c r="BR86" i="5" s="1"/>
  <c r="AD52" i="5"/>
  <c r="BR52" i="5" s="1"/>
  <c r="AC95" i="5"/>
  <c r="BQ95" i="5" s="1"/>
  <c r="AD54" i="5"/>
  <c r="BR54" i="5" s="1"/>
  <c r="AD38" i="5"/>
  <c r="BR38" i="5" s="1"/>
  <c r="AC79" i="5"/>
  <c r="BQ79" i="5" s="1"/>
  <c r="AD40" i="5"/>
  <c r="BR40" i="5" s="1"/>
  <c r="AC31" i="5"/>
  <c r="BQ31" i="5" s="1"/>
  <c r="AC83" i="5"/>
  <c r="BQ83" i="5" s="1"/>
  <c r="AC11" i="5"/>
  <c r="BQ11" i="5" s="1"/>
  <c r="AD119" i="5"/>
  <c r="BR119" i="5" s="1"/>
  <c r="AC117" i="5"/>
  <c r="BQ117" i="5" s="1"/>
  <c r="AC116" i="5"/>
  <c r="BQ116" i="5" s="1"/>
  <c r="AC80" i="5"/>
  <c r="BQ80" i="5" s="1"/>
  <c r="AD10" i="5"/>
  <c r="BR10" i="5" s="1"/>
  <c r="AC130" i="5"/>
  <c r="BQ130" i="5" s="1"/>
  <c r="AD99" i="5"/>
  <c r="BR99" i="5" s="1"/>
  <c r="AC108" i="5"/>
  <c r="BQ108" i="5" s="1"/>
  <c r="AC39" i="5"/>
  <c r="BQ39" i="5" s="1"/>
  <c r="AC91" i="5"/>
  <c r="BQ91" i="5" s="1"/>
  <c r="AD39" i="5"/>
  <c r="BR39" i="5" s="1"/>
  <c r="AD32" i="5"/>
  <c r="BR32" i="5" s="1"/>
  <c r="AC144" i="5"/>
  <c r="BQ144" i="5" s="1"/>
  <c r="AD131" i="5"/>
  <c r="BR131" i="5" s="1"/>
  <c r="AC111" i="5"/>
  <c r="BQ111" i="5" s="1"/>
  <c r="AD62" i="5"/>
  <c r="BR62" i="5" s="1"/>
  <c r="AD50" i="5"/>
  <c r="BR50" i="5" s="1"/>
  <c r="AC24" i="5"/>
  <c r="BQ24" i="5" s="1"/>
  <c r="AD28" i="5"/>
  <c r="BR28" i="5" s="1"/>
  <c r="AC10" i="5"/>
  <c r="BQ10" i="5" s="1"/>
  <c r="AC87" i="5"/>
  <c r="BQ87" i="5" s="1"/>
  <c r="AC27" i="5"/>
  <c r="BQ27" i="5" s="1"/>
  <c r="AC8" i="5"/>
  <c r="BQ8" i="5" s="1"/>
  <c r="AC9" i="5"/>
  <c r="BQ9" i="5" s="1"/>
  <c r="AC138" i="5"/>
  <c r="BQ138" i="5" s="1"/>
  <c r="AD78" i="5"/>
  <c r="BR78" i="5" s="1"/>
  <c r="AD56" i="5"/>
  <c r="BR56" i="5" s="1"/>
  <c r="AD42" i="5"/>
  <c r="BR42" i="5" s="1"/>
  <c r="AD91" i="5"/>
  <c r="BR91" i="5" s="1"/>
  <c r="AC20" i="5"/>
  <c r="BQ20" i="5" s="1"/>
  <c r="AC16" i="5"/>
  <c r="BQ16" i="5" s="1"/>
  <c r="AC13" i="5"/>
  <c r="BQ13" i="5" s="1"/>
  <c r="AD148" i="5"/>
  <c r="BR148" i="5" s="1"/>
  <c r="AD139" i="5"/>
  <c r="BR139" i="5" s="1"/>
  <c r="AD132" i="5"/>
  <c r="BR132" i="5" s="1"/>
  <c r="AC104" i="5"/>
  <c r="BQ104" i="5" s="1"/>
  <c r="AD113" i="5"/>
  <c r="BR113" i="5" s="1"/>
  <c r="AC84" i="5"/>
  <c r="BQ84" i="5" s="1"/>
  <c r="AC66" i="5"/>
  <c r="BQ66" i="5" s="1"/>
  <c r="AD34" i="5"/>
  <c r="BR34" i="5" s="1"/>
  <c r="AC62" i="5"/>
  <c r="BQ62" i="5" s="1"/>
  <c r="AD14" i="5"/>
  <c r="BR14" i="5" s="1"/>
  <c r="AC92" i="5"/>
  <c r="BQ92" i="5" s="1"/>
  <c r="AC140" i="5"/>
  <c r="BQ140" i="5" s="1"/>
  <c r="AD123" i="5"/>
  <c r="BR123" i="5" s="1"/>
  <c r="AD82" i="5"/>
  <c r="BR82" i="5" s="1"/>
  <c r="AD100" i="5"/>
  <c r="BR100" i="5" s="1"/>
  <c r="AC55" i="5"/>
  <c r="BQ55" i="5" s="1"/>
  <c r="AC21" i="5"/>
  <c r="BQ21" i="5" s="1"/>
  <c r="AC17" i="5"/>
  <c r="BQ17" i="5" s="1"/>
  <c r="AD53" i="5"/>
  <c r="BR53" i="5" s="1"/>
  <c r="AC43" i="5"/>
  <c r="BQ43" i="5" s="1"/>
  <c r="AD43" i="5"/>
  <c r="BR43" i="5" s="1"/>
  <c r="AD29" i="5"/>
  <c r="BR29" i="5" s="1"/>
  <c r="AC2" i="5"/>
  <c r="AD13" i="5"/>
  <c r="BR13" i="5" s="1"/>
  <c r="AC3" i="5"/>
  <c r="BQ3" i="5" s="1"/>
  <c r="AD133" i="5"/>
  <c r="BR133" i="5" s="1"/>
  <c r="AD125" i="5"/>
  <c r="BR125" i="5" s="1"/>
  <c r="AC119" i="5"/>
  <c r="BQ119" i="5" s="1"/>
  <c r="AC115" i="5"/>
  <c r="BQ115" i="5" s="1"/>
  <c r="AC88" i="5"/>
  <c r="BQ88" i="5" s="1"/>
  <c r="AD84" i="5"/>
  <c r="BR84" i="5" s="1"/>
  <c r="AC58" i="5"/>
  <c r="BQ58" i="5" s="1"/>
  <c r="AC35" i="5"/>
  <c r="BQ35" i="5" s="1"/>
  <c r="AC103" i="5"/>
  <c r="BQ103" i="5" s="1"/>
  <c r="AC28" i="5"/>
  <c r="BQ28" i="5" s="1"/>
  <c r="AD4" i="5"/>
  <c r="BR4" i="5" s="1"/>
  <c r="AD144" i="5"/>
  <c r="BR144" i="5" s="1"/>
  <c r="AC143" i="5"/>
  <c r="BQ143" i="5" s="1"/>
  <c r="AD134" i="5"/>
  <c r="BR134" i="5" s="1"/>
  <c r="AD74" i="5"/>
  <c r="BR74" i="5" s="1"/>
  <c r="AD76" i="5"/>
  <c r="BR76" i="5" s="1"/>
  <c r="AC57" i="5"/>
  <c r="BQ57" i="5" s="1"/>
  <c r="AC126" i="5"/>
  <c r="BQ126" i="5" s="1"/>
  <c r="AD46" i="5"/>
  <c r="BR46" i="5" s="1"/>
  <c r="AC65" i="5"/>
  <c r="BQ65" i="5" s="1"/>
  <c r="AD36" i="5"/>
  <c r="BR36" i="5" s="1"/>
  <c r="AD7" i="5"/>
  <c r="BR7" i="5" s="1"/>
  <c r="AD12" i="5"/>
  <c r="BR12" i="5" s="1"/>
  <c r="AD3" i="5"/>
  <c r="BR3" i="5" s="1"/>
  <c r="AD127" i="5"/>
  <c r="BR127" i="5" s="1"/>
  <c r="AC114" i="5"/>
  <c r="BQ114" i="5" s="1"/>
  <c r="AD102" i="5"/>
  <c r="BR102" i="5" s="1"/>
  <c r="AC109" i="5"/>
  <c r="BQ109" i="5" s="1"/>
  <c r="AD79" i="5"/>
  <c r="BR79" i="5" s="1"/>
  <c r="AD83" i="5"/>
  <c r="BR83" i="5" s="1"/>
  <c r="AC148" i="5"/>
  <c r="BQ148" i="5" s="1"/>
  <c r="AC136" i="5"/>
  <c r="BQ136" i="5" s="1"/>
  <c r="AC112" i="5"/>
  <c r="BQ112" i="5" s="1"/>
  <c r="AC100" i="5"/>
  <c r="BQ100" i="5" s="1"/>
  <c r="AC51" i="5"/>
  <c r="BQ51" i="5" s="1"/>
  <c r="AC41" i="5"/>
  <c r="BQ41" i="5" s="1"/>
  <c r="AC25" i="5"/>
  <c r="BQ25" i="5" s="1"/>
  <c r="AD92" i="5"/>
  <c r="BR92" i="5" s="1"/>
  <c r="AC75" i="5"/>
  <c r="BQ75" i="5" s="1"/>
  <c r="AC26" i="5"/>
  <c r="BQ26" i="5" s="1"/>
  <c r="AC12" i="5"/>
  <c r="BQ12" i="5" s="1"/>
  <c r="AC14" i="5"/>
  <c r="BQ14" i="5" s="1"/>
  <c r="AD105" i="5"/>
  <c r="BR105" i="5" s="1"/>
  <c r="AC96" i="5"/>
  <c r="BQ96" i="5" s="1"/>
  <c r="AC47" i="5"/>
  <c r="BQ47" i="5" s="1"/>
  <c r="AC22" i="5"/>
  <c r="BQ22" i="5" s="1"/>
  <c r="AC18" i="5"/>
  <c r="BQ18" i="5" s="1"/>
  <c r="AC44" i="5"/>
  <c r="BQ44" i="5" s="1"/>
  <c r="AC37" i="5"/>
  <c r="BQ37" i="5" s="1"/>
  <c r="AD136" i="5"/>
  <c r="BR136" i="5" s="1"/>
  <c r="AC107" i="5"/>
  <c r="BQ107" i="5" s="1"/>
  <c r="AD98" i="5"/>
  <c r="BR98" i="5" s="1"/>
  <c r="AC45" i="5"/>
  <c r="BQ45" i="5" s="1"/>
  <c r="AD30" i="5"/>
  <c r="BR30" i="5" s="1"/>
  <c r="AD47" i="5"/>
  <c r="BR47" i="5" s="1"/>
  <c r="AC40" i="5"/>
  <c r="BQ40" i="5" s="1"/>
  <c r="AD11" i="5"/>
  <c r="BR11" i="5" s="1"/>
  <c r="AD9" i="5"/>
  <c r="BR9" i="5" s="1"/>
  <c r="AD8" i="5"/>
  <c r="BR8" i="5" s="1"/>
  <c r="BN12" i="5"/>
  <c r="BD12" i="5"/>
  <c r="BX12" i="5" s="1"/>
  <c r="BB12" i="5"/>
  <c r="BV12" i="5" s="1"/>
  <c r="BN32" i="5"/>
  <c r="BD32" i="5"/>
  <c r="BX32" i="5" s="1"/>
  <c r="BB32" i="5"/>
  <c r="BV32" i="5" s="1"/>
  <c r="BO66" i="5"/>
  <c r="BC66" i="5"/>
  <c r="BW66" i="5" s="1"/>
  <c r="BN99" i="5"/>
  <c r="BD99" i="5"/>
  <c r="BX99" i="5" s="1"/>
  <c r="BO131" i="5"/>
  <c r="BC131" i="5"/>
  <c r="BW131" i="5" s="1"/>
  <c r="BO81" i="5"/>
  <c r="BC81" i="5"/>
  <c r="BW81" i="5" s="1"/>
  <c r="BJ62" i="5"/>
  <c r="BZ70" i="5"/>
  <c r="BN117" i="5"/>
  <c r="BO110" i="5"/>
  <c r="BZ94" i="5"/>
  <c r="BZ97" i="5"/>
  <c r="BW130" i="5"/>
  <c r="BJ115" i="5"/>
  <c r="BC117" i="5"/>
  <c r="BW117" i="5" s="1"/>
  <c r="BM117" i="5"/>
  <c r="BX116" i="5"/>
  <c r="BO109" i="5"/>
  <c r="BN132" i="5"/>
  <c r="BN119" i="5"/>
  <c r="BD119" i="5"/>
  <c r="BX119" i="5" s="1"/>
  <c r="BB119" i="5"/>
  <c r="BV119" i="5" s="1"/>
  <c r="BK131" i="5"/>
  <c r="BZ125" i="5"/>
  <c r="BW142" i="5"/>
  <c r="BZ143" i="5"/>
  <c r="BK141" i="5"/>
  <c r="BX147" i="5"/>
  <c r="AD147" i="5"/>
  <c r="BR147" i="5" s="1"/>
  <c r="BX2" i="5"/>
  <c r="BD4" i="5"/>
  <c r="BX4" i="5" s="1"/>
  <c r="BN4" i="5"/>
  <c r="BB4" i="5"/>
  <c r="BV4" i="5" s="1"/>
  <c r="BZ13" i="5"/>
  <c r="BM4" i="5"/>
  <c r="BC11" i="5"/>
  <c r="BW11" i="5" s="1"/>
  <c r="BM11" i="5"/>
  <c r="BX17" i="5"/>
  <c r="BC28" i="5"/>
  <c r="BW28" i="5" s="1"/>
  <c r="BM28" i="5"/>
  <c r="BA28" i="5"/>
  <c r="BU28" i="5" s="1"/>
  <c r="BX37" i="5"/>
  <c r="BN64" i="5"/>
  <c r="BK16" i="5"/>
  <c r="BP63" i="5"/>
  <c r="BO85" i="5"/>
  <c r="BO32" i="5"/>
  <c r="BC32" i="5"/>
  <c r="BW32" i="5" s="1"/>
  <c r="BN40" i="5"/>
  <c r="BD40" i="5"/>
  <c r="BX40" i="5" s="1"/>
  <c r="BB40" i="5"/>
  <c r="BV40" i="5" s="1"/>
  <c r="BW68" i="5"/>
  <c r="BJ91" i="5"/>
  <c r="BP35" i="5"/>
  <c r="BZ59" i="5"/>
  <c r="BM70" i="5"/>
  <c r="BD38" i="5"/>
  <c r="BX38" i="5" s="1"/>
  <c r="BN38" i="5"/>
  <c r="BB38" i="5"/>
  <c r="BV38" i="5" s="1"/>
  <c r="BN54" i="5"/>
  <c r="BD54" i="5"/>
  <c r="BX54" i="5" s="1"/>
  <c r="BB54" i="5"/>
  <c r="BV54" i="5" s="1"/>
  <c r="BX67" i="5"/>
  <c r="BX60" i="5"/>
  <c r="BN88" i="5"/>
  <c r="BN52" i="5"/>
  <c r="BD52" i="5"/>
  <c r="BX52" i="5" s="1"/>
  <c r="BB52" i="5"/>
  <c r="BV52" i="5" s="1"/>
  <c r="BN63" i="5"/>
  <c r="BW85" i="5"/>
  <c r="BJ64" i="5"/>
  <c r="BZ72" i="5"/>
  <c r="BW93" i="5"/>
  <c r="BO122" i="5"/>
  <c r="BJ109" i="5"/>
  <c r="BN107" i="5"/>
  <c r="BZ111" i="5"/>
  <c r="BX108" i="5"/>
  <c r="BX114" i="5"/>
  <c r="BK117" i="5"/>
  <c r="BK125" i="5"/>
  <c r="BK116" i="5"/>
  <c r="BM140" i="5"/>
  <c r="BW125" i="5"/>
  <c r="BZ127" i="5"/>
  <c r="BN134" i="5"/>
  <c r="BD129" i="5"/>
  <c r="BX129" i="5" s="1"/>
  <c r="BN129" i="5"/>
  <c r="BB129" i="5"/>
  <c r="BV129" i="5" s="1"/>
  <c r="BZ139" i="5"/>
  <c r="BJ138" i="5"/>
  <c r="BJ145" i="5"/>
  <c r="BC3" i="5"/>
  <c r="BW3" i="5" s="1"/>
  <c r="BM3" i="5"/>
  <c r="BA3" i="5"/>
  <c r="BU3" i="5" s="1"/>
  <c r="BZ14" i="5"/>
  <c r="BJ9" i="5"/>
  <c r="BW6" i="5"/>
  <c r="BJ12" i="5"/>
  <c r="BZ11" i="5"/>
  <c r="BN18" i="5"/>
  <c r="BN22" i="5"/>
  <c r="BJ28" i="5"/>
  <c r="AS153" i="5"/>
  <c r="BC2" i="5"/>
  <c r="BM2" i="5"/>
  <c r="BZ26" i="5"/>
  <c r="BX33" i="5"/>
  <c r="BW37" i="5"/>
  <c r="BW51" i="5"/>
  <c r="BW62" i="5"/>
  <c r="BN75" i="5"/>
  <c r="BD75" i="5"/>
  <c r="BX75" i="5" s="1"/>
  <c r="BB75" i="5"/>
  <c r="BV75" i="5" s="1"/>
  <c r="BC105" i="5"/>
  <c r="BW105" i="5" s="1"/>
  <c r="BM15" i="5"/>
  <c r="BC15" i="5"/>
  <c r="BW15" i="5" s="1"/>
  <c r="BA15" i="5"/>
  <c r="BU15" i="5" s="1"/>
  <c r="BM19" i="5"/>
  <c r="BC19" i="5"/>
  <c r="BW19" i="5" s="1"/>
  <c r="BA19" i="5"/>
  <c r="BU19" i="5" s="1"/>
  <c r="BM23" i="5"/>
  <c r="BC23" i="5"/>
  <c r="BW23" i="5" s="1"/>
  <c r="BA23" i="5"/>
  <c r="BU23" i="5" s="1"/>
  <c r="BZ36" i="5"/>
  <c r="BX51" i="5"/>
  <c r="BK63" i="5"/>
  <c r="BD103" i="5"/>
  <c r="BX103" i="5" s="1"/>
  <c r="BN103" i="5"/>
  <c r="BB103" i="5"/>
  <c r="BV103" i="5" s="1"/>
  <c r="BN61" i="5"/>
  <c r="BZ30" i="5"/>
  <c r="BC52" i="5"/>
  <c r="BW52" i="5" s="1"/>
  <c r="BP66" i="5"/>
  <c r="BN87" i="5"/>
  <c r="BD87" i="5"/>
  <c r="BX87" i="5" s="1"/>
  <c r="BB87" i="5"/>
  <c r="BV87" i="5" s="1"/>
  <c r="BP55" i="5"/>
  <c r="BZ73" i="5"/>
  <c r="BX80" i="5"/>
  <c r="BN95" i="5"/>
  <c r="BD95" i="5"/>
  <c r="BX95" i="5" s="1"/>
  <c r="BB95" i="5"/>
  <c r="BV95" i="5" s="1"/>
  <c r="BN48" i="5"/>
  <c r="BD48" i="5"/>
  <c r="BX48" i="5" s="1"/>
  <c r="BB48" i="5"/>
  <c r="BV48" i="5" s="1"/>
  <c r="BK81" i="5"/>
  <c r="BZ58" i="5"/>
  <c r="BZ81" i="5"/>
  <c r="BZ98" i="5"/>
  <c r="BM108" i="5"/>
  <c r="BN82" i="5"/>
  <c r="BD82" i="5"/>
  <c r="BX82" i="5" s="1"/>
  <c r="BB82" i="5"/>
  <c r="BV82" i="5" s="1"/>
  <c r="BO101" i="5"/>
  <c r="BW110" i="5"/>
  <c r="BP99" i="5"/>
  <c r="BZ113" i="5"/>
  <c r="BK120" i="5"/>
  <c r="BX142" i="5"/>
  <c r="BX121" i="5"/>
  <c r="BW129" i="5"/>
  <c r="BW134" i="5"/>
  <c r="BW128" i="5"/>
  <c r="BW145" i="5"/>
  <c r="BK144" i="5"/>
  <c r="BO146" i="5"/>
  <c r="BJ141" i="5"/>
  <c r="BX143" i="5"/>
  <c r="BD146" i="5"/>
  <c r="BX146" i="5" s="1"/>
  <c r="BN146" i="5"/>
  <c r="BB146" i="5"/>
  <c r="BV146" i="5" s="1"/>
  <c r="BZ116" i="5"/>
  <c r="BD30" i="5"/>
  <c r="BX30" i="5" s="1"/>
  <c r="BN30" i="5"/>
  <c r="BB30" i="5"/>
  <c r="BV30" i="5" s="1"/>
  <c r="BO46" i="5"/>
  <c r="BC46" i="5"/>
  <c r="BW46" i="5" s="1"/>
  <c r="BN98" i="5"/>
  <c r="BD98" i="5"/>
  <c r="BX98" i="5" s="1"/>
  <c r="BB98" i="5"/>
  <c r="BV98" i="5" s="1"/>
  <c r="BM107" i="5"/>
  <c r="BC107" i="5"/>
  <c r="BW107" i="5" s="1"/>
  <c r="BD136" i="5"/>
  <c r="BX136" i="5" s="1"/>
  <c r="BN136" i="5"/>
  <c r="BB136" i="5"/>
  <c r="BV136" i="5" s="1"/>
  <c r="BV2" i="5"/>
  <c r="BF153" i="5"/>
  <c r="BZ2" i="5"/>
  <c r="BO38" i="5"/>
  <c r="BC38" i="5"/>
  <c r="BW38" i="5" s="1"/>
  <c r="BM18" i="5"/>
  <c r="BC18" i="5"/>
  <c r="BW18" i="5" s="1"/>
  <c r="BA18" i="5"/>
  <c r="BU18" i="5" s="1"/>
  <c r="BM22" i="5"/>
  <c r="BC22" i="5"/>
  <c r="BW22" i="5" s="1"/>
  <c r="BA22" i="5"/>
  <c r="BU22" i="5" s="1"/>
  <c r="BN78" i="5"/>
  <c r="BD78" i="5"/>
  <c r="BX78" i="5" s="1"/>
  <c r="BB78" i="5"/>
  <c r="BV78" i="5" s="1"/>
  <c r="BO97" i="5"/>
  <c r="BC97" i="5"/>
  <c r="BW97" i="5" s="1"/>
  <c r="BN105" i="5"/>
  <c r="BD105" i="5"/>
  <c r="BX105" i="5" s="1"/>
  <c r="BB105" i="5"/>
  <c r="BV105" i="5" s="1"/>
  <c r="BM14" i="5"/>
  <c r="BC14" i="5"/>
  <c r="BW14" i="5" s="1"/>
  <c r="BC12" i="5"/>
  <c r="BW12" i="5" s="1"/>
  <c r="BM12" i="5"/>
  <c r="BN92" i="5"/>
  <c r="BD92" i="5"/>
  <c r="BX92" i="5" s="1"/>
  <c r="BB92" i="5"/>
  <c r="BV92" i="5" s="1"/>
  <c r="BM25" i="5"/>
  <c r="BC25" i="5"/>
  <c r="BW25" i="5" s="1"/>
  <c r="BA25" i="5"/>
  <c r="BU25" i="5" s="1"/>
  <c r="BC87" i="5"/>
  <c r="BW87" i="5" s="1"/>
  <c r="BM87" i="5"/>
  <c r="BC100" i="5"/>
  <c r="BW100" i="5" s="1"/>
  <c r="BM100" i="5"/>
  <c r="BA100" i="5"/>
  <c r="BU100" i="5" s="1"/>
  <c r="BJ93" i="5"/>
  <c r="BJ101" i="5"/>
  <c r="BZ112" i="5"/>
  <c r="BN128" i="5"/>
  <c r="BN124" i="5"/>
  <c r="BK115" i="5"/>
  <c r="BZ128" i="5"/>
  <c r="BZ131" i="5"/>
  <c r="BP135" i="5"/>
  <c r="BC136" i="5"/>
  <c r="BW136" i="5" s="1"/>
  <c r="BA136" i="5"/>
  <c r="BU136" i="5" s="1"/>
  <c r="BM136" i="5"/>
  <c r="BP144" i="5"/>
  <c r="BM148" i="5"/>
  <c r="BA148" i="5"/>
  <c r="BU148" i="5" s="1"/>
  <c r="BZ145" i="5"/>
  <c r="BJ14" i="5"/>
  <c r="BZ8" i="5"/>
  <c r="BO6" i="5"/>
  <c r="BJ11" i="5"/>
  <c r="BX16" i="5"/>
  <c r="BX20" i="5"/>
  <c r="BC24" i="5"/>
  <c r="BW24" i="5" s="1"/>
  <c r="BM24" i="5"/>
  <c r="BA24" i="5"/>
  <c r="BU24" i="5" s="1"/>
  <c r="BZ28" i="5"/>
  <c r="BM62" i="5"/>
  <c r="BP77" i="5"/>
  <c r="BM105" i="5"/>
  <c r="BK25" i="5"/>
  <c r="BP54" i="5"/>
  <c r="BN83" i="5"/>
  <c r="BD83" i="5"/>
  <c r="BX83" i="5" s="1"/>
  <c r="BB83" i="5"/>
  <c r="BV83" i="5" s="1"/>
  <c r="BK32" i="5"/>
  <c r="BX61" i="5"/>
  <c r="BN79" i="5"/>
  <c r="BD79" i="5"/>
  <c r="BX79" i="5" s="1"/>
  <c r="BB79" i="5"/>
  <c r="BV79" i="5" s="1"/>
  <c r="BN47" i="5"/>
  <c r="BM78" i="5"/>
  <c r="BP39" i="5"/>
  <c r="BK59" i="5"/>
  <c r="BZ57" i="5"/>
  <c r="BN80" i="5"/>
  <c r="BP53" i="5"/>
  <c r="BP93" i="5"/>
  <c r="BJ74" i="5"/>
  <c r="BJ81" i="5"/>
  <c r="BN122" i="5"/>
  <c r="BN106" i="5"/>
  <c r="BM109" i="5"/>
  <c r="BC109" i="5"/>
  <c r="BW109" i="5" s="1"/>
  <c r="BA109" i="5"/>
  <c r="BU109" i="5" s="1"/>
  <c r="BN102" i="5"/>
  <c r="BD102" i="5"/>
  <c r="BX102" i="5" s="1"/>
  <c r="BB102" i="5"/>
  <c r="BV102" i="5" s="1"/>
  <c r="BW121" i="5"/>
  <c r="BM110" i="5"/>
  <c r="BA107" i="5"/>
  <c r="BU107" i="5" s="1"/>
  <c r="BZ124" i="5"/>
  <c r="BN142" i="5"/>
  <c r="BN127" i="5"/>
  <c r="BD127" i="5"/>
  <c r="BX127" i="5" s="1"/>
  <c r="BB127" i="5"/>
  <c r="BV127" i="5" s="1"/>
  <c r="BW135" i="5"/>
  <c r="BZ130" i="5"/>
  <c r="BM145" i="5"/>
  <c r="BO141" i="5"/>
  <c r="BF148" i="5"/>
  <c r="BZ148" i="5" s="1"/>
  <c r="BM144" i="5"/>
  <c r="BC144" i="5"/>
  <c r="BW144" i="5" s="1"/>
  <c r="BA144" i="5"/>
  <c r="BU144" i="5" s="1"/>
  <c r="BO139" i="5"/>
  <c r="BZ46" i="5"/>
  <c r="BZ20" i="5"/>
  <c r="BN14" i="5"/>
  <c r="BD14" i="5"/>
  <c r="BX14" i="5" s="1"/>
  <c r="BB14" i="5"/>
  <c r="BV14" i="5" s="1"/>
  <c r="BU2" i="5"/>
  <c r="BD3" i="5"/>
  <c r="BX3" i="5" s="1"/>
  <c r="BN3" i="5"/>
  <c r="BB3" i="5"/>
  <c r="BV3" i="5" s="1"/>
  <c r="BN8" i="5"/>
  <c r="BD8" i="5"/>
  <c r="BX8" i="5" s="1"/>
  <c r="BN7" i="5"/>
  <c r="BD7" i="5"/>
  <c r="BX7" i="5" s="1"/>
  <c r="BB7" i="5"/>
  <c r="BV7" i="5" s="1"/>
  <c r="BN36" i="5"/>
  <c r="BD36" i="5"/>
  <c r="BX36" i="5" s="1"/>
  <c r="BB36" i="5"/>
  <c r="BV36" i="5" s="1"/>
  <c r="BC91" i="5"/>
  <c r="BW91" i="5" s="1"/>
  <c r="BM91" i="5"/>
  <c r="BD46" i="5"/>
  <c r="BX46" i="5" s="1"/>
  <c r="BN46" i="5"/>
  <c r="BB46" i="5"/>
  <c r="BV46" i="5" s="1"/>
  <c r="BO127" i="5"/>
  <c r="BC127" i="5"/>
  <c r="BW127" i="5" s="1"/>
  <c r="BN10" i="5"/>
  <c r="BD10" i="5"/>
  <c r="BX10" i="5" s="1"/>
  <c r="BB10" i="5"/>
  <c r="BV10" i="5" s="1"/>
  <c r="BP147" i="5"/>
  <c r="BP145" i="5"/>
  <c r="BL145" i="5"/>
  <c r="BM142" i="5"/>
  <c r="BO140" i="5"/>
  <c r="BL136" i="5"/>
  <c r="BJ142" i="5"/>
  <c r="BL138" i="5"/>
  <c r="BP143" i="5"/>
  <c r="BK140" i="5"/>
  <c r="BL143" i="5"/>
  <c r="BL129" i="5"/>
  <c r="BL125" i="5"/>
  <c r="BJ133" i="5"/>
  <c r="BJ129" i="5"/>
  <c r="BJ125" i="5"/>
  <c r="BP140" i="5"/>
  <c r="BL135" i="5"/>
  <c r="BP131" i="5"/>
  <c r="BP127" i="5"/>
  <c r="BL118" i="5"/>
  <c r="BJ116" i="5"/>
  <c r="BL114" i="5"/>
  <c r="BJ131" i="5"/>
  <c r="BJ127" i="5"/>
  <c r="BJ120" i="5"/>
  <c r="BL132" i="5"/>
  <c r="BJ130" i="5"/>
  <c r="BL128" i="5"/>
  <c r="BJ126" i="5"/>
  <c r="BJ122" i="5"/>
  <c r="BL121" i="5"/>
  <c r="BJ134" i="5"/>
  <c r="BL117" i="5"/>
  <c r="BJ108" i="5"/>
  <c r="BL106" i="5"/>
  <c r="BJ105" i="5"/>
  <c r="BK100" i="5"/>
  <c r="BK92" i="5"/>
  <c r="BL123" i="5"/>
  <c r="BP122" i="5"/>
  <c r="BL113" i="5"/>
  <c r="BJ112" i="5"/>
  <c r="BL110" i="5"/>
  <c r="BP104" i="5"/>
  <c r="BM98" i="5"/>
  <c r="BK84" i="5"/>
  <c r="BK76" i="5"/>
  <c r="BN112" i="5"/>
  <c r="BL105" i="5"/>
  <c r="BJ104" i="5"/>
  <c r="BP119" i="5"/>
  <c r="BN118" i="5"/>
  <c r="BO99" i="5"/>
  <c r="BL111" i="5"/>
  <c r="BN101" i="5"/>
  <c r="BK94" i="5"/>
  <c r="BJ73" i="5"/>
  <c r="BL72" i="5"/>
  <c r="BJ65" i="5"/>
  <c r="BL64" i="5"/>
  <c r="BL56" i="5"/>
  <c r="BL52" i="5"/>
  <c r="BL48" i="5"/>
  <c r="BK90" i="5"/>
  <c r="BK86" i="5"/>
  <c r="BK82" i="5"/>
  <c r="BK78" i="5"/>
  <c r="BL74" i="5"/>
  <c r="BP73" i="5"/>
  <c r="BJ67" i="5"/>
  <c r="BL66" i="5"/>
  <c r="BP65" i="5"/>
  <c r="BJ59" i="5"/>
  <c r="BL58" i="5"/>
  <c r="BO95" i="5"/>
  <c r="BJ69" i="5"/>
  <c r="BL68" i="5"/>
  <c r="BJ61" i="5"/>
  <c r="BL60" i="5"/>
  <c r="BP94" i="5"/>
  <c r="BO87" i="5"/>
  <c r="BP69" i="5"/>
  <c r="BJ63" i="5"/>
  <c r="BL62" i="5"/>
  <c r="BJ56" i="5"/>
  <c r="BJ54" i="5"/>
  <c r="BJ52" i="5"/>
  <c r="BJ50" i="5"/>
  <c r="BJ48" i="5"/>
  <c r="BK43" i="5"/>
  <c r="BL34" i="5"/>
  <c r="BL30" i="5"/>
  <c r="BK102" i="5"/>
  <c r="BP86" i="5"/>
  <c r="BO79" i="5"/>
  <c r="BJ71" i="5"/>
  <c r="BL70" i="5"/>
  <c r="BL57" i="5"/>
  <c r="BJ46" i="5"/>
  <c r="BJ45" i="5"/>
  <c r="BJ43" i="5"/>
  <c r="BL40" i="5"/>
  <c r="BJ38" i="5"/>
  <c r="BJ37" i="5"/>
  <c r="BJ34" i="5"/>
  <c r="BJ30" i="5"/>
  <c r="BK26" i="5"/>
  <c r="BK24" i="5"/>
  <c r="BL88" i="5"/>
  <c r="BL100" i="5"/>
  <c r="BP82" i="5"/>
  <c r="BL80" i="5"/>
  <c r="BL73" i="5"/>
  <c r="BP61" i="5"/>
  <c r="BJ55" i="5"/>
  <c r="BJ51" i="5"/>
  <c r="BJ47" i="5"/>
  <c r="BL44" i="5"/>
  <c r="BL43" i="5"/>
  <c r="BJ35" i="5"/>
  <c r="BL33" i="5"/>
  <c r="BJ31" i="5"/>
  <c r="BL29" i="5"/>
  <c r="BJ41" i="5"/>
  <c r="BP36" i="5"/>
  <c r="BJ32" i="5"/>
  <c r="BO10" i="5"/>
  <c r="BJ42" i="5"/>
  <c r="BJ36" i="5"/>
  <c r="BO31" i="5"/>
  <c r="BO11" i="5"/>
  <c r="BK5" i="5"/>
  <c r="BO35" i="5"/>
  <c r="BO27" i="5"/>
  <c r="BO22" i="5"/>
  <c r="BO20" i="5"/>
  <c r="BO18" i="5"/>
  <c r="BO16" i="5"/>
  <c r="BO14" i="5"/>
  <c r="BO12" i="5"/>
  <c r="BO8" i="5"/>
  <c r="BK7" i="5"/>
  <c r="BJ5" i="5"/>
  <c r="BO3" i="5"/>
  <c r="BJ39" i="5"/>
  <c r="BP32" i="5"/>
  <c r="BO5" i="5"/>
  <c r="BP7" i="5"/>
  <c r="BP11" i="5"/>
  <c r="BZ7" i="5"/>
  <c r="BO25" i="5"/>
  <c r="BZ3" i="5"/>
  <c r="BP13" i="5"/>
  <c r="BW35" i="5"/>
  <c r="BL15" i="5"/>
  <c r="BL23" i="5"/>
  <c r="BK31" i="5"/>
  <c r="BP3" i="5"/>
  <c r="BM6" i="5"/>
  <c r="BP17" i="5"/>
  <c r="BP21" i="5"/>
  <c r="BL28" i="5"/>
  <c r="BP37" i="5"/>
  <c r="BJ16" i="5"/>
  <c r="BJ25" i="5"/>
  <c r="BP28" i="5"/>
  <c r="BK33" i="5"/>
  <c r="BK37" i="5"/>
  <c r="BO17" i="5"/>
  <c r="BO19" i="5"/>
  <c r="BO21" i="5"/>
  <c r="BO23" i="5"/>
  <c r="BK29" i="5"/>
  <c r="BK35" i="5"/>
  <c r="BJ15" i="5"/>
  <c r="BL22" i="5"/>
  <c r="BJ23" i="5"/>
  <c r="BP26" i="5"/>
  <c r="BM31" i="5"/>
  <c r="BL36" i="5"/>
  <c r="BZ39" i="5"/>
  <c r="BO55" i="5"/>
  <c r="BL49" i="5"/>
  <c r="BP46" i="5"/>
  <c r="BL55" i="5"/>
  <c r="BK39" i="5"/>
  <c r="BM43" i="5"/>
  <c r="BL47" i="5"/>
  <c r="BP90" i="5"/>
  <c r="BM54" i="5"/>
  <c r="BP59" i="5"/>
  <c r="BM66" i="5"/>
  <c r="BM69" i="5"/>
  <c r="BK70" i="5"/>
  <c r="BO83" i="5"/>
  <c r="BN89" i="5"/>
  <c r="BP97" i="5"/>
  <c r="BM45" i="5"/>
  <c r="BP60" i="5"/>
  <c r="BK61" i="5"/>
  <c r="BO76" i="5"/>
  <c r="BL95" i="5"/>
  <c r="BM29" i="5"/>
  <c r="BM33" i="5"/>
  <c r="BK51" i="5"/>
  <c r="BK55" i="5"/>
  <c r="BM57" i="5"/>
  <c r="BL63" i="5"/>
  <c r="BO80" i="5"/>
  <c r="BO84" i="5"/>
  <c r="BM49" i="5"/>
  <c r="BL54" i="5"/>
  <c r="BO57" i="5"/>
  <c r="BM64" i="5"/>
  <c r="BO68" i="5"/>
  <c r="BO88" i="5"/>
  <c r="BK98" i="5"/>
  <c r="BK75" i="5"/>
  <c r="BJ82" i="5"/>
  <c r="BJ86" i="5"/>
  <c r="BM89" i="5"/>
  <c r="BP100" i="5"/>
  <c r="BJ102" i="5"/>
  <c r="BP110" i="5"/>
  <c r="BM76" i="5"/>
  <c r="BO78" i="5"/>
  <c r="BO82" i="5"/>
  <c r="BP84" i="5"/>
  <c r="BK88" i="5"/>
  <c r="BL97" i="5"/>
  <c r="BJ57" i="5"/>
  <c r="BM60" i="5"/>
  <c r="BK64" i="5"/>
  <c r="BL86" i="5"/>
  <c r="BL101" i="5"/>
  <c r="BN108" i="5"/>
  <c r="BM118" i="5"/>
  <c r="BL94" i="5"/>
  <c r="BM112" i="5"/>
  <c r="BP105" i="5"/>
  <c r="BP112" i="5"/>
  <c r="BJ94" i="5"/>
  <c r="BP98" i="5"/>
  <c r="BO100" i="5"/>
  <c r="BO106" i="5"/>
  <c r="BL109" i="5"/>
  <c r="BJ113" i="5"/>
  <c r="BP123" i="5"/>
  <c r="BO128" i="5"/>
  <c r="BL112" i="5"/>
  <c r="BO114" i="5"/>
  <c r="BL122" i="5"/>
  <c r="BM104" i="5"/>
  <c r="BL116" i="5"/>
  <c r="BP117" i="5"/>
  <c r="BM122" i="5"/>
  <c r="BJ124" i="5"/>
  <c r="BJ136" i="5"/>
  <c r="BJ114" i="5"/>
  <c r="BL127" i="5"/>
  <c r="BN126" i="5"/>
  <c r="BK128" i="5"/>
  <c r="BN130" i="5"/>
  <c r="BK132" i="5"/>
  <c r="BK126" i="5"/>
  <c r="BK130" i="5"/>
  <c r="BM134" i="5"/>
  <c r="BK138" i="5"/>
  <c r="BJ135" i="5"/>
  <c r="BK137" i="5"/>
  <c r="BL140" i="5"/>
  <c r="BK142" i="5"/>
  <c r="BJ137" i="5"/>
  <c r="BK143" i="5"/>
  <c r="BO145" i="5"/>
  <c r="BN6" i="5"/>
  <c r="BL12" i="5"/>
  <c r="BP14" i="5"/>
  <c r="BP9" i="5"/>
  <c r="BK4" i="5"/>
  <c r="BZ5" i="5"/>
  <c r="BL14" i="5"/>
  <c r="BL8" i="5"/>
  <c r="BJ3" i="5"/>
  <c r="BO15" i="5"/>
  <c r="BK3" i="5"/>
  <c r="BL17" i="5"/>
  <c r="BP25" i="5"/>
  <c r="BN5" i="5"/>
  <c r="BJ7" i="5"/>
  <c r="BP8" i="5"/>
  <c r="BP12" i="5"/>
  <c r="BP18" i="5"/>
  <c r="BP22" i="5"/>
  <c r="BM38" i="5"/>
  <c r="BP41" i="5"/>
  <c r="BL7" i="5"/>
  <c r="BJ18" i="5"/>
  <c r="BJ33" i="5"/>
  <c r="BN17" i="5"/>
  <c r="BN19" i="5"/>
  <c r="BN21" i="5"/>
  <c r="BN23" i="5"/>
  <c r="BL25" i="5"/>
  <c r="BJ29" i="5"/>
  <c r="BL16" i="5"/>
  <c r="BJ17" i="5"/>
  <c r="BO24" i="5"/>
  <c r="BP27" i="5"/>
  <c r="BL32" i="5"/>
  <c r="BL39" i="5"/>
  <c r="BO43" i="5"/>
  <c r="BZ76" i="5"/>
  <c r="BO53" i="5"/>
  <c r="BM46" i="5"/>
  <c r="BL27" i="5"/>
  <c r="BL31" i="5"/>
  <c r="BL35" i="5"/>
  <c r="BL41" i="5"/>
  <c r="BO49" i="5"/>
  <c r="BL96" i="5"/>
  <c r="BM50" i="5"/>
  <c r="BO54" i="5"/>
  <c r="BM55" i="5"/>
  <c r="BO60" i="5"/>
  <c r="BP72" i="5"/>
  <c r="BJ84" i="5"/>
  <c r="BN93" i="5"/>
  <c r="BZ106" i="5"/>
  <c r="BJ40" i="5"/>
  <c r="BK49" i="5"/>
  <c r="BK53" i="5"/>
  <c r="BM58" i="5"/>
  <c r="BM61" i="5"/>
  <c r="BK62" i="5"/>
  <c r="BP70" i="5"/>
  <c r="BO73" i="5"/>
  <c r="BL81" i="5"/>
  <c r="BM39" i="5"/>
  <c r="BM47" i="5"/>
  <c r="BM63" i="5"/>
  <c r="BW73" i="5"/>
  <c r="BJ95" i="5"/>
  <c r="BL46" i="5"/>
  <c r="BM53" i="5"/>
  <c r="BL69" i="5"/>
  <c r="BO75" i="5"/>
  <c r="BN81" i="5"/>
  <c r="BJ90" i="5"/>
  <c r="BP113" i="5"/>
  <c r="BP76" i="5"/>
  <c r="BK80" i="5"/>
  <c r="BL87" i="5"/>
  <c r="BP89" i="5"/>
  <c r="BL91" i="5"/>
  <c r="BL103" i="5"/>
  <c r="BM65" i="5"/>
  <c r="BM80" i="5"/>
  <c r="BP91" i="5"/>
  <c r="BL102" i="5"/>
  <c r="BP109" i="5"/>
  <c r="BM96" i="5"/>
  <c r="BO102" i="5"/>
  <c r="BK104" i="5"/>
  <c r="BK106" i="5"/>
  <c r="BL134" i="5"/>
  <c r="BL99" i="5"/>
  <c r="BN104" i="5"/>
  <c r="BL124" i="5"/>
  <c r="BJ119" i="5"/>
  <c r="BJ110" i="5"/>
  <c r="BL119" i="5"/>
  <c r="BO124" i="5"/>
  <c r="BL108" i="5"/>
  <c r="BL126" i="5"/>
  <c r="BJ118" i="5"/>
  <c r="BO135" i="5"/>
  <c r="BO126" i="5"/>
  <c r="BJ128" i="5"/>
  <c r="BO130" i="5"/>
  <c r="BJ132" i="5"/>
  <c r="BM137" i="5"/>
  <c r="BK124" i="5"/>
  <c r="BO134" i="5"/>
  <c r="BL137" i="5"/>
  <c r="BK134" i="5"/>
  <c r="BL139" i="5"/>
  <c r="BN137" i="5"/>
  <c r="BP141" i="5"/>
  <c r="BK145" i="5"/>
  <c r="BO147" i="5"/>
  <c r="BL147" i="5"/>
  <c r="BL10" i="5"/>
  <c r="BO13" i="5"/>
  <c r="BP10" i="5"/>
  <c r="BL13" i="5"/>
  <c r="BO7" i="5"/>
  <c r="BL3" i="5"/>
  <c r="BN15" i="5"/>
  <c r="BL19" i="5"/>
  <c r="BJ27" i="5"/>
  <c r="BP6" i="5"/>
  <c r="BP15" i="5"/>
  <c r="BP19" i="5"/>
  <c r="BP23" i="5"/>
  <c r="BM34" i="5"/>
  <c r="BO41" i="5"/>
  <c r="BJ20" i="5"/>
  <c r="BO26" i="5"/>
  <c r="BM30" i="5"/>
  <c r="BN35" i="5"/>
  <c r="BL2" i="5"/>
  <c r="BN25" i="5"/>
  <c r="BN31" i="5"/>
  <c r="BZ40" i="5"/>
  <c r="BL18" i="5"/>
  <c r="BJ19" i="5"/>
  <c r="BP42" i="5"/>
  <c r="BL51" i="5"/>
  <c r="BP78" i="5"/>
  <c r="BO45" i="5"/>
  <c r="BW80" i="5"/>
  <c r="BK44" i="5"/>
  <c r="BZ49" i="5"/>
  <c r="BN26" i="5"/>
  <c r="BO28" i="5"/>
  <c r="BO29" i="5"/>
  <c r="BO33" i="5"/>
  <c r="BM37" i="5"/>
  <c r="BK42" i="5"/>
  <c r="BL45" i="5"/>
  <c r="BL53" i="5"/>
  <c r="BK45" i="5"/>
  <c r="BO50" i="5"/>
  <c r="BM51" i="5"/>
  <c r="BK57" i="5"/>
  <c r="BL61" i="5"/>
  <c r="BL67" i="5"/>
  <c r="BN97" i="5"/>
  <c r="BP64" i="5"/>
  <c r="BL71" i="5"/>
  <c r="BK41" i="5"/>
  <c r="BJ49" i="5"/>
  <c r="BJ53" i="5"/>
  <c r="BW88" i="5"/>
  <c r="BK28" i="5"/>
  <c r="BM41" i="5"/>
  <c r="BK47" i="5"/>
  <c r="BO72" i="5"/>
  <c r="BJ76" i="5"/>
  <c r="BL77" i="5"/>
  <c r="BM101" i="5"/>
  <c r="BP102" i="5"/>
  <c r="BK73" i="5"/>
  <c r="BL79" i="5"/>
  <c r="BP81" i="5"/>
  <c r="BL83" i="5"/>
  <c r="BO94" i="5"/>
  <c r="BM68" i="5"/>
  <c r="BK72" i="5"/>
  <c r="BM77" i="5"/>
  <c r="BP80" i="5"/>
  <c r="BL82" i="5"/>
  <c r="BM88" i="5"/>
  <c r="BP92" i="5"/>
  <c r="BL104" i="5"/>
  <c r="BP111" i="5"/>
  <c r="BO143" i="5"/>
  <c r="BP96" i="5"/>
  <c r="BJ98" i="5"/>
  <c r="BK112" i="5"/>
  <c r="BL107" i="5"/>
  <c r="BP118" i="5"/>
  <c r="BJ96" i="5"/>
  <c r="BM97" i="5"/>
  <c r="BO103" i="5"/>
  <c r="BN110" i="5"/>
  <c r="BO132" i="5"/>
  <c r="BP120" i="5"/>
  <c r="BJ106" i="5"/>
  <c r="BN116" i="5"/>
  <c r="BL120" i="5"/>
  <c r="BM129" i="5"/>
  <c r="BM124" i="5"/>
  <c r="BM130" i="5"/>
  <c r="BP139" i="5"/>
  <c r="BP138" i="5"/>
  <c r="BL133" i="5"/>
  <c r="BM135" i="5"/>
  <c r="BJ140" i="5"/>
  <c r="BM128" i="5"/>
  <c r="BM132" i="5"/>
  <c r="BO138" i="5"/>
  <c r="BJ146" i="5"/>
  <c r="BL141" i="5"/>
  <c r="BP142" i="5"/>
  <c r="BO142" i="5"/>
  <c r="BL146" i="5"/>
  <c r="BJ144" i="5"/>
  <c r="BK147" i="5"/>
  <c r="BL148" i="5"/>
  <c r="BL6" i="5"/>
  <c r="BM32" i="5"/>
  <c r="BO9" i="5"/>
  <c r="BL11" i="5"/>
  <c r="BW31" i="5"/>
  <c r="BL9" i="5"/>
  <c r="BL5" i="5"/>
  <c r="BL4" i="5"/>
  <c r="BL21" i="5"/>
  <c r="BO4" i="5"/>
  <c r="BP16" i="5"/>
  <c r="BP20" i="5"/>
  <c r="BL24" i="5"/>
  <c r="BO39" i="5"/>
  <c r="BZ43" i="5"/>
  <c r="BJ22" i="5"/>
  <c r="BP24" i="5"/>
  <c r="BL37" i="5"/>
  <c r="BL20" i="5"/>
  <c r="BJ21" i="5"/>
  <c r="BM35" i="5"/>
  <c r="BO37" i="5"/>
  <c r="BZ53" i="5"/>
  <c r="BO47" i="5"/>
  <c r="BL92" i="5"/>
  <c r="BP45" i="5"/>
  <c r="BO51" i="5"/>
  <c r="BL26" i="5"/>
  <c r="BZ47" i="5"/>
  <c r="BL65" i="5"/>
  <c r="BW57" i="5"/>
  <c r="BO64" i="5"/>
  <c r="BP68" i="5"/>
  <c r="BK69" i="5"/>
  <c r="BW96" i="5"/>
  <c r="BL42" i="5"/>
  <c r="BL59" i="5"/>
  <c r="BM71" i="5"/>
  <c r="BL76" i="5"/>
  <c r="BK40" i="5"/>
  <c r="BK50" i="5"/>
  <c r="BK54" i="5"/>
  <c r="BP62" i="5"/>
  <c r="BO65" i="5"/>
  <c r="BM72" i="5"/>
  <c r="BL84" i="5"/>
  <c r="BL89" i="5"/>
  <c r="BL38" i="5"/>
  <c r="BL50" i="5"/>
  <c r="BN57" i="5"/>
  <c r="BP67" i="5"/>
  <c r="BM74" i="5"/>
  <c r="BO98" i="5"/>
  <c r="BJ78" i="5"/>
  <c r="BM81" i="5"/>
  <c r="BL85" i="5"/>
  <c r="BO91" i="5"/>
  <c r="BK96" i="5"/>
  <c r="BP101" i="5"/>
  <c r="BW104" i="5"/>
  <c r="BK65" i="5"/>
  <c r="BL75" i="5"/>
  <c r="BM84" i="5"/>
  <c r="BO86" i="5"/>
  <c r="BO90" i="5"/>
  <c r="BO96" i="5"/>
  <c r="BM73" i="5"/>
  <c r="BL78" i="5"/>
  <c r="BM85" i="5"/>
  <c r="BP88" i="5"/>
  <c r="BL90" i="5"/>
  <c r="BO92" i="5"/>
  <c r="BO108" i="5"/>
  <c r="BK114" i="5"/>
  <c r="BM93" i="5"/>
  <c r="BO111" i="5"/>
  <c r="BM113" i="5"/>
  <c r="BK123" i="5"/>
  <c r="BL115" i="5"/>
  <c r="BL93" i="5"/>
  <c r="BL98" i="5"/>
  <c r="BM99" i="5"/>
  <c r="BO104" i="5"/>
  <c r="BO112" i="5"/>
  <c r="BO121" i="5"/>
  <c r="BK103" i="5"/>
  <c r="BP115" i="5"/>
  <c r="BP121" i="5"/>
  <c r="BK122" i="5"/>
  <c r="BL130" i="5"/>
  <c r="BM126" i="5"/>
  <c r="BL131" i="5"/>
  <c r="BM127" i="5"/>
  <c r="BM131" i="5"/>
  <c r="BP134" i="5"/>
  <c r="BM121" i="5"/>
  <c r="BM133" i="5"/>
  <c r="BN138" i="5"/>
  <c r="BK135" i="5"/>
  <c r="BO136" i="5"/>
  <c r="BJ139" i="5"/>
  <c r="BL142" i="5"/>
  <c r="BJ143" i="5"/>
  <c r="BM143" i="5"/>
  <c r="BL144" i="5"/>
  <c r="BM147" i="5"/>
  <c r="BW45" i="5"/>
  <c r="BP48" i="5"/>
  <c r="BO58" i="5"/>
  <c r="BC58" i="5"/>
  <c r="BW58" i="5" s="1"/>
  <c r="BM92" i="5"/>
  <c r="BC92" i="5"/>
  <c r="BW92" i="5" s="1"/>
  <c r="BA92" i="5"/>
  <c r="BU92" i="5" s="1"/>
  <c r="BP29" i="5"/>
  <c r="BZ31" i="5"/>
  <c r="BN41" i="5"/>
  <c r="BK74" i="5"/>
  <c r="BW49" i="5"/>
  <c r="BX72" i="5"/>
  <c r="BO62" i="5"/>
  <c r="BN76" i="5"/>
  <c r="BD76" i="5"/>
  <c r="BX76" i="5" s="1"/>
  <c r="BB76" i="5"/>
  <c r="BV76" i="5" s="1"/>
  <c r="BZ82" i="5"/>
  <c r="BW101" i="5"/>
  <c r="BN68" i="5"/>
  <c r="BW77" i="5"/>
  <c r="BW118" i="5"/>
  <c r="BK107" i="5"/>
  <c r="BN109" i="5"/>
  <c r="BX115" i="5"/>
  <c r="BZ108" i="5"/>
  <c r="BJ97" i="5"/>
  <c r="BK111" i="5"/>
  <c r="BZ99" i="5"/>
  <c r="BZ115" i="5"/>
  <c r="BZ110" i="5"/>
  <c r="BW122" i="5"/>
  <c r="BO123" i="5"/>
  <c r="BP116" i="5"/>
  <c r="BP124" i="5"/>
  <c r="BX137" i="5"/>
  <c r="BZ133" i="5"/>
  <c r="BO144" i="5"/>
  <c r="BK146" i="5"/>
  <c r="BD144" i="5"/>
  <c r="BX144" i="5" s="1"/>
  <c r="BN144" i="5"/>
  <c r="BB144" i="5"/>
  <c r="BV144" i="5" s="1"/>
  <c r="AT153" i="5"/>
  <c r="BX44" i="5"/>
  <c r="BK6" i="5"/>
  <c r="BX28" i="5"/>
  <c r="BX21" i="5"/>
  <c r="BP5" i="5"/>
  <c r="BN37" i="5"/>
  <c r="BW54" i="5"/>
  <c r="BK71" i="5"/>
  <c r="BM86" i="5"/>
  <c r="BK10" i="5"/>
  <c r="BK20" i="5"/>
  <c r="BO44" i="5"/>
  <c r="BC83" i="5"/>
  <c r="BW83" i="5" s="1"/>
  <c r="BM83" i="5"/>
  <c r="BM103" i="5"/>
  <c r="BC103" i="5"/>
  <c r="BW103" i="5" s="1"/>
  <c r="BO36" i="5"/>
  <c r="BO61" i="5"/>
  <c r="BC79" i="5"/>
  <c r="BW79" i="5" s="1"/>
  <c r="BM79" i="5"/>
  <c r="BA91" i="5"/>
  <c r="BU91" i="5" s="1"/>
  <c r="BM48" i="5"/>
  <c r="BW53" i="5"/>
  <c r="BK66" i="5"/>
  <c r="BZ50" i="5"/>
  <c r="BO59" i="5"/>
  <c r="BN70" i="5"/>
  <c r="BN84" i="5"/>
  <c r="BD84" i="5"/>
  <c r="BX84" i="5" s="1"/>
  <c r="BB84" i="5"/>
  <c r="BV84" i="5" s="1"/>
  <c r="BZ90" i="5"/>
  <c r="BX85" i="5"/>
  <c r="BC95" i="5"/>
  <c r="BW95" i="5" s="1"/>
  <c r="BM95" i="5"/>
  <c r="BA95" i="5"/>
  <c r="BU95" i="5" s="1"/>
  <c r="BZ48" i="5"/>
  <c r="BN58" i="5"/>
  <c r="BN74" i="5"/>
  <c r="BO89" i="5"/>
  <c r="BC89" i="5"/>
  <c r="BW89" i="5" s="1"/>
  <c r="BM120" i="5"/>
  <c r="BN86" i="5"/>
  <c r="BD86" i="5"/>
  <c r="BX86" i="5" s="1"/>
  <c r="BB86" i="5"/>
  <c r="BV86" i="5" s="1"/>
  <c r="BX111" i="5"/>
  <c r="BP83" i="5"/>
  <c r="BP95" i="5"/>
  <c r="BM114" i="5"/>
  <c r="BM115" i="5"/>
  <c r="BC115" i="5"/>
  <c r="BW115" i="5" s="1"/>
  <c r="BK109" i="5"/>
  <c r="BM119" i="5"/>
  <c r="BC119" i="5"/>
  <c r="BW119" i="5" s="1"/>
  <c r="BA119" i="5"/>
  <c r="BU119" i="5" s="1"/>
  <c r="BX128" i="5"/>
  <c r="BX124" i="5"/>
  <c r="BM125" i="5"/>
  <c r="BZ132" i="5"/>
  <c r="BK136" i="5"/>
  <c r="BD125" i="5"/>
  <c r="BX125" i="5" s="1"/>
  <c r="BN125" i="5"/>
  <c r="BB125" i="5"/>
  <c r="BV125" i="5" s="1"/>
  <c r="BD133" i="5"/>
  <c r="BX133" i="5" s="1"/>
  <c r="BN133" i="5"/>
  <c r="BB133" i="5"/>
  <c r="BV133" i="5" s="1"/>
  <c r="BN140" i="5"/>
  <c r="BD140" i="5"/>
  <c r="BX140" i="5" s="1"/>
  <c r="BB140" i="5"/>
  <c r="BV140" i="5" s="1"/>
  <c r="BZ137" i="5"/>
  <c r="BK139" i="5"/>
  <c r="BM146" i="5"/>
  <c r="BC146" i="5"/>
  <c r="BW146" i="5" s="1"/>
  <c r="BA146" i="5"/>
  <c r="BU146" i="5" s="1"/>
  <c r="BB8" i="5"/>
  <c r="BV8" i="5" s="1"/>
  <c r="BA12" i="5"/>
  <c r="BU12" i="5" s="1"/>
  <c r="BX15" i="5"/>
  <c r="BN13" i="5"/>
  <c r="BD13" i="5"/>
  <c r="BX13" i="5" s="1"/>
  <c r="BJ8" i="5"/>
  <c r="BC7" i="5"/>
  <c r="BW7" i="5" s="1"/>
  <c r="BM7" i="5"/>
  <c r="BA7" i="5"/>
  <c r="BU7" i="5" s="1"/>
  <c r="BN16" i="5"/>
  <c r="BN20" i="5"/>
  <c r="BC42" i="5"/>
  <c r="BW42" i="5" s="1"/>
  <c r="BK30" i="5"/>
  <c r="BO30" i="5"/>
  <c r="BZ45" i="5"/>
  <c r="BP56" i="5"/>
  <c r="BO71" i="5"/>
  <c r="BZ92" i="5"/>
  <c r="BK11" i="5"/>
  <c r="BM17" i="5"/>
  <c r="BC17" i="5"/>
  <c r="BW17" i="5" s="1"/>
  <c r="BA17" i="5"/>
  <c r="BU17" i="5" s="1"/>
  <c r="BM21" i="5"/>
  <c r="BC21" i="5"/>
  <c r="BW21" i="5" s="1"/>
  <c r="BA21" i="5"/>
  <c r="BU21" i="5" s="1"/>
  <c r="BK27" i="5"/>
  <c r="BP50" i="5"/>
  <c r="BN55" i="5"/>
  <c r="BC67" i="5"/>
  <c r="BW67" i="5" s="1"/>
  <c r="BP85" i="5"/>
  <c r="BK36" i="5"/>
  <c r="BO74" i="5"/>
  <c r="BC74" i="5"/>
  <c r="BW74" i="5" s="1"/>
  <c r="BM94" i="5"/>
  <c r="BX47" i="5"/>
  <c r="BO56" i="5"/>
  <c r="BW78" i="5"/>
  <c r="BN77" i="5"/>
  <c r="BX81" i="5"/>
  <c r="BN100" i="5"/>
  <c r="BD100" i="5"/>
  <c r="BX100" i="5" s="1"/>
  <c r="BB100" i="5"/>
  <c r="BV100" i="5" s="1"/>
  <c r="BZ69" i="5"/>
  <c r="BJ66" i="5"/>
  <c r="BZ74" i="5"/>
  <c r="BK87" i="5"/>
  <c r="BP107" i="5"/>
  <c r="BX122" i="5"/>
  <c r="BN90" i="5"/>
  <c r="BD90" i="5"/>
  <c r="BX90" i="5" s="1"/>
  <c r="BB90" i="5"/>
  <c r="BV90" i="5" s="1"/>
  <c r="BN94" i="5"/>
  <c r="BD94" i="5"/>
  <c r="BX94" i="5" s="1"/>
  <c r="BB94" i="5"/>
  <c r="BV94" i="5" s="1"/>
  <c r="BZ104" i="5"/>
  <c r="BW126" i="5"/>
  <c r="BJ107" i="5"/>
  <c r="BK113" i="5"/>
  <c r="BW124" i="5"/>
  <c r="BX118" i="5"/>
  <c r="BJ121" i="5"/>
  <c r="BZ140" i="5"/>
  <c r="BW132" i="5"/>
  <c r="BC139" i="5"/>
  <c r="BW139" i="5" s="1"/>
  <c r="BM139" i="5"/>
  <c r="BA139" i="5"/>
  <c r="BU139" i="5" s="1"/>
  <c r="BN145" i="5"/>
  <c r="BJ148" i="5"/>
  <c r="BZ141" i="5"/>
  <c r="BZ34" i="5"/>
  <c r="BZ95" i="5"/>
  <c r="BA79" i="5"/>
  <c r="BU79" i="5" s="1"/>
  <c r="BX126" i="5"/>
  <c r="BA87" i="5"/>
  <c r="BU87" i="5" s="1"/>
  <c r="BN9" i="5"/>
  <c r="BD9" i="5"/>
  <c r="BX9" i="5" s="1"/>
  <c r="BB9" i="5"/>
  <c r="BV9" i="5" s="1"/>
  <c r="BN11" i="5"/>
  <c r="BD11" i="5"/>
  <c r="BX11" i="5" s="1"/>
  <c r="BB11" i="5"/>
  <c r="BV11" i="5" s="1"/>
  <c r="BC40" i="5"/>
  <c r="BW40" i="5" s="1"/>
  <c r="BM40" i="5"/>
  <c r="BA40" i="5"/>
  <c r="BU40" i="5" s="1"/>
  <c r="BD34" i="5"/>
  <c r="BX34" i="5" s="1"/>
  <c r="BN34" i="5"/>
  <c r="BB34" i="5"/>
  <c r="BV34" i="5" s="1"/>
  <c r="BN113" i="5"/>
  <c r="BD113" i="5"/>
  <c r="BX113" i="5" s="1"/>
  <c r="BB113" i="5"/>
  <c r="BV113" i="5" s="1"/>
  <c r="BN139" i="5"/>
  <c r="BD139" i="5"/>
  <c r="BX139" i="5" s="1"/>
  <c r="BB139" i="5"/>
  <c r="BV139" i="5" s="1"/>
  <c r="BN148" i="5"/>
  <c r="BD148" i="5"/>
  <c r="BX148" i="5" s="1"/>
  <c r="BB148" i="5"/>
  <c r="BV148" i="5" s="1"/>
  <c r="BC13" i="5"/>
  <c r="BW13" i="5" s="1"/>
  <c r="BM13" i="5"/>
  <c r="BO2" i="5"/>
  <c r="BC44" i="5"/>
  <c r="BW44" i="5" s="1"/>
  <c r="BM44" i="5"/>
  <c r="BM16" i="5"/>
  <c r="BC16" i="5"/>
  <c r="BW16" i="5" s="1"/>
  <c r="BA16" i="5"/>
  <c r="BU16" i="5" s="1"/>
  <c r="BM20" i="5"/>
  <c r="BC20" i="5"/>
  <c r="BW20" i="5" s="1"/>
  <c r="BA20" i="5"/>
  <c r="BU20" i="5" s="1"/>
  <c r="BN91" i="5"/>
  <c r="BD91" i="5"/>
  <c r="BX91" i="5" s="1"/>
  <c r="BB91" i="5"/>
  <c r="BV91" i="5" s="1"/>
  <c r="BN42" i="5"/>
  <c r="BD42" i="5"/>
  <c r="BX42" i="5" s="1"/>
  <c r="BB42" i="5"/>
  <c r="BV42" i="5" s="1"/>
  <c r="BN56" i="5"/>
  <c r="BD56" i="5"/>
  <c r="BX56" i="5" s="1"/>
  <c r="BB56" i="5"/>
  <c r="BV56" i="5" s="1"/>
  <c r="BC138" i="5"/>
  <c r="BW138" i="5" s="1"/>
  <c r="BM138" i="5"/>
  <c r="BO148" i="5"/>
  <c r="AC147" i="5"/>
  <c r="BQ147" i="5" s="1"/>
  <c r="BA13" i="5"/>
  <c r="BU13" i="5" s="1"/>
  <c r="BC9" i="5"/>
  <c r="BW9" i="5" s="1"/>
  <c r="BM9" i="5"/>
  <c r="BC8" i="5"/>
  <c r="BW8" i="5" s="1"/>
  <c r="BM8" i="5"/>
  <c r="BA8" i="5"/>
  <c r="BU8" i="5" s="1"/>
  <c r="BC26" i="5"/>
  <c r="BW26" i="5" s="1"/>
  <c r="BM26" i="5"/>
  <c r="BA26" i="5"/>
  <c r="BU26" i="5" s="1"/>
  <c r="BC75" i="5"/>
  <c r="BW75" i="5" s="1"/>
  <c r="BM75" i="5"/>
  <c r="BM27" i="5"/>
  <c r="BC27" i="5"/>
  <c r="BW27" i="5" s="1"/>
  <c r="BA27" i="5"/>
  <c r="BU27" i="5" s="1"/>
  <c r="BC48" i="5"/>
  <c r="BW48" i="5" s="1"/>
  <c r="BN67" i="5"/>
  <c r="BX70" i="5"/>
  <c r="BZ88" i="5"/>
  <c r="BN60" i="5"/>
  <c r="BX88" i="5"/>
  <c r="BX58" i="5"/>
  <c r="BX74" i="5"/>
  <c r="BO93" i="5"/>
  <c r="BJ72" i="5"/>
  <c r="BW99" i="5"/>
  <c r="BP106" i="5"/>
  <c r="BZ120" i="5"/>
  <c r="BJ111" i="5"/>
  <c r="BO118" i="5"/>
  <c r="BZ93" i="5"/>
  <c r="BZ101" i="5"/>
  <c r="BN114" i="5"/>
  <c r="BO113" i="5"/>
  <c r="BO120" i="5"/>
  <c r="BP133" i="5"/>
  <c r="BW140" i="5"/>
  <c r="BZ134" i="5"/>
  <c r="BX134" i="5"/>
  <c r="BZ135" i="5"/>
  <c r="BZ138" i="5"/>
  <c r="BW147" i="5"/>
  <c r="BA11" i="5"/>
  <c r="BU11" i="5" s="1"/>
  <c r="BC10" i="5"/>
  <c r="BW10" i="5" s="1"/>
  <c r="BM10" i="5"/>
  <c r="BZ9" i="5"/>
  <c r="BZ27" i="5"/>
  <c r="BZ12" i="5"/>
  <c r="BX18" i="5"/>
  <c r="BX22" i="5"/>
  <c r="BX25" i="5"/>
  <c r="BM42" i="5"/>
  <c r="BJ26" i="5"/>
  <c r="BN33" i="5"/>
  <c r="BO34" i="5"/>
  <c r="BW50" i="5"/>
  <c r="BK58" i="5"/>
  <c r="BJ92" i="5"/>
  <c r="BZ32" i="5"/>
  <c r="BN51" i="5"/>
  <c r="BX55" i="5"/>
  <c r="BM67" i="5"/>
  <c r="BZ41" i="5"/>
  <c r="BW94" i="5"/>
  <c r="BM52" i="5"/>
  <c r="BW60" i="5"/>
  <c r="BN50" i="5"/>
  <c r="BD50" i="5"/>
  <c r="BX50" i="5" s="1"/>
  <c r="BB50" i="5"/>
  <c r="BV50" i="5" s="1"/>
  <c r="BO70" i="5"/>
  <c r="BX77" i="5"/>
  <c r="BJ58" i="5"/>
  <c r="BZ66" i="5"/>
  <c r="BK97" i="5"/>
  <c r="BW108" i="5"/>
  <c r="BO133" i="5"/>
  <c r="BX106" i="5"/>
  <c r="BP108" i="5"/>
  <c r="BM111" i="5"/>
  <c r="BC111" i="5"/>
  <c r="BW111" i="5" s="1"/>
  <c r="BZ107" i="5"/>
  <c r="BO116" i="5"/>
  <c r="BP129" i="5"/>
  <c r="BN121" i="5"/>
  <c r="BO119" i="5"/>
  <c r="BZ121" i="5"/>
  <c r="BN131" i="5"/>
  <c r="BD131" i="5"/>
  <c r="BX131" i="5" s="1"/>
  <c r="BB131" i="5"/>
  <c r="BV131" i="5" s="1"/>
  <c r="BZ126" i="5"/>
  <c r="BX145" i="5"/>
  <c r="BN143" i="5"/>
  <c r="BZ71" i="5"/>
  <c r="BA44" i="5"/>
  <c r="BU44" i="5" s="1"/>
  <c r="BA117" i="5"/>
  <c r="BU117" i="5" s="1"/>
  <c r="BX130" i="5"/>
  <c r="BB99" i="5"/>
  <c r="BV99" i="5" s="1"/>
  <c r="BB122" i="3"/>
  <c r="BV122" i="3" s="1"/>
  <c r="BB66" i="3"/>
  <c r="BV66" i="3" s="1"/>
  <c r="BB54" i="3"/>
  <c r="BV54" i="3" s="1"/>
  <c r="BB90" i="3"/>
  <c r="BV90" i="3" s="1"/>
  <c r="BA38" i="3"/>
  <c r="BU38" i="3" s="1"/>
  <c r="BB106" i="3"/>
  <c r="BV106" i="3" s="1"/>
  <c r="BB42" i="3"/>
  <c r="BV42" i="3" s="1"/>
  <c r="BB82" i="3"/>
  <c r="BV82" i="3" s="1"/>
  <c r="BB22" i="3"/>
  <c r="BV22" i="3" s="1"/>
  <c r="BB74" i="3"/>
  <c r="BV74" i="3" s="1"/>
  <c r="BB118" i="3"/>
  <c r="BV118" i="3" s="1"/>
  <c r="BD41" i="3"/>
  <c r="BC52" i="3"/>
  <c r="BC127" i="3"/>
  <c r="BD9" i="3"/>
  <c r="BD137" i="3"/>
  <c r="BC139" i="3"/>
  <c r="BD116" i="3"/>
  <c r="BB116" i="3"/>
  <c r="BV116" i="3" s="1"/>
  <c r="BC20" i="3"/>
  <c r="BA45" i="3"/>
  <c r="BU45" i="3" s="1"/>
  <c r="BC45" i="3"/>
  <c r="BB57" i="3"/>
  <c r="BV57" i="3" s="1"/>
  <c r="BD57" i="3"/>
  <c r="BD25" i="3"/>
  <c r="BD80" i="3"/>
  <c r="BB80" i="3"/>
  <c r="BV80" i="3" s="1"/>
  <c r="BC65" i="3"/>
  <c r="BD85" i="3"/>
  <c r="BB85" i="3"/>
  <c r="BV85" i="3" s="1"/>
  <c r="BC63" i="3"/>
  <c r="BD69" i="3"/>
  <c r="BB120" i="3"/>
  <c r="BV120" i="3" s="1"/>
  <c r="BC9" i="3"/>
  <c r="BC137" i="3"/>
  <c r="BC39" i="3"/>
  <c r="BC83" i="3"/>
  <c r="BA8" i="3"/>
  <c r="BU8" i="3" s="1"/>
  <c r="BC8" i="3"/>
  <c r="BC24" i="3"/>
  <c r="BA24" i="3"/>
  <c r="BU24" i="3" s="1"/>
  <c r="BD36" i="3"/>
  <c r="BC29" i="3"/>
  <c r="BB5" i="3"/>
  <c r="BV5" i="3" s="1"/>
  <c r="BD5" i="3"/>
  <c r="BD63" i="3"/>
  <c r="BC7" i="3"/>
  <c r="BC62" i="3"/>
  <c r="BA118" i="3"/>
  <c r="BU118" i="3" s="1"/>
  <c r="BC118" i="3"/>
  <c r="BD17" i="3"/>
  <c r="BC6" i="3"/>
  <c r="BA6" i="3"/>
  <c r="BU6" i="3" s="1"/>
  <c r="BD81" i="3"/>
  <c r="BD47" i="3"/>
  <c r="BD132" i="3"/>
  <c r="BA55" i="3"/>
  <c r="BU55" i="3" s="1"/>
  <c r="BC55" i="3"/>
  <c r="BA102" i="3"/>
  <c r="BU102" i="3" s="1"/>
  <c r="BC138" i="3"/>
  <c r="BA138" i="3"/>
  <c r="BU138" i="3" s="1"/>
  <c r="BD129" i="3"/>
  <c r="BA42" i="3"/>
  <c r="BU42" i="3" s="1"/>
  <c r="BD13" i="3"/>
  <c r="BD79" i="3"/>
  <c r="BB136" i="3"/>
  <c r="BV136" i="3" s="1"/>
  <c r="BD136" i="3"/>
  <c r="BC30" i="3"/>
  <c r="BC75" i="3"/>
  <c r="BC114" i="3"/>
  <c r="BA87" i="3"/>
  <c r="BU87" i="3" s="1"/>
  <c r="BC87" i="3"/>
  <c r="BD99" i="3"/>
  <c r="BD111" i="3"/>
  <c r="BC59" i="3"/>
  <c r="BD43" i="3"/>
  <c r="BD12" i="3"/>
  <c r="BD88" i="3"/>
  <c r="BC25" i="3"/>
  <c r="BC144" i="3"/>
  <c r="BC13" i="3"/>
  <c r="BA97" i="3"/>
  <c r="BU97" i="3" s="1"/>
  <c r="BC97" i="3"/>
  <c r="BC64" i="3"/>
  <c r="BC49" i="3"/>
  <c r="BC120" i="3"/>
  <c r="BB20" i="3"/>
  <c r="BV20" i="3" s="1"/>
  <c r="BD20" i="3"/>
  <c r="BB77" i="3"/>
  <c r="BV77" i="3" s="1"/>
  <c r="BD77" i="3"/>
  <c r="BC41" i="3"/>
  <c r="BD7" i="3"/>
  <c r="BD19" i="3"/>
  <c r="BD51" i="3"/>
  <c r="BD59" i="3"/>
  <c r="BD71" i="3"/>
  <c r="BD91" i="3"/>
  <c r="BD103" i="3"/>
  <c r="BD115" i="3"/>
  <c r="BD123" i="3"/>
  <c r="BD135" i="3"/>
  <c r="BB8" i="3"/>
  <c r="BV8" i="3" s="1"/>
  <c r="BB24" i="3"/>
  <c r="BV24" i="3" s="1"/>
  <c r="BA36" i="3"/>
  <c r="BU36" i="3" s="1"/>
  <c r="BC36" i="3"/>
  <c r="BA44" i="3"/>
  <c r="BU44" i="3" s="1"/>
  <c r="BC44" i="3"/>
  <c r="BA76" i="3"/>
  <c r="BU76" i="3" s="1"/>
  <c r="BC76" i="3"/>
  <c r="BA108" i="3"/>
  <c r="BU108" i="3" s="1"/>
  <c r="BC108" i="3"/>
  <c r="BA140" i="3"/>
  <c r="BU140" i="3" s="1"/>
  <c r="BC140" i="3"/>
  <c r="BA61" i="3"/>
  <c r="BU61" i="3" s="1"/>
  <c r="BC61" i="3"/>
  <c r="BA21" i="3"/>
  <c r="BU21" i="3" s="1"/>
  <c r="BC21" i="3"/>
  <c r="BD33" i="3"/>
  <c r="BC31" i="3"/>
  <c r="BD72" i="3"/>
  <c r="BC35" i="3"/>
  <c r="BC71" i="3"/>
  <c r="BC126" i="3"/>
  <c r="BC70" i="3"/>
  <c r="BA70" i="3"/>
  <c r="BU70" i="3" s="1"/>
  <c r="BD93" i="3"/>
  <c r="BD64" i="3"/>
  <c r="BC10" i="3"/>
  <c r="BC66" i="3"/>
  <c r="BA66" i="3"/>
  <c r="BU66" i="3" s="1"/>
  <c r="BC110" i="3"/>
  <c r="BC147" i="3"/>
  <c r="BA78" i="3"/>
  <c r="BU78" i="3" s="1"/>
  <c r="BD97" i="3"/>
  <c r="BD96" i="3"/>
  <c r="BC3" i="3"/>
  <c r="BA50" i="3"/>
  <c r="BU50" i="3" s="1"/>
  <c r="BC50" i="3"/>
  <c r="BC86" i="3"/>
  <c r="BD27" i="3"/>
  <c r="BC23" i="3"/>
  <c r="BC123" i="3"/>
  <c r="BC51" i="3"/>
  <c r="BD147" i="3"/>
  <c r="BA11" i="3"/>
  <c r="BU11" i="3" s="1"/>
  <c r="BF11" i="3"/>
  <c r="BB11" i="3"/>
  <c r="BV11" i="3" s="1"/>
  <c r="BA27" i="3"/>
  <c r="BU27" i="3" s="1"/>
  <c r="BF27" i="3"/>
  <c r="BB27" i="3"/>
  <c r="BV27" i="3" s="1"/>
  <c r="BF43" i="3"/>
  <c r="BB43" i="3"/>
  <c r="BV43" i="3" s="1"/>
  <c r="BB59" i="3"/>
  <c r="BV59" i="3" s="1"/>
  <c r="BF59" i="3"/>
  <c r="BA59" i="3"/>
  <c r="BU59" i="3" s="1"/>
  <c r="BB75" i="3"/>
  <c r="BV75" i="3" s="1"/>
  <c r="BF75" i="3"/>
  <c r="BA75" i="3"/>
  <c r="BU75" i="3" s="1"/>
  <c r="BB91" i="3"/>
  <c r="BV91" i="3" s="1"/>
  <c r="BF91" i="3"/>
  <c r="BF107" i="3"/>
  <c r="BA107" i="3"/>
  <c r="BU107" i="3" s="1"/>
  <c r="BB123" i="3"/>
  <c r="BV123" i="3" s="1"/>
  <c r="BF123" i="3"/>
  <c r="BA123" i="3"/>
  <c r="BU123" i="3" s="1"/>
  <c r="BB139" i="3"/>
  <c r="BV139" i="3" s="1"/>
  <c r="BF139" i="3"/>
  <c r="BA139" i="3"/>
  <c r="BU139" i="3" s="1"/>
  <c r="BA122" i="3"/>
  <c r="BU122" i="3" s="1"/>
  <c r="BD105" i="3"/>
  <c r="BD32" i="3"/>
  <c r="BD101" i="3"/>
  <c r="BC33" i="3"/>
  <c r="BA109" i="3"/>
  <c r="BU109" i="3" s="1"/>
  <c r="BC109" i="3"/>
  <c r="BC113" i="3"/>
  <c r="BC100" i="3"/>
  <c r="BA37" i="3"/>
  <c r="BU37" i="3" s="1"/>
  <c r="BC37" i="3"/>
  <c r="BC96" i="3"/>
  <c r="BD48" i="3"/>
  <c r="BD84" i="3"/>
  <c r="BD141" i="3"/>
  <c r="BB141" i="3"/>
  <c r="BV141" i="3" s="1"/>
  <c r="BA73" i="3"/>
  <c r="BU73" i="3" s="1"/>
  <c r="BC73" i="3"/>
  <c r="BC47" i="3"/>
  <c r="BC79" i="3"/>
  <c r="BC99" i="3"/>
  <c r="BC111" i="3"/>
  <c r="BC143" i="3"/>
  <c r="BD16" i="3"/>
  <c r="BB16" i="3"/>
  <c r="BV16" i="3" s="1"/>
  <c r="BB28" i="3"/>
  <c r="BV28" i="3" s="1"/>
  <c r="BD28" i="3"/>
  <c r="BA40" i="3"/>
  <c r="BU40" i="3" s="1"/>
  <c r="BC40" i="3"/>
  <c r="BB60" i="3"/>
  <c r="BV60" i="3" s="1"/>
  <c r="BD60" i="3"/>
  <c r="BB124" i="3"/>
  <c r="BV124" i="3" s="1"/>
  <c r="BD124" i="3"/>
  <c r="BD121" i="3"/>
  <c r="BD21" i="3"/>
  <c r="BB21" i="3"/>
  <c r="BV21" i="3" s="1"/>
  <c r="BD49" i="3"/>
  <c r="BC95" i="3"/>
  <c r="BB100" i="3"/>
  <c r="BV100" i="3" s="1"/>
  <c r="BC82" i="3"/>
  <c r="BA82" i="3"/>
  <c r="BU82" i="3" s="1"/>
  <c r="BC135" i="3"/>
  <c r="BD145" i="3"/>
  <c r="BD109" i="3"/>
  <c r="BD95" i="3"/>
  <c r="BC119" i="3"/>
  <c r="BD29" i="3"/>
  <c r="BC14" i="3"/>
  <c r="BC98" i="3"/>
  <c r="BD113" i="3"/>
  <c r="BD26" i="3"/>
  <c r="BB26" i="3"/>
  <c r="BV26" i="3" s="1"/>
  <c r="BC11" i="3"/>
  <c r="BA58" i="3"/>
  <c r="BU58" i="3" s="1"/>
  <c r="BC94" i="3"/>
  <c r="BC131" i="3"/>
  <c r="BD83" i="3"/>
  <c r="BC115" i="3"/>
  <c r="BC107" i="3"/>
  <c r="BD75" i="3"/>
  <c r="BB15" i="3"/>
  <c r="BV15" i="3" s="1"/>
  <c r="BF15" i="3"/>
  <c r="BB31" i="3"/>
  <c r="BV31" i="3" s="1"/>
  <c r="BF31" i="3"/>
  <c r="BB47" i="3"/>
  <c r="BV47" i="3" s="1"/>
  <c r="BF47" i="3"/>
  <c r="BB63" i="3"/>
  <c r="BV63" i="3" s="1"/>
  <c r="BF63" i="3"/>
  <c r="BB36" i="3"/>
  <c r="BV36" i="3" s="1"/>
  <c r="BB69" i="3"/>
  <c r="BV69" i="3" s="1"/>
  <c r="BD73" i="3"/>
  <c r="BC15" i="3"/>
  <c r="BD52" i="3"/>
  <c r="BC129" i="3"/>
  <c r="BC125" i="3"/>
  <c r="BA125" i="3"/>
  <c r="BU125" i="3" s="1"/>
  <c r="BC116" i="3"/>
  <c r="BD56" i="3"/>
  <c r="BB56" i="3"/>
  <c r="BV56" i="3" s="1"/>
  <c r="BD112" i="3"/>
  <c r="BB112" i="3"/>
  <c r="BV112" i="3" s="1"/>
  <c r="BB148" i="3"/>
  <c r="BV148" i="3" s="1"/>
  <c r="BC105" i="3"/>
  <c r="BD3" i="3"/>
  <c r="BD15" i="3"/>
  <c r="BD23" i="3"/>
  <c r="BD35" i="3"/>
  <c r="BD55" i="3"/>
  <c r="BD67" i="3"/>
  <c r="BD119" i="3"/>
  <c r="BD131" i="3"/>
  <c r="BA16" i="3"/>
  <c r="BU16" i="3" s="1"/>
  <c r="BC16" i="3"/>
  <c r="BC28" i="3"/>
  <c r="BA28" i="3"/>
  <c r="BU28" i="3" s="1"/>
  <c r="BB40" i="3"/>
  <c r="BV40" i="3" s="1"/>
  <c r="BD40" i="3"/>
  <c r="BA60" i="3"/>
  <c r="BU60" i="3" s="1"/>
  <c r="BC60" i="3"/>
  <c r="BC92" i="3"/>
  <c r="BA92" i="3"/>
  <c r="BU92" i="3" s="1"/>
  <c r="BC124" i="3"/>
  <c r="BA124" i="3"/>
  <c r="BU124" i="3" s="1"/>
  <c r="BA93" i="3"/>
  <c r="BU93" i="3" s="1"/>
  <c r="BC93" i="3"/>
  <c r="BC80" i="3"/>
  <c r="BC112" i="3"/>
  <c r="BA5" i="3"/>
  <c r="BU5" i="3" s="1"/>
  <c r="BC5" i="3"/>
  <c r="BD61" i="3"/>
  <c r="BD31" i="3"/>
  <c r="BD143" i="3"/>
  <c r="BA54" i="3"/>
  <c r="BU54" i="3" s="1"/>
  <c r="BC54" i="3"/>
  <c r="BC90" i="3"/>
  <c r="BA146" i="3"/>
  <c r="BU146" i="3" s="1"/>
  <c r="BC146" i="3"/>
  <c r="BD18" i="3"/>
  <c r="BA142" i="3"/>
  <c r="BU142" i="3" s="1"/>
  <c r="BD65" i="3"/>
  <c r="BD104" i="3"/>
  <c r="BA46" i="3"/>
  <c r="BU46" i="3" s="1"/>
  <c r="BC46" i="3"/>
  <c r="BA91" i="3"/>
  <c r="BU91" i="3" s="1"/>
  <c r="BC91" i="3"/>
  <c r="BC130" i="3"/>
  <c r="BD45" i="3"/>
  <c r="BA34" i="3"/>
  <c r="BU34" i="3" s="1"/>
  <c r="BC34" i="3"/>
  <c r="BA134" i="3"/>
  <c r="BU134" i="3" s="1"/>
  <c r="BD125" i="3"/>
  <c r="BD38" i="3"/>
  <c r="BD127" i="3"/>
  <c r="BA22" i="3"/>
  <c r="BU22" i="3" s="1"/>
  <c r="BC22" i="3"/>
  <c r="BC67" i="3"/>
  <c r="BD139" i="3"/>
  <c r="BB39" i="3"/>
  <c r="BV39" i="3" s="1"/>
  <c r="BD39" i="3"/>
  <c r="BB128" i="3"/>
  <c r="BV128" i="3" s="1"/>
  <c r="BD128" i="3"/>
  <c r="BB68" i="3"/>
  <c r="BV68" i="3" s="1"/>
  <c r="BD68" i="3"/>
  <c r="BD11" i="3"/>
  <c r="BA3" i="3"/>
  <c r="BU3" i="3" s="1"/>
  <c r="BF3" i="3"/>
  <c r="BB3" i="3"/>
  <c r="BV3" i="3" s="1"/>
  <c r="BA19" i="3"/>
  <c r="BU19" i="3" s="1"/>
  <c r="BF19" i="3"/>
  <c r="BB35" i="3"/>
  <c r="BV35" i="3" s="1"/>
  <c r="BF35" i="3"/>
  <c r="BB51" i="3"/>
  <c r="BV51" i="3" s="1"/>
  <c r="BF51" i="3"/>
  <c r="BB67" i="3"/>
  <c r="BV67" i="3" s="1"/>
  <c r="BF67" i="3"/>
  <c r="BA83" i="3"/>
  <c r="BU83" i="3" s="1"/>
  <c r="BF83" i="3"/>
  <c r="BA99" i="3"/>
  <c r="BU99" i="3" s="1"/>
  <c r="BF99" i="3"/>
  <c r="BB115" i="3"/>
  <c r="BV115" i="3" s="1"/>
  <c r="BF115" i="3"/>
  <c r="BB131" i="3"/>
  <c r="BV131" i="3" s="1"/>
  <c r="BF131" i="3"/>
  <c r="BB147" i="3"/>
  <c r="BV147" i="3" s="1"/>
  <c r="BF147" i="3"/>
  <c r="BF7" i="3"/>
  <c r="BA23" i="3"/>
  <c r="BU23" i="3" s="1"/>
  <c r="BF23" i="3"/>
  <c r="BF39" i="3"/>
  <c r="BF55" i="3"/>
  <c r="BF71" i="3"/>
  <c r="BF87" i="3"/>
  <c r="BA103" i="3"/>
  <c r="BU103" i="3" s="1"/>
  <c r="BF103" i="3"/>
  <c r="BF119" i="3"/>
  <c r="BA135" i="3"/>
  <c r="BU135" i="3" s="1"/>
  <c r="BF135" i="3"/>
  <c r="BA13" i="3"/>
  <c r="BU13" i="3" s="1"/>
  <c r="BF13" i="3"/>
  <c r="BB33" i="3"/>
  <c r="BV33" i="3" s="1"/>
  <c r="BF33" i="3"/>
  <c r="BB53" i="3"/>
  <c r="BV53" i="3" s="1"/>
  <c r="BF53" i="3"/>
  <c r="BF69" i="3"/>
  <c r="BA85" i="3"/>
  <c r="BU85" i="3" s="1"/>
  <c r="BF85" i="3"/>
  <c r="BA101" i="3"/>
  <c r="BU101" i="3" s="1"/>
  <c r="BF101" i="3"/>
  <c r="BF117" i="3"/>
  <c r="BF133" i="3"/>
  <c r="BF2" i="3"/>
  <c r="AP153" i="3"/>
  <c r="BO85" i="3" s="1"/>
  <c r="BA4" i="3"/>
  <c r="BU4" i="3" s="1"/>
  <c r="BF4" i="3"/>
  <c r="BB48" i="3"/>
  <c r="BV48" i="3" s="1"/>
  <c r="BF48" i="3"/>
  <c r="BA68" i="3"/>
  <c r="BU68" i="3" s="1"/>
  <c r="BF68" i="3"/>
  <c r="BB88" i="3"/>
  <c r="BV88" i="3" s="1"/>
  <c r="BF88" i="3"/>
  <c r="BF112" i="3"/>
  <c r="BA132" i="3"/>
  <c r="BU132" i="3" s="1"/>
  <c r="BF132" i="3"/>
  <c r="BA33" i="3"/>
  <c r="BU33" i="3" s="1"/>
  <c r="BA133" i="3"/>
  <c r="BU133" i="3" s="1"/>
  <c r="BB10" i="3"/>
  <c r="BV10" i="3" s="1"/>
  <c r="BF10" i="3"/>
  <c r="BA18" i="3"/>
  <c r="BU18" i="3" s="1"/>
  <c r="BF18" i="3"/>
  <c r="BB34" i="3"/>
  <c r="BV34" i="3" s="1"/>
  <c r="BF34" i="3"/>
  <c r="BF54" i="3"/>
  <c r="BB70" i="3"/>
  <c r="BV70" i="3" s="1"/>
  <c r="BF70" i="3"/>
  <c r="BA90" i="3"/>
  <c r="BU90" i="3" s="1"/>
  <c r="BF90" i="3"/>
  <c r="BB110" i="3"/>
  <c r="BV110" i="3" s="1"/>
  <c r="BF110" i="3"/>
  <c r="BB134" i="3"/>
  <c r="BV134" i="3" s="1"/>
  <c r="BF134" i="3"/>
  <c r="BB30" i="3"/>
  <c r="BV30" i="3" s="1"/>
  <c r="BF30" i="3"/>
  <c r="BF66" i="3"/>
  <c r="BB98" i="3"/>
  <c r="BV98" i="3" s="1"/>
  <c r="BF98" i="3"/>
  <c r="BB126" i="3"/>
  <c r="BV126" i="3" s="1"/>
  <c r="BF126" i="3"/>
  <c r="BA39" i="3"/>
  <c r="BU39" i="3" s="1"/>
  <c r="BB71" i="3"/>
  <c r="BV71" i="3" s="1"/>
  <c r="BD22" i="3"/>
  <c r="BD50" i="3"/>
  <c r="BD74" i="3"/>
  <c r="BD118" i="3"/>
  <c r="BD142" i="3"/>
  <c r="BF92" i="3"/>
  <c r="BF108" i="3"/>
  <c r="BF17" i="3"/>
  <c r="BB41" i="3"/>
  <c r="BV41" i="3" s="1"/>
  <c r="BF41" i="3"/>
  <c r="BF57" i="3"/>
  <c r="BB73" i="3"/>
  <c r="BV73" i="3" s="1"/>
  <c r="BF73" i="3"/>
  <c r="BB89" i="3"/>
  <c r="BV89" i="3" s="1"/>
  <c r="BF89" i="3"/>
  <c r="BF105" i="3"/>
  <c r="BB121" i="3"/>
  <c r="BV121" i="3" s="1"/>
  <c r="BF121" i="3"/>
  <c r="BF137" i="3"/>
  <c r="BB12" i="3"/>
  <c r="BV12" i="3" s="1"/>
  <c r="BF12" i="3"/>
  <c r="BA52" i="3"/>
  <c r="BU52" i="3" s="1"/>
  <c r="BF52" i="3"/>
  <c r="BB72" i="3"/>
  <c r="BV72" i="3" s="1"/>
  <c r="BF72" i="3"/>
  <c r="BB96" i="3"/>
  <c r="BV96" i="3" s="1"/>
  <c r="BF96" i="3"/>
  <c r="BA116" i="3"/>
  <c r="BU116" i="3" s="1"/>
  <c r="BF116" i="3"/>
  <c r="BF136" i="3"/>
  <c r="BA121" i="3"/>
  <c r="BU121" i="3" s="1"/>
  <c r="BD10" i="3"/>
  <c r="BC18" i="3"/>
  <c r="BD34" i="3"/>
  <c r="BD54" i="3"/>
  <c r="BD70" i="3"/>
  <c r="BD90" i="3"/>
  <c r="BD110" i="3"/>
  <c r="BD134" i="3"/>
  <c r="BD98" i="3"/>
  <c r="BD126" i="3"/>
  <c r="BA71" i="3"/>
  <c r="BU71" i="3" s="1"/>
  <c r="BB103" i="3"/>
  <c r="BV103" i="3" s="1"/>
  <c r="BB38" i="3"/>
  <c r="BV38" i="3" s="1"/>
  <c r="BF38" i="3"/>
  <c r="BA62" i="3"/>
  <c r="BU62" i="3" s="1"/>
  <c r="BF62" i="3"/>
  <c r="BA86" i="3"/>
  <c r="BU86" i="3" s="1"/>
  <c r="BF86" i="3"/>
  <c r="BF106" i="3"/>
  <c r="BB130" i="3"/>
  <c r="BV130" i="3" s="1"/>
  <c r="BF130" i="3"/>
  <c r="BB79" i="3"/>
  <c r="BV79" i="3" s="1"/>
  <c r="BF79" i="3"/>
  <c r="BB95" i="3"/>
  <c r="BV95" i="3" s="1"/>
  <c r="BF95" i="3"/>
  <c r="BB111" i="3"/>
  <c r="BV111" i="3" s="1"/>
  <c r="BF111" i="3"/>
  <c r="BA127" i="3"/>
  <c r="BU127" i="3" s="1"/>
  <c r="BF127" i="3"/>
  <c r="BA143" i="3"/>
  <c r="BU143" i="3" s="1"/>
  <c r="BF143" i="3"/>
  <c r="BA57" i="3"/>
  <c r="BU57" i="3" s="1"/>
  <c r="BA137" i="3"/>
  <c r="BU137" i="3" s="1"/>
  <c r="BA25" i="3"/>
  <c r="BU25" i="3" s="1"/>
  <c r="BF25" i="3"/>
  <c r="BF45" i="3"/>
  <c r="BF61" i="3"/>
  <c r="BF77" i="3"/>
  <c r="BF93" i="3"/>
  <c r="BF109" i="3"/>
  <c r="BF125" i="3"/>
  <c r="BF141" i="3"/>
  <c r="BF20" i="3"/>
  <c r="BF56" i="3"/>
  <c r="BF80" i="3"/>
  <c r="BF100" i="3"/>
  <c r="BF120" i="3"/>
  <c r="BF144" i="3"/>
  <c r="BB105" i="3"/>
  <c r="BV105" i="3" s="1"/>
  <c r="BA20" i="3"/>
  <c r="BU20" i="3" s="1"/>
  <c r="BB14" i="3"/>
  <c r="BV14" i="3" s="1"/>
  <c r="BJ14" i="3"/>
  <c r="BF14" i="3"/>
  <c r="BF26" i="3"/>
  <c r="BF42" i="3"/>
  <c r="BF58" i="3"/>
  <c r="BF82" i="3"/>
  <c r="BF102" i="3"/>
  <c r="BF122" i="3"/>
  <c r="BF146" i="3"/>
  <c r="BF6" i="3"/>
  <c r="BF46" i="3"/>
  <c r="BF78" i="3"/>
  <c r="BF114" i="3"/>
  <c r="BF138" i="3"/>
  <c r="BA10" i="3"/>
  <c r="BU10" i="3" s="1"/>
  <c r="BB55" i="3"/>
  <c r="BV55" i="3" s="1"/>
  <c r="BA119" i="3"/>
  <c r="BU119" i="3" s="1"/>
  <c r="BB135" i="3"/>
  <c r="BV135" i="3" s="1"/>
  <c r="BC38" i="3"/>
  <c r="BD62" i="3"/>
  <c r="BD86" i="3"/>
  <c r="BD106" i="3"/>
  <c r="BD130" i="3"/>
  <c r="BA7" i="3"/>
  <c r="BU7" i="3" s="1"/>
  <c r="BF8" i="3"/>
  <c r="BC72" i="3"/>
  <c r="BC88" i="3"/>
  <c r="BC136" i="3"/>
  <c r="AO153" i="3"/>
  <c r="BB9" i="3"/>
  <c r="BV9" i="3" s="1"/>
  <c r="BF9" i="3"/>
  <c r="BB29" i="3"/>
  <c r="BV29" i="3" s="1"/>
  <c r="BF29" i="3"/>
  <c r="BB49" i="3"/>
  <c r="BV49" i="3" s="1"/>
  <c r="BF49" i="3"/>
  <c r="BA65" i="3"/>
  <c r="BU65" i="3" s="1"/>
  <c r="BF65" i="3"/>
  <c r="BB81" i="3"/>
  <c r="BV81" i="3" s="1"/>
  <c r="BF81" i="3"/>
  <c r="BB97" i="3"/>
  <c r="BV97" i="3" s="1"/>
  <c r="BF97" i="3"/>
  <c r="BA113" i="3"/>
  <c r="BU113" i="3" s="1"/>
  <c r="BF113" i="3"/>
  <c r="BA129" i="3"/>
  <c r="BU129" i="3" s="1"/>
  <c r="BF129" i="3"/>
  <c r="BF145" i="3"/>
  <c r="BB32" i="3"/>
  <c r="BV32" i="3" s="1"/>
  <c r="BF32" i="3"/>
  <c r="BB64" i="3"/>
  <c r="BV64" i="3" s="1"/>
  <c r="BF64" i="3"/>
  <c r="BB84" i="3"/>
  <c r="BV84" i="3" s="1"/>
  <c r="BF84" i="3"/>
  <c r="BB104" i="3"/>
  <c r="BV104" i="3" s="1"/>
  <c r="BF104" i="3"/>
  <c r="BA128" i="3"/>
  <c r="BU128" i="3" s="1"/>
  <c r="BF128" i="3"/>
  <c r="BA148" i="3"/>
  <c r="BU148" i="3" s="1"/>
  <c r="BA105" i="3"/>
  <c r="BU105" i="3" s="1"/>
  <c r="BB17" i="3"/>
  <c r="BV17" i="3" s="1"/>
  <c r="BA26" i="3"/>
  <c r="BU26" i="3" s="1"/>
  <c r="BC26" i="3"/>
  <c r="BD42" i="3"/>
  <c r="BB58" i="3"/>
  <c r="BV58" i="3" s="1"/>
  <c r="BD58" i="3"/>
  <c r="BB102" i="3"/>
  <c r="BV102" i="3" s="1"/>
  <c r="BD102" i="3"/>
  <c r="BD122" i="3"/>
  <c r="BB146" i="3"/>
  <c r="BV146" i="3" s="1"/>
  <c r="BD146" i="3"/>
  <c r="BB6" i="3"/>
  <c r="BV6" i="3" s="1"/>
  <c r="BD6" i="3"/>
  <c r="BB46" i="3"/>
  <c r="BV46" i="3" s="1"/>
  <c r="BD46" i="3"/>
  <c r="BB78" i="3"/>
  <c r="BV78" i="3" s="1"/>
  <c r="BD78" i="3"/>
  <c r="BB114" i="3"/>
  <c r="BV114" i="3" s="1"/>
  <c r="BD114" i="3"/>
  <c r="BB138" i="3"/>
  <c r="BV138" i="3" s="1"/>
  <c r="BD138" i="3"/>
  <c r="BB87" i="3"/>
  <c r="BV87" i="3" s="1"/>
  <c r="BB119" i="3"/>
  <c r="BV119" i="3" s="1"/>
  <c r="BA12" i="3"/>
  <c r="BU12" i="3" s="1"/>
  <c r="BF22" i="3"/>
  <c r="BF50" i="3"/>
  <c r="BF74" i="3"/>
  <c r="BA94" i="3"/>
  <c r="BU94" i="3" s="1"/>
  <c r="BF94" i="3"/>
  <c r="BF118" i="3"/>
  <c r="BB142" i="3"/>
  <c r="BV142" i="3" s="1"/>
  <c r="BF142" i="3"/>
  <c r="BA14" i="3"/>
  <c r="BU14" i="3" s="1"/>
  <c r="BB7" i="3"/>
  <c r="BV7" i="3" s="1"/>
  <c r="W153" i="3"/>
  <c r="AQ153" i="3"/>
  <c r="BF148" i="3"/>
  <c r="AB148" i="3"/>
  <c r="AV148" i="3" s="1"/>
  <c r="AA148" i="3"/>
  <c r="AU148" i="3" s="1"/>
  <c r="AX133" i="3"/>
  <c r="AT133" i="3"/>
  <c r="BB133" i="3" s="1"/>
  <c r="BV133" i="3" s="1"/>
  <c r="Y153" i="3"/>
  <c r="AS2" i="3"/>
  <c r="AW133" i="3"/>
  <c r="AU134" i="3"/>
  <c r="BA49" i="3"/>
  <c r="BU49" i="3" s="1"/>
  <c r="AW141" i="3"/>
  <c r="AU142" i="3"/>
  <c r="AW83" i="3"/>
  <c r="AU84" i="3"/>
  <c r="AX81" i="3"/>
  <c r="AV82" i="3"/>
  <c r="BA64" i="3"/>
  <c r="BU64" i="3" s="1"/>
  <c r="BB129" i="3"/>
  <c r="BV129" i="3" s="1"/>
  <c r="BB62" i="3"/>
  <c r="BV62" i="3" s="1"/>
  <c r="BB65" i="3"/>
  <c r="BV65" i="3" s="1"/>
  <c r="BB145" i="3"/>
  <c r="BV145" i="3" s="1"/>
  <c r="BB13" i="3"/>
  <c r="BV13" i="3" s="1"/>
  <c r="BA35" i="3"/>
  <c r="BU35" i="3" s="1"/>
  <c r="BB83" i="3"/>
  <c r="BV83" i="3" s="1"/>
  <c r="BB99" i="3"/>
  <c r="BV99" i="3" s="1"/>
  <c r="BA115" i="3"/>
  <c r="BU115" i="3" s="1"/>
  <c r="BA147" i="3"/>
  <c r="BU147" i="3" s="1"/>
  <c r="BA15" i="3"/>
  <c r="BU15" i="3" s="1"/>
  <c r="AW57" i="3"/>
  <c r="AU58" i="3"/>
  <c r="AW99" i="3"/>
  <c r="AV100" i="3"/>
  <c r="AX87" i="3"/>
  <c r="AV87" i="3"/>
  <c r="BA30" i="3"/>
  <c r="BU30" i="3" s="1"/>
  <c r="BB86" i="3"/>
  <c r="BV86" i="3" s="1"/>
  <c r="BA98" i="3"/>
  <c r="BU98" i="3" s="1"/>
  <c r="BA110" i="3"/>
  <c r="BU110" i="3" s="1"/>
  <c r="BA126" i="3"/>
  <c r="BU126" i="3" s="1"/>
  <c r="BA29" i="3"/>
  <c r="BU29" i="3" s="1"/>
  <c r="BA41" i="3"/>
  <c r="BU41" i="3" s="1"/>
  <c r="BB101" i="3"/>
  <c r="BV101" i="3" s="1"/>
  <c r="BB18" i="3"/>
  <c r="BV18" i="3" s="1"/>
  <c r="M153" i="3"/>
  <c r="AM2" i="3"/>
  <c r="BA31" i="3"/>
  <c r="BU31" i="3" s="1"/>
  <c r="BA47" i="3"/>
  <c r="BU47" i="3" s="1"/>
  <c r="BA51" i="3"/>
  <c r="BU51" i="3" s="1"/>
  <c r="BA63" i="3"/>
  <c r="BU63" i="3" s="1"/>
  <c r="BA67" i="3"/>
  <c r="BU67" i="3" s="1"/>
  <c r="BA79" i="3"/>
  <c r="BU79" i="3" s="1"/>
  <c r="BA95" i="3"/>
  <c r="BU95" i="3" s="1"/>
  <c r="BA111" i="3"/>
  <c r="BU111" i="3" s="1"/>
  <c r="BA131" i="3"/>
  <c r="BU131" i="3" s="1"/>
  <c r="BB143" i="3"/>
  <c r="BV143" i="3" s="1"/>
  <c r="BB23" i="3"/>
  <c r="BV23" i="3" s="1"/>
  <c r="BB19" i="3"/>
  <c r="BV19" i="3" s="1"/>
  <c r="AW121" i="3"/>
  <c r="AU122" i="3"/>
  <c r="AX13" i="3"/>
  <c r="AV14" i="3"/>
  <c r="AW4" i="3"/>
  <c r="AU4" i="3"/>
  <c r="BB127" i="3"/>
  <c r="BV127" i="3" s="1"/>
  <c r="AW81" i="3"/>
  <c r="AS81" i="3"/>
  <c r="AW104" i="3"/>
  <c r="AU104" i="3"/>
  <c r="BA9" i="3"/>
  <c r="BU9" i="3" s="1"/>
  <c r="BA104" i="3"/>
  <c r="BU104" i="3" s="1"/>
  <c r="AV2" i="3"/>
  <c r="AX30" i="3"/>
  <c r="AV30" i="3"/>
  <c r="AX93" i="3"/>
  <c r="AV94" i="3"/>
  <c r="AX37" i="3"/>
  <c r="AT37" i="3"/>
  <c r="AW17" i="3"/>
  <c r="AS17" i="3"/>
  <c r="AU2" i="3"/>
  <c r="BA84" i="3"/>
  <c r="BU84" i="3" s="1"/>
  <c r="BB132" i="3"/>
  <c r="BV132" i="3" s="1"/>
  <c r="AW88" i="3"/>
  <c r="AV89" i="3"/>
  <c r="AX65" i="3"/>
  <c r="AV66" i="3"/>
  <c r="AW77" i="3"/>
  <c r="AU78" i="3"/>
  <c r="AX23" i="3"/>
  <c r="AV24" i="3"/>
  <c r="AW31" i="3"/>
  <c r="AU32" i="3"/>
  <c r="AX4" i="3"/>
  <c r="AT4" i="3"/>
  <c r="Z153" i="3"/>
  <c r="AX144" i="3"/>
  <c r="AT144" i="3"/>
  <c r="AW127" i="3"/>
  <c r="AU128" i="3"/>
  <c r="AX117" i="3"/>
  <c r="AT117" i="3"/>
  <c r="AX91" i="3"/>
  <c r="AV92" i="3"/>
  <c r="AW47" i="3"/>
  <c r="AU48" i="3"/>
  <c r="AW68" i="3"/>
  <c r="AU68" i="3"/>
  <c r="AX119" i="3"/>
  <c r="AV120" i="3"/>
  <c r="AW132" i="3"/>
  <c r="AU132" i="3"/>
  <c r="AX7" i="3"/>
  <c r="AV8" i="3"/>
  <c r="AW18" i="3"/>
  <c r="AU19" i="3"/>
  <c r="AW26" i="3"/>
  <c r="AU27" i="3"/>
  <c r="AX103" i="3"/>
  <c r="AU103" i="3"/>
  <c r="AX44" i="3"/>
  <c r="AT44" i="3"/>
  <c r="AX76" i="3"/>
  <c r="AT76" i="3"/>
  <c r="AX108" i="3"/>
  <c r="AT108" i="3"/>
  <c r="AX140" i="3"/>
  <c r="AT140" i="3"/>
  <c r="AW145" i="3"/>
  <c r="AS145" i="3"/>
  <c r="BA145" i="3" s="1"/>
  <c r="BU145" i="3" s="1"/>
  <c r="AW12" i="3"/>
  <c r="AU12" i="3"/>
  <c r="AW56" i="3"/>
  <c r="AU56" i="3"/>
  <c r="AW43" i="3"/>
  <c r="AS43" i="3"/>
  <c r="AW106" i="3"/>
  <c r="AS106" i="3"/>
  <c r="AW101" i="3"/>
  <c r="AU102" i="3"/>
  <c r="AW74" i="3"/>
  <c r="AS74" i="3"/>
  <c r="AW53" i="3"/>
  <c r="AV53" i="3"/>
  <c r="AX41" i="3"/>
  <c r="AU42" i="3"/>
  <c r="AX107" i="3"/>
  <c r="AT107" i="3"/>
  <c r="BA130" i="3"/>
  <c r="BU130" i="3" s="1"/>
  <c r="BA114" i="3"/>
  <c r="BU114" i="3" s="1"/>
  <c r="AX49" i="3"/>
  <c r="AX109" i="3"/>
  <c r="AX45" i="3"/>
  <c r="AW144" i="3"/>
  <c r="AW63" i="3"/>
  <c r="AX6" i="3"/>
  <c r="AX102" i="3"/>
  <c r="AX134" i="3"/>
  <c r="AW85" i="3"/>
  <c r="AX62" i="3"/>
  <c r="AX126" i="3"/>
  <c r="AW117" i="3"/>
  <c r="AW100" i="3"/>
  <c r="AX123" i="3"/>
  <c r="AW95" i="3"/>
  <c r="AX145" i="3"/>
  <c r="AX97" i="3"/>
  <c r="AW89" i="3"/>
  <c r="AW107" i="3"/>
  <c r="AX113" i="3"/>
  <c r="AW128" i="3"/>
  <c r="AX15" i="3"/>
  <c r="AW120" i="3"/>
  <c r="AX43" i="3"/>
  <c r="AX70" i="3"/>
  <c r="AX75" i="3"/>
  <c r="AX9" i="3"/>
  <c r="AX73" i="3"/>
  <c r="AX137" i="3"/>
  <c r="AW15" i="3"/>
  <c r="AX61" i="3"/>
  <c r="AX125" i="3"/>
  <c r="AW139" i="3"/>
  <c r="AX52" i="3"/>
  <c r="AX116" i="3"/>
  <c r="AW20" i="3"/>
  <c r="AX89" i="3"/>
  <c r="AW45" i="3"/>
  <c r="AW129" i="3"/>
  <c r="AW39" i="3"/>
  <c r="AX135" i="3"/>
  <c r="AX115" i="3"/>
  <c r="AX56" i="3"/>
  <c r="AX112" i="3"/>
  <c r="AW105" i="3"/>
  <c r="AX3" i="3"/>
  <c r="AX14" i="3"/>
  <c r="AX22" i="3"/>
  <c r="AX34" i="3"/>
  <c r="AX46" i="3"/>
  <c r="AX54" i="3"/>
  <c r="AX66" i="3"/>
  <c r="AX78" i="3"/>
  <c r="AX98" i="3"/>
  <c r="AX110" i="3"/>
  <c r="AX118" i="3"/>
  <c r="AX130" i="3"/>
  <c r="AX142" i="3"/>
  <c r="AW16" i="3"/>
  <c r="AW28" i="3"/>
  <c r="AW92" i="3"/>
  <c r="AX11" i="3"/>
  <c r="AX55" i="3"/>
  <c r="AW79" i="3"/>
  <c r="AW111" i="3"/>
  <c r="AW21" i="3"/>
  <c r="AW32" i="3"/>
  <c r="AW71" i="3"/>
  <c r="AW84" i="3"/>
  <c r="AW70" i="3"/>
  <c r="AX33" i="3"/>
  <c r="AX64" i="3"/>
  <c r="AW50" i="3"/>
  <c r="AW122" i="3"/>
  <c r="AX27" i="3"/>
  <c r="AW51" i="3"/>
  <c r="AX94" i="3"/>
  <c r="AX25" i="3"/>
  <c r="AW125" i="3"/>
  <c r="AX72" i="3"/>
  <c r="AW10" i="3"/>
  <c r="AW66" i="3"/>
  <c r="AW3" i="3"/>
  <c r="AW86" i="3"/>
  <c r="AW23" i="3"/>
  <c r="AW123" i="3"/>
  <c r="AX19" i="3"/>
  <c r="AX51" i="3"/>
  <c r="AX131" i="3"/>
  <c r="AX10" i="3"/>
  <c r="AX105" i="3"/>
  <c r="AX80" i="3"/>
  <c r="AX85" i="3"/>
  <c r="AX69" i="3"/>
  <c r="AW9" i="3"/>
  <c r="AW38" i="3"/>
  <c r="AW24" i="3"/>
  <c r="AX100" i="3"/>
  <c r="AW82" i="3"/>
  <c r="AW19" i="3"/>
  <c r="AW119" i="3"/>
  <c r="AW14" i="3"/>
  <c r="AX26" i="3"/>
  <c r="AW11" i="3"/>
  <c r="AW94" i="3"/>
  <c r="AW131" i="3"/>
  <c r="AX71" i="3"/>
  <c r="AX86" i="3"/>
  <c r="AW25" i="3"/>
  <c r="AW97" i="3"/>
  <c r="AX77" i="3"/>
  <c r="AX58" i="3"/>
  <c r="AX82" i="3"/>
  <c r="AX114" i="3"/>
  <c r="AX24" i="3"/>
  <c r="AW76" i="3"/>
  <c r="AW140" i="3"/>
  <c r="AX143" i="3"/>
  <c r="AW142" i="3"/>
  <c r="AX104" i="3"/>
  <c r="AW91" i="3"/>
  <c r="AW134" i="3"/>
  <c r="AX38" i="3"/>
  <c r="AW22" i="3"/>
  <c r="AW103" i="3"/>
  <c r="AX139" i="3"/>
  <c r="AX39" i="3"/>
  <c r="AX128" i="3"/>
  <c r="AX68" i="3"/>
  <c r="AW27" i="3"/>
  <c r="AX59" i="3"/>
  <c r="AX146" i="3"/>
  <c r="AW64" i="3"/>
  <c r="AW96" i="3"/>
  <c r="AW116" i="3"/>
  <c r="AW136" i="3"/>
  <c r="O147" i="3"/>
  <c r="O148" i="3"/>
  <c r="AW48" i="3"/>
  <c r="AW69" i="3"/>
  <c r="AX57" i="3"/>
  <c r="AX40" i="3"/>
  <c r="AW60" i="3"/>
  <c r="AW124" i="3"/>
  <c r="AW93" i="3"/>
  <c r="AW35" i="3"/>
  <c r="AW126" i="3"/>
  <c r="AW110" i="3"/>
  <c r="AW78" i="3"/>
  <c r="AX96" i="3"/>
  <c r="AX35" i="3"/>
  <c r="AX67" i="3"/>
  <c r="AW65" i="3"/>
  <c r="AX120" i="3"/>
  <c r="AW137" i="3"/>
  <c r="AW8" i="3"/>
  <c r="AX36" i="3"/>
  <c r="AW29" i="3"/>
  <c r="AX21" i="3"/>
  <c r="AW135" i="3"/>
  <c r="AX95" i="3"/>
  <c r="AW98" i="3"/>
  <c r="AW58" i="3"/>
  <c r="AX83" i="3"/>
  <c r="AW115" i="3"/>
  <c r="AX42" i="3"/>
  <c r="AX106" i="3"/>
  <c r="AX17" i="3"/>
  <c r="AX129" i="3"/>
  <c r="AW52" i="3"/>
  <c r="AW112" i="3"/>
  <c r="AW80" i="3"/>
  <c r="AX12" i="3"/>
  <c r="AX88" i="3"/>
  <c r="AW13" i="3"/>
  <c r="AW49" i="3"/>
  <c r="AX20" i="3"/>
  <c r="AW41" i="3"/>
  <c r="AX50" i="3"/>
  <c r="AX90" i="3"/>
  <c r="AX122" i="3"/>
  <c r="AX8" i="3"/>
  <c r="AW36" i="3"/>
  <c r="AW44" i="3"/>
  <c r="AW108" i="3"/>
  <c r="AW61" i="3"/>
  <c r="AW5" i="3"/>
  <c r="AX31" i="3"/>
  <c r="AW54" i="3"/>
  <c r="AW90" i="3"/>
  <c r="AW146" i="3"/>
  <c r="AX18" i="3"/>
  <c r="AW46" i="3"/>
  <c r="AW130" i="3"/>
  <c r="AW34" i="3"/>
  <c r="AX127" i="3"/>
  <c r="AW67" i="3"/>
  <c r="AX32" i="3"/>
  <c r="AX101" i="3"/>
  <c r="AX53" i="3"/>
  <c r="AW33" i="3"/>
  <c r="AW109" i="3"/>
  <c r="AW113" i="3"/>
  <c r="AW37" i="3"/>
  <c r="AX48" i="3"/>
  <c r="AX84" i="3"/>
  <c r="AX141" i="3"/>
  <c r="AW73" i="3"/>
  <c r="AX16" i="3"/>
  <c r="AX28" i="3"/>
  <c r="AW40" i="3"/>
  <c r="AX60" i="3"/>
  <c r="AX92" i="3"/>
  <c r="AX124" i="3"/>
  <c r="AX121" i="3"/>
  <c r="AX5" i="3"/>
  <c r="AX63" i="3"/>
  <c r="AW7" i="3"/>
  <c r="AW62" i="3"/>
  <c r="AW118" i="3"/>
  <c r="AW6" i="3"/>
  <c r="AX47" i="3"/>
  <c r="AX132" i="3"/>
  <c r="AW55" i="3"/>
  <c r="AW102" i="3"/>
  <c r="AW138" i="3"/>
  <c r="AW42" i="3"/>
  <c r="AX79" i="3"/>
  <c r="AX136" i="3"/>
  <c r="AW30" i="3"/>
  <c r="AW75" i="3"/>
  <c r="AW114" i="3"/>
  <c r="AW87" i="3"/>
  <c r="AX99" i="3"/>
  <c r="AX111" i="3"/>
  <c r="AW59" i="3"/>
  <c r="AW143" i="3"/>
  <c r="AX74" i="3"/>
  <c r="AX138" i="3"/>
  <c r="AX29" i="3"/>
  <c r="AW72" i="3"/>
  <c r="AU153" i="5" l="1"/>
  <c r="BA153" i="5"/>
  <c r="BW2" i="5"/>
  <c r="BD153" i="5"/>
  <c r="AC153" i="5"/>
  <c r="AD153" i="5"/>
  <c r="BC148" i="5"/>
  <c r="BW148" i="5" s="1"/>
  <c r="BB153" i="5"/>
  <c r="BP148" i="5"/>
  <c r="AV153" i="5"/>
  <c r="AX147" i="3"/>
  <c r="AW147" i="3"/>
  <c r="BP144" i="3"/>
  <c r="BR138" i="3"/>
  <c r="BR111" i="3"/>
  <c r="BQ75" i="3"/>
  <c r="BQ42" i="3"/>
  <c r="BR132" i="3"/>
  <c r="BQ62" i="3"/>
  <c r="BR121" i="3"/>
  <c r="BQ40" i="3"/>
  <c r="BR141" i="3"/>
  <c r="BQ113" i="3"/>
  <c r="BR101" i="3"/>
  <c r="BQ34" i="3"/>
  <c r="BQ146" i="3"/>
  <c r="BQ5" i="3"/>
  <c r="BQ36" i="3"/>
  <c r="BR50" i="3"/>
  <c r="BQ13" i="3"/>
  <c r="BQ112" i="3"/>
  <c r="BR106" i="3"/>
  <c r="BQ58" i="3"/>
  <c r="BR21" i="3"/>
  <c r="BQ137" i="3"/>
  <c r="BR67" i="3"/>
  <c r="BQ110" i="3"/>
  <c r="BQ124" i="3"/>
  <c r="BQ69" i="3"/>
  <c r="BQ136" i="3"/>
  <c r="BR146" i="3"/>
  <c r="BR128" i="3"/>
  <c r="BQ22" i="3"/>
  <c r="BR104" i="3"/>
  <c r="BQ76" i="3"/>
  <c r="BR58" i="3"/>
  <c r="BR86" i="3"/>
  <c r="BQ11" i="3"/>
  <c r="BQ19" i="3"/>
  <c r="BQ38" i="3"/>
  <c r="BR80" i="3"/>
  <c r="BR51" i="3"/>
  <c r="BQ86" i="3"/>
  <c r="BQ10" i="3"/>
  <c r="BR94" i="3"/>
  <c r="BQ50" i="3"/>
  <c r="BQ84" i="3"/>
  <c r="BQ111" i="3"/>
  <c r="BQ92" i="3"/>
  <c r="BR130" i="3"/>
  <c r="BR78" i="3"/>
  <c r="BR34" i="3"/>
  <c r="BQ105" i="3"/>
  <c r="BR135" i="3"/>
  <c r="BR89" i="3"/>
  <c r="BQ139" i="3"/>
  <c r="BR137" i="3"/>
  <c r="BO69" i="3"/>
  <c r="BZ140" i="3"/>
  <c r="BJ10" i="3"/>
  <c r="BQ30" i="3"/>
  <c r="BQ7" i="3"/>
  <c r="BR84" i="3"/>
  <c r="BQ130" i="3"/>
  <c r="BR8" i="3"/>
  <c r="BQ41" i="3"/>
  <c r="BR88" i="3"/>
  <c r="BQ52" i="3"/>
  <c r="BR42" i="3"/>
  <c r="BQ98" i="3"/>
  <c r="BQ29" i="3"/>
  <c r="BR120" i="3"/>
  <c r="BR35" i="3"/>
  <c r="BQ126" i="3"/>
  <c r="BQ60" i="3"/>
  <c r="BQ48" i="3"/>
  <c r="BQ116" i="3"/>
  <c r="BR59" i="3"/>
  <c r="BR39" i="3"/>
  <c r="BR38" i="3"/>
  <c r="BQ142" i="3"/>
  <c r="BR24" i="3"/>
  <c r="BR77" i="3"/>
  <c r="BR71" i="3"/>
  <c r="BR26" i="3"/>
  <c r="BW89" i="3"/>
  <c r="BX102" i="3"/>
  <c r="BO26" i="3"/>
  <c r="BK92" i="3"/>
  <c r="BJ126" i="3"/>
  <c r="BP32" i="3"/>
  <c r="BN118" i="3"/>
  <c r="BK97" i="3"/>
  <c r="BZ36" i="3"/>
  <c r="BJ89" i="3"/>
  <c r="BJ12" i="3"/>
  <c r="BN110" i="3"/>
  <c r="BP52" i="3"/>
  <c r="BK116" i="3"/>
  <c r="BJ106" i="3"/>
  <c r="BK17" i="3"/>
  <c r="BW85" i="3"/>
  <c r="BO21" i="3"/>
  <c r="BJ45" i="3"/>
  <c r="BJ20" i="3"/>
  <c r="BK84" i="3"/>
  <c r="BJ82" i="3"/>
  <c r="BJ114" i="3"/>
  <c r="BO88" i="3"/>
  <c r="BK69" i="3"/>
  <c r="BZ16" i="3"/>
  <c r="BJ129" i="3"/>
  <c r="BK39" i="3"/>
  <c r="BK24" i="3"/>
  <c r="BP20" i="3"/>
  <c r="BN114" i="3"/>
  <c r="BK32" i="3"/>
  <c r="BJ22" i="3"/>
  <c r="BJ74" i="3"/>
  <c r="BJ142" i="3"/>
  <c r="BK81" i="3"/>
  <c r="BK121" i="3"/>
  <c r="BO37" i="3"/>
  <c r="BO101" i="3"/>
  <c r="BK137" i="3"/>
  <c r="BJ90" i="3"/>
  <c r="BO61" i="3"/>
  <c r="BJ137" i="3"/>
  <c r="BN70" i="3"/>
  <c r="BN66" i="3"/>
  <c r="BZ21" i="3"/>
  <c r="BW133" i="3"/>
  <c r="BK77" i="3"/>
  <c r="BJ141" i="3"/>
  <c r="BJ42" i="3"/>
  <c r="BJ46" i="3"/>
  <c r="BN106" i="3"/>
  <c r="BK33" i="3"/>
  <c r="BO109" i="3"/>
  <c r="BZ40" i="3"/>
  <c r="BJ113" i="3"/>
  <c r="BJ104" i="3"/>
  <c r="BP84" i="3"/>
  <c r="BM26" i="3"/>
  <c r="BN58" i="3"/>
  <c r="BN102" i="3"/>
  <c r="BP64" i="3"/>
  <c r="BN78" i="3"/>
  <c r="BK68" i="3"/>
  <c r="BJ118" i="3"/>
  <c r="BW57" i="3"/>
  <c r="BK65" i="3"/>
  <c r="BK61" i="3"/>
  <c r="BK125" i="3"/>
  <c r="BK41" i="3"/>
  <c r="BJ96" i="3"/>
  <c r="BN10" i="3"/>
  <c r="BK88" i="3"/>
  <c r="BW77" i="3"/>
  <c r="BK73" i="3"/>
  <c r="BJ95" i="3"/>
  <c r="BJ120" i="3"/>
  <c r="BO44" i="3"/>
  <c r="BK5" i="3"/>
  <c r="BJ65" i="3"/>
  <c r="BN122" i="3"/>
  <c r="BN138" i="3"/>
  <c r="BJ50" i="3"/>
  <c r="BJ94" i="3"/>
  <c r="BW121" i="3"/>
  <c r="BK93" i="3"/>
  <c r="BK148" i="3"/>
  <c r="BJ134" i="3"/>
  <c r="BJ66" i="3"/>
  <c r="BW141" i="3"/>
  <c r="BJ80" i="3"/>
  <c r="BO28" i="3"/>
  <c r="BK20" i="3"/>
  <c r="BO45" i="3"/>
  <c r="BJ49" i="3"/>
  <c r="BJ84" i="3"/>
  <c r="BN82" i="3"/>
  <c r="BN46" i="3"/>
  <c r="BK96" i="3"/>
  <c r="BO5" i="3"/>
  <c r="BO133" i="3"/>
  <c r="BK25" i="3"/>
  <c r="BJ41" i="3"/>
  <c r="BO8" i="3"/>
  <c r="BJ38" i="3"/>
  <c r="BK13" i="3"/>
  <c r="BJ109" i="3"/>
  <c r="BK35" i="3"/>
  <c r="BJ122" i="3"/>
  <c r="BK64" i="3"/>
  <c r="BN62" i="3"/>
  <c r="BK133" i="3"/>
  <c r="BK132" i="3"/>
  <c r="BN6" i="3"/>
  <c r="BK128" i="3"/>
  <c r="BK29" i="3"/>
  <c r="BK9" i="3"/>
  <c r="BR99" i="3"/>
  <c r="BR47" i="3"/>
  <c r="BR28" i="3"/>
  <c r="BQ109" i="3"/>
  <c r="BQ90" i="3"/>
  <c r="BQ72" i="3"/>
  <c r="BQ87" i="3"/>
  <c r="BQ102" i="3"/>
  <c r="BQ6" i="3"/>
  <c r="BR63" i="3"/>
  <c r="BR92" i="3"/>
  <c r="BR16" i="3"/>
  <c r="BR48" i="3"/>
  <c r="BQ33" i="3"/>
  <c r="BQ67" i="3"/>
  <c r="BQ46" i="3"/>
  <c r="BQ54" i="3"/>
  <c r="BQ108" i="3"/>
  <c r="BR122" i="3"/>
  <c r="BR20" i="3"/>
  <c r="BR12" i="3"/>
  <c r="BR129" i="3"/>
  <c r="BN146" i="3"/>
  <c r="BK15" i="3"/>
  <c r="BZ37" i="3"/>
  <c r="BZ38" i="3"/>
  <c r="BK28" i="3"/>
  <c r="BJ116" i="3"/>
  <c r="BN98" i="3"/>
  <c r="BJ48" i="3"/>
  <c r="BR74" i="3"/>
  <c r="BQ138" i="3"/>
  <c r="BR124" i="3"/>
  <c r="BR32" i="3"/>
  <c r="BQ61" i="3"/>
  <c r="BQ143" i="3"/>
  <c r="BR136" i="3"/>
  <c r="BR29" i="3"/>
  <c r="BQ59" i="3"/>
  <c r="BQ114" i="3"/>
  <c r="BR79" i="3"/>
  <c r="BQ55" i="3"/>
  <c r="BQ118" i="3"/>
  <c r="BR5" i="3"/>
  <c r="BR60" i="3"/>
  <c r="BQ73" i="3"/>
  <c r="BQ37" i="3"/>
  <c r="BR53" i="3"/>
  <c r="BR127" i="3"/>
  <c r="BR18" i="3"/>
  <c r="BR31" i="3"/>
  <c r="BQ44" i="3"/>
  <c r="BR90" i="3"/>
  <c r="BJ77" i="3"/>
  <c r="BJ111" i="3"/>
  <c r="BN34" i="3"/>
  <c r="BK85" i="3"/>
  <c r="BQ82" i="3"/>
  <c r="BQ9" i="3"/>
  <c r="BZ118" i="3"/>
  <c r="BX46" i="3"/>
  <c r="BX42" i="3"/>
  <c r="BX130" i="3"/>
  <c r="BZ42" i="3"/>
  <c r="BZ61" i="3"/>
  <c r="BZ130" i="3"/>
  <c r="BX70" i="3"/>
  <c r="BZ108" i="3"/>
  <c r="BX50" i="3"/>
  <c r="BQ115" i="3"/>
  <c r="BR95" i="3"/>
  <c r="BR36" i="3"/>
  <c r="BQ65" i="3"/>
  <c r="BR96" i="3"/>
  <c r="BQ35" i="3"/>
  <c r="BR40" i="3"/>
  <c r="BQ96" i="3"/>
  <c r="BQ27" i="3"/>
  <c r="BR139" i="3"/>
  <c r="BQ134" i="3"/>
  <c r="BR143" i="3"/>
  <c r="BR114" i="3"/>
  <c r="BQ97" i="3"/>
  <c r="BQ131" i="3"/>
  <c r="BQ14" i="3"/>
  <c r="BR100" i="3"/>
  <c r="BR69" i="3"/>
  <c r="BR10" i="3"/>
  <c r="BQ123" i="3"/>
  <c r="BQ147" i="3"/>
  <c r="BQ125" i="3"/>
  <c r="BR27" i="3"/>
  <c r="BR33" i="3"/>
  <c r="BQ32" i="3"/>
  <c r="BR55" i="3"/>
  <c r="BQ16" i="3"/>
  <c r="BR110" i="3"/>
  <c r="BR54" i="3"/>
  <c r="BR14" i="3"/>
  <c r="BR56" i="3"/>
  <c r="BQ129" i="3"/>
  <c r="BR116" i="3"/>
  <c r="BR61" i="3"/>
  <c r="BR9" i="3"/>
  <c r="BQ120" i="3"/>
  <c r="BQ107" i="3"/>
  <c r="BQ95" i="3"/>
  <c r="BR126" i="3"/>
  <c r="BR102" i="3"/>
  <c r="BR45" i="3"/>
  <c r="BR41" i="3"/>
  <c r="BQ74" i="3"/>
  <c r="BQ106" i="3"/>
  <c r="BQ56" i="3"/>
  <c r="BQ145" i="3"/>
  <c r="BR108" i="3"/>
  <c r="BR44" i="3"/>
  <c r="BQ26" i="3"/>
  <c r="BR7" i="3"/>
  <c r="BR119" i="3"/>
  <c r="BQ47" i="3"/>
  <c r="BR117" i="3"/>
  <c r="BR144" i="3"/>
  <c r="BO78" i="3"/>
  <c r="BP89" i="3"/>
  <c r="BO2" i="3"/>
  <c r="BR37" i="3"/>
  <c r="BR30" i="3"/>
  <c r="BR13" i="3"/>
  <c r="BP100" i="3"/>
  <c r="BP82" i="3"/>
  <c r="BO142" i="3"/>
  <c r="BQ133" i="3"/>
  <c r="BR133" i="3"/>
  <c r="BZ50" i="3"/>
  <c r="BW26" i="3"/>
  <c r="BZ32" i="3"/>
  <c r="BZ65" i="3"/>
  <c r="BZ9" i="3"/>
  <c r="BZ105" i="3"/>
  <c r="BQ49" i="3"/>
  <c r="BQ80" i="3"/>
  <c r="BR17" i="3"/>
  <c r="BR83" i="3"/>
  <c r="BQ135" i="3"/>
  <c r="BQ8" i="3"/>
  <c r="BR147" i="3"/>
  <c r="BQ78" i="3"/>
  <c r="BQ93" i="3"/>
  <c r="BR57" i="3"/>
  <c r="BQ64" i="3"/>
  <c r="BR68" i="3"/>
  <c r="BQ103" i="3"/>
  <c r="BQ91" i="3"/>
  <c r="BQ140" i="3"/>
  <c r="BR82" i="3"/>
  <c r="BQ25" i="3"/>
  <c r="BQ94" i="3"/>
  <c r="BQ119" i="3"/>
  <c r="BQ24" i="3"/>
  <c r="BR85" i="3"/>
  <c r="BR131" i="3"/>
  <c r="BQ23" i="3"/>
  <c r="BQ66" i="3"/>
  <c r="BR25" i="3"/>
  <c r="BQ122" i="3"/>
  <c r="BQ70" i="3"/>
  <c r="BQ21" i="3"/>
  <c r="BR11" i="3"/>
  <c r="BR142" i="3"/>
  <c r="BR98" i="3"/>
  <c r="BR46" i="3"/>
  <c r="BR3" i="3"/>
  <c r="BR115" i="3"/>
  <c r="BQ45" i="3"/>
  <c r="BR52" i="3"/>
  <c r="BQ15" i="3"/>
  <c r="BR75" i="3"/>
  <c r="BR15" i="3"/>
  <c r="BQ89" i="3"/>
  <c r="BR123" i="3"/>
  <c r="BR62" i="3"/>
  <c r="BR6" i="3"/>
  <c r="BR109" i="3"/>
  <c r="BP53" i="3"/>
  <c r="BO102" i="3"/>
  <c r="BO103" i="3"/>
  <c r="BO19" i="3"/>
  <c r="BP92" i="3"/>
  <c r="BQ31" i="3"/>
  <c r="BQ77" i="3"/>
  <c r="BQ88" i="3"/>
  <c r="BP94" i="3"/>
  <c r="BQ104" i="3"/>
  <c r="BO122" i="3"/>
  <c r="BQ99" i="3"/>
  <c r="BR81" i="3"/>
  <c r="BQ141" i="3"/>
  <c r="BX78" i="3"/>
  <c r="BX146" i="3"/>
  <c r="BZ104" i="3"/>
  <c r="BZ46" i="3"/>
  <c r="BZ14" i="3"/>
  <c r="BZ56" i="3"/>
  <c r="BZ25" i="3"/>
  <c r="BZ111" i="3"/>
  <c r="BX34" i="3"/>
  <c r="BZ116" i="3"/>
  <c r="BZ52" i="3"/>
  <c r="BZ137" i="3"/>
  <c r="BR70" i="3"/>
  <c r="BQ128" i="3"/>
  <c r="BR97" i="3"/>
  <c r="BQ100" i="3"/>
  <c r="BQ85" i="3"/>
  <c r="BQ63" i="3"/>
  <c r="BR49" i="3"/>
  <c r="BR107" i="3"/>
  <c r="BQ53" i="3"/>
  <c r="BQ101" i="3"/>
  <c r="BQ43" i="3"/>
  <c r="BQ12" i="3"/>
  <c r="BR140" i="3"/>
  <c r="BR76" i="3"/>
  <c r="BR103" i="3"/>
  <c r="BQ18" i="3"/>
  <c r="BQ132" i="3"/>
  <c r="BQ68" i="3"/>
  <c r="BR91" i="3"/>
  <c r="BQ127" i="3"/>
  <c r="BP24" i="3"/>
  <c r="BP66" i="3"/>
  <c r="BQ17" i="3"/>
  <c r="BR93" i="3"/>
  <c r="BQ4" i="3"/>
  <c r="BQ121" i="3"/>
  <c r="BO58" i="3"/>
  <c r="BZ142" i="3"/>
  <c r="BZ74" i="3"/>
  <c r="BZ22" i="3"/>
  <c r="BX114" i="3"/>
  <c r="BZ129" i="3"/>
  <c r="BZ81" i="3"/>
  <c r="BW38" i="3"/>
  <c r="BZ114" i="3"/>
  <c r="BZ82" i="3"/>
  <c r="BZ100" i="3"/>
  <c r="BZ93" i="3"/>
  <c r="BZ127" i="3"/>
  <c r="BZ106" i="3"/>
  <c r="BZ62" i="3"/>
  <c r="BX110" i="3"/>
  <c r="BZ12" i="3"/>
  <c r="BX118" i="3"/>
  <c r="BX22" i="3"/>
  <c r="BR105" i="3"/>
  <c r="BR19" i="3"/>
  <c r="BQ3" i="3"/>
  <c r="BR72" i="3"/>
  <c r="BQ51" i="3"/>
  <c r="BR64" i="3"/>
  <c r="BQ71" i="3"/>
  <c r="BQ79" i="3"/>
  <c r="BQ28" i="3"/>
  <c r="BR118" i="3"/>
  <c r="BR66" i="3"/>
  <c r="BR22" i="3"/>
  <c r="BR112" i="3"/>
  <c r="BQ39" i="3"/>
  <c r="BQ20" i="3"/>
  <c r="BR125" i="3"/>
  <c r="BR73" i="3"/>
  <c r="BR43" i="3"/>
  <c r="BR113" i="3"/>
  <c r="BR145" i="3"/>
  <c r="BQ117" i="3"/>
  <c r="BR134" i="3"/>
  <c r="BQ144" i="3"/>
  <c r="BO42" i="3"/>
  <c r="BP8" i="3"/>
  <c r="BP120" i="3"/>
  <c r="BR4" i="3"/>
  <c r="BR23" i="3"/>
  <c r="BR65" i="3"/>
  <c r="BP30" i="3"/>
  <c r="BQ81" i="3"/>
  <c r="BP14" i="3"/>
  <c r="BR87" i="3"/>
  <c r="BQ57" i="3"/>
  <c r="BQ83" i="3"/>
  <c r="BO134" i="3"/>
  <c r="BZ94" i="3"/>
  <c r="BX138" i="3"/>
  <c r="BX6" i="3"/>
  <c r="BX122" i="3"/>
  <c r="BZ128" i="3"/>
  <c r="BW136" i="3"/>
  <c r="BX86" i="3"/>
  <c r="BZ122" i="3"/>
  <c r="BZ144" i="3"/>
  <c r="BZ125" i="3"/>
  <c r="BX126" i="3"/>
  <c r="BX10" i="3"/>
  <c r="AB153" i="3"/>
  <c r="BJ128" i="3"/>
  <c r="BZ64" i="3"/>
  <c r="BJ32" i="3"/>
  <c r="BZ145" i="3"/>
  <c r="BZ97" i="3"/>
  <c r="BJ81" i="3"/>
  <c r="BZ29" i="3"/>
  <c r="BJ9" i="3"/>
  <c r="BW88" i="3"/>
  <c r="BZ8" i="3"/>
  <c r="BK101" i="3"/>
  <c r="BK37" i="3"/>
  <c r="BK89" i="3"/>
  <c r="BN130" i="3"/>
  <c r="BN86" i="3"/>
  <c r="BM38" i="3"/>
  <c r="BZ138" i="3"/>
  <c r="BZ78" i="3"/>
  <c r="BZ6" i="3"/>
  <c r="BZ146" i="3"/>
  <c r="BZ102" i="3"/>
  <c r="BZ58" i="3"/>
  <c r="BZ26" i="3"/>
  <c r="BK12" i="3"/>
  <c r="BJ144" i="3"/>
  <c r="BJ100" i="3"/>
  <c r="BJ56" i="3"/>
  <c r="BK3" i="3"/>
  <c r="BJ125" i="3"/>
  <c r="BJ93" i="3"/>
  <c r="BJ61" i="3"/>
  <c r="BJ25" i="3"/>
  <c r="BZ143" i="3"/>
  <c r="BJ127" i="3"/>
  <c r="BZ79" i="3"/>
  <c r="BO117" i="3"/>
  <c r="BO53" i="3"/>
  <c r="BK129" i="3"/>
  <c r="BW117" i="3"/>
  <c r="BW69" i="3"/>
  <c r="BZ5" i="3"/>
  <c r="BJ130" i="3"/>
  <c r="BZ86" i="3"/>
  <c r="BJ62" i="3"/>
  <c r="BK44" i="3"/>
  <c r="BN126" i="3"/>
  <c r="BN30" i="3"/>
  <c r="BX134" i="3"/>
  <c r="BX90" i="3"/>
  <c r="BX54" i="3"/>
  <c r="BW18" i="3"/>
  <c r="BO136" i="3"/>
  <c r="BZ136" i="3"/>
  <c r="BZ72" i="3"/>
  <c r="BJ52" i="3"/>
  <c r="BZ121" i="3"/>
  <c r="BJ105" i="3"/>
  <c r="BZ73" i="3"/>
  <c r="BJ57" i="3"/>
  <c r="BZ17" i="3"/>
  <c r="BZ92" i="3"/>
  <c r="BO125" i="3"/>
  <c r="BO29" i="3"/>
  <c r="BK113" i="3"/>
  <c r="BX74" i="3"/>
  <c r="BN22" i="3"/>
  <c r="BZ98" i="3"/>
  <c r="BK8" i="3"/>
  <c r="BZ110" i="3"/>
  <c r="BJ54" i="3"/>
  <c r="BX58" i="3"/>
  <c r="BN42" i="3"/>
  <c r="BN14" i="3"/>
  <c r="BK72" i="3"/>
  <c r="BJ148" i="3"/>
  <c r="BZ84" i="3"/>
  <c r="BJ64" i="3"/>
  <c r="BJ145" i="3"/>
  <c r="BZ113" i="3"/>
  <c r="BJ97" i="3"/>
  <c r="BZ49" i="3"/>
  <c r="BJ29" i="3"/>
  <c r="BW72" i="3"/>
  <c r="BK105" i="3"/>
  <c r="BO77" i="3"/>
  <c r="BO13" i="3"/>
  <c r="BK49" i="3"/>
  <c r="BX106" i="3"/>
  <c r="BX62" i="3"/>
  <c r="BP116" i="3"/>
  <c r="BJ138" i="3"/>
  <c r="BJ78" i="3"/>
  <c r="BJ6" i="3"/>
  <c r="BJ146" i="3"/>
  <c r="BJ102" i="3"/>
  <c r="BJ58" i="3"/>
  <c r="BJ26" i="3"/>
  <c r="BK144" i="3"/>
  <c r="BZ120" i="3"/>
  <c r="BZ80" i="3"/>
  <c r="BZ20" i="3"/>
  <c r="BZ141" i="3"/>
  <c r="BZ109" i="3"/>
  <c r="BZ77" i="3"/>
  <c r="BZ45" i="3"/>
  <c r="BJ143" i="3"/>
  <c r="BZ95" i="3"/>
  <c r="BJ79" i="3"/>
  <c r="BK109" i="3"/>
  <c r="BK45" i="3"/>
  <c r="BK57" i="3"/>
  <c r="BW101" i="3"/>
  <c r="BW53" i="3"/>
  <c r="BK141" i="3"/>
  <c r="BJ86" i="3"/>
  <c r="BK2" i="3"/>
  <c r="BX98" i="3"/>
  <c r="BO92" i="3"/>
  <c r="BN134" i="3"/>
  <c r="BN90" i="3"/>
  <c r="BN54" i="3"/>
  <c r="BM18" i="3"/>
  <c r="BO108" i="3"/>
  <c r="BJ136" i="3"/>
  <c r="BZ96" i="3"/>
  <c r="BJ72" i="3"/>
  <c r="BK31" i="3"/>
  <c r="BJ121" i="3"/>
  <c r="BZ89" i="3"/>
  <c r="BJ73" i="3"/>
  <c r="BZ41" i="3"/>
  <c r="BJ17" i="3"/>
  <c r="BZ76" i="3"/>
  <c r="BO93" i="3"/>
  <c r="BK21" i="3"/>
  <c r="BX142" i="3"/>
  <c r="BN74" i="3"/>
  <c r="BP128" i="3"/>
  <c r="BJ30" i="3"/>
  <c r="BZ70" i="3"/>
  <c r="BZ18" i="3"/>
  <c r="BJ34" i="3"/>
  <c r="BK136" i="3"/>
  <c r="BZ132" i="3"/>
  <c r="BZ4" i="3"/>
  <c r="BJ2" i="3"/>
  <c r="BZ33" i="3"/>
  <c r="BZ71" i="3"/>
  <c r="BO72" i="3"/>
  <c r="BJ88" i="3"/>
  <c r="BJ69" i="3"/>
  <c r="BJ103" i="3"/>
  <c r="O153" i="3"/>
  <c r="BZ85" i="3"/>
  <c r="BZ39" i="3"/>
  <c r="BJ112" i="3"/>
  <c r="BZ68" i="3"/>
  <c r="BJ117" i="3"/>
  <c r="BJ13" i="3"/>
  <c r="BO32" i="3"/>
  <c r="BC32" i="3"/>
  <c r="BW32" i="3" s="1"/>
  <c r="BN133" i="3"/>
  <c r="BD133" i="3"/>
  <c r="BX133" i="3" s="1"/>
  <c r="BD66" i="3"/>
  <c r="BX66" i="3" s="1"/>
  <c r="BZ66" i="3"/>
  <c r="BZ134" i="3"/>
  <c r="BJ110" i="3"/>
  <c r="BZ54" i="3"/>
  <c r="BZ10" i="3"/>
  <c r="BK108" i="3"/>
  <c r="BZ112" i="3"/>
  <c r="BZ48" i="3"/>
  <c r="BJ4" i="3"/>
  <c r="BZ2" i="3"/>
  <c r="BZ117" i="3"/>
  <c r="BZ69" i="3"/>
  <c r="BZ13" i="3"/>
  <c r="BJ135" i="3"/>
  <c r="BZ103" i="3"/>
  <c r="BJ87" i="3"/>
  <c r="BJ55" i="3"/>
  <c r="BJ23" i="3"/>
  <c r="BK138" i="3"/>
  <c r="BK54" i="3"/>
  <c r="BZ131" i="3"/>
  <c r="BJ115" i="3"/>
  <c r="BZ67" i="3"/>
  <c r="BJ51" i="3"/>
  <c r="BK134" i="3"/>
  <c r="BK50" i="3"/>
  <c r="BN68" i="3"/>
  <c r="BC103" i="3"/>
  <c r="BW103" i="3" s="1"/>
  <c r="BW22" i="3"/>
  <c r="BN127" i="3"/>
  <c r="BX125" i="3"/>
  <c r="BM134" i="3"/>
  <c r="BM130" i="3"/>
  <c r="BW46" i="3"/>
  <c r="BN104" i="3"/>
  <c r="BC142" i="3"/>
  <c r="BW142" i="3" s="1"/>
  <c r="BN18" i="3"/>
  <c r="BW90" i="3"/>
  <c r="BN31" i="3"/>
  <c r="BP5" i="3"/>
  <c r="BW112" i="3"/>
  <c r="BP56" i="3"/>
  <c r="BM60" i="3"/>
  <c r="BW16" i="3"/>
  <c r="BX131" i="3"/>
  <c r="BP111" i="3"/>
  <c r="BP67" i="3"/>
  <c r="BX35" i="3"/>
  <c r="BX15" i="3"/>
  <c r="BW105" i="3"/>
  <c r="BX56" i="3"/>
  <c r="BP136" i="3"/>
  <c r="BW125" i="3"/>
  <c r="BD89" i="3"/>
  <c r="BX89" i="3" s="1"/>
  <c r="BP126" i="3"/>
  <c r="BP73" i="3"/>
  <c r="BP78" i="3"/>
  <c r="BZ47" i="3"/>
  <c r="BJ31" i="3"/>
  <c r="BK86" i="3"/>
  <c r="BO18" i="3"/>
  <c r="BX75" i="3"/>
  <c r="BW107" i="3"/>
  <c r="BO43" i="3"/>
  <c r="BM131" i="3"/>
  <c r="BM58" i="3"/>
  <c r="BP113" i="3"/>
  <c r="BM14" i="3"/>
  <c r="BM119" i="3"/>
  <c r="BN95" i="3"/>
  <c r="BX145" i="3"/>
  <c r="BD100" i="3"/>
  <c r="BX100" i="3" s="1"/>
  <c r="BP117" i="3"/>
  <c r="BX21" i="3"/>
  <c r="BP36" i="3"/>
  <c r="BX124" i="3"/>
  <c r="BN92" i="3"/>
  <c r="BW40" i="3"/>
  <c r="BN28" i="3"/>
  <c r="BN16" i="3"/>
  <c r="BO119" i="3"/>
  <c r="BO99" i="3"/>
  <c r="BO67" i="3"/>
  <c r="BO35" i="3"/>
  <c r="BW73" i="3"/>
  <c r="BX141" i="3"/>
  <c r="BX48" i="3"/>
  <c r="BP88" i="3"/>
  <c r="BP124" i="3"/>
  <c r="BP40" i="3"/>
  <c r="BM109" i="3"/>
  <c r="BD53" i="3"/>
  <c r="BX53" i="3" s="1"/>
  <c r="BN101" i="3"/>
  <c r="BO62" i="3"/>
  <c r="BP105" i="3"/>
  <c r="BJ139" i="3"/>
  <c r="BJ123" i="3"/>
  <c r="BJ107" i="3"/>
  <c r="BZ27" i="3"/>
  <c r="BZ11" i="3"/>
  <c r="BK122" i="3"/>
  <c r="BX147" i="3"/>
  <c r="BW123" i="3"/>
  <c r="BP70" i="3"/>
  <c r="BM122" i="3"/>
  <c r="BM50" i="3"/>
  <c r="BX96" i="3"/>
  <c r="BX97" i="3"/>
  <c r="BM78" i="3"/>
  <c r="BW110" i="3"/>
  <c r="BM66" i="3"/>
  <c r="BN64" i="3"/>
  <c r="BP34" i="3"/>
  <c r="BP85" i="3"/>
  <c r="BM71" i="3"/>
  <c r="BN72" i="3"/>
  <c r="BX33" i="3"/>
  <c r="BO36" i="3"/>
  <c r="BW140" i="3"/>
  <c r="BM108" i="3"/>
  <c r="BW36" i="3"/>
  <c r="BN24" i="3"/>
  <c r="BP123" i="3"/>
  <c r="BP103" i="3"/>
  <c r="BX71" i="3"/>
  <c r="BX51" i="3"/>
  <c r="BX19" i="3"/>
  <c r="BW41" i="3"/>
  <c r="BO75" i="3"/>
  <c r="BO120" i="3"/>
  <c r="BW49" i="3"/>
  <c r="BW97" i="3"/>
  <c r="BM13" i="3"/>
  <c r="BM25" i="3"/>
  <c r="BN12" i="3"/>
  <c r="BP42" i="3"/>
  <c r="BP107" i="3"/>
  <c r="BW59" i="3"/>
  <c r="BN111" i="3"/>
  <c r="BM87" i="3"/>
  <c r="BM114" i="3"/>
  <c r="BM30" i="3"/>
  <c r="BX79" i="3"/>
  <c r="BX13" i="3"/>
  <c r="BW138" i="3"/>
  <c r="BM102" i="3"/>
  <c r="BX132" i="3"/>
  <c r="BO6" i="3"/>
  <c r="BP17" i="3"/>
  <c r="BW62" i="3"/>
  <c r="BX63" i="3"/>
  <c r="BP18" i="3"/>
  <c r="BP112" i="3"/>
  <c r="BX36" i="3"/>
  <c r="BM24" i="3"/>
  <c r="BO135" i="3"/>
  <c r="BW83" i="3"/>
  <c r="BO51" i="3"/>
  <c r="BW137" i="3"/>
  <c r="BN69" i="3"/>
  <c r="BO16" i="3"/>
  <c r="BW65" i="3"/>
  <c r="BN80" i="3"/>
  <c r="BO90" i="3"/>
  <c r="BX57" i="3"/>
  <c r="BM45" i="3"/>
  <c r="BO139" i="3"/>
  <c r="BP137" i="3"/>
  <c r="BO127" i="3"/>
  <c r="BO52" i="3"/>
  <c r="BB107" i="3"/>
  <c r="BV107" i="3" s="1"/>
  <c r="BN107" i="3"/>
  <c r="BD107" i="3"/>
  <c r="BX107" i="3" s="1"/>
  <c r="BA43" i="3"/>
  <c r="BU43" i="3" s="1"/>
  <c r="BM43" i="3"/>
  <c r="BC43" i="3"/>
  <c r="BW43" i="3" s="1"/>
  <c r="BO12" i="3"/>
  <c r="BC12" i="3"/>
  <c r="BW12" i="3" s="1"/>
  <c r="BB140" i="3"/>
  <c r="BV140" i="3" s="1"/>
  <c r="BN140" i="3"/>
  <c r="BD140" i="3"/>
  <c r="BX140" i="3" s="1"/>
  <c r="BB76" i="3"/>
  <c r="BV76" i="3" s="1"/>
  <c r="BN76" i="3"/>
  <c r="BD76" i="3"/>
  <c r="BX76" i="3" s="1"/>
  <c r="BO132" i="3"/>
  <c r="BC132" i="3"/>
  <c r="BW132" i="3" s="1"/>
  <c r="BO68" i="3"/>
  <c r="BC68" i="3"/>
  <c r="BW68" i="3" s="1"/>
  <c r="BO128" i="3"/>
  <c r="BC128" i="3"/>
  <c r="BW128" i="3" s="1"/>
  <c r="BA17" i="3"/>
  <c r="BU17" i="3" s="1"/>
  <c r="BM17" i="3"/>
  <c r="BC17" i="3"/>
  <c r="BW17" i="3" s="1"/>
  <c r="BO104" i="3"/>
  <c r="BC104" i="3"/>
  <c r="BW104" i="3" s="1"/>
  <c r="BD14" i="3"/>
  <c r="BX14" i="3" s="1"/>
  <c r="BD94" i="3"/>
  <c r="BX94" i="3" s="1"/>
  <c r="BK118" i="3"/>
  <c r="BZ147" i="3"/>
  <c r="BJ131" i="3"/>
  <c r="BZ83" i="3"/>
  <c r="BJ67" i="3"/>
  <c r="BZ19" i="3"/>
  <c r="BZ3" i="3"/>
  <c r="BK114" i="3"/>
  <c r="BX11" i="3"/>
  <c r="BO86" i="3"/>
  <c r="BX139" i="3"/>
  <c r="BM103" i="3"/>
  <c r="BM22" i="3"/>
  <c r="BX38" i="3"/>
  <c r="BP125" i="3"/>
  <c r="BX45" i="3"/>
  <c r="BW91" i="3"/>
  <c r="BM46" i="3"/>
  <c r="BP118" i="3"/>
  <c r="BM142" i="3"/>
  <c r="BW146" i="3"/>
  <c r="BM90" i="3"/>
  <c r="BX143" i="3"/>
  <c r="BP133" i="3"/>
  <c r="BW5" i="3"/>
  <c r="BO112" i="3"/>
  <c r="BP12" i="3"/>
  <c r="BW92" i="3"/>
  <c r="BM16" i="3"/>
  <c r="BP131" i="3"/>
  <c r="BP99" i="3"/>
  <c r="BX55" i="3"/>
  <c r="BP35" i="3"/>
  <c r="BP15" i="3"/>
  <c r="BM105" i="3"/>
  <c r="BX112" i="3"/>
  <c r="BN56" i="3"/>
  <c r="BO124" i="3"/>
  <c r="BM125" i="3"/>
  <c r="BN89" i="3"/>
  <c r="BW15" i="3"/>
  <c r="BP108" i="3"/>
  <c r="BP130" i="3"/>
  <c r="BZ63" i="3"/>
  <c r="BJ47" i="3"/>
  <c r="BK146" i="3"/>
  <c r="BK66" i="3"/>
  <c r="BP6" i="3"/>
  <c r="BP75" i="3"/>
  <c r="BO107" i="3"/>
  <c r="BX83" i="3"/>
  <c r="BW94" i="3"/>
  <c r="BX26" i="3"/>
  <c r="BW98" i="3"/>
  <c r="BX29" i="3"/>
  <c r="BC19" i="3"/>
  <c r="BW19" i="3" s="1"/>
  <c r="BX109" i="3"/>
  <c r="BP145" i="3"/>
  <c r="BW82" i="3"/>
  <c r="BN100" i="3"/>
  <c r="BX49" i="3"/>
  <c r="BN21" i="3"/>
  <c r="BP4" i="3"/>
  <c r="BN124" i="3"/>
  <c r="BX60" i="3"/>
  <c r="BM40" i="3"/>
  <c r="BW143" i="3"/>
  <c r="BW111" i="3"/>
  <c r="BO87" i="3"/>
  <c r="BO55" i="3"/>
  <c r="BO23" i="3"/>
  <c r="BM73" i="3"/>
  <c r="BN141" i="3"/>
  <c r="BN48" i="3"/>
  <c r="BW37" i="3"/>
  <c r="BW100" i="3"/>
  <c r="BW113" i="3"/>
  <c r="BN53" i="3"/>
  <c r="BX32" i="3"/>
  <c r="BP121" i="3"/>
  <c r="BZ91" i="3"/>
  <c r="BZ75" i="3"/>
  <c r="BZ59" i="3"/>
  <c r="BZ43" i="3"/>
  <c r="BJ27" i="3"/>
  <c r="BJ11" i="3"/>
  <c r="BK102" i="3"/>
  <c r="BP147" i="3"/>
  <c r="BM123" i="3"/>
  <c r="BX27" i="3"/>
  <c r="BW86" i="3"/>
  <c r="BN96" i="3"/>
  <c r="BP97" i="3"/>
  <c r="BM110" i="3"/>
  <c r="BW10" i="3"/>
  <c r="BO38" i="3"/>
  <c r="BW126" i="3"/>
  <c r="BW35" i="3"/>
  <c r="BW31" i="3"/>
  <c r="BP33" i="3"/>
  <c r="BP140" i="3"/>
  <c r="BW61" i="3"/>
  <c r="BM140" i="3"/>
  <c r="BW44" i="3"/>
  <c r="BM36" i="3"/>
  <c r="BX135" i="3"/>
  <c r="BX115" i="3"/>
  <c r="BX91" i="3"/>
  <c r="BP71" i="3"/>
  <c r="BP51" i="3"/>
  <c r="BP19" i="3"/>
  <c r="BM41" i="3"/>
  <c r="BX20" i="3"/>
  <c r="BP44" i="3"/>
  <c r="BP68" i="3"/>
  <c r="BM49" i="3"/>
  <c r="BM97" i="3"/>
  <c r="BW144" i="3"/>
  <c r="BX88" i="3"/>
  <c r="BP72" i="3"/>
  <c r="BO34" i="3"/>
  <c r="BP95" i="3"/>
  <c r="BM59" i="3"/>
  <c r="BX99" i="3"/>
  <c r="BW75" i="3"/>
  <c r="BX136" i="3"/>
  <c r="BN79" i="3"/>
  <c r="BP13" i="3"/>
  <c r="BX129" i="3"/>
  <c r="BM138" i="3"/>
  <c r="BW55" i="3"/>
  <c r="BN132" i="3"/>
  <c r="BX81" i="3"/>
  <c r="BW6" i="3"/>
  <c r="BW118" i="3"/>
  <c r="BM62" i="3"/>
  <c r="BN63" i="3"/>
  <c r="BX5" i="3"/>
  <c r="BP80" i="3"/>
  <c r="BN36" i="3"/>
  <c r="BW8" i="3"/>
  <c r="BO123" i="3"/>
  <c r="BO83" i="3"/>
  <c r="BW39" i="3"/>
  <c r="BM137" i="3"/>
  <c r="BD120" i="3"/>
  <c r="BX120" i="3" s="1"/>
  <c r="BO147" i="3"/>
  <c r="BM65" i="3"/>
  <c r="BO110" i="3"/>
  <c r="BX25" i="3"/>
  <c r="BN57" i="3"/>
  <c r="BX116" i="3"/>
  <c r="BO11" i="3"/>
  <c r="BX9" i="3"/>
  <c r="BO94" i="3"/>
  <c r="BP110" i="3"/>
  <c r="BB4" i="3"/>
  <c r="BV4" i="3" s="1"/>
  <c r="BN4" i="3"/>
  <c r="BD4" i="3"/>
  <c r="BX4" i="3" s="1"/>
  <c r="AT153" i="3"/>
  <c r="BP2" i="3"/>
  <c r="BD2" i="3"/>
  <c r="BX2" i="3" s="1"/>
  <c r="BO4" i="3"/>
  <c r="BC4" i="3"/>
  <c r="BW4" i="3" s="1"/>
  <c r="BM2" i="3"/>
  <c r="BC2" i="3"/>
  <c r="BW2" i="3" s="1"/>
  <c r="AS153" i="3"/>
  <c r="BD30" i="3"/>
  <c r="BX30" i="3" s="1"/>
  <c r="BZ57" i="3"/>
  <c r="BZ124" i="3"/>
  <c r="BZ60" i="3"/>
  <c r="BK117" i="3"/>
  <c r="BK53" i="3"/>
  <c r="BK145" i="3"/>
  <c r="BN142" i="3"/>
  <c r="BN94" i="3"/>
  <c r="BN50" i="3"/>
  <c r="BP96" i="3"/>
  <c r="BZ126" i="3"/>
  <c r="BJ98" i="3"/>
  <c r="BZ30" i="3"/>
  <c r="BK52" i="3"/>
  <c r="BZ90" i="3"/>
  <c r="BJ70" i="3"/>
  <c r="BZ34" i="3"/>
  <c r="BJ18" i="3"/>
  <c r="BO24" i="3"/>
  <c r="BJ132" i="3"/>
  <c r="BZ88" i="3"/>
  <c r="BJ68" i="3"/>
  <c r="BK19" i="3"/>
  <c r="BZ133" i="3"/>
  <c r="BZ101" i="3"/>
  <c r="BJ85" i="3"/>
  <c r="BZ53" i="3"/>
  <c r="BJ33" i="3"/>
  <c r="BZ119" i="3"/>
  <c r="BJ71" i="3"/>
  <c r="BJ39" i="3"/>
  <c r="BZ7" i="3"/>
  <c r="BK98" i="3"/>
  <c r="BJ147" i="3"/>
  <c r="BZ99" i="3"/>
  <c r="BJ83" i="3"/>
  <c r="BZ35" i="3"/>
  <c r="BJ19" i="3"/>
  <c r="BJ3" i="3"/>
  <c r="BK90" i="3"/>
  <c r="BP11" i="3"/>
  <c r="BX128" i="3"/>
  <c r="BX39" i="3"/>
  <c r="BN139" i="3"/>
  <c r="BW67" i="3"/>
  <c r="BN38" i="3"/>
  <c r="BP69" i="3"/>
  <c r="BW34" i="3"/>
  <c r="BP45" i="3"/>
  <c r="BM91" i="3"/>
  <c r="BX65" i="3"/>
  <c r="BM146" i="3"/>
  <c r="BW54" i="3"/>
  <c r="BN143" i="3"/>
  <c r="BX61" i="3"/>
  <c r="BM5" i="3"/>
  <c r="BW80" i="3"/>
  <c r="BW93" i="3"/>
  <c r="BW124" i="3"/>
  <c r="BM92" i="3"/>
  <c r="BX40" i="3"/>
  <c r="BW28" i="3"/>
  <c r="BX119" i="3"/>
  <c r="BP79" i="3"/>
  <c r="BP55" i="3"/>
  <c r="BX23" i="3"/>
  <c r="BX3" i="3"/>
  <c r="BN112" i="3"/>
  <c r="BW116" i="3"/>
  <c r="BO40" i="3"/>
  <c r="BW129" i="3"/>
  <c r="BX52" i="3"/>
  <c r="BM15" i="3"/>
  <c r="BO30" i="3"/>
  <c r="BZ24" i="3"/>
  <c r="BJ63" i="3"/>
  <c r="BZ15" i="3"/>
  <c r="BK130" i="3"/>
  <c r="BP38" i="3"/>
  <c r="BP139" i="3"/>
  <c r="BP63" i="3"/>
  <c r="BW115" i="3"/>
  <c r="BN83" i="3"/>
  <c r="BM94" i="3"/>
  <c r="BW11" i="3"/>
  <c r="BN26" i="3"/>
  <c r="BM98" i="3"/>
  <c r="BP29" i="3"/>
  <c r="BM19" i="3"/>
  <c r="BP109" i="3"/>
  <c r="BW135" i="3"/>
  <c r="BM82" i="3"/>
  <c r="BW95" i="3"/>
  <c r="BP49" i="3"/>
  <c r="BO140" i="3"/>
  <c r="BX121" i="3"/>
  <c r="BN60" i="3"/>
  <c r="BO143" i="3"/>
  <c r="BO111" i="3"/>
  <c r="BW79" i="3"/>
  <c r="BW47" i="3"/>
  <c r="BO15" i="3"/>
  <c r="BX84" i="3"/>
  <c r="BW96" i="3"/>
  <c r="BM37" i="3"/>
  <c r="BO100" i="3"/>
  <c r="BM113" i="3"/>
  <c r="BW33" i="3"/>
  <c r="BP28" i="3"/>
  <c r="BN32" i="3"/>
  <c r="BP46" i="3"/>
  <c r="BJ91" i="3"/>
  <c r="BJ75" i="3"/>
  <c r="BJ59" i="3"/>
  <c r="BJ43" i="3"/>
  <c r="BK82" i="3"/>
  <c r="BW51" i="3"/>
  <c r="BW23" i="3"/>
  <c r="BN27" i="3"/>
  <c r="BM86" i="3"/>
  <c r="BW3" i="3"/>
  <c r="BO138" i="3"/>
  <c r="BP37" i="3"/>
  <c r="BW147" i="3"/>
  <c r="BM10" i="3"/>
  <c r="BX93" i="3"/>
  <c r="BW70" i="3"/>
  <c r="BM126" i="3"/>
  <c r="BM35" i="3"/>
  <c r="BO31" i="3"/>
  <c r="BW21" i="3"/>
  <c r="BP104" i="3"/>
  <c r="BM61" i="3"/>
  <c r="BW76" i="3"/>
  <c r="BM44" i="3"/>
  <c r="BD8" i="3"/>
  <c r="BX8" i="3" s="1"/>
  <c r="BP135" i="3"/>
  <c r="BP115" i="3"/>
  <c r="BP91" i="3"/>
  <c r="BX59" i="3"/>
  <c r="BP39" i="3"/>
  <c r="BX7" i="3"/>
  <c r="BX77" i="3"/>
  <c r="BN20" i="3"/>
  <c r="BP132" i="3"/>
  <c r="BP48" i="3"/>
  <c r="BW64" i="3"/>
  <c r="BO144" i="3"/>
  <c r="BN88" i="3"/>
  <c r="BZ44" i="3"/>
  <c r="BP22" i="3"/>
  <c r="BX43" i="3"/>
  <c r="BP98" i="3"/>
  <c r="BN99" i="3"/>
  <c r="BO22" i="3"/>
  <c r="BM75" i="3"/>
  <c r="BN136" i="3"/>
  <c r="BO106" i="3"/>
  <c r="BC42" i="3"/>
  <c r="BW42" i="3" s="1"/>
  <c r="BP129" i="3"/>
  <c r="BM55" i="3"/>
  <c r="BX47" i="3"/>
  <c r="BP81" i="3"/>
  <c r="BM6" i="3"/>
  <c r="BM118" i="3"/>
  <c r="BW7" i="3"/>
  <c r="BP146" i="3"/>
  <c r="BN5" i="3"/>
  <c r="BW29" i="3"/>
  <c r="BM8" i="3"/>
  <c r="BO115" i="3"/>
  <c r="BO71" i="3"/>
  <c r="BO39" i="3"/>
  <c r="BW9" i="3"/>
  <c r="BN120" i="3"/>
  <c r="BW63" i="3"/>
  <c r="BX85" i="3"/>
  <c r="BO46" i="3"/>
  <c r="BP25" i="3"/>
  <c r="BW20" i="3"/>
  <c r="BN116" i="3"/>
  <c r="BP62" i="3"/>
  <c r="BP9" i="3"/>
  <c r="BX41" i="3"/>
  <c r="BA74" i="3"/>
  <c r="BU74" i="3" s="1"/>
  <c r="BM74" i="3"/>
  <c r="BC74" i="3"/>
  <c r="BW74" i="3" s="1"/>
  <c r="BA106" i="3"/>
  <c r="BU106" i="3" s="1"/>
  <c r="BM106" i="3"/>
  <c r="BC106" i="3"/>
  <c r="BW106" i="3" s="1"/>
  <c r="BO56" i="3"/>
  <c r="BC56" i="3"/>
  <c r="BW56" i="3" s="1"/>
  <c r="BM145" i="3"/>
  <c r="BC145" i="3"/>
  <c r="BW145" i="3" s="1"/>
  <c r="BB108" i="3"/>
  <c r="BV108" i="3" s="1"/>
  <c r="BN108" i="3"/>
  <c r="BD108" i="3"/>
  <c r="BX108" i="3" s="1"/>
  <c r="BB44" i="3"/>
  <c r="BV44" i="3" s="1"/>
  <c r="BN44" i="3"/>
  <c r="BD44" i="3"/>
  <c r="BX44" i="3" s="1"/>
  <c r="BO27" i="3"/>
  <c r="BC27" i="3"/>
  <c r="BW27" i="3" s="1"/>
  <c r="BO48" i="3"/>
  <c r="BC48" i="3"/>
  <c r="BW48" i="3" s="1"/>
  <c r="BB117" i="3"/>
  <c r="BV117" i="3" s="1"/>
  <c r="BN117" i="3"/>
  <c r="BD117" i="3"/>
  <c r="BX117" i="3" s="1"/>
  <c r="BB144" i="3"/>
  <c r="BV144" i="3" s="1"/>
  <c r="BN144" i="3"/>
  <c r="BD144" i="3"/>
  <c r="BX144" i="3" s="1"/>
  <c r="BB37" i="3"/>
  <c r="BV37" i="3" s="1"/>
  <c r="BN37" i="3"/>
  <c r="BD37" i="3"/>
  <c r="BX37" i="3" s="1"/>
  <c r="BA81" i="3"/>
  <c r="BU81" i="3" s="1"/>
  <c r="BM81" i="3"/>
  <c r="BC81" i="3"/>
  <c r="BW81" i="3" s="1"/>
  <c r="BP87" i="3"/>
  <c r="BD87" i="3"/>
  <c r="BX87" i="3" s="1"/>
  <c r="BO84" i="3"/>
  <c r="BC84" i="3"/>
  <c r="BW84" i="3" s="1"/>
  <c r="BD82" i="3"/>
  <c r="BX82" i="3" s="1"/>
  <c r="BL148" i="3"/>
  <c r="BL84" i="3"/>
  <c r="BL106" i="3"/>
  <c r="BM144" i="3"/>
  <c r="BM136" i="3"/>
  <c r="BM128" i="3"/>
  <c r="BM120" i="3"/>
  <c r="BM112" i="3"/>
  <c r="BM104" i="3"/>
  <c r="BM96" i="3"/>
  <c r="BM88" i="3"/>
  <c r="BM80" i="3"/>
  <c r="BM72" i="3"/>
  <c r="BM64" i="3"/>
  <c r="BM56" i="3"/>
  <c r="BM48" i="3"/>
  <c r="BJ40" i="3"/>
  <c r="BM32" i="3"/>
  <c r="BJ24" i="3"/>
  <c r="BJ16" i="3"/>
  <c r="BJ8" i="3"/>
  <c r="BO146" i="3"/>
  <c r="BO130" i="3"/>
  <c r="BO114" i="3"/>
  <c r="BO98" i="3"/>
  <c r="BO82" i="3"/>
  <c r="BO66" i="3"/>
  <c r="BO50" i="3"/>
  <c r="BK34" i="3"/>
  <c r="BK18" i="3"/>
  <c r="BL2" i="3"/>
  <c r="BL137" i="3"/>
  <c r="BL121" i="3"/>
  <c r="BL105" i="3"/>
  <c r="BL89" i="3"/>
  <c r="BL73" i="3"/>
  <c r="BL57" i="3"/>
  <c r="BL41" i="3"/>
  <c r="BL25" i="3"/>
  <c r="BL9" i="3"/>
  <c r="BO113" i="3"/>
  <c r="BO81" i="3"/>
  <c r="BO49" i="3"/>
  <c r="BO17" i="3"/>
  <c r="BL136" i="3"/>
  <c r="BL112" i="3"/>
  <c r="BL92" i="3"/>
  <c r="BL72" i="3"/>
  <c r="BL52" i="3"/>
  <c r="BL36" i="3"/>
  <c r="BL20" i="3"/>
  <c r="BL4" i="3"/>
  <c r="BM143" i="3"/>
  <c r="BM127" i="3"/>
  <c r="BM111" i="3"/>
  <c r="BK112" i="3"/>
  <c r="BK76" i="3"/>
  <c r="BK40" i="3"/>
  <c r="BL147" i="3"/>
  <c r="BL131" i="3"/>
  <c r="BL115" i="3"/>
  <c r="BL99" i="3"/>
  <c r="BL83" i="3"/>
  <c r="BL67" i="3"/>
  <c r="BL51" i="3"/>
  <c r="BL35" i="3"/>
  <c r="BL19" i="3"/>
  <c r="BL3" i="3"/>
  <c r="BN2" i="3"/>
  <c r="BK143" i="3"/>
  <c r="BK127" i="3"/>
  <c r="BK111" i="3"/>
  <c r="BK95" i="3"/>
  <c r="BK79" i="3"/>
  <c r="BK63" i="3"/>
  <c r="BK47" i="3"/>
  <c r="BK23" i="3"/>
  <c r="BL142" i="3"/>
  <c r="BL118" i="3"/>
  <c r="BL98" i="3"/>
  <c r="BL82" i="3"/>
  <c r="BL66" i="3"/>
  <c r="BL50" i="3"/>
  <c r="BL34" i="3"/>
  <c r="BL18" i="3"/>
  <c r="BL132" i="3"/>
  <c r="BL68" i="3"/>
  <c r="BP142" i="3"/>
  <c r="BK126" i="3"/>
  <c r="BK110" i="3"/>
  <c r="BK94" i="3"/>
  <c r="BK78" i="3"/>
  <c r="BK62" i="3"/>
  <c r="BK46" i="3"/>
  <c r="BK30" i="3"/>
  <c r="BK14" i="3"/>
  <c r="BL133" i="3"/>
  <c r="BL117" i="3"/>
  <c r="BL101" i="3"/>
  <c r="BL85" i="3"/>
  <c r="BL69" i="3"/>
  <c r="BL53" i="3"/>
  <c r="BL37" i="3"/>
  <c r="BL21" i="3"/>
  <c r="BL5" i="3"/>
  <c r="BM139" i="3"/>
  <c r="BN123" i="3"/>
  <c r="BM107" i="3"/>
  <c r="BM99" i="3"/>
  <c r="BN87" i="3"/>
  <c r="BM79" i="3"/>
  <c r="BN71" i="3"/>
  <c r="BM63" i="3"/>
  <c r="BN55" i="3"/>
  <c r="BM47" i="3"/>
  <c r="BM39" i="3"/>
  <c r="BM31" i="3"/>
  <c r="BN23" i="3"/>
  <c r="BN15" i="3"/>
  <c r="BN7" i="3"/>
  <c r="BO145" i="3"/>
  <c r="BO121" i="3"/>
  <c r="BO89" i="3"/>
  <c r="BO57" i="3"/>
  <c r="BO25" i="3"/>
  <c r="BL128" i="3"/>
  <c r="BL108" i="3"/>
  <c r="BL88" i="3"/>
  <c r="BL64" i="3"/>
  <c r="BL48" i="3"/>
  <c r="BL32" i="3"/>
  <c r="BL16" i="3"/>
  <c r="BK140" i="3"/>
  <c r="BK104" i="3"/>
  <c r="BK60" i="3"/>
  <c r="BK36" i="3"/>
  <c r="BL143" i="3"/>
  <c r="BL127" i="3"/>
  <c r="BL111" i="3"/>
  <c r="BL95" i="3"/>
  <c r="BL79" i="3"/>
  <c r="BL63" i="3"/>
  <c r="BL47" i="3"/>
  <c r="BL31" i="3"/>
  <c r="BL15" i="3"/>
  <c r="BM141" i="3"/>
  <c r="BM133" i="3"/>
  <c r="BN125" i="3"/>
  <c r="BM117" i="3"/>
  <c r="BN109" i="3"/>
  <c r="BM101" i="3"/>
  <c r="BN93" i="3"/>
  <c r="BM85" i="3"/>
  <c r="BM77" i="3"/>
  <c r="BM69" i="3"/>
  <c r="BN61" i="3"/>
  <c r="BM53" i="3"/>
  <c r="BN45" i="3"/>
  <c r="BJ37" i="3"/>
  <c r="BN29" i="3"/>
  <c r="BJ21" i="3"/>
  <c r="BN13" i="3"/>
  <c r="BJ5" i="3"/>
  <c r="BK139" i="3"/>
  <c r="BK123" i="3"/>
  <c r="BK107" i="3"/>
  <c r="BK91" i="3"/>
  <c r="BK75" i="3"/>
  <c r="BK59" i="3"/>
  <c r="BK43" i="3"/>
  <c r="BK11" i="3"/>
  <c r="BL134" i="3"/>
  <c r="BL114" i="3"/>
  <c r="BL94" i="3"/>
  <c r="BL78" i="3"/>
  <c r="BL62" i="3"/>
  <c r="BL46" i="3"/>
  <c r="BL30" i="3"/>
  <c r="BL14" i="3"/>
  <c r="BL116" i="3"/>
  <c r="BL138" i="3"/>
  <c r="BJ140" i="3"/>
  <c r="BM132" i="3"/>
  <c r="BJ124" i="3"/>
  <c r="BM116" i="3"/>
  <c r="BJ108" i="3"/>
  <c r="BM100" i="3"/>
  <c r="BJ92" i="3"/>
  <c r="BM84" i="3"/>
  <c r="BJ76" i="3"/>
  <c r="BM68" i="3"/>
  <c r="BJ60" i="3"/>
  <c r="BM52" i="3"/>
  <c r="BJ44" i="3"/>
  <c r="BJ36" i="3"/>
  <c r="BJ28" i="3"/>
  <c r="BM20" i="3"/>
  <c r="BM12" i="3"/>
  <c r="BM4" i="3"/>
  <c r="BP138" i="3"/>
  <c r="BP122" i="3"/>
  <c r="BP106" i="3"/>
  <c r="BP90" i="3"/>
  <c r="BP74" i="3"/>
  <c r="BP58" i="3"/>
  <c r="BK42" i="3"/>
  <c r="BK26" i="3"/>
  <c r="BK10" i="3"/>
  <c r="BL145" i="3"/>
  <c r="BL129" i="3"/>
  <c r="BL113" i="3"/>
  <c r="BL97" i="3"/>
  <c r="BL81" i="3"/>
  <c r="BL65" i="3"/>
  <c r="BL49" i="3"/>
  <c r="BL33" i="3"/>
  <c r="BL17" i="3"/>
  <c r="BO141" i="3"/>
  <c r="BO129" i="3"/>
  <c r="BO97" i="3"/>
  <c r="BO65" i="3"/>
  <c r="BO33" i="3"/>
  <c r="BL144" i="3"/>
  <c r="BL124" i="3"/>
  <c r="BL104" i="3"/>
  <c r="BL80" i="3"/>
  <c r="BL60" i="3"/>
  <c r="BL44" i="3"/>
  <c r="BL28" i="3"/>
  <c r="BL12" i="3"/>
  <c r="BN147" i="3"/>
  <c r="BN135" i="3"/>
  <c r="BN119" i="3"/>
  <c r="BM95" i="3"/>
  <c r="BK124" i="3"/>
  <c r="BK100" i="3"/>
  <c r="BK56" i="3"/>
  <c r="BK16" i="3"/>
  <c r="BL139" i="3"/>
  <c r="BL123" i="3"/>
  <c r="BL107" i="3"/>
  <c r="BL91" i="3"/>
  <c r="BL75" i="3"/>
  <c r="BL59" i="3"/>
  <c r="BL43" i="3"/>
  <c r="BL27" i="3"/>
  <c r="BL11" i="3"/>
  <c r="BK135" i="3"/>
  <c r="BK119" i="3"/>
  <c r="BK103" i="3"/>
  <c r="BK87" i="3"/>
  <c r="BK71" i="3"/>
  <c r="BK55" i="3"/>
  <c r="BP31" i="3"/>
  <c r="BK7" i="3"/>
  <c r="BL130" i="3"/>
  <c r="BL110" i="3"/>
  <c r="BL90" i="3"/>
  <c r="BL74" i="3"/>
  <c r="BL58" i="3"/>
  <c r="BL42" i="3"/>
  <c r="BL26" i="3"/>
  <c r="BL10" i="3"/>
  <c r="BL100" i="3"/>
  <c r="BL122" i="3"/>
  <c r="BM148" i="3"/>
  <c r="BP134" i="3"/>
  <c r="BO118" i="3"/>
  <c r="BP102" i="3"/>
  <c r="BP86" i="3"/>
  <c r="BO70" i="3"/>
  <c r="BO54" i="3"/>
  <c r="BK38" i="3"/>
  <c r="BK22" i="3"/>
  <c r="BK6" i="3"/>
  <c r="BL141" i="3"/>
  <c r="BL125" i="3"/>
  <c r="BL109" i="3"/>
  <c r="BL93" i="3"/>
  <c r="BL77" i="3"/>
  <c r="BL61" i="3"/>
  <c r="BL45" i="3"/>
  <c r="BL29" i="3"/>
  <c r="BL13" i="3"/>
  <c r="BN131" i="3"/>
  <c r="BN115" i="3"/>
  <c r="BN103" i="3"/>
  <c r="BN91" i="3"/>
  <c r="BM83" i="3"/>
  <c r="BN75" i="3"/>
  <c r="BN67" i="3"/>
  <c r="BN59" i="3"/>
  <c r="BN51" i="3"/>
  <c r="BN43" i="3"/>
  <c r="BN35" i="3"/>
  <c r="BM27" i="3"/>
  <c r="BN19" i="3"/>
  <c r="BN11" i="3"/>
  <c r="BN3" i="3"/>
  <c r="BO137" i="3"/>
  <c r="BO105" i="3"/>
  <c r="BO73" i="3"/>
  <c r="BO41" i="3"/>
  <c r="BO9" i="3"/>
  <c r="BL140" i="3"/>
  <c r="BL120" i="3"/>
  <c r="BL96" i="3"/>
  <c r="BL76" i="3"/>
  <c r="BL56" i="3"/>
  <c r="BL40" i="3"/>
  <c r="BL24" i="3"/>
  <c r="BL8" i="3"/>
  <c r="BK120" i="3"/>
  <c r="BK80" i="3"/>
  <c r="BK48" i="3"/>
  <c r="BK4" i="3"/>
  <c r="BL135" i="3"/>
  <c r="BL119" i="3"/>
  <c r="BL103" i="3"/>
  <c r="BL87" i="3"/>
  <c r="BL71" i="3"/>
  <c r="BL55" i="3"/>
  <c r="BL39" i="3"/>
  <c r="BL23" i="3"/>
  <c r="BL7" i="3"/>
  <c r="BN145" i="3"/>
  <c r="BN137" i="3"/>
  <c r="BN129" i="3"/>
  <c r="BM121" i="3"/>
  <c r="BN113" i="3"/>
  <c r="BN105" i="3"/>
  <c r="BN97" i="3"/>
  <c r="BM89" i="3"/>
  <c r="BN81" i="3"/>
  <c r="BN73" i="3"/>
  <c r="BN65" i="3"/>
  <c r="BM57" i="3"/>
  <c r="BN49" i="3"/>
  <c r="BN41" i="3"/>
  <c r="BN33" i="3"/>
  <c r="BN25" i="3"/>
  <c r="BN17" i="3"/>
  <c r="BN9" i="3"/>
  <c r="BK147" i="3"/>
  <c r="BK131" i="3"/>
  <c r="BK115" i="3"/>
  <c r="BK99" i="3"/>
  <c r="BK83" i="3"/>
  <c r="BK67" i="3"/>
  <c r="BK51" i="3"/>
  <c r="BK27" i="3"/>
  <c r="BL146" i="3"/>
  <c r="BL126" i="3"/>
  <c r="BL102" i="3"/>
  <c r="BL86" i="3"/>
  <c r="BL70" i="3"/>
  <c r="BL54" i="3"/>
  <c r="BL38" i="3"/>
  <c r="BL22" i="3"/>
  <c r="BL6" i="3"/>
  <c r="BJ133" i="3"/>
  <c r="BJ101" i="3"/>
  <c r="BJ53" i="3"/>
  <c r="BZ135" i="3"/>
  <c r="BJ119" i="3"/>
  <c r="BZ87" i="3"/>
  <c r="BZ55" i="3"/>
  <c r="BZ23" i="3"/>
  <c r="BJ7" i="3"/>
  <c r="BK74" i="3"/>
  <c r="BZ115" i="3"/>
  <c r="BJ99" i="3"/>
  <c r="BZ51" i="3"/>
  <c r="BJ35" i="3"/>
  <c r="BK70" i="3"/>
  <c r="BX68" i="3"/>
  <c r="BN128" i="3"/>
  <c r="BN39" i="3"/>
  <c r="BP54" i="3"/>
  <c r="BM67" i="3"/>
  <c r="BX127" i="3"/>
  <c r="BO74" i="3"/>
  <c r="BC134" i="3"/>
  <c r="BW134" i="3" s="1"/>
  <c r="BM34" i="3"/>
  <c r="BW130" i="3"/>
  <c r="BX104" i="3"/>
  <c r="BP65" i="3"/>
  <c r="BX18" i="3"/>
  <c r="BM54" i="3"/>
  <c r="BX31" i="3"/>
  <c r="BP61" i="3"/>
  <c r="BO80" i="3"/>
  <c r="BM93" i="3"/>
  <c r="BM124" i="3"/>
  <c r="BW60" i="3"/>
  <c r="BN40" i="3"/>
  <c r="BM28" i="3"/>
  <c r="BP143" i="3"/>
  <c r="BP119" i="3"/>
  <c r="BX67" i="3"/>
  <c r="BP47" i="3"/>
  <c r="BP23" i="3"/>
  <c r="BP3" i="3"/>
  <c r="BN148" i="3"/>
  <c r="BO116" i="3"/>
  <c r="BM129" i="3"/>
  <c r="BN52" i="3"/>
  <c r="BX73" i="3"/>
  <c r="BP57" i="3"/>
  <c r="BZ31" i="3"/>
  <c r="BJ15" i="3"/>
  <c r="BK106" i="3"/>
  <c r="BP26" i="3"/>
  <c r="BP127" i="3"/>
  <c r="BP114" i="3"/>
  <c r="BM115" i="3"/>
  <c r="BW131" i="3"/>
  <c r="BC58" i="3"/>
  <c r="BW58" i="3" s="1"/>
  <c r="BM11" i="3"/>
  <c r="BX113" i="3"/>
  <c r="BW14" i="3"/>
  <c r="BW119" i="3"/>
  <c r="BX95" i="3"/>
  <c r="BP50" i="3"/>
  <c r="BM135" i="3"/>
  <c r="BO95" i="3"/>
  <c r="BO76" i="3"/>
  <c r="BN121" i="3"/>
  <c r="BD92" i="3"/>
  <c r="BX92" i="3" s="1"/>
  <c r="BX28" i="3"/>
  <c r="BX16" i="3"/>
  <c r="BO131" i="3"/>
  <c r="BW99" i="3"/>
  <c r="BO79" i="3"/>
  <c r="BO47" i="3"/>
  <c r="BO3" i="3"/>
  <c r="BN84" i="3"/>
  <c r="BO96" i="3"/>
  <c r="BP60" i="3"/>
  <c r="BW109" i="3"/>
  <c r="BM33" i="3"/>
  <c r="BX101" i="3"/>
  <c r="BO126" i="3"/>
  <c r="BX105" i="3"/>
  <c r="BZ139" i="3"/>
  <c r="BZ123" i="3"/>
  <c r="BZ107" i="3"/>
  <c r="BK142" i="3"/>
  <c r="BK58" i="3"/>
  <c r="BM51" i="3"/>
  <c r="BM23" i="3"/>
  <c r="BC122" i="3"/>
  <c r="BW122" i="3" s="1"/>
  <c r="BW50" i="3"/>
  <c r="BM3" i="3"/>
  <c r="BO10" i="3"/>
  <c r="BC78" i="3"/>
  <c r="BW78" i="3" s="1"/>
  <c r="BM147" i="3"/>
  <c r="BW66" i="3"/>
  <c r="BX64" i="3"/>
  <c r="BP93" i="3"/>
  <c r="BM70" i="3"/>
  <c r="BW71" i="3"/>
  <c r="BX72" i="3"/>
  <c r="BP101" i="3"/>
  <c r="BM21" i="3"/>
  <c r="BP76" i="3"/>
  <c r="BW108" i="3"/>
  <c r="BM76" i="3"/>
  <c r="BD24" i="3"/>
  <c r="BX24" i="3" s="1"/>
  <c r="BN8" i="3"/>
  <c r="BX123" i="3"/>
  <c r="BX103" i="3"/>
  <c r="BP83" i="3"/>
  <c r="BP59" i="3"/>
  <c r="BP27" i="3"/>
  <c r="BP7" i="3"/>
  <c r="BN77" i="3"/>
  <c r="BW120" i="3"/>
  <c r="BP16" i="3"/>
  <c r="BO64" i="3"/>
  <c r="BW13" i="3"/>
  <c r="BW25" i="3"/>
  <c r="BX12" i="3"/>
  <c r="BZ28" i="3"/>
  <c r="BP10" i="3"/>
  <c r="BP43" i="3"/>
  <c r="BX111" i="3"/>
  <c r="BW87" i="3"/>
  <c r="BW114" i="3"/>
  <c r="BW30" i="3"/>
  <c r="BP141" i="3"/>
  <c r="BM42" i="3"/>
  <c r="BC102" i="3"/>
  <c r="BW102" i="3" s="1"/>
  <c r="BN47" i="3"/>
  <c r="BP21" i="3"/>
  <c r="BX17" i="3"/>
  <c r="BM7" i="3"/>
  <c r="BP77" i="3"/>
  <c r="BM29" i="3"/>
  <c r="BW24" i="3"/>
  <c r="BO91" i="3"/>
  <c r="BO59" i="3"/>
  <c r="BO7" i="3"/>
  <c r="BM9" i="3"/>
  <c r="BX69" i="3"/>
  <c r="BO63" i="3"/>
  <c r="BN85" i="3"/>
  <c r="BX80" i="3"/>
  <c r="BO14" i="3"/>
  <c r="BO60" i="3"/>
  <c r="BW45" i="3"/>
  <c r="BO20" i="3"/>
  <c r="BW139" i="3"/>
  <c r="BX137" i="3"/>
  <c r="BW127" i="3"/>
  <c r="BW52" i="3"/>
  <c r="BP41" i="3"/>
  <c r="AX148" i="3"/>
  <c r="BR148" i="3" s="1"/>
  <c r="AA153" i="3"/>
  <c r="BZ148" i="3"/>
  <c r="BF153" i="3"/>
  <c r="AW148" i="3"/>
  <c r="BQ148" i="3" s="1"/>
  <c r="BC148" i="3"/>
  <c r="BO148" i="3"/>
  <c r="AU153" i="3"/>
  <c r="AV153" i="3"/>
  <c r="BD148" i="3"/>
  <c r="BP148" i="3"/>
  <c r="BA2" i="3"/>
  <c r="BB2" i="3"/>
  <c r="BG2" i="3"/>
  <c r="AM153" i="3"/>
  <c r="BC153" i="5" l="1"/>
  <c r="AW153" i="5"/>
  <c r="BQ2" i="5"/>
  <c r="AX153" i="5"/>
  <c r="BR2" i="5"/>
  <c r="BU2" i="3"/>
  <c r="BA153" i="3"/>
  <c r="BV2" i="3"/>
  <c r="BB153" i="3"/>
  <c r="CA2" i="3"/>
  <c r="BG153" i="3"/>
  <c r="BW148" i="3"/>
  <c r="BC153" i="3"/>
  <c r="BD153" i="3"/>
  <c r="BX148" i="3"/>
  <c r="AC153" i="3"/>
  <c r="AW2" i="3"/>
  <c r="AD153" i="3"/>
  <c r="AX2" i="3"/>
  <c r="AX153" i="3" l="1"/>
  <c r="BR2" i="3"/>
  <c r="AW153" i="3"/>
  <c r="BQ2" i="3"/>
</calcChain>
</file>

<file path=xl/sharedStrings.xml><?xml version="1.0" encoding="utf-8"?>
<sst xmlns="http://schemas.openxmlformats.org/spreadsheetml/2006/main" count="491" uniqueCount="245">
  <si>
    <t>year</t>
  </si>
  <si>
    <t>Non-dwellings whole economy capital stock</t>
  </si>
  <si>
    <t>Nominal Consumption</t>
  </si>
  <si>
    <t>2011 Price</t>
  </si>
  <si>
    <t>Real GDP</t>
  </si>
  <si>
    <t>Market prices (2013 = 1)</t>
  </si>
  <si>
    <t>Population</t>
  </si>
  <si>
    <t>inc10</t>
  </si>
  <si>
    <t>Wea10</t>
  </si>
  <si>
    <t>Note 1: Pikkety's data on income inequality are based on WID, but WID shows different values after 2007. We follow WID.</t>
  </si>
  <si>
    <t>Note 2: As WID only provides the data on income inequality to 2014, we use the income tax payment by income deciles given by UK household survey since 2014 as an proxy.</t>
  </si>
  <si>
    <t>Note 3: Net wealth shares from 1895 to 2012 are based on WID as Pikkety does not provide the relevant data</t>
  </si>
  <si>
    <t>Note 4: Top 10% Wealth Shares is based on the "Global Wealth Databook "</t>
  </si>
  <si>
    <t>Tau</t>
  </si>
  <si>
    <t>Trade union members</t>
  </si>
  <si>
    <t>All Employees</t>
  </si>
  <si>
    <t>Real interest rate</t>
  </si>
  <si>
    <t>R</t>
  </si>
  <si>
    <t>Y</t>
  </si>
  <si>
    <t>C</t>
  </si>
  <si>
    <t>K</t>
  </si>
  <si>
    <t>Y1</t>
  </si>
  <si>
    <t>Y2</t>
  </si>
  <si>
    <t>K1</t>
  </si>
  <si>
    <t>K2</t>
  </si>
  <si>
    <t>C1</t>
  </si>
  <si>
    <t>C2</t>
  </si>
  <si>
    <t>N1</t>
  </si>
  <si>
    <t>N2</t>
  </si>
  <si>
    <t>P1'</t>
  </si>
  <si>
    <t>P2'</t>
  </si>
  <si>
    <t>A1</t>
  </si>
  <si>
    <t>A2</t>
  </si>
  <si>
    <t>A</t>
  </si>
  <si>
    <t>P'</t>
  </si>
  <si>
    <t>delta</t>
  </si>
  <si>
    <t xml:space="preserve">Real I </t>
  </si>
  <si>
    <t xml:space="preserve">Average </t>
  </si>
  <si>
    <t>Total workforce</t>
  </si>
  <si>
    <t>Total unemployed</t>
    <phoneticPr fontId="0" type="noConversion"/>
  </si>
  <si>
    <t>Composite Weekly Working-Hours</t>
  </si>
  <si>
    <t>TUM Ratio</t>
  </si>
  <si>
    <t xml:space="preserve">Labour </t>
  </si>
  <si>
    <t>REAL</t>
  </si>
  <si>
    <t>PER CAPITA</t>
  </si>
  <si>
    <t>LOG-DEMEAN</t>
  </si>
  <si>
    <t>Credit</t>
  </si>
  <si>
    <t>None</t>
  </si>
  <si>
    <t>EK1</t>
  </si>
  <si>
    <t>EK2</t>
  </si>
  <si>
    <t>EC1</t>
  </si>
  <si>
    <t>EC2</t>
  </si>
  <si>
    <t xml:space="preserve">Real interest rate </t>
  </si>
  <si>
    <t>Annual average of 3-month rates minus 1 year head expectation at start of year</t>
  </si>
  <si>
    <t xml:space="preserve">GDP </t>
  </si>
  <si>
    <t>BOE millennium V3.1</t>
  </si>
  <si>
    <t xml:space="preserve">Capital Stock </t>
  </si>
  <si>
    <t>Approximated by Non-dwellings whole economy, at market price 2013, log-demean of output</t>
  </si>
  <si>
    <t xml:space="preserve">Consumption </t>
  </si>
  <si>
    <t>Household consumption, at market price 2013, log-demean of output</t>
  </si>
  <si>
    <t>Estimated by WIID income distribution with proper interpolation</t>
  </si>
  <si>
    <t>WIID</t>
  </si>
  <si>
    <t>Estimated by WIID wealth distribution with proper interpolation</t>
  </si>
  <si>
    <t>Backed out by Individual budget constraint</t>
  </si>
  <si>
    <t xml:space="preserve">Calculated </t>
  </si>
  <si>
    <t>Calculated by P'*(Y/Yi)</t>
  </si>
  <si>
    <t>Calculated</t>
  </si>
  <si>
    <t>Approximated by Solow Residuals(=Yi/(Ki^a*Ni^(1-a))</t>
  </si>
  <si>
    <t>Tax rate</t>
  </si>
  <si>
    <t>Tax Revenue of GDP</t>
  </si>
  <si>
    <t>Pikkety, Eurostat</t>
  </si>
  <si>
    <t xml:space="preserve">Productivity </t>
  </si>
  <si>
    <t>Aggregate Penalty Rate</t>
  </si>
  <si>
    <t>Series</t>
  </si>
  <si>
    <t>Description</t>
  </si>
  <si>
    <t>Calculation</t>
  </si>
  <si>
    <t>Source</t>
  </si>
  <si>
    <r>
      <t>BOE</t>
    </r>
    <r>
      <rPr>
        <sz val="12"/>
        <color theme="1"/>
        <rFont val="Times New Roman"/>
        <family val="1"/>
      </rPr>
      <t xml:space="preserve"> </t>
    </r>
    <r>
      <rPr>
        <sz val="12"/>
        <color rgb="FF000000"/>
        <rFont val="Calibri"/>
        <family val="2"/>
      </rPr>
      <t>millennium V3.1</t>
    </r>
  </si>
  <si>
    <t>A2'</t>
  </si>
  <si>
    <t>A1’</t>
  </si>
  <si>
    <t>P1’</t>
  </si>
  <si>
    <t>Rich's Income</t>
  </si>
  <si>
    <t>Rich's Consumption</t>
  </si>
  <si>
    <t xml:space="preserve">Rich's Labour </t>
  </si>
  <si>
    <t>Rich's Penalty rate</t>
  </si>
  <si>
    <t>Rich's Productivity</t>
  </si>
  <si>
    <t>Poor's Income</t>
  </si>
  <si>
    <t>Poor's Consumption</t>
  </si>
  <si>
    <t xml:space="preserve">Poor's Labour </t>
  </si>
  <si>
    <t>Poor's Penalty rate</t>
  </si>
  <si>
    <t>Poor's Productivity</t>
  </si>
  <si>
    <t>Rich's Capital</t>
  </si>
  <si>
    <t>Poor's Capital</t>
  </si>
  <si>
    <r>
      <t>Estimated by using Composite weekly working-hours,</t>
    </r>
    <r>
      <rPr>
        <sz val="12"/>
        <color theme="1"/>
        <rFont val="Times New Roman"/>
        <family val="1"/>
      </rPr>
      <t xml:space="preserve"> </t>
    </r>
    <r>
      <rPr>
        <sz val="12"/>
        <color rgb="FF000000"/>
        <rFont val="Calibri"/>
        <family val="2"/>
      </rPr>
      <t>Total workforce,</t>
    </r>
    <r>
      <rPr>
        <sz val="12"/>
        <color theme="1"/>
        <rFont val="Times New Roman"/>
        <family val="1"/>
      </rPr>
      <t xml:space="preserve"> </t>
    </r>
    <r>
      <rPr>
        <sz val="12"/>
        <color rgb="FF000000"/>
        <rFont val="Calibri"/>
        <family val="2"/>
      </rPr>
      <t xml:space="preserve">Total unemployed  </t>
    </r>
  </si>
  <si>
    <t>BOE millennium V3.2</t>
  </si>
  <si>
    <t>Note 6: Assume Unemployment only occurs in the poorer group</t>
  </si>
  <si>
    <t>Note 5: Composite series of Average Weekly Hours worked adjusted for part time work, sickness, holidays, and stoppages</t>
  </si>
  <si>
    <t>Note 7: TUM before 1892 was estimated by the regression equation "ln(TUM)=C+ln(EMP)"</t>
  </si>
  <si>
    <t>Approximated by Solow Residuals</t>
  </si>
  <si>
    <t xml:space="preserve">Approximated by Trade union members ratio(=Trade union members/All Employers) </t>
  </si>
  <si>
    <t>Real GDP per capita, deflator at market price 2013, log-demean of output</t>
  </si>
  <si>
    <t>P</t>
  </si>
  <si>
    <t>Pop</t>
  </si>
  <si>
    <t>Top 10% income share</t>
  </si>
  <si>
    <t>Top 10% wealth share</t>
  </si>
  <si>
    <t>TUM</t>
  </si>
  <si>
    <t>EE</t>
  </si>
  <si>
    <t>TUMR</t>
  </si>
  <si>
    <t>I</t>
  </si>
  <si>
    <t>TW</t>
  </si>
  <si>
    <t>TUE</t>
  </si>
  <si>
    <t>WH</t>
  </si>
  <si>
    <t>L</t>
  </si>
  <si>
    <t>Labour share</t>
  </si>
  <si>
    <t xml:space="preserve">Estimated by WIID income distribution with interpolation(=GDP*Income share)  </t>
  </si>
  <si>
    <t>Estimated by WIID wealth distribution with interpolation(=Capital stock*Wealth share)</t>
  </si>
  <si>
    <t>Total Population of the UK</t>
  </si>
  <si>
    <t>GDP</t>
  </si>
  <si>
    <t>inc50</t>
  </si>
  <si>
    <t>Wea50</t>
  </si>
  <si>
    <t>ID</t>
  </si>
  <si>
    <t>Notation</t>
  </si>
  <si>
    <t xml:space="preserve">Data Average </t>
  </si>
  <si>
    <t>StartValue1</t>
  </si>
  <si>
    <t>BestValue1</t>
  </si>
  <si>
    <t>StartValue2</t>
  </si>
  <si>
    <t>BestValue2</t>
  </si>
  <si>
    <t>StartValue3</t>
  </si>
  <si>
    <t>BestValue3</t>
  </si>
  <si>
    <t>StartValue4</t>
  </si>
  <si>
    <t>BestValue4</t>
  </si>
  <si>
    <t>StartValue5</t>
  </si>
  <si>
    <t>BestValue5</t>
  </si>
  <si>
    <t>StartValue6</t>
  </si>
  <si>
    <t>StartValue7</t>
  </si>
  <si>
    <t>StartValue8</t>
  </si>
  <si>
    <t>StartValue9</t>
  </si>
  <si>
    <t>BestValue9</t>
  </si>
  <si>
    <t>StartValue10</t>
  </si>
  <si>
    <t>ALPHA</t>
  </si>
  <si>
    <t>Capital share in Cobb-Douglas production</t>
  </si>
  <si>
    <t>BETA</t>
  </si>
  <si>
    <t xml:space="preserve">Utility Discount Factor </t>
  </si>
  <si>
    <t>DELTA</t>
  </si>
  <si>
    <t xml:space="preserve">Capital Discount Factor </t>
  </si>
  <si>
    <t>MIU1</t>
  </si>
  <si>
    <t>Group1's Population Share</t>
  </si>
  <si>
    <t>OMGY1</t>
  </si>
  <si>
    <t>Top 10% Income Shar</t>
  </si>
  <si>
    <t>OMGY2</t>
  </si>
  <si>
    <t>Bottom 90% Income Share</t>
  </si>
  <si>
    <t>OMGK1</t>
  </si>
  <si>
    <t>Top 10% Capital Share</t>
  </si>
  <si>
    <t>OMGK2</t>
  </si>
  <si>
    <t>Bottom 90% Capital Share</t>
  </si>
  <si>
    <t>OMGC1</t>
  </si>
  <si>
    <t>Top 10% Consumption Share</t>
  </si>
  <si>
    <t>OMGC2</t>
  </si>
  <si>
    <t>Bottom 90% Consumption Shar</t>
  </si>
  <si>
    <t>11*</t>
  </si>
  <si>
    <t>PSI1</t>
  </si>
  <si>
    <t xml:space="preserve">Elasticity of consumption in the utility </t>
  </si>
  <si>
    <t>12*</t>
  </si>
  <si>
    <t>PSI2</t>
  </si>
  <si>
    <r>
      <t xml:space="preserve">Elasticity of </t>
    </r>
    <r>
      <rPr>
        <sz val="10"/>
        <color rgb="FF000000"/>
        <rFont val="Calibri"/>
        <family val="2"/>
      </rPr>
      <t>leisure in the utility</t>
    </r>
  </si>
  <si>
    <t>YVC</t>
  </si>
  <si>
    <t>Steady State Y/C Ratio</t>
  </si>
  <si>
    <t>KVC</t>
  </si>
  <si>
    <t>Steady State K/C Ratio</t>
  </si>
  <si>
    <t>LABOR1</t>
  </si>
  <si>
    <t>Steady State Labour of the Group1</t>
  </si>
  <si>
    <t>LABOR2</t>
  </si>
  <si>
    <t>Steady State Labour of the Group2</t>
  </si>
  <si>
    <t>PI1</t>
  </si>
  <si>
    <t>Steady State Penalty Cost of the Group1</t>
  </si>
  <si>
    <t>PI2</t>
  </si>
  <si>
    <t>Steady State Penalty Cost of the Group2</t>
  </si>
  <si>
    <t>EQR</t>
  </si>
  <si>
    <t>Steady State Real Interest Rate</t>
  </si>
  <si>
    <t>EQT</t>
  </si>
  <si>
    <t>Steady State marginal income tax rate</t>
  </si>
  <si>
    <t>21*</t>
  </si>
  <si>
    <t>THETA</t>
  </si>
  <si>
    <t>Marginal effect of entrepreneurship time on individual productivity</t>
  </si>
  <si>
    <t>0.4200-0.5600</t>
  </si>
  <si>
    <t>RHO1</t>
  </si>
  <si>
    <t>Persistence of individual's penalty</t>
  </si>
  <si>
    <t>23*</t>
  </si>
  <si>
    <t>RHO2</t>
  </si>
  <si>
    <t>Marginal effect of capital on individual penalty rate</t>
  </si>
  <si>
    <t>24*</t>
  </si>
  <si>
    <t>PHIB1</t>
  </si>
  <si>
    <r>
      <t xml:space="preserve">Effect of </t>
    </r>
    <r>
      <rPr>
        <sz val="10"/>
        <color rgb="FF000000"/>
        <rFont val="Calibri"/>
        <family val="2"/>
      </rPr>
      <t>Group1</t>
    </r>
    <r>
      <rPr>
        <sz val="10"/>
        <color theme="1"/>
        <rFont val="Calibri"/>
        <family val="2"/>
      </rPr>
      <t>'s penalty rate on the their productivity</t>
    </r>
  </si>
  <si>
    <t>25*</t>
  </si>
  <si>
    <t>PHIB2</t>
  </si>
  <si>
    <t>Effect of Group2's penalty rate on the their productivity</t>
  </si>
  <si>
    <t>0.2020-0.2040</t>
  </si>
  <si>
    <t>26*</t>
  </si>
  <si>
    <t>RHO3</t>
  </si>
  <si>
    <t xml:space="preserve">Effect of the Ceredit ratio on the individual productivity </t>
  </si>
  <si>
    <t>ETA1</t>
  </si>
  <si>
    <t>ETA2</t>
  </si>
  <si>
    <t>Wald</t>
  </si>
  <si>
    <t>no.</t>
  </si>
  <si>
    <t>Boundary</t>
  </si>
  <si>
    <t>Tick-0.001</t>
  </si>
  <si>
    <t>Tick-0.0001</t>
  </si>
  <si>
    <t>Xiaoliang</t>
  </si>
  <si>
    <t>Start 1</t>
  </si>
  <si>
    <t xml:space="preserve">Best 1 </t>
  </si>
  <si>
    <t>Start 2</t>
  </si>
  <si>
    <t>Best 2</t>
  </si>
  <si>
    <t>Start 3</t>
  </si>
  <si>
    <t>Best 3</t>
  </si>
  <si>
    <t>Start 4</t>
  </si>
  <si>
    <t>Best 4</t>
  </si>
  <si>
    <t>Start 5</t>
  </si>
  <si>
    <t>Best 5</t>
  </si>
  <si>
    <t>Start 6</t>
  </si>
  <si>
    <t>Best 6</t>
  </si>
  <si>
    <t>Start 7</t>
  </si>
  <si>
    <t>Best 7</t>
  </si>
  <si>
    <t>Start 8</t>
  </si>
  <si>
    <t>Best 8</t>
  </si>
  <si>
    <t>Start 9</t>
  </si>
  <si>
    <t>Start 10</t>
  </si>
  <si>
    <t>Start 11</t>
  </si>
  <si>
    <t>Start 12</t>
  </si>
  <si>
    <t>Start 13</t>
  </si>
  <si>
    <t>0.230-0.250</t>
  </si>
  <si>
    <t>0.2380-2.4230</t>
  </si>
  <si>
    <t>0.26-0.50</t>
  </si>
  <si>
    <t>0.350-0.390</t>
  </si>
  <si>
    <t>0.3750-0.3770</t>
  </si>
  <si>
    <t>0.420-0.560</t>
  </si>
  <si>
    <t>0.5500-0.5520</t>
  </si>
  <si>
    <t>0.0005-0.0020</t>
  </si>
  <si>
    <t>0.190-0.230</t>
  </si>
  <si>
    <t>0.2110-0.2170</t>
  </si>
  <si>
    <t>0.2020-0.2050</t>
  </si>
  <si>
    <t>0.070-0.090</t>
  </si>
  <si>
    <t>0.0810-0.0850</t>
  </si>
  <si>
    <t>Ticks</t>
  </si>
  <si>
    <t>No</t>
  </si>
  <si>
    <t>Twald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</si>
</sst>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0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0"/>
      <color theme="1"/>
      <name val="Calibri"/>
    </font>
    <font>
      <b/>
      <sz val="10"/>
      <color theme="1"/>
      <name val="Calibri"/>
      <family val="2"/>
      <scheme val="minor"/>
    </font>
    <font>
      <sz val="10"/>
      <color rgb="FF000000"/>
      <name val="Calibri"/>
    </font>
    <font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6" fontId="0" fillId="2" borderId="0" xfId="0" applyNumberFormat="1" applyFill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/>
    </xf>
    <xf numFmtId="166" fontId="2" fillId="2" borderId="0" xfId="0" applyNumberFormat="1" applyFont="1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0" fontId="7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1" fontId="0" fillId="0" borderId="0" xfId="0" applyNumberFormat="1"/>
    <xf numFmtId="0" fontId="9" fillId="0" borderId="0" xfId="0" applyFont="1"/>
    <xf numFmtId="164" fontId="2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justify" vertical="center" wrapText="1"/>
    </xf>
    <xf numFmtId="16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64" fontId="2" fillId="3" borderId="0" xfId="0" applyNumberFormat="1" applyFont="1" applyFill="1" applyAlignment="1">
      <alignment horizontal="center" vertical="top"/>
    </xf>
    <xf numFmtId="164" fontId="2" fillId="3" borderId="0" xfId="0" applyNumberFormat="1" applyFont="1" applyFill="1" applyAlignment="1">
      <alignment horizontal="center" vertical="top" wrapText="1"/>
    </xf>
    <xf numFmtId="0" fontId="11" fillId="0" borderId="0" xfId="0" applyFont="1" applyAlignment="1">
      <alignment horizontal="center" vertical="center" wrapText="1"/>
    </xf>
    <xf numFmtId="164" fontId="1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4" borderId="0" xfId="0" applyFont="1" applyFill="1" applyAlignment="1">
      <alignment horizontal="center" vertical="center" wrapText="1"/>
    </xf>
    <xf numFmtId="0" fontId="13" fillId="4" borderId="0" xfId="0" applyFont="1" applyFill="1" applyAlignment="1">
      <alignment horizontal="left" vertical="center" wrapText="1"/>
    </xf>
    <xf numFmtId="164" fontId="0" fillId="4" borderId="0" xfId="0" applyNumberFormat="1" applyFill="1" applyAlignment="1">
      <alignment horizontal="center" vertical="center" wrapText="1"/>
    </xf>
    <xf numFmtId="164" fontId="0" fillId="4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  <xf numFmtId="164" fontId="0" fillId="5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2" fillId="4" borderId="0" xfId="0" applyFont="1" applyFill="1" applyAlignment="1">
      <alignment horizontal="left" vertical="center" wrapText="1"/>
    </xf>
    <xf numFmtId="164" fontId="14" fillId="4" borderId="0" xfId="0" applyNumberFormat="1" applyFont="1" applyFill="1" applyAlignment="1">
      <alignment horizontal="center" vertical="center" wrapText="1"/>
    </xf>
    <xf numFmtId="164" fontId="14" fillId="2" borderId="0" xfId="0" applyNumberFormat="1" applyFont="1" applyFill="1" applyAlignment="1">
      <alignment horizontal="center" vertical="center" wrapText="1"/>
    </xf>
    <xf numFmtId="164" fontId="0" fillId="2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12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left" vertical="center" wrapText="1"/>
    </xf>
    <xf numFmtId="164" fontId="0" fillId="2" borderId="0" xfId="0" applyNumberFormat="1" applyFill="1" applyAlignment="1">
      <alignment horizontal="center" vertical="center" wrapText="1"/>
    </xf>
    <xf numFmtId="0" fontId="12" fillId="2" borderId="0" xfId="0" applyFont="1" applyFill="1" applyAlignment="1">
      <alignment horizontal="left" vertical="center" wrapText="1"/>
    </xf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2190750</xdr:colOff>
      <xdr:row>5</xdr:row>
      <xdr:rowOff>28575</xdr:rowOff>
    </xdr:from>
    <xdr:to>
      <xdr:col>2</xdr:col>
      <xdr:colOff>3171825</xdr:colOff>
      <xdr:row>6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B3ED92-C65D-8880-6D56-2AFEC794C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1428750"/>
          <a:ext cx="9810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34</xdr:row>
      <xdr:rowOff>0</xdr:rowOff>
    </xdr:from>
    <xdr:to>
      <xdr:col>2</xdr:col>
      <xdr:colOff>3581400</xdr:colOff>
      <xdr:row>35</xdr:row>
      <xdr:rowOff>190500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50B80B1-7CE2-462B-99DD-8BC397940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0" y="6991350"/>
          <a:ext cx="358140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workbookViewId="0">
      <selection activeCell="D35" sqref="D35"/>
    </sheetView>
  </sheetViews>
  <sheetFormatPr defaultRowHeight="15.75" x14ac:dyDescent="0.25"/>
  <cols>
    <col min="1" max="1" width="9.28515625" style="23" customWidth="1"/>
    <col min="2" max="2" width="33.28515625" style="23" customWidth="1"/>
    <col min="3" max="3" width="88.42578125" style="23" customWidth="1"/>
    <col min="4" max="4" width="27.85546875" style="23" customWidth="1"/>
    <col min="5" max="16384" width="9.140625" style="23"/>
  </cols>
  <sheetData>
    <row r="1" spans="1:4" x14ac:dyDescent="0.25">
      <c r="A1" s="24" t="s">
        <v>73</v>
      </c>
      <c r="B1" s="24" t="s">
        <v>74</v>
      </c>
      <c r="C1" s="25" t="s">
        <v>75</v>
      </c>
      <c r="D1" s="25" t="s">
        <v>76</v>
      </c>
    </row>
    <row r="2" spans="1:4" x14ac:dyDescent="0.25">
      <c r="A2" s="26" t="s">
        <v>17</v>
      </c>
      <c r="B2" s="27" t="s">
        <v>52</v>
      </c>
      <c r="C2" s="32" t="s">
        <v>53</v>
      </c>
      <c r="D2" s="28" t="s">
        <v>77</v>
      </c>
    </row>
    <row r="3" spans="1:4" x14ac:dyDescent="0.25">
      <c r="A3" s="26" t="s">
        <v>18</v>
      </c>
      <c r="B3" s="27" t="s">
        <v>54</v>
      </c>
      <c r="C3" s="32" t="s">
        <v>100</v>
      </c>
      <c r="D3" s="28" t="s">
        <v>55</v>
      </c>
    </row>
    <row r="4" spans="1:4" ht="31.5" x14ac:dyDescent="0.25">
      <c r="A4" s="26" t="s">
        <v>20</v>
      </c>
      <c r="B4" s="27" t="s">
        <v>56</v>
      </c>
      <c r="C4" s="32" t="s">
        <v>57</v>
      </c>
      <c r="D4" s="28" t="s">
        <v>55</v>
      </c>
    </row>
    <row r="5" spans="1:4" x14ac:dyDescent="0.25">
      <c r="A5" s="26" t="s">
        <v>19</v>
      </c>
      <c r="B5" s="27" t="s">
        <v>58</v>
      </c>
      <c r="C5" s="32" t="s">
        <v>59</v>
      </c>
      <c r="D5" s="28" t="s">
        <v>55</v>
      </c>
    </row>
    <row r="6" spans="1:4" x14ac:dyDescent="0.25">
      <c r="A6" s="26" t="s">
        <v>33</v>
      </c>
      <c r="B6" s="27" t="s">
        <v>71</v>
      </c>
      <c r="C6" s="28" t="s">
        <v>98</v>
      </c>
      <c r="D6" s="28" t="s">
        <v>66</v>
      </c>
    </row>
    <row r="7" spans="1:4" x14ac:dyDescent="0.25">
      <c r="A7" s="26" t="s">
        <v>34</v>
      </c>
      <c r="B7" s="27" t="s">
        <v>72</v>
      </c>
      <c r="C7" s="32" t="s">
        <v>99</v>
      </c>
      <c r="D7" s="28" t="s">
        <v>55</v>
      </c>
    </row>
    <row r="8" spans="1:4" x14ac:dyDescent="0.25">
      <c r="A8" s="26" t="s">
        <v>13</v>
      </c>
      <c r="B8" s="27" t="s">
        <v>68</v>
      </c>
      <c r="C8" s="28" t="s">
        <v>69</v>
      </c>
      <c r="D8" s="28" t="s">
        <v>70</v>
      </c>
    </row>
    <row r="9" spans="1:4" x14ac:dyDescent="0.25">
      <c r="A9" s="26" t="s">
        <v>21</v>
      </c>
      <c r="B9" s="27" t="s">
        <v>81</v>
      </c>
      <c r="C9" s="28" t="s">
        <v>114</v>
      </c>
      <c r="D9" s="28" t="s">
        <v>61</v>
      </c>
    </row>
    <row r="10" spans="1:4" x14ac:dyDescent="0.25">
      <c r="A10" s="26" t="s">
        <v>22</v>
      </c>
      <c r="B10" s="27" t="s">
        <v>86</v>
      </c>
      <c r="C10" s="28" t="s">
        <v>60</v>
      </c>
      <c r="D10" s="28" t="s">
        <v>61</v>
      </c>
    </row>
    <row r="11" spans="1:4" x14ac:dyDescent="0.25">
      <c r="A11" s="26" t="s">
        <v>23</v>
      </c>
      <c r="B11" s="27" t="s">
        <v>91</v>
      </c>
      <c r="C11" s="28" t="s">
        <v>115</v>
      </c>
      <c r="D11" s="28" t="s">
        <v>61</v>
      </c>
    </row>
    <row r="12" spans="1:4" x14ac:dyDescent="0.25">
      <c r="A12" s="26" t="s">
        <v>24</v>
      </c>
      <c r="B12" s="27" t="s">
        <v>92</v>
      </c>
      <c r="C12" s="28" t="s">
        <v>62</v>
      </c>
      <c r="D12" s="28" t="s">
        <v>61</v>
      </c>
    </row>
    <row r="13" spans="1:4" x14ac:dyDescent="0.25">
      <c r="A13" s="26" t="s">
        <v>25</v>
      </c>
      <c r="B13" s="27" t="s">
        <v>82</v>
      </c>
      <c r="C13" s="28" t="s">
        <v>63</v>
      </c>
      <c r="D13" s="28" t="s">
        <v>64</v>
      </c>
    </row>
    <row r="14" spans="1:4" x14ac:dyDescent="0.25">
      <c r="A14" s="26" t="s">
        <v>26</v>
      </c>
      <c r="B14" s="27" t="s">
        <v>87</v>
      </c>
      <c r="C14" s="28" t="s">
        <v>63</v>
      </c>
      <c r="D14" s="28" t="s">
        <v>64</v>
      </c>
    </row>
    <row r="15" spans="1:4" x14ac:dyDescent="0.25">
      <c r="A15" s="26" t="s">
        <v>27</v>
      </c>
      <c r="B15" s="27" t="s">
        <v>83</v>
      </c>
      <c r="C15" s="28" t="s">
        <v>93</v>
      </c>
      <c r="D15" s="28" t="s">
        <v>55</v>
      </c>
    </row>
    <row r="16" spans="1:4" x14ac:dyDescent="0.25">
      <c r="A16" s="26" t="s">
        <v>28</v>
      </c>
      <c r="B16" s="27" t="s">
        <v>88</v>
      </c>
      <c r="C16" s="28" t="s">
        <v>93</v>
      </c>
      <c r="D16" s="28" t="s">
        <v>94</v>
      </c>
    </row>
    <row r="17" spans="1:4" x14ac:dyDescent="0.25">
      <c r="A17" s="26" t="s">
        <v>80</v>
      </c>
      <c r="B17" s="27" t="s">
        <v>84</v>
      </c>
      <c r="C17" s="28" t="s">
        <v>65</v>
      </c>
      <c r="D17" s="28" t="s">
        <v>66</v>
      </c>
    </row>
    <row r="18" spans="1:4" x14ac:dyDescent="0.25">
      <c r="A18" s="26" t="s">
        <v>30</v>
      </c>
      <c r="B18" s="27" t="s">
        <v>89</v>
      </c>
      <c r="C18" s="28" t="s">
        <v>65</v>
      </c>
      <c r="D18" s="28" t="s">
        <v>66</v>
      </c>
    </row>
    <row r="19" spans="1:4" x14ac:dyDescent="0.25">
      <c r="A19" s="26" t="s">
        <v>79</v>
      </c>
      <c r="B19" s="27" t="s">
        <v>85</v>
      </c>
      <c r="C19" s="28" t="s">
        <v>67</v>
      </c>
      <c r="D19" s="28" t="s">
        <v>66</v>
      </c>
    </row>
    <row r="20" spans="1:4" x14ac:dyDescent="0.25">
      <c r="A20" s="26" t="s">
        <v>78</v>
      </c>
      <c r="B20" s="27" t="s">
        <v>90</v>
      </c>
      <c r="C20" s="28" t="s">
        <v>67</v>
      </c>
      <c r="D20" s="28" t="s">
        <v>66</v>
      </c>
    </row>
    <row r="22" spans="1:4" x14ac:dyDescent="0.25">
      <c r="A22" s="30" t="s">
        <v>117</v>
      </c>
      <c r="B22" s="23" t="s">
        <v>4</v>
      </c>
    </row>
    <row r="23" spans="1:4" x14ac:dyDescent="0.25">
      <c r="A23" s="30" t="s">
        <v>101</v>
      </c>
      <c r="B23" s="33" t="s">
        <v>5</v>
      </c>
    </row>
    <row r="24" spans="1:4" x14ac:dyDescent="0.25">
      <c r="A24" s="30" t="s">
        <v>102</v>
      </c>
      <c r="B24" s="16" t="s">
        <v>116</v>
      </c>
    </row>
    <row r="25" spans="1:4" x14ac:dyDescent="0.25">
      <c r="A25" s="31" t="s">
        <v>7</v>
      </c>
      <c r="B25" s="16" t="s">
        <v>103</v>
      </c>
    </row>
    <row r="26" spans="1:4" x14ac:dyDescent="0.25">
      <c r="A26" s="31" t="s">
        <v>8</v>
      </c>
      <c r="B26" s="16" t="s">
        <v>104</v>
      </c>
    </row>
    <row r="27" spans="1:4" x14ac:dyDescent="0.25">
      <c r="A27" s="30" t="s">
        <v>105</v>
      </c>
      <c r="B27" s="33" t="s">
        <v>14</v>
      </c>
    </row>
    <row r="28" spans="1:4" x14ac:dyDescent="0.25">
      <c r="A28" s="30" t="s">
        <v>106</v>
      </c>
      <c r="B28" s="16" t="s">
        <v>15</v>
      </c>
    </row>
    <row r="29" spans="1:4" x14ac:dyDescent="0.25">
      <c r="A29" s="30" t="s">
        <v>107</v>
      </c>
      <c r="B29" s="16" t="s">
        <v>41</v>
      </c>
    </row>
    <row r="30" spans="1:4" x14ac:dyDescent="0.25">
      <c r="A30" s="30" t="s">
        <v>108</v>
      </c>
      <c r="B30" s="16" t="s">
        <v>36</v>
      </c>
    </row>
    <row r="31" spans="1:4" ht="16.5" customHeight="1" x14ac:dyDescent="0.25">
      <c r="A31" s="30" t="s">
        <v>35</v>
      </c>
      <c r="B31" s="16" t="s">
        <v>35</v>
      </c>
    </row>
    <row r="32" spans="1:4" x14ac:dyDescent="0.25">
      <c r="A32" s="30" t="s">
        <v>109</v>
      </c>
      <c r="B32" s="34" t="s">
        <v>38</v>
      </c>
    </row>
    <row r="33" spans="1:2" x14ac:dyDescent="0.25">
      <c r="A33" s="30" t="s">
        <v>110</v>
      </c>
      <c r="B33" s="34" t="s">
        <v>39</v>
      </c>
    </row>
    <row r="34" spans="1:2" x14ac:dyDescent="0.25">
      <c r="A34" s="30" t="s">
        <v>111</v>
      </c>
      <c r="B34" s="35" t="s">
        <v>40</v>
      </c>
    </row>
    <row r="35" spans="1:2" x14ac:dyDescent="0.25">
      <c r="A35" s="23" t="s">
        <v>112</v>
      </c>
      <c r="B35" s="35" t="s">
        <v>113</v>
      </c>
    </row>
    <row r="39" spans="1:2" x14ac:dyDescent="0.25">
      <c r="B39"/>
    </row>
  </sheetData>
  <phoneticPr fontId="10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DF153-EEB6-4092-BD0F-C48C184D9D5E}">
  <dimension ref="A1:Z148"/>
  <sheetViews>
    <sheetView zoomScale="85" zoomScaleNormal="85" workbookViewId="0">
      <selection sqref="A1:XFD1048576"/>
    </sheetView>
  </sheetViews>
  <sheetFormatPr defaultRowHeight="15" x14ac:dyDescent="0.25"/>
  <cols>
    <col min="1" max="1" width="14.28515625" style="21" bestFit="1" customWidth="1"/>
    <col min="2" max="5" width="11.7109375" style="22" bestFit="1" customWidth="1"/>
    <col min="6" max="6" width="11.140625" style="22" bestFit="1" customWidth="1"/>
    <col min="7" max="7" width="11.7109375" style="22" bestFit="1" customWidth="1"/>
    <col min="8" max="8" width="11.140625" style="22" bestFit="1" customWidth="1"/>
    <col min="9" max="15" width="11.7109375" style="22" bestFit="1" customWidth="1"/>
    <col min="16" max="16" width="11.140625" style="22" bestFit="1" customWidth="1"/>
    <col min="17" max="17" width="11.7109375" style="22" bestFit="1" customWidth="1"/>
    <col min="18" max="18" width="11.140625" style="22" bestFit="1" customWidth="1"/>
    <col min="19" max="20" width="11.7109375" style="22" bestFit="1" customWidth="1"/>
    <col min="21" max="21" width="11.7109375" style="17" bestFit="1" customWidth="1"/>
    <col min="22" max="25" width="11.140625" style="21" bestFit="1" customWidth="1"/>
    <col min="26" max="26" width="10" style="21" customWidth="1"/>
    <col min="27" max="16384" width="9.140625" style="22"/>
  </cols>
  <sheetData>
    <row r="1" spans="1:26" s="19" customFormat="1" x14ac:dyDescent="0.25">
      <c r="A1" s="18" t="s">
        <v>0</v>
      </c>
      <c r="B1" s="19" t="s">
        <v>17</v>
      </c>
      <c r="C1" s="19" t="s">
        <v>18</v>
      </c>
      <c r="D1" s="19" t="s">
        <v>20</v>
      </c>
      <c r="E1" s="19" t="s">
        <v>19</v>
      </c>
      <c r="F1" s="19" t="s">
        <v>21</v>
      </c>
      <c r="G1" s="19" t="s">
        <v>22</v>
      </c>
      <c r="H1" s="19" t="s">
        <v>23</v>
      </c>
      <c r="I1" s="19" t="s">
        <v>24</v>
      </c>
      <c r="J1" s="19" t="s">
        <v>25</v>
      </c>
      <c r="K1" s="19" t="s">
        <v>26</v>
      </c>
      <c r="L1" s="19" t="s">
        <v>27</v>
      </c>
      <c r="M1" s="19" t="s">
        <v>28</v>
      </c>
      <c r="N1" s="19" t="s">
        <v>29</v>
      </c>
      <c r="O1" s="19" t="s">
        <v>30</v>
      </c>
      <c r="P1" s="19" t="s">
        <v>31</v>
      </c>
      <c r="Q1" s="19" t="s">
        <v>32</v>
      </c>
      <c r="R1" s="19" t="s">
        <v>13</v>
      </c>
      <c r="S1" s="19" t="s">
        <v>33</v>
      </c>
      <c r="T1" s="19" t="s">
        <v>34</v>
      </c>
      <c r="U1" s="20" t="s">
        <v>46</v>
      </c>
      <c r="V1" s="18" t="s">
        <v>47</v>
      </c>
      <c r="W1" s="18" t="s">
        <v>48</v>
      </c>
      <c r="X1" s="18" t="s">
        <v>49</v>
      </c>
      <c r="Y1" s="18" t="s">
        <v>50</v>
      </c>
      <c r="Z1" s="18" t="s">
        <v>51</v>
      </c>
    </row>
    <row r="2" spans="1:26" x14ac:dyDescent="0.25">
      <c r="A2" s="21">
        <v>1870</v>
      </c>
      <c r="B2" s="22">
        <v>2.6769857237747913E-2</v>
      </c>
      <c r="C2" s="22">
        <v>-1.0431177278326342</v>
      </c>
      <c r="D2" s="22">
        <v>-0.49493280824379515</v>
      </c>
      <c r="E2" s="22">
        <v>-1.2472413395119828</v>
      </c>
      <c r="F2" s="22">
        <v>0.66144336962620953</v>
      </c>
      <c r="G2" s="22">
        <v>-1.736036406693457</v>
      </c>
      <c r="H2" s="22">
        <v>1.7519294179207991</v>
      </c>
      <c r="I2" s="22">
        <v>-3.3046690335273712</v>
      </c>
      <c r="J2" s="22">
        <v>0.33683421842252764</v>
      </c>
      <c r="K2" s="22">
        <v>-1.8102930201506506</v>
      </c>
      <c r="L2" s="22">
        <v>-0.67302546295031718</v>
      </c>
      <c r="M2" s="22">
        <v>-0.71574918238663621</v>
      </c>
      <c r="N2" s="22">
        <v>-4.388184035180946</v>
      </c>
      <c r="O2" s="22">
        <v>-1.9907042588612793</v>
      </c>
      <c r="P2" s="22">
        <v>0.60698236831519248</v>
      </c>
      <c r="Q2" s="22">
        <v>-0.24361126896459973</v>
      </c>
      <c r="R2" s="22">
        <v>6.9633009999999995E-2</v>
      </c>
      <c r="S2" s="22">
        <v>-0.39666227459581627</v>
      </c>
      <c r="T2" s="22">
        <v>-2.6836229377221024</v>
      </c>
      <c r="U2" s="17">
        <v>-1.5656064049906371</v>
      </c>
      <c r="V2" s="21">
        <v>0</v>
      </c>
      <c r="W2" s="21">
        <v>0</v>
      </c>
      <c r="X2" s="21">
        <v>0</v>
      </c>
      <c r="Y2" s="21">
        <v>0</v>
      </c>
      <c r="Z2" s="21">
        <v>0</v>
      </c>
    </row>
    <row r="3" spans="1:26" x14ac:dyDescent="0.25">
      <c r="A3" s="21">
        <v>1871</v>
      </c>
      <c r="B3" s="22">
        <v>8.4401391911182789E-4</v>
      </c>
      <c r="C3" s="22">
        <v>-0.9990574712580309</v>
      </c>
      <c r="D3" s="22">
        <v>-0.47202145881771745</v>
      </c>
      <c r="E3" s="22">
        <v>-1.22210770236219</v>
      </c>
      <c r="F3" s="22">
        <v>0.69977274734080785</v>
      </c>
      <c r="G3" s="22">
        <v>-1.6850189340732666</v>
      </c>
      <c r="H3" s="22">
        <v>1.7743801469485463</v>
      </c>
      <c r="I3" s="22">
        <v>-3.273753552716351</v>
      </c>
      <c r="J3" s="22">
        <v>0.26039610818658682</v>
      </c>
      <c r="K3" s="22">
        <v>-1.6972728187035664</v>
      </c>
      <c r="L3" s="22">
        <v>-0.67764096971051035</v>
      </c>
      <c r="M3" s="22">
        <v>-0.71246084695537804</v>
      </c>
      <c r="N3" s="22">
        <v>-4.3533627499448606</v>
      </c>
      <c r="O3" s="22">
        <v>-1.9685710685307862</v>
      </c>
      <c r="P3" s="22">
        <v>0.64180738205360199</v>
      </c>
      <c r="Q3" s="22">
        <v>-0.20417027538959628</v>
      </c>
      <c r="R3" s="22">
        <v>6.6399680000000003E-2</v>
      </c>
      <c r="S3" s="22">
        <v>-0.36120437989374204</v>
      </c>
      <c r="T3" s="22">
        <v>-2.654532531346022</v>
      </c>
      <c r="U3" s="17">
        <v>-1.5648860185383839</v>
      </c>
      <c r="V3" s="21">
        <v>0</v>
      </c>
      <c r="W3" s="21">
        <v>0</v>
      </c>
      <c r="X3" s="21">
        <v>0</v>
      </c>
      <c r="Y3" s="21">
        <v>0</v>
      </c>
      <c r="Z3" s="21">
        <v>0</v>
      </c>
    </row>
    <row r="4" spans="1:26" x14ac:dyDescent="0.25">
      <c r="A4" s="21">
        <v>1872</v>
      </c>
      <c r="B4" s="22">
        <v>-1.208314269028108E-3</v>
      </c>
      <c r="C4" s="22">
        <v>-1.0068427954818111</v>
      </c>
      <c r="D4" s="22">
        <v>-0.40667773737706636</v>
      </c>
      <c r="E4" s="22">
        <v>-1.2246176364807859</v>
      </c>
      <c r="F4" s="22">
        <v>0.68624007690045419</v>
      </c>
      <c r="G4" s="22">
        <v>-1.685914842149822</v>
      </c>
      <c r="H4" s="22">
        <v>1.8392498555392038</v>
      </c>
      <c r="I4" s="22">
        <v>-3.200243129341255</v>
      </c>
      <c r="J4" s="22">
        <v>0.20740558832943232</v>
      </c>
      <c r="K4" s="22">
        <v>-1.6617733281531748</v>
      </c>
      <c r="L4" s="22">
        <v>-0.69738680245176776</v>
      </c>
      <c r="M4" s="22">
        <v>-0.72340536591564397</v>
      </c>
      <c r="N4" s="22">
        <v>-4.316969745448108</v>
      </c>
      <c r="O4" s="22">
        <v>-1.9448148263978315</v>
      </c>
      <c r="P4" s="22">
        <v>0.62263588195493103</v>
      </c>
      <c r="Q4" s="22">
        <v>-0.21945814720649406</v>
      </c>
      <c r="R4" s="22">
        <v>6.8000000000000005E-2</v>
      </c>
      <c r="S4" s="22">
        <v>-0.38029849049583347</v>
      </c>
      <c r="T4" s="22">
        <v>-2.6238868730658425</v>
      </c>
      <c r="U4" s="17">
        <v>-1.563824064402999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</row>
    <row r="5" spans="1:26" x14ac:dyDescent="0.25">
      <c r="A5" s="21">
        <v>1873</v>
      </c>
      <c r="B5" s="22">
        <v>4.0120889739895915E-2</v>
      </c>
      <c r="C5" s="22">
        <v>-1.0124758270209344</v>
      </c>
      <c r="D5" s="22">
        <v>-0.33590204315246353</v>
      </c>
      <c r="E5" s="22">
        <v>-1.2233912736456376</v>
      </c>
      <c r="F5" s="22">
        <v>0.67484346175379495</v>
      </c>
      <c r="G5" s="22">
        <v>-1.6847255762614439</v>
      </c>
      <c r="H5" s="22">
        <v>1.9095377484497589</v>
      </c>
      <c r="I5" s="22">
        <v>-3.1211362233192119</v>
      </c>
      <c r="J5" s="22">
        <v>0.23208966845520512</v>
      </c>
      <c r="K5" s="22">
        <v>-1.6777918526724205</v>
      </c>
      <c r="L5" s="22">
        <v>-0.72025930931258486</v>
      </c>
      <c r="M5" s="22">
        <v>-0.74729282239658956</v>
      </c>
      <c r="N5" s="22">
        <v>-4.2986705165092021</v>
      </c>
      <c r="O5" s="22">
        <v>-1.9391014784939626</v>
      </c>
      <c r="P5" s="22">
        <v>0.60616365373767722</v>
      </c>
      <c r="Q5" s="22">
        <v>-0.22527973358806674</v>
      </c>
      <c r="R5" s="22">
        <v>6.8000000000000005E-2</v>
      </c>
      <c r="S5" s="22">
        <v>-0.39051577145262034</v>
      </c>
      <c r="T5" s="22">
        <v>-2.6113512277344721</v>
      </c>
      <c r="U5" s="17">
        <v>-1.562259250823721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</row>
    <row r="6" spans="1:26" x14ac:dyDescent="0.25">
      <c r="A6" s="21">
        <v>1874</v>
      </c>
      <c r="B6" s="22">
        <v>8.232507390868174E-2</v>
      </c>
      <c r="C6" s="22">
        <v>-0.98402950793282751</v>
      </c>
      <c r="D6" s="22">
        <v>-0.28370929539412409</v>
      </c>
      <c r="E6" s="22">
        <v>-1.1936837068005199</v>
      </c>
      <c r="F6" s="22">
        <v>0.69751020289041088</v>
      </c>
      <c r="G6" s="22">
        <v>-1.6495234199539222</v>
      </c>
      <c r="H6" s="22">
        <v>1.9612284983159711</v>
      </c>
      <c r="I6" s="22">
        <v>-3.0604458462131516</v>
      </c>
      <c r="J6" s="22">
        <v>0.42382142839833642</v>
      </c>
      <c r="K6" s="22">
        <v>-1.7896032041975567</v>
      </c>
      <c r="L6" s="22">
        <v>-0.73163942290417971</v>
      </c>
      <c r="M6" s="22">
        <v>-0.76360005279870591</v>
      </c>
      <c r="N6" s="22">
        <v>-4.2876326534711904</v>
      </c>
      <c r="O6" s="22">
        <v>-1.9405990306268575</v>
      </c>
      <c r="P6" s="22">
        <v>0.6212892494285458</v>
      </c>
      <c r="Q6" s="22">
        <v>-0.19686962913088193</v>
      </c>
      <c r="R6" s="22">
        <v>6.7000000000000004E-2</v>
      </c>
      <c r="S6" s="22">
        <v>-0.36666637862206369</v>
      </c>
      <c r="T6" s="22">
        <v>-2.606092942647952</v>
      </c>
      <c r="U6" s="17">
        <v>-1.5599548944746109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</row>
    <row r="7" spans="1:26" x14ac:dyDescent="0.25">
      <c r="A7" s="21">
        <v>1875</v>
      </c>
      <c r="B7" s="22">
        <v>4.7209478373276124E-2</v>
      </c>
      <c r="C7" s="22">
        <v>-0.98616492545333101</v>
      </c>
      <c r="D7" s="22">
        <v>-0.30192509120600036</v>
      </c>
      <c r="E7" s="22">
        <v>-1.1765335306842823</v>
      </c>
      <c r="F7" s="22">
        <v>0.68957946966604022</v>
      </c>
      <c r="G7" s="22">
        <v>-1.6449688241253622</v>
      </c>
      <c r="H7" s="22">
        <v>1.942496087425408</v>
      </c>
      <c r="I7" s="22">
        <v>-3.0699957213393696</v>
      </c>
      <c r="J7" s="22">
        <v>0.4083580950100168</v>
      </c>
      <c r="K7" s="22">
        <v>-1.7403620218692404</v>
      </c>
      <c r="L7" s="22">
        <v>-0.73553751359962216</v>
      </c>
      <c r="M7" s="22">
        <v>-0.77443762090597124</v>
      </c>
      <c r="N7" s="22">
        <v>-4.2803624314726099</v>
      </c>
      <c r="O7" s="22">
        <v>-1.9458141376812077</v>
      </c>
      <c r="P7" s="22">
        <v>0.62170690295815423</v>
      </c>
      <c r="Q7" s="22">
        <v>-0.18186377308937074</v>
      </c>
      <c r="R7" s="22">
        <v>6.7000000000000004E-2</v>
      </c>
      <c r="S7" s="22">
        <v>-0.35625223456911659</v>
      </c>
      <c r="T7" s="22">
        <v>-2.604618036353239</v>
      </c>
      <c r="U7" s="17">
        <v>-1.5565645782298982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</row>
    <row r="8" spans="1:26" x14ac:dyDescent="0.25">
      <c r="A8" s="21">
        <v>1876</v>
      </c>
      <c r="B8" s="22">
        <v>2.3943389333905728E-2</v>
      </c>
      <c r="C8" s="22">
        <v>-0.99426612356195898</v>
      </c>
      <c r="D8" s="22">
        <v>-0.30639545833745707</v>
      </c>
      <c r="E8" s="22">
        <v>-1.1642337475660871</v>
      </c>
      <c r="F8" s="22">
        <v>0.67566748871451454</v>
      </c>
      <c r="G8" s="22">
        <v>-1.6464452181210172</v>
      </c>
      <c r="H8" s="22">
        <v>1.9374940545182624</v>
      </c>
      <c r="I8" s="22">
        <v>-3.065630038825355</v>
      </c>
      <c r="J8" s="22">
        <v>0.38639800641339916</v>
      </c>
      <c r="K8" s="22">
        <v>-1.6964811912747559</v>
      </c>
      <c r="L8" s="22">
        <v>-0.7359286512004396</v>
      </c>
      <c r="M8" s="22">
        <v>-0.78282583447259591</v>
      </c>
      <c r="N8" s="22">
        <v>-4.275102402605536</v>
      </c>
      <c r="O8" s="22">
        <v>-1.9529896957700044</v>
      </c>
      <c r="P8" s="22">
        <v>0.60956932819934417</v>
      </c>
      <c r="Q8" s="22">
        <v>-0.17877812234259302</v>
      </c>
      <c r="R8" s="22">
        <v>6.8600000000000008E-2</v>
      </c>
      <c r="S8" s="22">
        <v>-0.35772235638637029</v>
      </c>
      <c r="T8" s="22">
        <v>-2.6051687903290626</v>
      </c>
      <c r="U8" s="17">
        <v>-1.5515832019933229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</row>
    <row r="9" spans="1:26" x14ac:dyDescent="0.25">
      <c r="A9" s="21">
        <v>1877</v>
      </c>
      <c r="B9" s="22">
        <v>2.9742552429763723E-2</v>
      </c>
      <c r="C9" s="22">
        <v>-0.99710262931209426</v>
      </c>
      <c r="D9" s="22">
        <v>-0.2987395842117207</v>
      </c>
      <c r="E9" s="22">
        <v>-1.1469557602306164</v>
      </c>
      <c r="F9" s="22">
        <v>0.66700501810911483</v>
      </c>
      <c r="G9" s="22">
        <v>-1.6427215356149094</v>
      </c>
      <c r="H9" s="22">
        <v>1.9446027653383484</v>
      </c>
      <c r="I9" s="22">
        <v>-3.0489661869290559</v>
      </c>
      <c r="J9" s="22">
        <v>0.45616322043705915</v>
      </c>
      <c r="K9" s="22">
        <v>-1.7284631716716716</v>
      </c>
      <c r="L9" s="22">
        <v>-0.73854394364809872</v>
      </c>
      <c r="M9" s="22">
        <v>-0.80360872362288371</v>
      </c>
      <c r="N9" s="22">
        <v>-4.2885112142220363</v>
      </c>
      <c r="O9" s="22">
        <v>-1.9787846604980124</v>
      </c>
      <c r="P9" s="22">
        <v>0.60060494906127992</v>
      </c>
      <c r="Q9" s="22">
        <v>-0.16550557300017318</v>
      </c>
      <c r="R9" s="22">
        <v>7.0199999999999999E-2</v>
      </c>
      <c r="S9" s="22">
        <v>-0.34964487036757652</v>
      </c>
      <c r="T9" s="22">
        <v>-2.6244035668008276</v>
      </c>
      <c r="U9" s="17">
        <v>-1.5442784044389224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</row>
    <row r="10" spans="1:26" x14ac:dyDescent="0.25">
      <c r="A10" s="21">
        <v>1878</v>
      </c>
      <c r="B10" s="22">
        <v>6.8117791249092563E-2</v>
      </c>
      <c r="C10" s="22">
        <v>-1.0106942415225486</v>
      </c>
      <c r="D10" s="22">
        <v>-0.31967558414556391</v>
      </c>
      <c r="E10" s="22">
        <v>-1.1539529716023404</v>
      </c>
      <c r="F10" s="22">
        <v>0.64757255917722656</v>
      </c>
      <c r="G10" s="22">
        <v>-1.6498170028738262</v>
      </c>
      <c r="H10" s="22">
        <v>1.9231036439725375</v>
      </c>
      <c r="I10" s="22">
        <v>-3.0607205224587766</v>
      </c>
      <c r="J10" s="22">
        <v>0.43665503415711521</v>
      </c>
      <c r="K10" s="22">
        <v>-1.7232577520814929</v>
      </c>
      <c r="L10" s="22">
        <v>-0.73949321644154975</v>
      </c>
      <c r="M10" s="22">
        <v>-0.81788674882231194</v>
      </c>
      <c r="N10" s="22">
        <v>-4.2931068778614749</v>
      </c>
      <c r="O10" s="22">
        <v>-1.9957173158104218</v>
      </c>
      <c r="P10" s="22">
        <v>0.58828671749455119</v>
      </c>
      <c r="Q10" s="22">
        <v>-0.15908012196057411</v>
      </c>
      <c r="R10" s="22">
        <v>7.1800000000000003E-2</v>
      </c>
      <c r="S10" s="22">
        <v>-0.34795606643321464</v>
      </c>
      <c r="T10" s="22">
        <v>-2.6348400771616993</v>
      </c>
      <c r="U10" s="17">
        <v>-1.5335969917594487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</row>
    <row r="11" spans="1:26" x14ac:dyDescent="0.25">
      <c r="A11" s="21">
        <v>1879</v>
      </c>
      <c r="B11" s="22">
        <v>6.9781055251465607E-2</v>
      </c>
      <c r="C11" s="22">
        <v>-1.0399883151560074</v>
      </c>
      <c r="D11" s="22">
        <v>-0.3373140735857228</v>
      </c>
      <c r="E11" s="22">
        <v>-1.2009290671703476</v>
      </c>
      <c r="F11" s="22">
        <v>0.61242307264310014</v>
      </c>
      <c r="G11" s="22">
        <v>-1.6726784227284801</v>
      </c>
      <c r="H11" s="22">
        <v>1.9048856001725307</v>
      </c>
      <c r="I11" s="22">
        <v>-3.0690019454413719</v>
      </c>
      <c r="J11" s="22">
        <v>0.23895851912083302</v>
      </c>
      <c r="K11" s="22">
        <v>-1.6437882635234462</v>
      </c>
      <c r="L11" s="22">
        <v>-0.73914309593193506</v>
      </c>
      <c r="M11" s="22">
        <v>-0.83013032553018495</v>
      </c>
      <c r="N11" s="22">
        <v>-4.2964074162685524</v>
      </c>
      <c r="O11" s="22">
        <v>-2.0113059208969717</v>
      </c>
      <c r="P11" s="22">
        <v>0.55835755974369616</v>
      </c>
      <c r="Q11" s="22">
        <v>-0.17088661122493809</v>
      </c>
      <c r="R11" s="22">
        <v>7.3399999999999993E-2</v>
      </c>
      <c r="S11" s="22">
        <v>-0.36433915941664774</v>
      </c>
      <c r="T11" s="22">
        <v>-2.6439960284694441</v>
      </c>
      <c r="U11" s="17">
        <v>-1.5180424727574495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</row>
    <row r="12" spans="1:26" x14ac:dyDescent="0.25">
      <c r="A12" s="21">
        <v>1880</v>
      </c>
      <c r="B12" s="22">
        <v>7.5498542534447348E-3</v>
      </c>
      <c r="C12" s="22">
        <v>-0.98354732920162569</v>
      </c>
      <c r="D12" s="22">
        <v>-0.29915958238665735</v>
      </c>
      <c r="E12" s="22">
        <v>-1.1359671221588743</v>
      </c>
      <c r="F12" s="22">
        <v>0.66299441128177772</v>
      </c>
      <c r="G12" s="22">
        <v>-1.609867742068386</v>
      </c>
      <c r="H12" s="22">
        <v>1.9424436145734856</v>
      </c>
      <c r="I12" s="22">
        <v>-3.0213133150836144</v>
      </c>
      <c r="J12" s="22">
        <v>0.42760409827793311</v>
      </c>
      <c r="K12" s="22">
        <v>-1.6798989103780351</v>
      </c>
      <c r="L12" s="22">
        <v>-0.73213429329715429</v>
      </c>
      <c r="M12" s="22">
        <v>-0.79738055461407065</v>
      </c>
      <c r="N12" s="22">
        <v>-4.2284650742369188</v>
      </c>
      <c r="O12" s="22">
        <v>-1.9556029208867551</v>
      </c>
      <c r="P12" s="22">
        <v>0.59275533221774046</v>
      </c>
      <c r="Q12" s="22">
        <v>-0.14530735931345154</v>
      </c>
      <c r="R12" s="22">
        <v>7.4999999999999997E-2</v>
      </c>
      <c r="S12" s="22">
        <v>-0.34033675740568736</v>
      </c>
      <c r="T12" s="22">
        <v>-2.5819233337535157</v>
      </c>
      <c r="U12" s="17">
        <v>-1.4955254009262404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</row>
    <row r="13" spans="1:26" x14ac:dyDescent="0.25">
      <c r="A13" s="21">
        <v>1881</v>
      </c>
      <c r="B13" s="22">
        <v>4.7244659729220186E-2</v>
      </c>
      <c r="C13" s="22">
        <v>-0.96816657956370422</v>
      </c>
      <c r="D13" s="22">
        <v>-0.30932203476748016</v>
      </c>
      <c r="E13" s="22">
        <v>-1.1531231678405496</v>
      </c>
      <c r="F13" s="22">
        <v>0.67249162758255154</v>
      </c>
      <c r="G13" s="22">
        <v>-1.5881797443616894</v>
      </c>
      <c r="H13" s="22">
        <v>1.9316672583515864</v>
      </c>
      <c r="I13" s="22">
        <v>-3.0217629335532932</v>
      </c>
      <c r="J13" s="22">
        <v>0.36113921046160241</v>
      </c>
      <c r="K13" s="22">
        <v>-1.6540106743305683</v>
      </c>
      <c r="L13" s="22">
        <v>-0.73427766932975513</v>
      </c>
      <c r="M13" s="22">
        <v>-0.79041012733635041</v>
      </c>
      <c r="N13" s="22">
        <v>-4.1922943930655165</v>
      </c>
      <c r="O13" s="22">
        <v>-1.9316230211212753</v>
      </c>
      <c r="P13" s="22">
        <v>0.60698581860790468</v>
      </c>
      <c r="Q13" s="22">
        <v>-0.12836377516025563</v>
      </c>
      <c r="R13" s="22">
        <v>7.6999999999999999E-2</v>
      </c>
      <c r="S13" s="22">
        <v>-0.32611290155712364</v>
      </c>
      <c r="T13" s="22">
        <v>-2.5516361859192607</v>
      </c>
      <c r="U13" s="17">
        <v>-1.4632017114426308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</row>
    <row r="14" spans="1:26" x14ac:dyDescent="0.25">
      <c r="A14" s="21">
        <v>1882</v>
      </c>
      <c r="B14" s="22">
        <v>3.9977128540833136E-2</v>
      </c>
      <c r="C14" s="22">
        <v>-0.96154871241070217</v>
      </c>
      <c r="D14" s="22">
        <v>-0.29760946676979255</v>
      </c>
      <c r="E14" s="22">
        <v>-1.1474767851131349</v>
      </c>
      <c r="F14" s="22">
        <v>0.67321244096801625</v>
      </c>
      <c r="G14" s="22">
        <v>-1.5753165826535791</v>
      </c>
      <c r="H14" s="22">
        <v>1.9427479749561642</v>
      </c>
      <c r="I14" s="22">
        <v>-3.0001572608004521</v>
      </c>
      <c r="J14" s="22">
        <v>0.35845468609369358</v>
      </c>
      <c r="K14" s="22">
        <v>-1.6414728012594884</v>
      </c>
      <c r="L14" s="22">
        <v>-0.73411403715683055</v>
      </c>
      <c r="M14" s="22">
        <v>-0.7832007524624407</v>
      </c>
      <c r="N14" s="22">
        <v>-4.1532390152552141</v>
      </c>
      <c r="O14" s="22">
        <v>-1.9047099916336183</v>
      </c>
      <c r="P14" s="22">
        <v>0.6042678744909491</v>
      </c>
      <c r="Q14" s="22">
        <v>-0.12702887768973409</v>
      </c>
      <c r="R14" s="22">
        <v>7.9000000000000001E-2</v>
      </c>
      <c r="S14" s="22">
        <v>-0.32753831566200664</v>
      </c>
      <c r="T14" s="22">
        <v>-2.5184778618764954</v>
      </c>
      <c r="U14" s="17">
        <v>-1.4052644376258141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</row>
    <row r="15" spans="1:26" x14ac:dyDescent="0.25">
      <c r="A15" s="21">
        <v>1883</v>
      </c>
      <c r="B15" s="22">
        <v>3.5726027397260274E-2</v>
      </c>
      <c r="C15" s="22">
        <v>-0.94230115940648129</v>
      </c>
      <c r="D15" s="22">
        <v>-0.28585810652961102</v>
      </c>
      <c r="E15" s="22">
        <v>-1.1053641766660749</v>
      </c>
      <c r="F15" s="22">
        <v>0.68654980314712299</v>
      </c>
      <c r="G15" s="22">
        <v>-1.5498852144645783</v>
      </c>
      <c r="H15" s="22">
        <v>1.9538490002282507</v>
      </c>
      <c r="I15" s="22">
        <v>-2.9783310112490118</v>
      </c>
      <c r="J15" s="22">
        <v>0.43481599029665008</v>
      </c>
      <c r="K15" s="22">
        <v>-1.6283806132319532</v>
      </c>
      <c r="L15" s="22">
        <v>-0.73431987879737237</v>
      </c>
      <c r="M15" s="22">
        <v>-0.78242065619725776</v>
      </c>
      <c r="N15" s="22">
        <v>-4.1241286050978383</v>
      </c>
      <c r="O15" s="22">
        <v>-1.8876935874861365</v>
      </c>
      <c r="P15" s="22">
        <v>0.61441901823680911</v>
      </c>
      <c r="Q15" s="22">
        <v>-0.10869145175179369</v>
      </c>
      <c r="R15" s="22">
        <v>8.1000000000000003E-2</v>
      </c>
      <c r="S15" s="22">
        <v>-0.31229014488905599</v>
      </c>
      <c r="T15" s="22">
        <v>-2.4952776425442336</v>
      </c>
      <c r="U15" s="17">
        <v>-1.3951409181960313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</row>
    <row r="16" spans="1:26" x14ac:dyDescent="0.25">
      <c r="A16" s="21">
        <v>1884</v>
      </c>
      <c r="B16" s="22">
        <v>6.4036090989960603E-2</v>
      </c>
      <c r="C16" s="22">
        <v>-0.96384455301793071</v>
      </c>
      <c r="D16" s="22">
        <v>-0.29163136865335471</v>
      </c>
      <c r="E16" s="22">
        <v>-1.123680362637195</v>
      </c>
      <c r="F16" s="22">
        <v>0.65908348340838108</v>
      </c>
      <c r="G16" s="22">
        <v>-1.5653058167823017</v>
      </c>
      <c r="H16" s="22">
        <v>1.9474063647366204</v>
      </c>
      <c r="I16" s="22">
        <v>-2.9738461078710787</v>
      </c>
      <c r="J16" s="22">
        <v>0.42370146702074291</v>
      </c>
      <c r="K16" s="22">
        <v>-1.6530379218963243</v>
      </c>
      <c r="L16" s="22">
        <v>-0.7346181825564464</v>
      </c>
      <c r="M16" s="22">
        <v>-0.79692291347185995</v>
      </c>
      <c r="N16" s="22">
        <v>-4.1243381739335296</v>
      </c>
      <c r="O16" s="22">
        <v>-1.8999488737428467</v>
      </c>
      <c r="P16" s="22">
        <v>0.58909430177690802</v>
      </c>
      <c r="Q16" s="22">
        <v>-0.11530594499067547</v>
      </c>
      <c r="R16" s="22">
        <v>8.3000000000000004E-2</v>
      </c>
      <c r="S16" s="22">
        <v>-0.32299476313969416</v>
      </c>
      <c r="T16" s="22">
        <v>-2.501410137507218</v>
      </c>
      <c r="U16" s="17">
        <v>-1.3174923381421357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</row>
    <row r="17" spans="1:26" x14ac:dyDescent="0.25">
      <c r="A17" s="21">
        <v>1885</v>
      </c>
      <c r="B17" s="22">
        <v>6.3846464486499235E-2</v>
      </c>
      <c r="C17" s="22">
        <v>-0.98457894278727676</v>
      </c>
      <c r="D17" s="22">
        <v>-0.3046693749241654</v>
      </c>
      <c r="E17" s="22">
        <v>-1.1450457677862096</v>
      </c>
      <c r="F17" s="22">
        <v>0.63241385296519492</v>
      </c>
      <c r="G17" s="22">
        <v>-1.5799780020344418</v>
      </c>
      <c r="H17" s="22">
        <v>1.9336793807407344</v>
      </c>
      <c r="I17" s="22">
        <v>-2.9764413307760678</v>
      </c>
      <c r="J17" s="22">
        <v>0.44668330388320815</v>
      </c>
      <c r="K17" s="22">
        <v>-1.7154317458293384</v>
      </c>
      <c r="L17" s="22">
        <v>-0.73445449465967583</v>
      </c>
      <c r="M17" s="22">
        <v>-0.81423761667902683</v>
      </c>
      <c r="N17" s="22">
        <v>-4.129359750167473</v>
      </c>
      <c r="O17" s="22">
        <v>-1.9169678951678359</v>
      </c>
      <c r="P17" s="22">
        <v>0.56642818500474823</v>
      </c>
      <c r="Q17" s="22">
        <v>-0.11707927112630186</v>
      </c>
      <c r="R17" s="22">
        <v>8.5000000000000006E-2</v>
      </c>
      <c r="S17" s="22">
        <v>-0.32900144030902889</v>
      </c>
      <c r="T17" s="22">
        <v>-2.5123669544150009</v>
      </c>
      <c r="U17" s="17">
        <v>-1.3063550127729091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</row>
    <row r="18" spans="1:26" x14ac:dyDescent="0.25">
      <c r="A18" s="21">
        <v>1886</v>
      </c>
      <c r="B18" s="22">
        <v>3.9543679763760269E-2</v>
      </c>
      <c r="C18" s="22">
        <v>-0.99152805728952287</v>
      </c>
      <c r="D18" s="22">
        <v>-0.3439967290459382</v>
      </c>
      <c r="E18" s="22">
        <v>-1.1705824747704638</v>
      </c>
      <c r="F18" s="22">
        <v>0.61951762363315999</v>
      </c>
      <c r="G18" s="22">
        <v>-1.5809250797629413</v>
      </c>
      <c r="H18" s="22">
        <v>1.8936428421554776</v>
      </c>
      <c r="I18" s="22">
        <v>-3.0051397205392814</v>
      </c>
      <c r="J18" s="22">
        <v>0.36392561299360948</v>
      </c>
      <c r="K18" s="22">
        <v>-1.6886645419532227</v>
      </c>
      <c r="L18" s="22">
        <v>-0.734290833552248</v>
      </c>
      <c r="M18" s="22">
        <v>-0.81301639905922141</v>
      </c>
      <c r="N18" s="22">
        <v>-4.1007256217722814</v>
      </c>
      <c r="O18" s="22">
        <v>-1.90028291837618</v>
      </c>
      <c r="P18" s="22">
        <v>0.56542835447309081</v>
      </c>
      <c r="Q18" s="22">
        <v>-0.1102716842597012</v>
      </c>
      <c r="R18" s="22">
        <v>8.2799999999999999E-2</v>
      </c>
      <c r="S18" s="22">
        <v>-0.32492772161291178</v>
      </c>
      <c r="T18" s="22">
        <v>-2.4896799408495984</v>
      </c>
      <c r="U18" s="17">
        <v>-1.3192970696479769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</row>
    <row r="19" spans="1:26" x14ac:dyDescent="0.25">
      <c r="A19" s="21">
        <v>1887</v>
      </c>
      <c r="B19" s="22">
        <v>5.3565644442604948E-2</v>
      </c>
      <c r="C19" s="22">
        <v>-0.95955115537672542</v>
      </c>
      <c r="D19" s="22">
        <v>-0.35636773144598066</v>
      </c>
      <c r="E19" s="22">
        <v>-1.1473586312744231</v>
      </c>
      <c r="F19" s="22">
        <v>0.64553599723789334</v>
      </c>
      <c r="G19" s="22">
        <v>-1.5430059076005864</v>
      </c>
      <c r="H19" s="22">
        <v>1.8805418832702201</v>
      </c>
      <c r="I19" s="22">
        <v>-3.0066949028100982</v>
      </c>
      <c r="J19" s="22">
        <v>0.35128351027630589</v>
      </c>
      <c r="K19" s="22">
        <v>-1.6354099583369857</v>
      </c>
      <c r="L19" s="22">
        <v>-0.7342195821349089</v>
      </c>
      <c r="M19" s="22">
        <v>-0.80466784631620092</v>
      </c>
      <c r="N19" s="22">
        <v>-4.0591048646794059</v>
      </c>
      <c r="O19" s="22">
        <v>-1.8705629598409259</v>
      </c>
      <c r="P19" s="22">
        <v>0.59532713975126395</v>
      </c>
      <c r="Q19" s="22">
        <v>-7.7729944336215537E-2</v>
      </c>
      <c r="R19" s="22">
        <v>8.0600000000000005E-2</v>
      </c>
      <c r="S19" s="22">
        <v>-0.29446402177148773</v>
      </c>
      <c r="T19" s="22">
        <v>-2.454017712064787</v>
      </c>
      <c r="U19" s="17">
        <v>-1.3361301184200878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</row>
    <row r="20" spans="1:26" x14ac:dyDescent="0.25">
      <c r="A20" s="21">
        <v>1888</v>
      </c>
      <c r="B20" s="22">
        <v>3.5115607747993577E-2</v>
      </c>
      <c r="C20" s="22">
        <v>-0.93518434980963783</v>
      </c>
      <c r="D20" s="22">
        <v>-0.35337188841179334</v>
      </c>
      <c r="E20" s="22">
        <v>-1.1374051317798974</v>
      </c>
      <c r="F20" s="22">
        <v>0.66393334265310844</v>
      </c>
      <c r="G20" s="22">
        <v>-1.5127562146501026</v>
      </c>
      <c r="H20" s="22">
        <v>1.8827862465425658</v>
      </c>
      <c r="I20" s="22">
        <v>-2.9926933129888185</v>
      </c>
      <c r="J20" s="22">
        <v>0.32429480626529678</v>
      </c>
      <c r="K20" s="22">
        <v>-1.5964970650091475</v>
      </c>
      <c r="L20" s="22">
        <v>-0.73405595946586499</v>
      </c>
      <c r="M20" s="22">
        <v>-0.79125234092162056</v>
      </c>
      <c r="N20" s="22">
        <v>-4.0085665994478443</v>
      </c>
      <c r="O20" s="22">
        <v>-1.8318770421446331</v>
      </c>
      <c r="P20" s="22">
        <v>0.6129366403164449</v>
      </c>
      <c r="Q20" s="22">
        <v>-6.1071582108321802E-2</v>
      </c>
      <c r="R20" s="22">
        <v>7.8399999999999997E-2</v>
      </c>
      <c r="S20" s="22">
        <v>-0.27940452591895909</v>
      </c>
      <c r="T20" s="22">
        <v>-2.4094489069850979</v>
      </c>
      <c r="U20" s="17">
        <v>-1.3304657769728039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</row>
    <row r="21" spans="1:26" x14ac:dyDescent="0.25">
      <c r="A21" s="21">
        <v>1889</v>
      </c>
      <c r="B21" s="22">
        <v>2.7336413526515585E-2</v>
      </c>
      <c r="C21" s="22">
        <v>-0.91336267677889527</v>
      </c>
      <c r="D21" s="22">
        <v>-0.33649882093258549</v>
      </c>
      <c r="E21" s="22">
        <v>-1.1337542821342297</v>
      </c>
      <c r="F21" s="22">
        <v>0.67977512696700282</v>
      </c>
      <c r="G21" s="22">
        <v>-1.4851106707675261</v>
      </c>
      <c r="H21" s="22">
        <v>1.8988860405691066</v>
      </c>
      <c r="I21" s="22">
        <v>-2.9646288534372807</v>
      </c>
      <c r="J21" s="22">
        <v>0.26782086218093709</v>
      </c>
      <c r="K21" s="22">
        <v>-1.5495378639437674</v>
      </c>
      <c r="L21" s="22">
        <v>-0.73389236356481891</v>
      </c>
      <c r="M21" s="22">
        <v>-0.77599776112560614</v>
      </c>
      <c r="N21" s="22">
        <v>-3.9535628323061776</v>
      </c>
      <c r="O21" s="22">
        <v>-1.7886770345716483</v>
      </c>
      <c r="P21" s="22">
        <v>0.62383396929164481</v>
      </c>
      <c r="Q21" s="22">
        <v>-5.2523581948416755E-2</v>
      </c>
      <c r="R21" s="22">
        <v>7.6200000000000004E-2</v>
      </c>
      <c r="S21" s="22">
        <v>-0.27221845159892794</v>
      </c>
      <c r="T21" s="22">
        <v>-2.3604250285602792</v>
      </c>
      <c r="U21" s="17">
        <v>-1.3487041068364287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</row>
    <row r="22" spans="1:26" x14ac:dyDescent="0.25">
      <c r="A22" s="21">
        <v>1890</v>
      </c>
      <c r="B22" s="22">
        <v>4.1119677613443893E-2</v>
      </c>
      <c r="C22" s="22">
        <v>-0.91365256064705791</v>
      </c>
      <c r="D22" s="22">
        <v>-0.29970967648824104</v>
      </c>
      <c r="E22" s="22">
        <v>-1.1368826530607248</v>
      </c>
      <c r="F22" s="22">
        <v>0.67349545144587553</v>
      </c>
      <c r="G22" s="22">
        <v>-1.479635351080782</v>
      </c>
      <c r="H22" s="22">
        <v>1.9348783246962455</v>
      </c>
      <c r="I22" s="22">
        <v>-2.9164454061972669</v>
      </c>
      <c r="J22" s="22">
        <v>0.31975802312187651</v>
      </c>
      <c r="K22" s="22">
        <v>-1.5921542115026048</v>
      </c>
      <c r="L22" s="22">
        <v>-0.73372879442301397</v>
      </c>
      <c r="M22" s="22">
        <v>-0.77285423153115296</v>
      </c>
      <c r="N22" s="22">
        <v>-3.9221775492624622</v>
      </c>
      <c r="O22" s="22">
        <v>-1.7690467467358049</v>
      </c>
      <c r="P22" s="22">
        <v>0.60664211013311198</v>
      </c>
      <c r="Q22" s="22">
        <v>-6.3703767149793922E-2</v>
      </c>
      <c r="R22" s="22">
        <v>7.3999999999999996E-2</v>
      </c>
      <c r="S22" s="22">
        <v>-0.28552920235022416</v>
      </c>
      <c r="T22" s="22">
        <v>-2.3350295371695289</v>
      </c>
      <c r="U22" s="17">
        <v>-1.347778995834954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</row>
    <row r="23" spans="1:26" x14ac:dyDescent="0.25">
      <c r="A23" s="21">
        <v>1891</v>
      </c>
      <c r="B23" s="22">
        <v>2.5039730208057512E-2</v>
      </c>
      <c r="C23" s="22">
        <v>-0.89311669237239999</v>
      </c>
      <c r="D23" s="22">
        <v>-0.28915147360686794</v>
      </c>
      <c r="E23" s="22">
        <v>-1.0669902406351259</v>
      </c>
      <c r="F23" s="22">
        <v>0.6880321738342795</v>
      </c>
      <c r="G23" s="22">
        <v>-1.4533926142039835</v>
      </c>
      <c r="H23" s="22">
        <v>1.9446187741789287</v>
      </c>
      <c r="I23" s="22">
        <v>-2.8943368604934445</v>
      </c>
      <c r="J23" s="22">
        <v>0.42974231545837399</v>
      </c>
      <c r="K23" s="22">
        <v>-1.5534971790462464</v>
      </c>
      <c r="L23" s="22">
        <v>-0.73827679213201358</v>
      </c>
      <c r="M23" s="22">
        <v>-0.78641030919625499</v>
      </c>
      <c r="N23" s="22">
        <v>-3.9117106228280871</v>
      </c>
      <c r="O23" s="22">
        <v>-1.7702858347898243</v>
      </c>
      <c r="P23" s="22">
        <v>0.62144029607301077</v>
      </c>
      <c r="Q23" s="22">
        <v>-3.4604339618570963E-2</v>
      </c>
      <c r="R23" s="22">
        <v>7.4799999999999991E-2</v>
      </c>
      <c r="S23" s="22">
        <v>-0.25932730358314221</v>
      </c>
      <c r="T23" s="22">
        <v>-2.3305617566214076</v>
      </c>
      <c r="U23" s="17">
        <v>-1.3119505045729469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</row>
    <row r="24" spans="1:26" x14ac:dyDescent="0.25">
      <c r="A24" s="21">
        <v>1892</v>
      </c>
      <c r="B24" s="22">
        <v>2.1168591090304584E-2</v>
      </c>
      <c r="C24" s="22">
        <v>-0.93051192175770692</v>
      </c>
      <c r="D24" s="22">
        <v>-0.29893943027303893</v>
      </c>
      <c r="E24" s="22">
        <v>-1.082810436362118</v>
      </c>
      <c r="F24" s="22">
        <v>0.64462901684862517</v>
      </c>
      <c r="G24" s="22">
        <v>-1.4851389942903925</v>
      </c>
      <c r="H24" s="22">
        <v>1.9339813143164228</v>
      </c>
      <c r="I24" s="22">
        <v>-2.8922754763299867</v>
      </c>
      <c r="J24" s="22">
        <v>0.44997358313523195</v>
      </c>
      <c r="K24" s="22">
        <v>-1.5994029959525156</v>
      </c>
      <c r="L24" s="22">
        <v>-0.73951038306081507</v>
      </c>
      <c r="M24" s="22">
        <v>-0.79980787303849077</v>
      </c>
      <c r="N24" s="22">
        <v>-3.887776367453879</v>
      </c>
      <c r="O24" s="22">
        <v>-1.7580083563148614</v>
      </c>
      <c r="P24" s="22">
        <v>0.58209189069626954</v>
      </c>
      <c r="Q24" s="22">
        <v>-5.7590840264452305E-2</v>
      </c>
      <c r="R24" s="22">
        <v>7.5600000000000001E-2</v>
      </c>
      <c r="S24" s="22">
        <v>-0.28530179060148242</v>
      </c>
      <c r="T24" s="22">
        <v>-2.312635428847547</v>
      </c>
      <c r="U24" s="17">
        <v>-1.2906850892471571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</row>
    <row r="25" spans="1:26" x14ac:dyDescent="0.25">
      <c r="A25" s="21">
        <v>1893</v>
      </c>
      <c r="B25" s="22">
        <v>4.9670819852688036E-2</v>
      </c>
      <c r="C25" s="22">
        <v>-0.95127794215725625</v>
      </c>
      <c r="D25" s="22">
        <v>-0.33040724010015809</v>
      </c>
      <c r="E25" s="22">
        <v>-1.1072873145904127</v>
      </c>
      <c r="F25" s="22">
        <v>0.61784688423123713</v>
      </c>
      <c r="G25" s="22">
        <v>-1.5003138855569016</v>
      </c>
      <c r="H25" s="22">
        <v>1.9016619712200751</v>
      </c>
      <c r="I25" s="22">
        <v>-2.9120148093633804</v>
      </c>
      <c r="J25" s="22">
        <v>0.37514360542431024</v>
      </c>
      <c r="K25" s="22">
        <v>-1.5823950714588946</v>
      </c>
      <c r="L25" s="22">
        <v>-0.74563389492504928</v>
      </c>
      <c r="M25" s="22">
        <v>-0.81820636860461926</v>
      </c>
      <c r="N25" s="22">
        <v>-3.8919126267000586</v>
      </c>
      <c r="O25" s="22">
        <v>-1.7737518569119199</v>
      </c>
      <c r="P25" s="22">
        <v>0.56929201931274942</v>
      </c>
      <c r="Q25" s="22">
        <v>-5.3964984724653046E-2</v>
      </c>
      <c r="R25" s="22">
        <v>7.6399999999999996E-2</v>
      </c>
      <c r="S25" s="22">
        <v>-0.28466053240856026</v>
      </c>
      <c r="T25" s="22">
        <v>-2.322787800311565</v>
      </c>
      <c r="U25" s="17">
        <v>-1.3078054400398902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</row>
    <row r="26" spans="1:26" x14ac:dyDescent="0.25">
      <c r="A26" s="21">
        <v>1894</v>
      </c>
      <c r="B26" s="22">
        <v>4.7776330563664891E-2</v>
      </c>
      <c r="C26" s="22">
        <v>-0.91477161611867219</v>
      </c>
      <c r="D26" s="22">
        <v>-0.3406183129648015</v>
      </c>
      <c r="E26" s="22">
        <v>-1.104725603711477</v>
      </c>
      <c r="F26" s="22">
        <v>0.63988915561481086</v>
      </c>
      <c r="G26" s="22">
        <v>-1.450626489768307</v>
      </c>
      <c r="H26" s="22">
        <v>1.890505189848438</v>
      </c>
      <c r="I26" s="22">
        <v>-2.9093709937265939</v>
      </c>
      <c r="J26" s="22">
        <v>0.32316648235842721</v>
      </c>
      <c r="K26" s="22">
        <v>-1.5389160506050459</v>
      </c>
      <c r="L26" s="22">
        <v>-0.74278108208757299</v>
      </c>
      <c r="M26" s="22">
        <v>-0.81228149681956807</v>
      </c>
      <c r="N26" s="22">
        <v>-3.919121268445616</v>
      </c>
      <c r="O26" s="22">
        <v>-1.8286056230624985</v>
      </c>
      <c r="P26" s="22">
        <v>0.59268435612158088</v>
      </c>
      <c r="Q26" s="22">
        <v>-9.21814387663023E-3</v>
      </c>
      <c r="R26" s="22">
        <v>7.7200000000000005E-2</v>
      </c>
      <c r="S26" s="22">
        <v>-0.24900910623956976</v>
      </c>
      <c r="T26" s="22">
        <v>-2.364460496712133</v>
      </c>
      <c r="U26" s="17">
        <v>-1.344545158425086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</row>
    <row r="27" spans="1:26" x14ac:dyDescent="0.25">
      <c r="A27" s="21">
        <v>1895</v>
      </c>
      <c r="B27" s="22">
        <v>3.3684210526315608E-2</v>
      </c>
      <c r="C27" s="22">
        <v>-0.89337299004054005</v>
      </c>
      <c r="D27" s="22">
        <v>-0.33324238654629917</v>
      </c>
      <c r="E27" s="22">
        <v>-1.0900614389865451</v>
      </c>
      <c r="F27" s="22">
        <v>0.65987669076601529</v>
      </c>
      <c r="G27" s="22">
        <v>-1.4279612900110641</v>
      </c>
      <c r="H27" s="22">
        <v>1.897114721333524</v>
      </c>
      <c r="I27" s="22">
        <v>-2.8917062055411522</v>
      </c>
      <c r="J27" s="22">
        <v>0.27825505919168808</v>
      </c>
      <c r="K27" s="22">
        <v>-1.4837183884556606</v>
      </c>
      <c r="L27" s="22">
        <v>-0.74194802809959826</v>
      </c>
      <c r="M27" s="22">
        <v>-0.8145114982484869</v>
      </c>
      <c r="N27" s="22">
        <v>-3.9392163827396525</v>
      </c>
      <c r="O27" s="22">
        <v>-1.8513784019625728</v>
      </c>
      <c r="P27" s="22">
        <v>0.61010589403567739</v>
      </c>
      <c r="Q27" s="22">
        <v>9.70862042522312E-3</v>
      </c>
      <c r="R27" s="22">
        <v>7.8E-2</v>
      </c>
      <c r="S27" s="22">
        <v>-0.22849077298657278</v>
      </c>
      <c r="T27" s="22">
        <v>-2.3859667019330968</v>
      </c>
      <c r="U27" s="17">
        <v>-1.3014020440829854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</row>
    <row r="28" spans="1:26" x14ac:dyDescent="0.25">
      <c r="A28" s="21">
        <v>1896</v>
      </c>
      <c r="B28" s="22">
        <v>2.6970537292020307E-2</v>
      </c>
      <c r="C28" s="22">
        <v>-0.86493827908448184</v>
      </c>
      <c r="D28" s="22">
        <v>-0.30239457783038959</v>
      </c>
      <c r="E28" s="22">
        <v>-1.0582784130906449</v>
      </c>
      <c r="F28" s="22">
        <v>0.68710023485625304</v>
      </c>
      <c r="G28" s="22">
        <v>-1.3984421540833276</v>
      </c>
      <c r="H28" s="22">
        <v>1.9265514391225063</v>
      </c>
      <c r="I28" s="22">
        <v>-2.8422071336716339</v>
      </c>
      <c r="J28" s="22">
        <v>0.33333624759130509</v>
      </c>
      <c r="K28" s="22">
        <v>-1.4673061782571408</v>
      </c>
      <c r="L28" s="22">
        <v>-0.74428931091636907</v>
      </c>
      <c r="M28" s="22">
        <v>-0.80453588449059477</v>
      </c>
      <c r="N28" s="22">
        <v>-3.8954456014550356</v>
      </c>
      <c r="O28" s="22">
        <v>-1.8099032125154551</v>
      </c>
      <c r="P28" s="22">
        <v>0.63013732076096052</v>
      </c>
      <c r="Q28" s="22">
        <v>1.7395105161579456E-2</v>
      </c>
      <c r="R28" s="22">
        <v>7.8200000000000006E-2</v>
      </c>
      <c r="S28" s="22">
        <v>-0.21537823344489393</v>
      </c>
      <c r="T28" s="22">
        <v>-2.3434070875143007</v>
      </c>
      <c r="U28" s="17">
        <v>-1.2849255519385554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</row>
    <row r="29" spans="1:26" x14ac:dyDescent="0.25">
      <c r="A29" s="21">
        <v>1897</v>
      </c>
      <c r="B29" s="22">
        <v>6.0079115083144161E-3</v>
      </c>
      <c r="C29" s="22">
        <v>-0.86205261837352143</v>
      </c>
      <c r="D29" s="22">
        <v>-0.28067990267271153</v>
      </c>
      <c r="E29" s="22">
        <v>-1.0596542961890578</v>
      </c>
      <c r="F29" s="22">
        <v>0.68826767897180097</v>
      </c>
      <c r="G29" s="22">
        <v>-1.3940223402124585</v>
      </c>
      <c r="H29" s="22">
        <v>1.9470549474143635</v>
      </c>
      <c r="I29" s="22">
        <v>-2.8047770022852663</v>
      </c>
      <c r="J29" s="22">
        <v>0.26041956014752793</v>
      </c>
      <c r="K29" s="22">
        <v>-1.4232895758698272</v>
      </c>
      <c r="L29" s="22">
        <v>-0.7465435533438094</v>
      </c>
      <c r="M29" s="22">
        <v>-0.80477050534855465</v>
      </c>
      <c r="N29" s="22">
        <v>-3.8331027630431884</v>
      </c>
      <c r="O29" s="22">
        <v>-1.7508127438589292</v>
      </c>
      <c r="P29" s="22">
        <v>0.62673168208815944</v>
      </c>
      <c r="Q29" s="22">
        <v>1.075011421711039E-2</v>
      </c>
      <c r="R29" s="22">
        <v>7.8399999999999997E-2</v>
      </c>
      <c r="S29" s="22">
        <v>-0.21869364948349221</v>
      </c>
      <c r="T29" s="22">
        <v>-2.2827824656978661</v>
      </c>
      <c r="U29" s="17">
        <v>-1.2833205814409607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</row>
    <row r="30" spans="1:26" x14ac:dyDescent="0.25">
      <c r="A30" s="21">
        <v>1898</v>
      </c>
      <c r="B30" s="22">
        <v>1.4673444185979934E-2</v>
      </c>
      <c r="C30" s="22">
        <v>-0.82622624788135535</v>
      </c>
      <c r="D30" s="22">
        <v>-0.23688374191124051</v>
      </c>
      <c r="E30" s="22">
        <v>-1.0334623074039997</v>
      </c>
      <c r="F30" s="22">
        <v>0.72368934894078851</v>
      </c>
      <c r="G30" s="22">
        <v>-1.3578353477894141</v>
      </c>
      <c r="H30" s="22">
        <v>1.9891328915804223</v>
      </c>
      <c r="I30" s="22">
        <v>-2.7391332304373384</v>
      </c>
      <c r="J30" s="22">
        <v>0.27922360382222006</v>
      </c>
      <c r="K30" s="22">
        <v>-1.3927026894503518</v>
      </c>
      <c r="L30" s="22">
        <v>-0.75652098168195969</v>
      </c>
      <c r="M30" s="22">
        <v>-0.80462150646443087</v>
      </c>
      <c r="N30" s="22">
        <v>-3.8425503589630217</v>
      </c>
      <c r="O30" s="22">
        <v>-1.7610256622328191</v>
      </c>
      <c r="P30" s="22">
        <v>0.65651416864403445</v>
      </c>
      <c r="Q30" s="22">
        <v>2.7139675866889736E-2</v>
      </c>
      <c r="R30" s="22">
        <v>7.8600000000000003E-2</v>
      </c>
      <c r="S30" s="22">
        <v>-0.19536692909882031</v>
      </c>
      <c r="T30" s="22">
        <v>-2.2926347621408776</v>
      </c>
      <c r="U30" s="17">
        <v>-1.3129313128967017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</row>
    <row r="31" spans="1:26" x14ac:dyDescent="0.25">
      <c r="A31" s="21">
        <v>1899</v>
      </c>
      <c r="B31" s="22">
        <v>4.7887702269937778E-2</v>
      </c>
      <c r="C31" s="22">
        <v>-0.80068681362603256</v>
      </c>
      <c r="D31" s="22">
        <v>-0.19379641061675154</v>
      </c>
      <c r="E31" s="22">
        <v>-1.0279291326121542</v>
      </c>
      <c r="F31" s="22">
        <v>0.74993696598884851</v>
      </c>
      <c r="G31" s="22">
        <v>-1.3329271446551119</v>
      </c>
      <c r="H31" s="22">
        <v>2.0318155223517325</v>
      </c>
      <c r="I31" s="22">
        <v>-2.690974106676034</v>
      </c>
      <c r="J31" s="22">
        <v>0.2797272103239074</v>
      </c>
      <c r="K31" s="22">
        <v>-1.3842069939010633</v>
      </c>
      <c r="L31" s="22">
        <v>-0.74854650636343412</v>
      </c>
      <c r="M31" s="22">
        <v>-0.79059399234365091</v>
      </c>
      <c r="N31" s="22">
        <v>-3.7670311763678743</v>
      </c>
      <c r="O31" s="22">
        <v>-1.6841670657239141</v>
      </c>
      <c r="P31" s="22">
        <v>0.6643748637377338</v>
      </c>
      <c r="Q31" s="22">
        <v>2.778088198825468E-2</v>
      </c>
      <c r="R31" s="22">
        <v>7.8799999999999995E-2</v>
      </c>
      <c r="S31" s="22">
        <v>-0.19213173976009459</v>
      </c>
      <c r="T31" s="22">
        <v>-2.2164073967529934</v>
      </c>
      <c r="U31" s="17">
        <v>-1.3302874405418119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</row>
    <row r="32" spans="1:26" x14ac:dyDescent="0.25">
      <c r="A32" s="21">
        <v>1900</v>
      </c>
      <c r="B32" s="22">
        <v>-9.9368523085261893E-4</v>
      </c>
      <c r="C32" s="22">
        <v>-0.81199908437411272</v>
      </c>
      <c r="D32" s="22">
        <v>-0.15241216890146508</v>
      </c>
      <c r="E32" s="22">
        <v>-1.0298682126310803</v>
      </c>
      <c r="F32" s="22">
        <v>0.73716580665892428</v>
      </c>
      <c r="G32" s="22">
        <v>-1.3429399729547822</v>
      </c>
      <c r="H32" s="22">
        <v>2.0739079468597561</v>
      </c>
      <c r="I32" s="22">
        <v>-2.6584832658815754</v>
      </c>
      <c r="J32" s="22">
        <v>0.35588842237825979</v>
      </c>
      <c r="K32" s="22">
        <v>-1.434974997236929</v>
      </c>
      <c r="L32" s="22">
        <v>-0.74912389334661644</v>
      </c>
      <c r="M32" s="22">
        <v>-0.79082696019616505</v>
      </c>
      <c r="N32" s="22">
        <v>-3.7207217216206785</v>
      </c>
      <c r="O32" s="22">
        <v>-1.6406159420069721</v>
      </c>
      <c r="P32" s="22">
        <v>0.63938014794362985</v>
      </c>
      <c r="Q32" s="22">
        <v>8.1838789470069871E-3</v>
      </c>
      <c r="R32" s="22">
        <v>7.9000000000000001E-2</v>
      </c>
      <c r="S32" s="22">
        <v>-0.21567117221849258</v>
      </c>
      <c r="T32" s="22">
        <v>-2.1715568305876416</v>
      </c>
      <c r="U32" s="17">
        <v>-1.3624028771658923</v>
      </c>
      <c r="V32" s="21">
        <v>0</v>
      </c>
      <c r="W32" s="21">
        <v>0</v>
      </c>
      <c r="X32" s="21">
        <v>0</v>
      </c>
      <c r="Y32" s="21">
        <v>0</v>
      </c>
      <c r="Z32" s="21">
        <v>0</v>
      </c>
    </row>
    <row r="33" spans="1:26" x14ac:dyDescent="0.25">
      <c r="A33" s="21">
        <v>1901</v>
      </c>
      <c r="B33" s="22">
        <v>4.0493150684931624E-2</v>
      </c>
      <c r="C33" s="22">
        <v>-0.80046644552364421</v>
      </c>
      <c r="D33" s="22">
        <v>-0.14365635053017894</v>
      </c>
      <c r="E33" s="22">
        <v>-1.0023372633123591</v>
      </c>
      <c r="F33" s="22">
        <v>0.74914551838757937</v>
      </c>
      <c r="G33" s="22">
        <v>-1.3318051643020208</v>
      </c>
      <c r="H33" s="22">
        <v>2.085693084287501</v>
      </c>
      <c r="I33" s="22">
        <v>-2.6887630394492676</v>
      </c>
      <c r="J33" s="22">
        <v>0.43535329709955434</v>
      </c>
      <c r="K33" s="22">
        <v>-1.4435953006048936</v>
      </c>
      <c r="L33" s="22">
        <v>-0.74931028558100732</v>
      </c>
      <c r="M33" s="22">
        <v>-0.80486902228753998</v>
      </c>
      <c r="N33" s="22">
        <v>-3.721168794498865</v>
      </c>
      <c r="O33" s="22">
        <v>-1.6402181118092649</v>
      </c>
      <c r="P33" s="22">
        <v>0.64795479300803516</v>
      </c>
      <c r="Q33" s="22">
        <v>3.8232063134038305E-2</v>
      </c>
      <c r="R33" s="22">
        <v>8.2400000000000001E-2</v>
      </c>
      <c r="S33" s="22">
        <v>-0.19794902175157275</v>
      </c>
      <c r="T33" s="22">
        <v>-2.1715568305876416</v>
      </c>
      <c r="U33" s="17">
        <v>-1.3944883156610477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</row>
    <row r="34" spans="1:26" x14ac:dyDescent="0.25">
      <c r="A34" s="21">
        <v>1902</v>
      </c>
      <c r="B34" s="22">
        <v>3.3287671232876709E-2</v>
      </c>
      <c r="C34" s="22">
        <v>-0.79506332893169052</v>
      </c>
      <c r="D34" s="22">
        <v>-0.1396088400853068</v>
      </c>
      <c r="E34" s="22">
        <v>-0.99560964341867941</v>
      </c>
      <c r="F34" s="22">
        <v>0.75272483440519755</v>
      </c>
      <c r="G34" s="22">
        <v>-1.3247812371329699</v>
      </c>
      <c r="H34" s="22">
        <v>2.0856994599722571</v>
      </c>
      <c r="I34" s="22">
        <v>-2.6329995015381034</v>
      </c>
      <c r="J34" s="22">
        <v>0.41390454792447012</v>
      </c>
      <c r="K34" s="22">
        <v>-1.416859686813547</v>
      </c>
      <c r="L34" s="22">
        <v>-0.75165879057789464</v>
      </c>
      <c r="M34" s="22">
        <v>-0.81033384162276245</v>
      </c>
      <c r="N34" s="22">
        <v>-3.7281556236066846</v>
      </c>
      <c r="O34" s="22">
        <v>-1.6506495520685172</v>
      </c>
      <c r="P34" s="22">
        <v>0.65317614981804695</v>
      </c>
      <c r="Q34" s="22">
        <v>3.2352302464395265E-2</v>
      </c>
      <c r="R34" s="22">
        <v>8.5800000000000001E-2</v>
      </c>
      <c r="S34" s="22">
        <v>-0.19016439945559607</v>
      </c>
      <c r="T34" s="22">
        <v>-2.1803674602697964</v>
      </c>
      <c r="U34" s="17">
        <v>-1.3941764206807639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</row>
    <row r="35" spans="1:26" x14ac:dyDescent="0.25">
      <c r="A35" s="21">
        <v>1903</v>
      </c>
      <c r="B35" s="22">
        <v>2.6473750017174877E-2</v>
      </c>
      <c r="C35" s="22">
        <v>-0.81630932792859434</v>
      </c>
      <c r="D35" s="22">
        <v>-0.12961989464368445</v>
      </c>
      <c r="E35" s="22">
        <v>-0.99457525918206668</v>
      </c>
      <c r="F35" s="22">
        <v>0.73117449122705758</v>
      </c>
      <c r="G35" s="22">
        <v>-1.3457573085783618</v>
      </c>
      <c r="H35" s="22">
        <v>2.0938646048395437</v>
      </c>
      <c r="I35" s="22">
        <v>-2.6005838859437289</v>
      </c>
      <c r="J35" s="22">
        <v>0.37013891103082575</v>
      </c>
      <c r="K35" s="22">
        <v>-1.385908031119375</v>
      </c>
      <c r="L35" s="22">
        <v>-0.75131542329308076</v>
      </c>
      <c r="M35" s="22">
        <v>-0.81532983720031238</v>
      </c>
      <c r="N35" s="22">
        <v>-3.7457088968254548</v>
      </c>
      <c r="O35" s="22">
        <v>-1.6687770970200353</v>
      </c>
      <c r="P35" s="22">
        <v>0.62893590608035166</v>
      </c>
      <c r="Q35" s="22">
        <v>5.1487432449757896E-3</v>
      </c>
      <c r="R35" s="22">
        <v>8.9200000000000002E-2</v>
      </c>
      <c r="S35" s="22">
        <v>-0.21130478832609878</v>
      </c>
      <c r="T35" s="22">
        <v>-2.1982250776698029</v>
      </c>
      <c r="U35" s="17">
        <v>-1.3699572384098904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</row>
    <row r="36" spans="1:26" x14ac:dyDescent="0.25">
      <c r="A36" s="21">
        <v>1904</v>
      </c>
      <c r="B36" s="22">
        <v>3.6905412438199135E-2</v>
      </c>
      <c r="C36" s="22">
        <v>-0.81327783678607912</v>
      </c>
      <c r="D36" s="22">
        <v>-0.10956855359108036</v>
      </c>
      <c r="E36" s="22">
        <v>-0.98176310494761998</v>
      </c>
      <c r="F36" s="22">
        <v>0.73582786731050398</v>
      </c>
      <c r="G36" s="22">
        <v>-1.3441660827425768</v>
      </c>
      <c r="H36" s="22">
        <v>2.1136116017109119</v>
      </c>
      <c r="I36" s="22">
        <v>-2.5768425313481833</v>
      </c>
      <c r="J36" s="22">
        <v>0.42264484686968345</v>
      </c>
      <c r="K36" s="22">
        <v>-1.3994888260028127</v>
      </c>
      <c r="L36" s="22">
        <v>-0.75101642419116699</v>
      </c>
      <c r="M36" s="22">
        <v>-0.83045241039819928</v>
      </c>
      <c r="N36" s="22">
        <v>-3.7563806172863039</v>
      </c>
      <c r="O36" s="22">
        <v>-1.6763866672332233</v>
      </c>
      <c r="P36" s="22">
        <v>0.62745588373104799</v>
      </c>
      <c r="Q36" s="22">
        <v>1.0203363940618351E-2</v>
      </c>
      <c r="R36" s="22">
        <v>9.2600000000000002E-2</v>
      </c>
      <c r="S36" s="22">
        <v>-0.20485412828768765</v>
      </c>
      <c r="T36" s="22">
        <v>-2.2072749131897207</v>
      </c>
      <c r="U36" s="17">
        <v>-1.3818017263032683</v>
      </c>
      <c r="V36" s="21">
        <v>0</v>
      </c>
      <c r="W36" s="21">
        <v>0</v>
      </c>
      <c r="X36" s="21">
        <v>0</v>
      </c>
      <c r="Y36" s="21">
        <v>0</v>
      </c>
      <c r="Z36" s="21">
        <v>0</v>
      </c>
    </row>
    <row r="37" spans="1:26" x14ac:dyDescent="0.25">
      <c r="A37" s="21">
        <v>1905</v>
      </c>
      <c r="B37" s="22">
        <v>2.6125525296076008E-2</v>
      </c>
      <c r="C37" s="22">
        <v>-0.79022111069851075</v>
      </c>
      <c r="D37" s="22">
        <v>-0.10605147449595058</v>
      </c>
      <c r="E37" s="22">
        <v>-0.98554945526039006</v>
      </c>
      <c r="F37" s="22">
        <v>0.75918844444306199</v>
      </c>
      <c r="G37" s="22">
        <v>-1.3213796733064935</v>
      </c>
      <c r="H37" s="22">
        <v>2.1187505657469727</v>
      </c>
      <c r="I37" s="22">
        <v>-2.5931621086073902</v>
      </c>
      <c r="J37" s="22">
        <v>0.38500997147714122</v>
      </c>
      <c r="K37" s="22">
        <v>-1.3806604941914142</v>
      </c>
      <c r="L37" s="22">
        <v>-0.7511748970837141</v>
      </c>
      <c r="M37" s="22">
        <v>-0.82550102806888126</v>
      </c>
      <c r="N37" s="22">
        <v>-3.7566844683312937</v>
      </c>
      <c r="O37" s="22">
        <v>-1.676116350581738</v>
      </c>
      <c r="P37" s="22">
        <v>0.64938570267757045</v>
      </c>
      <c r="Q37" s="22">
        <v>3.4419678923941308E-2</v>
      </c>
      <c r="R37" s="22">
        <v>9.6000000000000002E-2</v>
      </c>
      <c r="S37" s="22">
        <v>-0.18593528149244617</v>
      </c>
      <c r="T37" s="22">
        <v>-2.2072749131897207</v>
      </c>
      <c r="U37" s="17">
        <v>-1.4012930892881024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</row>
    <row r="38" spans="1:26" x14ac:dyDescent="0.25">
      <c r="A38" s="21">
        <v>1906</v>
      </c>
      <c r="B38" s="22">
        <v>4.3731789519460669E-2</v>
      </c>
      <c r="C38" s="22">
        <v>-0.77557141468019775</v>
      </c>
      <c r="D38" s="22">
        <v>-8.7992319560362978E-2</v>
      </c>
      <c r="E38" s="22">
        <v>-0.99284107936695754</v>
      </c>
      <c r="F38" s="22">
        <v>0.77018633719657059</v>
      </c>
      <c r="G38" s="22">
        <v>-1.3034914470940839</v>
      </c>
      <c r="H38" s="22">
        <v>2.13711357172755</v>
      </c>
      <c r="I38" s="22">
        <v>-2.578867034875997</v>
      </c>
      <c r="J38" s="22">
        <v>0.39795800607103976</v>
      </c>
      <c r="K38" s="22">
        <v>-1.4013206503003957</v>
      </c>
      <c r="L38" s="22">
        <v>-0.7514746949955573</v>
      </c>
      <c r="M38" s="22">
        <v>-0.81052104903361133</v>
      </c>
      <c r="N38" s="22">
        <v>-3.6743895377473761</v>
      </c>
      <c r="O38" s="22">
        <v>-1.6007117534567212</v>
      </c>
      <c r="P38" s="22">
        <v>0.65508455217519623</v>
      </c>
      <c r="Q38" s="22">
        <v>3.753339769224364E-2</v>
      </c>
      <c r="R38" s="22">
        <v>9.4399999999999998E-2</v>
      </c>
      <c r="S38" s="22">
        <v>-0.18605379704079156</v>
      </c>
      <c r="T38" s="22">
        <v>-2.1286317858706076</v>
      </c>
      <c r="U38" s="17">
        <v>-1.4024834263116155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</row>
    <row r="39" spans="1:26" x14ac:dyDescent="0.25">
      <c r="A39" s="21">
        <v>1907</v>
      </c>
      <c r="B39" s="22">
        <v>3.3385194052590862E-2</v>
      </c>
      <c r="C39" s="22">
        <v>-0.76119146444325048</v>
      </c>
      <c r="D39" s="22">
        <v>-7.128832743582357E-2</v>
      </c>
      <c r="E39" s="22">
        <v>-0.98872817621782028</v>
      </c>
      <c r="F39" s="22">
        <v>0.78283717105406836</v>
      </c>
      <c r="G39" s="22">
        <v>-1.2875858227436783</v>
      </c>
      <c r="H39" s="22">
        <v>2.150165760587285</v>
      </c>
      <c r="I39" s="22">
        <v>-2.5179091547908725</v>
      </c>
      <c r="J39" s="22">
        <v>0.48297509672857453</v>
      </c>
      <c r="K39" s="22">
        <v>-1.4554747843097979</v>
      </c>
      <c r="L39" s="22">
        <v>-0.75182856312627433</v>
      </c>
      <c r="M39" s="22">
        <v>-0.80182060754073847</v>
      </c>
      <c r="N39" s="22">
        <v>-3.5614347862577018</v>
      </c>
      <c r="O39" s="22">
        <v>-1.4910117924599553</v>
      </c>
      <c r="P39" s="22">
        <v>0.66406743706627525</v>
      </c>
      <c r="Q39" s="22">
        <v>2.9061348972101133E-2</v>
      </c>
      <c r="R39" s="22">
        <v>9.2799999999999994E-2</v>
      </c>
      <c r="S39" s="22">
        <v>-0.18210976601435058</v>
      </c>
      <c r="T39" s="22">
        <v>-2.0174061507603831</v>
      </c>
      <c r="U39" s="17">
        <v>-1.4243825773752896</v>
      </c>
      <c r="V39" s="21">
        <v>0</v>
      </c>
      <c r="W39" s="21">
        <v>0</v>
      </c>
      <c r="X39" s="21">
        <v>0</v>
      </c>
      <c r="Y39" s="21">
        <v>0</v>
      </c>
      <c r="Z39" s="21">
        <v>0</v>
      </c>
    </row>
    <row r="40" spans="1:26" x14ac:dyDescent="0.25">
      <c r="A40" s="21">
        <v>1908</v>
      </c>
      <c r="B40" s="22">
        <v>1.7292277614858166E-2</v>
      </c>
      <c r="C40" s="22">
        <v>-0.81204008272083583</v>
      </c>
      <c r="D40" s="22">
        <v>-8.8599387405339847E-2</v>
      </c>
      <c r="E40" s="22">
        <v>-0.98878439198801571</v>
      </c>
      <c r="F40" s="22">
        <v>0.71963868294150257</v>
      </c>
      <c r="G40" s="22">
        <v>-1.327680272415269</v>
      </c>
      <c r="H40" s="22">
        <v>2.1311255842383194</v>
      </c>
      <c r="I40" s="22">
        <v>-2.5149842516116023</v>
      </c>
      <c r="J40" s="22">
        <v>0.42934936839594284</v>
      </c>
      <c r="K40" s="22">
        <v>-1.4160532813391593</v>
      </c>
      <c r="L40" s="22">
        <v>-0.7545799877602859</v>
      </c>
      <c r="M40" s="22">
        <v>-0.83622926184621915</v>
      </c>
      <c r="N40" s="22">
        <v>-3.5341592662060459</v>
      </c>
      <c r="O40" s="22">
        <v>-1.4868403108492743</v>
      </c>
      <c r="P40" s="22">
        <v>0.60850699910220751</v>
      </c>
      <c r="Q40" s="22">
        <v>1.2175486360565726E-2</v>
      </c>
      <c r="R40" s="22">
        <v>9.1200000000000003E-2</v>
      </c>
      <c r="S40" s="22">
        <v>-0.20602985625843273</v>
      </c>
      <c r="T40" s="22">
        <v>-2.0024805005437076</v>
      </c>
      <c r="U40" s="17">
        <v>-1.3712258338112477</v>
      </c>
      <c r="V40" s="21">
        <v>0</v>
      </c>
      <c r="W40" s="21">
        <v>0</v>
      </c>
      <c r="X40" s="21">
        <v>0</v>
      </c>
      <c r="Y40" s="21">
        <v>0</v>
      </c>
      <c r="Z40" s="21">
        <v>0</v>
      </c>
    </row>
    <row r="41" spans="1:26" x14ac:dyDescent="0.25">
      <c r="A41" s="21">
        <v>1909</v>
      </c>
      <c r="B41" s="22">
        <v>2.9124292590045966E-2</v>
      </c>
      <c r="C41" s="22">
        <v>-0.79842785757769685</v>
      </c>
      <c r="D41" s="22">
        <v>-9.761819275855943E-2</v>
      </c>
      <c r="E41" s="22">
        <v>-0.98622635834582117</v>
      </c>
      <c r="F41" s="22">
        <v>0.74414030788390995</v>
      </c>
      <c r="G41" s="22">
        <v>-1.323537440191882</v>
      </c>
      <c r="H41" s="22">
        <v>2.1233276799553069</v>
      </c>
      <c r="I41" s="22">
        <v>-2.5382450876957421</v>
      </c>
      <c r="J41" s="22">
        <v>0.44539221862257761</v>
      </c>
      <c r="K41" s="22">
        <v>-1.4230906714067908</v>
      </c>
      <c r="L41" s="22">
        <v>-0.75638478025284828</v>
      </c>
      <c r="M41" s="22">
        <v>-0.84319138244030012</v>
      </c>
      <c r="N41" s="22">
        <v>-3.5524836444928325</v>
      </c>
      <c r="O41" s="22">
        <v>-1.4848058964170403</v>
      </c>
      <c r="P41" s="22">
        <v>0.63661135007431247</v>
      </c>
      <c r="Q41" s="22">
        <v>2.8170053825051184E-2</v>
      </c>
      <c r="R41" s="22">
        <v>8.9599999999999999E-2</v>
      </c>
      <c r="S41" s="22">
        <v>-0.185227821849383</v>
      </c>
      <c r="T41" s="22">
        <v>-2.0099154790312257</v>
      </c>
      <c r="U41" s="17">
        <v>-1.3715607337539462</v>
      </c>
      <c r="V41" s="21">
        <v>0</v>
      </c>
      <c r="W41" s="21">
        <v>0</v>
      </c>
      <c r="X41" s="21">
        <v>0</v>
      </c>
      <c r="Y41" s="21">
        <v>0</v>
      </c>
      <c r="Z41" s="21">
        <v>0</v>
      </c>
    </row>
    <row r="42" spans="1:26" x14ac:dyDescent="0.25">
      <c r="A42" s="21">
        <v>1910</v>
      </c>
      <c r="B42" s="22">
        <v>1.6038271702694923E-2</v>
      </c>
      <c r="C42" s="22">
        <v>-0.77979378015997769</v>
      </c>
      <c r="D42" s="22">
        <v>-9.792084799574502E-2</v>
      </c>
      <c r="E42" s="22">
        <v>-0.98455930191926955</v>
      </c>
      <c r="F42" s="22">
        <v>0.76996866093565586</v>
      </c>
      <c r="G42" s="22">
        <v>-1.3112664775010827</v>
      </c>
      <c r="H42" s="22">
        <v>2.1201741063236548</v>
      </c>
      <c r="I42" s="22">
        <v>-2.5056284318913375</v>
      </c>
      <c r="J42" s="22">
        <v>0.35287028448068736</v>
      </c>
      <c r="K42" s="22">
        <v>-1.3587259551051492</v>
      </c>
      <c r="L42" s="22">
        <v>-0.75745324166111716</v>
      </c>
      <c r="M42" s="22">
        <v>-0.82362817547068212</v>
      </c>
      <c r="N42" s="22">
        <v>-3.5522429416393413</v>
      </c>
      <c r="O42" s="22">
        <v>-1.4710078032026026</v>
      </c>
      <c r="P42" s="22">
        <v>0.66413369820134216</v>
      </c>
      <c r="Q42" s="22">
        <v>1.6961774895796464E-2</v>
      </c>
      <c r="R42" s="22">
        <v>8.7999999999999995E-2</v>
      </c>
      <c r="S42" s="22">
        <v>-0.178650447965024</v>
      </c>
      <c r="T42" s="22">
        <v>-2.0024805005437076</v>
      </c>
      <c r="U42" s="17">
        <v>-1.3590238176716254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</row>
    <row r="43" spans="1:26" x14ac:dyDescent="0.25">
      <c r="A43" s="21">
        <v>1911</v>
      </c>
      <c r="B43" s="22">
        <v>3.1854742827604206E-2</v>
      </c>
      <c r="C43" s="22">
        <v>-0.75416990267325335</v>
      </c>
      <c r="D43" s="22">
        <v>-8.2160696154121401E-2</v>
      </c>
      <c r="E43" s="22">
        <v>-0.96794705479427878</v>
      </c>
      <c r="F43" s="22">
        <v>0.79678656841498829</v>
      </c>
      <c r="G43" s="22">
        <v>-1.2867070667496761</v>
      </c>
      <c r="H43" s="22">
        <v>2.1446186177195843</v>
      </c>
      <c r="I43" s="22">
        <v>-2.5940443908956361</v>
      </c>
      <c r="J43" s="22">
        <v>0.39099574266943821</v>
      </c>
      <c r="K43" s="22">
        <v>-1.3555847551553837</v>
      </c>
      <c r="L43" s="22">
        <v>-0.75748789929863336</v>
      </c>
      <c r="M43" s="22">
        <v>-0.81145779485394798</v>
      </c>
      <c r="N43" s="22">
        <v>-3.3711154148379943</v>
      </c>
      <c r="O43" s="22">
        <v>-1.2876217796733302</v>
      </c>
      <c r="P43" s="22">
        <v>0.68364251260815712</v>
      </c>
      <c r="Q43" s="22">
        <v>5.9526706916779089E-2</v>
      </c>
      <c r="R43" s="22">
        <v>9.1600000000000001E-2</v>
      </c>
      <c r="S43" s="22">
        <v>-0.1653722124455978</v>
      </c>
      <c r="T43" s="22">
        <v>-1.820158943749753</v>
      </c>
      <c r="U43" s="17">
        <v>-1.3940502710827964</v>
      </c>
      <c r="V43" s="21">
        <v>0</v>
      </c>
      <c r="W43" s="21">
        <v>0</v>
      </c>
      <c r="X43" s="21">
        <v>0</v>
      </c>
      <c r="Y43" s="21">
        <v>0</v>
      </c>
      <c r="Z43" s="21">
        <v>0</v>
      </c>
    </row>
    <row r="44" spans="1:26" x14ac:dyDescent="0.25">
      <c r="A44" s="21">
        <v>1912</v>
      </c>
      <c r="B44" s="22">
        <v>9.5512108734430567E-3</v>
      </c>
      <c r="C44" s="22">
        <v>-0.74143867901672145</v>
      </c>
      <c r="D44" s="22">
        <v>-5.675898768291443E-2</v>
      </c>
      <c r="E44" s="22">
        <v>-0.96189074049310774</v>
      </c>
      <c r="F44" s="22">
        <v>0.80951779207152019</v>
      </c>
      <c r="G44" s="22">
        <v>-1.2739758430931443</v>
      </c>
      <c r="H44" s="22">
        <v>2.171588819427519</v>
      </c>
      <c r="I44" s="22">
        <v>-2.5887762430887915</v>
      </c>
      <c r="J44" s="22">
        <v>0.34769682006629798</v>
      </c>
      <c r="K44" s="22">
        <v>-1.319303330263103</v>
      </c>
      <c r="L44" s="22">
        <v>-0.76299783533770982</v>
      </c>
      <c r="M44" s="22">
        <v>-0.80806444627977081</v>
      </c>
      <c r="N44" s="22">
        <v>-3.3054201555725995</v>
      </c>
      <c r="O44" s="22">
        <v>-1.2219265204079353</v>
      </c>
      <c r="P44" s="22">
        <v>0.69213963097966191</v>
      </c>
      <c r="Q44" s="22">
        <v>6.8302142229333437E-2</v>
      </c>
      <c r="R44" s="22">
        <v>9.5199999999999993E-2</v>
      </c>
      <c r="S44" s="22">
        <v>-0.16198528339203055</v>
      </c>
      <c r="T44" s="22">
        <v>-1.754463684484358</v>
      </c>
      <c r="U44" s="17">
        <v>-1.3967067828551425</v>
      </c>
      <c r="V44" s="21">
        <v>0</v>
      </c>
      <c r="W44" s="21">
        <v>0</v>
      </c>
      <c r="X44" s="21">
        <v>0</v>
      </c>
      <c r="Y44" s="21">
        <v>0</v>
      </c>
      <c r="Z44" s="21">
        <v>0</v>
      </c>
    </row>
    <row r="45" spans="1:26" x14ac:dyDescent="0.25">
      <c r="A45" s="21">
        <v>1913</v>
      </c>
      <c r="B45" s="22">
        <v>4.1307937184323684E-2</v>
      </c>
      <c r="C45" s="22">
        <v>-0.70417943225775326</v>
      </c>
      <c r="D45" s="22">
        <v>-1.239121005128074E-2</v>
      </c>
      <c r="E45" s="22">
        <v>-0.93609770290803995</v>
      </c>
      <c r="F45" s="22">
        <v>0.86451848584008406</v>
      </c>
      <c r="G45" s="22">
        <v>-1.2528210824526609</v>
      </c>
      <c r="H45" s="22">
        <v>2.2130239772359506</v>
      </c>
      <c r="I45" s="22">
        <v>-2.5071132468644439</v>
      </c>
      <c r="J45" s="22">
        <v>0.43660317035152446</v>
      </c>
      <c r="K45" s="22">
        <v>-1.3326020695619183</v>
      </c>
      <c r="L45" s="22">
        <v>-0.7634890748411981</v>
      </c>
      <c r="M45" s="22">
        <v>-0.8046736766795165</v>
      </c>
      <c r="N45" s="22">
        <v>-3.1437344038146056</v>
      </c>
      <c r="O45" s="22">
        <v>-1.0263948355218604</v>
      </c>
      <c r="P45" s="22">
        <v>0.73505364505813831</v>
      </c>
      <c r="Q45" s="22">
        <v>6.2584465282334301E-2</v>
      </c>
      <c r="R45" s="22">
        <v>9.8799999999999999E-2</v>
      </c>
      <c r="S45" s="22">
        <v>-0.14012743735668637</v>
      </c>
      <c r="T45" s="22">
        <v>-1.575036485716768</v>
      </c>
      <c r="U45" s="17">
        <v>-1.4006809725508971</v>
      </c>
      <c r="V45" s="21">
        <v>0</v>
      </c>
      <c r="W45" s="21">
        <v>0</v>
      </c>
      <c r="X45" s="21">
        <v>0</v>
      </c>
      <c r="Y45" s="21">
        <v>0</v>
      </c>
      <c r="Z45" s="21">
        <v>0</v>
      </c>
    </row>
    <row r="46" spans="1:26" x14ac:dyDescent="0.25">
      <c r="A46" s="21">
        <v>1914</v>
      </c>
      <c r="B46" s="22">
        <v>1.4983810709837951E-2</v>
      </c>
      <c r="C46" s="22">
        <v>-0.69361782878864209</v>
      </c>
      <c r="D46" s="22">
        <v>5.8778588273367726E-3</v>
      </c>
      <c r="E46" s="22">
        <v>-0.93572351865625525</v>
      </c>
      <c r="F46" s="22">
        <v>0.82458859593292932</v>
      </c>
      <c r="G46" s="22">
        <v>-1.1978047808785144</v>
      </c>
      <c r="H46" s="22">
        <v>2.2355216878604294</v>
      </c>
      <c r="I46" s="22">
        <v>-2.5431113477990896</v>
      </c>
      <c r="J46" s="22">
        <v>0.60528682118733912</v>
      </c>
      <c r="K46" s="22">
        <v>-1.459466561232502</v>
      </c>
      <c r="L46" s="22">
        <v>-0.76655467043951009</v>
      </c>
      <c r="M46" s="22">
        <v>-0.80225536264456621</v>
      </c>
      <c r="N46" s="22">
        <v>-3.1029517245653002</v>
      </c>
      <c r="O46" s="22">
        <v>-1.0805583477538565</v>
      </c>
      <c r="P46" s="22">
        <v>0.69052035888245844</v>
      </c>
      <c r="Q46" s="22">
        <v>0.12670737731240958</v>
      </c>
      <c r="R46" s="22">
        <v>0.10239999999999999</v>
      </c>
      <c r="S46" s="22">
        <v>-0.13634201320758912</v>
      </c>
      <c r="T46" s="22">
        <v>-1.584745299843729</v>
      </c>
      <c r="U46" s="17">
        <v>-1.3790838343689318</v>
      </c>
      <c r="V46" s="21">
        <v>0</v>
      </c>
      <c r="W46" s="21">
        <v>0</v>
      </c>
      <c r="X46" s="21">
        <v>0</v>
      </c>
      <c r="Y46" s="21">
        <v>0</v>
      </c>
      <c r="Z46" s="21">
        <v>0</v>
      </c>
    </row>
    <row r="47" spans="1:26" x14ac:dyDescent="0.25">
      <c r="A47" s="21">
        <v>1915</v>
      </c>
      <c r="B47" s="22">
        <v>-7.4999999999999997E-2</v>
      </c>
      <c r="C47" s="22">
        <v>-0.64593059933537877</v>
      </c>
      <c r="D47" s="22">
        <v>-9.3877447053561189E-3</v>
      </c>
      <c r="E47" s="22">
        <v>-0.92962955875016973</v>
      </c>
      <c r="F47" s="22">
        <v>0.87964686613078236</v>
      </c>
      <c r="G47" s="22">
        <v>-1.1563485048113291</v>
      </c>
      <c r="H47" s="22">
        <v>2.1964616934026377</v>
      </c>
      <c r="I47" s="22">
        <v>-2.2877784070799905</v>
      </c>
      <c r="J47" s="22">
        <v>0.49898691881121232</v>
      </c>
      <c r="K47" s="22">
        <v>-1.3643384389333308</v>
      </c>
      <c r="L47" s="22">
        <v>-0.76647445701554684</v>
      </c>
      <c r="M47" s="22">
        <v>-0.77706721534960321</v>
      </c>
      <c r="N47" s="22">
        <v>-3.0909984924834872</v>
      </c>
      <c r="O47" s="22">
        <v>-1.0550031215413758</v>
      </c>
      <c r="P47" s="22">
        <v>0.7572404780208748</v>
      </c>
      <c r="Q47" s="22">
        <v>7.3932068057390971E-2</v>
      </c>
      <c r="R47" s="22">
        <v>0.106</v>
      </c>
      <c r="S47" s="22">
        <v>-9.9912262767342316E-2</v>
      </c>
      <c r="T47" s="22">
        <v>-1.5654210270173261</v>
      </c>
      <c r="U47" s="17">
        <v>-1.6932498286954663</v>
      </c>
      <c r="V47" s="21">
        <v>0</v>
      </c>
      <c r="W47" s="21">
        <v>0</v>
      </c>
      <c r="X47" s="21">
        <v>0</v>
      </c>
      <c r="Y47" s="21">
        <v>0</v>
      </c>
      <c r="Z47" s="21">
        <v>0</v>
      </c>
    </row>
    <row r="48" spans="1:26" x14ac:dyDescent="0.25">
      <c r="A48" s="21">
        <v>1916</v>
      </c>
      <c r="B48" s="22">
        <v>-0.12630054644808766</v>
      </c>
      <c r="C48" s="22">
        <v>-0.63841356862918275</v>
      </c>
      <c r="D48" s="22">
        <v>-2.3173144373173091E-3</v>
      </c>
      <c r="E48" s="22">
        <v>-0.99053516125612706</v>
      </c>
      <c r="F48" s="22">
        <v>0.86237948076719062</v>
      </c>
      <c r="G48" s="22">
        <v>-1.1282108606722721</v>
      </c>
      <c r="H48" s="22">
        <v>2.198194826124257</v>
      </c>
      <c r="I48" s="22">
        <v>-2.2296266937837124</v>
      </c>
      <c r="J48" s="22">
        <v>0.59641301876182595</v>
      </c>
      <c r="K48" s="22">
        <v>-1.5563267769055462</v>
      </c>
      <c r="L48" s="22">
        <v>-0.76730300095156989</v>
      </c>
      <c r="M48" s="22">
        <v>-0.77096639211160001</v>
      </c>
      <c r="N48" s="22">
        <v>-3.0194765985620098</v>
      </c>
      <c r="O48" s="22">
        <v>-1.0288862571225468</v>
      </c>
      <c r="P48" s="22">
        <v>0.74003313359601353</v>
      </c>
      <c r="Q48" s="22">
        <v>8.0353621940962516E-2</v>
      </c>
      <c r="R48" s="22">
        <v>0.125</v>
      </c>
      <c r="S48" s="22">
        <v>-9.8298760357962436E-2</v>
      </c>
      <c r="T48" s="22">
        <v>-1.5186835491656363</v>
      </c>
      <c r="U48" s="17">
        <v>-1.8378502644609234</v>
      </c>
      <c r="V48" s="21">
        <v>0</v>
      </c>
      <c r="W48" s="21">
        <v>0</v>
      </c>
      <c r="X48" s="21">
        <v>0</v>
      </c>
      <c r="Y48" s="21">
        <v>0</v>
      </c>
      <c r="Z48" s="21">
        <v>0</v>
      </c>
    </row>
    <row r="49" spans="1:26" x14ac:dyDescent="0.25">
      <c r="A49" s="21">
        <v>1917</v>
      </c>
      <c r="B49" s="22">
        <v>-0.20047945205479439</v>
      </c>
      <c r="C49" s="22">
        <v>-0.646196435596465</v>
      </c>
      <c r="D49" s="22">
        <v>-6.6851001650712172E-2</v>
      </c>
      <c r="E49" s="22">
        <v>-1.0680816804605795</v>
      </c>
      <c r="F49" s="22">
        <v>0.73335717250293531</v>
      </c>
      <c r="G49" s="22">
        <v>-1.0471928199360887</v>
      </c>
      <c r="H49" s="22">
        <v>2.1159537278932197</v>
      </c>
      <c r="I49" s="22">
        <v>-2.1428784513680466</v>
      </c>
      <c r="J49" s="22">
        <v>0.15061795789278218</v>
      </c>
      <c r="K49" s="22">
        <v>-1.3756318264494372</v>
      </c>
      <c r="L49" s="22">
        <v>-0.76863378716438269</v>
      </c>
      <c r="M49" s="22">
        <v>-0.7738272550827141</v>
      </c>
      <c r="N49" s="22">
        <v>-2.7343493021599197</v>
      </c>
      <c r="O49" s="22">
        <v>-0.9537993097208961</v>
      </c>
      <c r="P49" s="22">
        <v>0.63661470515003804</v>
      </c>
      <c r="Q49" s="22">
        <v>0.13734979403222614</v>
      </c>
      <c r="R49" s="22">
        <v>0.14400000000000002</v>
      </c>
      <c r="S49" s="22">
        <v>-8.4826450096607872E-2</v>
      </c>
      <c r="T49" s="22">
        <v>-1.3547956940605197</v>
      </c>
      <c r="U49" s="17">
        <v>-1.8994432047556695</v>
      </c>
      <c r="V49" s="21">
        <v>0</v>
      </c>
      <c r="W49" s="21">
        <v>0</v>
      </c>
      <c r="X49" s="21">
        <v>0</v>
      </c>
      <c r="Y49" s="21">
        <v>0</v>
      </c>
      <c r="Z49" s="21">
        <v>0</v>
      </c>
    </row>
    <row r="50" spans="1:26" x14ac:dyDescent="0.25">
      <c r="A50" s="21">
        <v>1918</v>
      </c>
      <c r="B50" s="22">
        <v>-0.17</v>
      </c>
      <c r="C50" s="22">
        <v>-0.6260586563649545</v>
      </c>
      <c r="D50" s="22">
        <v>-3.3577295009193063E-2</v>
      </c>
      <c r="E50" s="22">
        <v>-1.030299317903911</v>
      </c>
      <c r="F50" s="22">
        <v>0.68308464556652093</v>
      </c>
      <c r="G50" s="22">
        <v>-0.98320990419456855</v>
      </c>
      <c r="H50" s="22">
        <v>2.138829169453039</v>
      </c>
      <c r="I50" s="22">
        <v>-2.0314477962297013</v>
      </c>
      <c r="J50" s="22">
        <v>-0.16125397586983597</v>
      </c>
      <c r="K50" s="22">
        <v>-1.1973557495010958</v>
      </c>
      <c r="L50" s="22">
        <v>-0.76957425248784728</v>
      </c>
      <c r="M50" s="22">
        <v>-0.77679189479165789</v>
      </c>
      <c r="N50" s="22">
        <v>-2.499870879507391</v>
      </c>
      <c r="O50" s="22">
        <v>-0.83357632974630147</v>
      </c>
      <c r="P50" s="22">
        <v>0.58013787147210272</v>
      </c>
      <c r="Q50" s="22">
        <v>0.16997876102850318</v>
      </c>
      <c r="R50" s="22">
        <v>0.16300000000000001</v>
      </c>
      <c r="S50" s="22">
        <v>-7.2738020603318992E-2</v>
      </c>
      <c r="T50" s="22">
        <v>-1.1907275775759154</v>
      </c>
      <c r="U50" s="17">
        <v>-1.9756571763978585</v>
      </c>
      <c r="V50" s="21">
        <v>0</v>
      </c>
      <c r="W50" s="21">
        <v>0</v>
      </c>
      <c r="X50" s="21">
        <v>0</v>
      </c>
      <c r="Y50" s="21">
        <v>0</v>
      </c>
      <c r="Z50" s="21">
        <v>0</v>
      </c>
    </row>
    <row r="51" spans="1:26" x14ac:dyDescent="0.25">
      <c r="A51" s="21">
        <v>1919</v>
      </c>
      <c r="B51" s="22">
        <v>-4.9465753424657477E-2</v>
      </c>
      <c r="C51" s="22">
        <v>-0.70570566717739491</v>
      </c>
      <c r="D51" s="22">
        <v>2.3688591254352145E-2</v>
      </c>
      <c r="E51" s="22">
        <v>-0.95069241991590725</v>
      </c>
      <c r="F51" s="22">
        <v>0.6483237333552202</v>
      </c>
      <c r="G51" s="22">
        <v>-1.0902250107700968</v>
      </c>
      <c r="H51" s="22">
        <v>2.2044916106255097</v>
      </c>
      <c r="I51" s="22">
        <v>-2.0367461665260529</v>
      </c>
      <c r="J51" s="22">
        <v>0.12659904781172007</v>
      </c>
      <c r="K51" s="22">
        <v>-1.1930066974797695</v>
      </c>
      <c r="L51" s="22">
        <v>-0.8686716416133845</v>
      </c>
      <c r="M51" s="22">
        <v>-0.90285769280891615</v>
      </c>
      <c r="N51" s="22">
        <v>-2.3348586535443414</v>
      </c>
      <c r="O51" s="22">
        <v>-0.59630990941902429</v>
      </c>
      <c r="P51" s="22">
        <v>0.59504639929693692</v>
      </c>
      <c r="Q51" s="22">
        <v>0.15279922415396044</v>
      </c>
      <c r="R51" s="22">
        <v>0.182</v>
      </c>
      <c r="S51" s="22">
        <v>-8.3242034033952458E-2</v>
      </c>
      <c r="T51" s="22">
        <v>-0.98082925301172619</v>
      </c>
      <c r="U51" s="17">
        <v>-1.7342021660878666</v>
      </c>
      <c r="V51" s="21">
        <v>0</v>
      </c>
      <c r="W51" s="21">
        <v>0</v>
      </c>
      <c r="X51" s="21">
        <v>0</v>
      </c>
      <c r="Y51" s="21">
        <v>0</v>
      </c>
      <c r="Z51" s="21">
        <v>0</v>
      </c>
    </row>
    <row r="52" spans="1:26" x14ac:dyDescent="0.25">
      <c r="A52" s="21">
        <v>1920</v>
      </c>
      <c r="B52" s="22">
        <v>-8.6868852459016169E-2</v>
      </c>
      <c r="C52" s="22">
        <v>-0.77198600721053834</v>
      </c>
      <c r="D52" s="22">
        <v>5.7760980554201265E-2</v>
      </c>
      <c r="E52" s="22">
        <v>-0.96182641790363876</v>
      </c>
      <c r="F52" s="22">
        <v>0.63300743134183646</v>
      </c>
      <c r="G52" s="22">
        <v>-1.1901142892721004</v>
      </c>
      <c r="H52" s="22">
        <v>2.2322154420655389</v>
      </c>
      <c r="I52" s="22">
        <v>-1.9549648293322055</v>
      </c>
      <c r="J52" s="22">
        <v>0.55658063111641831</v>
      </c>
      <c r="K52" s="22">
        <v>-1.466181844989471</v>
      </c>
      <c r="L52" s="22">
        <v>-0.90923386262371131</v>
      </c>
      <c r="M52" s="22">
        <v>-0.93119032290529635</v>
      </c>
      <c r="N52" s="22">
        <v>-2.3543240245047299</v>
      </c>
      <c r="O52" s="22">
        <v>-0.53120230389079315</v>
      </c>
      <c r="P52" s="22">
        <v>0.59980650255877299</v>
      </c>
      <c r="Q52" s="22">
        <v>4.8208385561268899E-2</v>
      </c>
      <c r="R52" s="22">
        <v>0.20100000000000001</v>
      </c>
      <c r="S52" s="22">
        <v>-0.13903330247012488</v>
      </c>
      <c r="T52" s="22">
        <v>-0.9493305859523552</v>
      </c>
      <c r="U52" s="17">
        <v>-1.6777353298359263</v>
      </c>
      <c r="V52" s="21">
        <v>0</v>
      </c>
      <c r="W52" s="21">
        <v>0</v>
      </c>
      <c r="X52" s="21">
        <v>0</v>
      </c>
      <c r="Y52" s="21">
        <v>0</v>
      </c>
      <c r="Z52" s="21">
        <v>0</v>
      </c>
    </row>
    <row r="53" spans="1:26" x14ac:dyDescent="0.25">
      <c r="A53" s="21">
        <v>1921</v>
      </c>
      <c r="B53" s="22">
        <v>0.14691780821917816</v>
      </c>
      <c r="C53" s="22">
        <v>-0.87951950587352135</v>
      </c>
      <c r="D53" s="22">
        <v>-5.2349796840615963E-2</v>
      </c>
      <c r="E53" s="22">
        <v>-1.0497769769854968</v>
      </c>
      <c r="F53" s="22">
        <v>0.52670002405363914</v>
      </c>
      <c r="G53" s="22">
        <v>-1.298492097340187</v>
      </c>
      <c r="H53" s="22">
        <v>2.1244232494802708</v>
      </c>
      <c r="I53" s="22">
        <v>-2.0822020423135279</v>
      </c>
      <c r="J53" s="22">
        <v>0.27348832995548122</v>
      </c>
      <c r="K53" s="22">
        <v>-1.4153268656360822</v>
      </c>
      <c r="L53" s="22">
        <v>-0.95329400311300583</v>
      </c>
      <c r="M53" s="22">
        <v>-1.0839569079274414</v>
      </c>
      <c r="N53" s="22">
        <v>-2.3950809546361507</v>
      </c>
      <c r="O53" s="22">
        <v>-0.56988883324232453</v>
      </c>
      <c r="P53" s="22">
        <v>0.55667885138866269</v>
      </c>
      <c r="Q53" s="22">
        <v>8.4938350903081314E-2</v>
      </c>
      <c r="R53" s="22">
        <v>0.1976</v>
      </c>
      <c r="S53" s="22">
        <v>-0.11474801655809376</v>
      </c>
      <c r="T53" s="22">
        <v>-0.9888614247089903</v>
      </c>
      <c r="U53" s="17">
        <v>-1.5723033636926476</v>
      </c>
      <c r="V53" s="21">
        <v>0</v>
      </c>
      <c r="W53" s="21">
        <v>0</v>
      </c>
      <c r="X53" s="21">
        <v>0</v>
      </c>
      <c r="Y53" s="21">
        <v>0</v>
      </c>
      <c r="Z53" s="21">
        <v>0</v>
      </c>
    </row>
    <row r="54" spans="1:26" x14ac:dyDescent="0.25">
      <c r="A54" s="21">
        <v>1922</v>
      </c>
      <c r="B54" s="22">
        <v>0.17693150684931505</v>
      </c>
      <c r="C54" s="22">
        <v>-0.8374899050588448</v>
      </c>
      <c r="D54" s="22">
        <v>-9.1470823370572454E-2</v>
      </c>
      <c r="E54" s="22">
        <v>-1.0190475591435213</v>
      </c>
      <c r="F54" s="22">
        <v>0.59270171709822894</v>
      </c>
      <c r="G54" s="22">
        <v>-1.2733283136889058</v>
      </c>
      <c r="H54" s="22">
        <v>2.0926077891689956</v>
      </c>
      <c r="I54" s="22">
        <v>-2.1775660911830963</v>
      </c>
      <c r="J54" s="22">
        <v>0.36471505785101627</v>
      </c>
      <c r="K54" s="22">
        <v>-1.4228283917975009</v>
      </c>
      <c r="L54" s="22">
        <v>-0.94341759005311654</v>
      </c>
      <c r="M54" s="22">
        <v>-1.0571552550144758</v>
      </c>
      <c r="N54" s="22">
        <v>-2.5822046875522986</v>
      </c>
      <c r="O54" s="22">
        <v>-0.71617465676516401</v>
      </c>
      <c r="P54" s="22">
        <v>0.62531169338471237</v>
      </c>
      <c r="Q54" s="22">
        <v>0.11995019217615709</v>
      </c>
      <c r="R54" s="22">
        <v>0.19420000000000001</v>
      </c>
      <c r="S54" s="22">
        <v>-7.8421668705121961E-2</v>
      </c>
      <c r="T54" s="22">
        <v>-1.152013065395225</v>
      </c>
      <c r="U54" s="17">
        <v>-1.5599861435029001</v>
      </c>
      <c r="V54" s="21">
        <v>0</v>
      </c>
      <c r="W54" s="21">
        <v>0</v>
      </c>
      <c r="X54" s="21">
        <v>0</v>
      </c>
      <c r="Y54" s="21">
        <v>0</v>
      </c>
      <c r="Z54" s="21">
        <v>0</v>
      </c>
    </row>
    <row r="55" spans="1:26" x14ac:dyDescent="0.25">
      <c r="A55" s="21">
        <v>1923</v>
      </c>
      <c r="B55" s="22">
        <v>9.4931506849314923E-2</v>
      </c>
      <c r="C55" s="22">
        <v>-0.81356513273530451</v>
      </c>
      <c r="D55" s="22">
        <v>-0.11320927960994663</v>
      </c>
      <c r="E55" s="22">
        <v>-0.98189551291569444</v>
      </c>
      <c r="F55" s="22">
        <v>0.62187647165083126</v>
      </c>
      <c r="G55" s="22">
        <v>-1.253190446656903</v>
      </c>
      <c r="H55" s="22">
        <v>2.0652896866065649</v>
      </c>
      <c r="I55" s="22">
        <v>-2.156029736380582</v>
      </c>
      <c r="J55" s="22">
        <v>0.31392239472375866</v>
      </c>
      <c r="K55" s="22">
        <v>-1.3312927770473588</v>
      </c>
      <c r="L55" s="22">
        <v>-0.95432805178330027</v>
      </c>
      <c r="M55" s="22">
        <v>-1.0472662724333217</v>
      </c>
      <c r="N55" s="22">
        <v>-2.6360866186193972</v>
      </c>
      <c r="O55" s="22">
        <v>-0.76101970031166277</v>
      </c>
      <c r="P55" s="22">
        <v>0.67031920191717231</v>
      </c>
      <c r="Q55" s="22">
        <v>0.12670486496059763</v>
      </c>
      <c r="R55" s="22">
        <v>0.1908</v>
      </c>
      <c r="S55" s="22">
        <v>-5.3300548204733678E-2</v>
      </c>
      <c r="T55" s="22">
        <v>-1.2006450142332614</v>
      </c>
      <c r="U55" s="17">
        <v>-1.4715268347665513</v>
      </c>
      <c r="V55" s="21">
        <v>0</v>
      </c>
      <c r="W55" s="21">
        <v>0</v>
      </c>
      <c r="X55" s="21">
        <v>0</v>
      </c>
      <c r="Y55" s="21">
        <v>0</v>
      </c>
      <c r="Z55" s="21">
        <v>0</v>
      </c>
    </row>
    <row r="56" spans="1:26" x14ac:dyDescent="0.25">
      <c r="A56" s="21">
        <v>1924</v>
      </c>
      <c r="B56" s="22">
        <v>4.7000000000000174E-2</v>
      </c>
      <c r="C56" s="22">
        <v>-0.77429113351053791</v>
      </c>
      <c r="D56" s="22">
        <v>-0.10447952829822489</v>
      </c>
      <c r="E56" s="22">
        <v>-0.9428850778277581</v>
      </c>
      <c r="F56" s="22">
        <v>0.65542184797687375</v>
      </c>
      <c r="G56" s="22">
        <v>-1.2097859880703985</v>
      </c>
      <c r="H56" s="22">
        <v>2.069468082361829</v>
      </c>
      <c r="I56" s="22">
        <v>-2.1135054106006681</v>
      </c>
      <c r="J56" s="22">
        <v>0.34910444502311083</v>
      </c>
      <c r="K56" s="22">
        <v>-1.2900846209052987</v>
      </c>
      <c r="L56" s="22">
        <v>-0.96705914368903956</v>
      </c>
      <c r="M56" s="22">
        <v>-1.0494437573156883</v>
      </c>
      <c r="N56" s="22">
        <v>-2.6237354549601797</v>
      </c>
      <c r="O56" s="22">
        <v>-0.75852761891290743</v>
      </c>
      <c r="P56" s="22">
        <v>0.71152282385065357</v>
      </c>
      <c r="Q56" s="22">
        <v>0.15887626523078432</v>
      </c>
      <c r="R56" s="22">
        <v>0.18740000000000001</v>
      </c>
      <c r="S56" s="22">
        <v>-1.4322117873185535E-2</v>
      </c>
      <c r="T56" s="22">
        <v>-1.194022473472768</v>
      </c>
      <c r="U56" s="17">
        <v>-1.4395010542661142</v>
      </c>
      <c r="V56" s="21">
        <v>0</v>
      </c>
      <c r="W56" s="21">
        <v>0</v>
      </c>
      <c r="X56" s="21">
        <v>0</v>
      </c>
      <c r="Y56" s="21">
        <v>0</v>
      </c>
      <c r="Z56" s="21">
        <v>0</v>
      </c>
    </row>
    <row r="57" spans="1:26" x14ac:dyDescent="0.25">
      <c r="A57" s="21">
        <v>1925</v>
      </c>
      <c r="B57" s="22">
        <v>4.2780821917808243E-2</v>
      </c>
      <c r="C57" s="22">
        <v>-0.74304841705317182</v>
      </c>
      <c r="D57" s="22">
        <v>-0.10368396913108853</v>
      </c>
      <c r="E57" s="22">
        <v>-0.92455111294627279</v>
      </c>
      <c r="F57" s="22">
        <v>0.68042129766677628</v>
      </c>
      <c r="G57" s="22">
        <v>-1.1740877762807667</v>
      </c>
      <c r="H57" s="22">
        <v>2.0729383947918221</v>
      </c>
      <c r="I57" s="22">
        <v>-2.132413013497791</v>
      </c>
      <c r="J57" s="22">
        <v>0.48714913125631504</v>
      </c>
      <c r="K57" s="22">
        <v>-1.3473193016980876</v>
      </c>
      <c r="L57" s="22">
        <v>-0.95712657493769104</v>
      </c>
      <c r="M57" s="22">
        <v>-1.0472923743313209</v>
      </c>
      <c r="N57" s="22">
        <v>-2.6374928548993855</v>
      </c>
      <c r="O57" s="22">
        <v>-0.78298378095184273</v>
      </c>
      <c r="P57" s="22">
        <v>0.72852838168561451</v>
      </c>
      <c r="Q57" s="22">
        <v>0.19874078980049575</v>
      </c>
      <c r="R57" s="22">
        <v>0.184</v>
      </c>
      <c r="S57" s="22">
        <v>1.4587501732397742E-2</v>
      </c>
      <c r="T57" s="22">
        <v>-1.2140231401794375</v>
      </c>
      <c r="U57" s="17">
        <v>-1.4227579132386579</v>
      </c>
      <c r="V57" s="21">
        <v>0</v>
      </c>
      <c r="W57" s="21">
        <v>0</v>
      </c>
      <c r="X57" s="21">
        <v>0</v>
      </c>
      <c r="Y57" s="21">
        <v>0</v>
      </c>
      <c r="Z57" s="21">
        <v>0</v>
      </c>
    </row>
    <row r="58" spans="1:26" x14ac:dyDescent="0.25">
      <c r="A58" s="21">
        <v>1926</v>
      </c>
      <c r="B58" s="22">
        <v>5.7999999999999968E-2</v>
      </c>
      <c r="C58" s="22">
        <v>-0.77872021557541171</v>
      </c>
      <c r="D58" s="22">
        <v>-0.12723454171450319</v>
      </c>
      <c r="E58" s="22">
        <v>-0.92594802664366149</v>
      </c>
      <c r="F58" s="22">
        <v>0.6418547920213119</v>
      </c>
      <c r="G58" s="22">
        <v>-1.2077098687305332</v>
      </c>
      <c r="H58" s="22">
        <v>2.0385190470432928</v>
      </c>
      <c r="I58" s="22">
        <v>-2.0785147868488574</v>
      </c>
      <c r="J58" s="22">
        <v>0.3343548892182881</v>
      </c>
      <c r="K58" s="22">
        <v>-1.2554540699963459</v>
      </c>
      <c r="L58" s="22">
        <v>-0.96653386396342666</v>
      </c>
      <c r="M58" s="22">
        <v>-1.0677903395658765</v>
      </c>
      <c r="N58" s="22">
        <v>-2.686423215640747</v>
      </c>
      <c r="O58" s="22">
        <v>-0.83685855488890204</v>
      </c>
      <c r="P58" s="22">
        <v>0.70687278268272336</v>
      </c>
      <c r="Q58" s="22">
        <v>0.16329780502023841</v>
      </c>
      <c r="R58" s="22">
        <v>0.18379999999999999</v>
      </c>
      <c r="S58" s="22">
        <v>-5.1638131654384355E-4</v>
      </c>
      <c r="T58" s="22">
        <v>-1.2658482080440236</v>
      </c>
      <c r="U58" s="17">
        <v>-1.3426256316329794</v>
      </c>
      <c r="V58" s="21">
        <v>0</v>
      </c>
      <c r="W58" s="21">
        <v>0</v>
      </c>
      <c r="X58" s="21">
        <v>0</v>
      </c>
      <c r="Y58" s="21">
        <v>0</v>
      </c>
      <c r="Z58" s="21">
        <v>0</v>
      </c>
    </row>
    <row r="59" spans="1:26" x14ac:dyDescent="0.25">
      <c r="A59" s="21">
        <v>1927</v>
      </c>
      <c r="B59" s="22">
        <v>7.050684931506869E-2</v>
      </c>
      <c r="C59" s="22">
        <v>-0.70825480737614277</v>
      </c>
      <c r="D59" s="22">
        <v>-0.12887137400877557</v>
      </c>
      <c r="E59" s="22">
        <v>-0.89265324897445308</v>
      </c>
      <c r="F59" s="22">
        <v>0.7079623673950024</v>
      </c>
      <c r="G59" s="22">
        <v>-1.1341777573867033</v>
      </c>
      <c r="H59" s="22">
        <v>2.0456851855916343</v>
      </c>
      <c r="I59" s="22">
        <v>-2.1423443700236819</v>
      </c>
      <c r="J59" s="22">
        <v>0.49544110928146751</v>
      </c>
      <c r="K59" s="22">
        <v>-1.2993201576912963</v>
      </c>
      <c r="L59" s="22">
        <v>-0.9375043390453135</v>
      </c>
      <c r="M59" s="22">
        <v>-1.0150288941025958</v>
      </c>
      <c r="N59" s="22">
        <v>-2.7710128688316651</v>
      </c>
      <c r="O59" s="22">
        <v>-0.92887274404995901</v>
      </c>
      <c r="P59" s="22">
        <v>0.7505098490492319</v>
      </c>
      <c r="Q59" s="22">
        <v>0.21904577949221901</v>
      </c>
      <c r="R59" s="22">
        <v>0.18359999999999999</v>
      </c>
      <c r="S59" s="22">
        <v>3.530683776604257E-2</v>
      </c>
      <c r="T59" s="22">
        <v>-1.3547956940605197</v>
      </c>
      <c r="U59" s="17">
        <v>-1.3723711578313751</v>
      </c>
      <c r="V59" s="21">
        <v>0</v>
      </c>
      <c r="W59" s="21">
        <v>0</v>
      </c>
      <c r="X59" s="21">
        <v>0</v>
      </c>
      <c r="Y59" s="21">
        <v>0</v>
      </c>
      <c r="Z59" s="21">
        <v>0</v>
      </c>
    </row>
    <row r="60" spans="1:26" x14ac:dyDescent="0.25">
      <c r="A60" s="21">
        <v>1928</v>
      </c>
      <c r="B60" s="22">
        <v>4.7999999999999973E-2</v>
      </c>
      <c r="C60" s="22">
        <v>-0.70369928015169581</v>
      </c>
      <c r="D60" s="22">
        <v>-0.13747575529155528</v>
      </c>
      <c r="E60" s="22">
        <v>-0.87901496800661871</v>
      </c>
      <c r="F60" s="22">
        <v>0.71373030989890585</v>
      </c>
      <c r="G60" s="22">
        <v>-1.1304731492061117</v>
      </c>
      <c r="H60" s="22">
        <v>2.0221934897567504</v>
      </c>
      <c r="I60" s="22">
        <v>-2.0482215671094819</v>
      </c>
      <c r="J60" s="22">
        <v>0.34842749322655669</v>
      </c>
      <c r="K60" s="22">
        <v>-1.1910642331805612</v>
      </c>
      <c r="L60" s="22">
        <v>-0.93920990495438839</v>
      </c>
      <c r="M60" s="22">
        <v>-1.0253347316693409</v>
      </c>
      <c r="N60" s="22">
        <v>-2.7997319299009549</v>
      </c>
      <c r="O60" s="22">
        <v>-0.95552847079593717</v>
      </c>
      <c r="P60" s="22">
        <v>0.76451919643995314</v>
      </c>
      <c r="Q60" s="22">
        <v>0.20172763309527195</v>
      </c>
      <c r="R60" s="22">
        <v>0.18340000000000001</v>
      </c>
      <c r="S60" s="22">
        <v>4.9009937513185574E-2</v>
      </c>
      <c r="T60" s="22">
        <v>-1.3823023398503531</v>
      </c>
      <c r="U60" s="17">
        <v>-1.3195733438619084</v>
      </c>
      <c r="V60" s="21">
        <v>0</v>
      </c>
      <c r="W60" s="21">
        <v>0</v>
      </c>
      <c r="X60" s="21">
        <v>0</v>
      </c>
      <c r="Y60" s="21">
        <v>0</v>
      </c>
      <c r="Z60" s="21">
        <v>0</v>
      </c>
    </row>
    <row r="61" spans="1:26" x14ac:dyDescent="0.25">
      <c r="A61" s="21">
        <v>1929</v>
      </c>
      <c r="B61" s="22">
        <v>6.3958904109589099E-2</v>
      </c>
      <c r="C61" s="22">
        <v>-0.67783769360821955</v>
      </c>
      <c r="D61" s="22">
        <v>-0.11514129462836811</v>
      </c>
      <c r="E61" s="22">
        <v>-0.85938219545186612</v>
      </c>
      <c r="F61" s="22">
        <v>0.73448984455848709</v>
      </c>
      <c r="G61" s="22">
        <v>-1.1010425581943937</v>
      </c>
      <c r="H61" s="22">
        <v>2.0489886085224054</v>
      </c>
      <c r="I61" s="22">
        <v>-2.0554183028776394</v>
      </c>
      <c r="J61" s="22">
        <v>0.51743493614833158</v>
      </c>
      <c r="K61" s="22">
        <v>-1.2585786843955526</v>
      </c>
      <c r="L61" s="22">
        <v>-0.94447438622159352</v>
      </c>
      <c r="M61" s="22">
        <v>-1.0276567516846489</v>
      </c>
      <c r="N61" s="22">
        <v>-2.798621899286597</v>
      </c>
      <c r="O61" s="22">
        <v>-0.96308949653371656</v>
      </c>
      <c r="P61" s="22">
        <v>0.78092533235688144</v>
      </c>
      <c r="Q61" s="22">
        <v>0.23494265884815302</v>
      </c>
      <c r="R61" s="22">
        <v>0.1832</v>
      </c>
      <c r="S61" s="22">
        <v>7.0018804845053503E-2</v>
      </c>
      <c r="T61" s="22">
        <v>-1.3862943611198906</v>
      </c>
      <c r="U61" s="17">
        <v>-1.3073452461286792</v>
      </c>
      <c r="V61" s="21">
        <v>0</v>
      </c>
      <c r="W61" s="21">
        <v>0</v>
      </c>
      <c r="X61" s="21">
        <v>0</v>
      </c>
      <c r="Y61" s="21">
        <v>0</v>
      </c>
      <c r="Z61" s="21">
        <v>0</v>
      </c>
    </row>
    <row r="62" spans="1:26" x14ac:dyDescent="0.25">
      <c r="A62" s="21">
        <v>1930</v>
      </c>
      <c r="B62" s="22">
        <v>6.2082191780821888E-2</v>
      </c>
      <c r="C62" s="22">
        <v>-0.68933881129219388</v>
      </c>
      <c r="D62" s="22">
        <v>-0.12649791798598606</v>
      </c>
      <c r="E62" s="22">
        <v>-0.87011613352888229</v>
      </c>
      <c r="F62" s="22">
        <v>0.71024189415343131</v>
      </c>
      <c r="G62" s="22">
        <v>-1.1037605774432504</v>
      </c>
      <c r="H62" s="22">
        <v>2.0267870801163701</v>
      </c>
      <c r="I62" s="22">
        <v>-1.9966557894989505</v>
      </c>
      <c r="J62" s="22">
        <v>0.46363897354086292</v>
      </c>
      <c r="K62" s="22">
        <v>-1.2420285327319325</v>
      </c>
      <c r="L62" s="22">
        <v>-0.9477532370865529</v>
      </c>
      <c r="M62" s="22">
        <v>-1.0793579439873062</v>
      </c>
      <c r="N62" s="22">
        <v>-2.7700017174092255</v>
      </c>
      <c r="O62" s="22">
        <v>-0.95599924581254381</v>
      </c>
      <c r="P62" s="22">
        <v>0.76563303607910804</v>
      </c>
      <c r="Q62" s="22">
        <v>0.2507867201975495</v>
      </c>
      <c r="R62" s="22">
        <v>0.183</v>
      </c>
      <c r="S62" s="22">
        <v>9.4383714511014016E-2</v>
      </c>
      <c r="T62" s="22">
        <v>-1.3704210119636004</v>
      </c>
      <c r="U62" s="17">
        <v>-1.2857650529421709</v>
      </c>
      <c r="V62" s="21">
        <v>0</v>
      </c>
      <c r="W62" s="21">
        <v>0</v>
      </c>
      <c r="X62" s="21">
        <v>0</v>
      </c>
      <c r="Y62" s="21">
        <v>0</v>
      </c>
      <c r="Z62" s="21">
        <v>0</v>
      </c>
    </row>
    <row r="63" spans="1:26" x14ac:dyDescent="0.25">
      <c r="A63" s="21">
        <v>1931</v>
      </c>
      <c r="B63" s="22">
        <v>8.2698630136986417E-2</v>
      </c>
      <c r="C63" s="22">
        <v>-0.74081325102372997</v>
      </c>
      <c r="D63" s="22">
        <v>-0.13795047678295799</v>
      </c>
      <c r="E63" s="22">
        <v>-0.88384468914481973</v>
      </c>
      <c r="F63" s="22">
        <v>0.64285265874246877</v>
      </c>
      <c r="G63" s="22">
        <v>-1.1445298885977775</v>
      </c>
      <c r="H63" s="22">
        <v>2.0115692742915039</v>
      </c>
      <c r="I63" s="22">
        <v>-1.98503699171212</v>
      </c>
      <c r="J63" s="22">
        <v>0.44444699517022002</v>
      </c>
      <c r="K63" s="22">
        <v>-1.2524299123898341</v>
      </c>
      <c r="L63" s="22">
        <v>-0.94856506801497953</v>
      </c>
      <c r="M63" s="22">
        <v>-1.1292373916423779</v>
      </c>
      <c r="N63" s="22">
        <v>-2.7779924425833538</v>
      </c>
      <c r="O63" s="22">
        <v>-0.99060989524310739</v>
      </c>
      <c r="P63" s="22">
        <v>0.70337742406550363</v>
      </c>
      <c r="Q63" s="22">
        <v>0.2414473830655236</v>
      </c>
      <c r="R63" s="22">
        <v>0.18379999999999999</v>
      </c>
      <c r="S63" s="22">
        <v>7.7311947474543549E-2</v>
      </c>
      <c r="T63" s="22">
        <v>-1.3943265328171548</v>
      </c>
      <c r="U63" s="17">
        <v>-1.2735084709920448</v>
      </c>
      <c r="V63" s="21">
        <v>0</v>
      </c>
      <c r="W63" s="21">
        <v>0</v>
      </c>
      <c r="X63" s="21">
        <v>0</v>
      </c>
      <c r="Y63" s="21">
        <v>0</v>
      </c>
      <c r="Z63" s="21">
        <v>0</v>
      </c>
    </row>
    <row r="64" spans="1:26" x14ac:dyDescent="0.25">
      <c r="A64" s="21">
        <v>1932</v>
      </c>
      <c r="B64" s="22">
        <v>5.6027322404371666E-2</v>
      </c>
      <c r="C64" s="22">
        <v>-0.74578900747190557</v>
      </c>
      <c r="D64" s="22">
        <v>-0.16262780180151895</v>
      </c>
      <c r="E64" s="22">
        <v>-0.89938174497560142</v>
      </c>
      <c r="F64" s="22">
        <v>0.6303287471964244</v>
      </c>
      <c r="G64" s="22">
        <v>-1.1445267948306435</v>
      </c>
      <c r="H64" s="22">
        <v>1.9861272826280765</v>
      </c>
      <c r="I64" s="22">
        <v>-2.005103625212469</v>
      </c>
      <c r="J64" s="22">
        <v>0.35022481911389652</v>
      </c>
      <c r="K64" s="22">
        <v>-1.2231086606810171</v>
      </c>
      <c r="L64" s="22">
        <v>-0.94931537984751957</v>
      </c>
      <c r="M64" s="22">
        <v>-1.1368142945924828</v>
      </c>
      <c r="N64" s="22">
        <v>-2.8116023599789921</v>
      </c>
      <c r="O64" s="22">
        <v>-1.0367468179519244</v>
      </c>
      <c r="P64" s="22">
        <v>0.69901132830126611</v>
      </c>
      <c r="Q64" s="22">
        <v>0.25277429894783532</v>
      </c>
      <c r="R64" s="22">
        <v>0.18459999999999999</v>
      </c>
      <c r="S64" s="22">
        <v>8.448015434973194E-2</v>
      </c>
      <c r="T64" s="22">
        <v>-1.4354846053106622</v>
      </c>
      <c r="U64" s="17">
        <v>-1.3110968938784782</v>
      </c>
      <c r="V64" s="21">
        <v>0</v>
      </c>
      <c r="W64" s="21">
        <v>0</v>
      </c>
      <c r="X64" s="21">
        <v>0</v>
      </c>
      <c r="Y64" s="21">
        <v>0</v>
      </c>
      <c r="Z64" s="21">
        <v>0</v>
      </c>
    </row>
    <row r="65" spans="1:26" x14ac:dyDescent="0.25">
      <c r="A65" s="21">
        <v>1933</v>
      </c>
      <c r="B65" s="22">
        <v>4.0999999999999946E-2</v>
      </c>
      <c r="C65" s="22">
        <v>-0.7184652595046177</v>
      </c>
      <c r="D65" s="22">
        <v>-0.17264086084476543</v>
      </c>
      <c r="E65" s="22">
        <v>-0.87385192833529746</v>
      </c>
      <c r="F65" s="22">
        <v>0.65461720764304243</v>
      </c>
      <c r="G65" s="22">
        <v>-1.1152184270107606</v>
      </c>
      <c r="H65" s="22">
        <v>1.9838434939749994</v>
      </c>
      <c r="I65" s="22">
        <v>-2.0629003873977516</v>
      </c>
      <c r="J65" s="22">
        <v>0.38267843943656521</v>
      </c>
      <c r="K65" s="22">
        <v>-1.2013088226358148</v>
      </c>
      <c r="L65" s="22">
        <v>-0.95018032409088526</v>
      </c>
      <c r="M65" s="22">
        <v>-1.1183014806875493</v>
      </c>
      <c r="N65" s="22">
        <v>-2.8427584372066015</v>
      </c>
      <c r="O65" s="22">
        <v>-1.0729228025527988</v>
      </c>
      <c r="P65" s="22">
        <v>0.72459038631416284</v>
      </c>
      <c r="Q65" s="22">
        <v>0.28646272568985021</v>
      </c>
      <c r="R65" s="22">
        <v>0.18539999999999998</v>
      </c>
      <c r="S65" s="22">
        <v>0.10343834088426157</v>
      </c>
      <c r="T65" s="22">
        <v>-1.4696759700589417</v>
      </c>
      <c r="U65" s="17">
        <v>-1.3415171602653642</v>
      </c>
      <c r="V65" s="21">
        <v>0</v>
      </c>
      <c r="W65" s="21">
        <v>0</v>
      </c>
      <c r="X65" s="21">
        <v>0</v>
      </c>
      <c r="Y65" s="21">
        <v>0</v>
      </c>
      <c r="Z65" s="21">
        <v>0</v>
      </c>
    </row>
    <row r="66" spans="1:26" x14ac:dyDescent="0.25">
      <c r="A66" s="21">
        <v>1934</v>
      </c>
      <c r="B66" s="22">
        <v>0.02</v>
      </c>
      <c r="C66" s="22">
        <v>-0.66364563334141524</v>
      </c>
      <c r="D66" s="22">
        <v>-0.16568143492618326</v>
      </c>
      <c r="E66" s="22">
        <v>-0.84395358850653623</v>
      </c>
      <c r="F66" s="22">
        <v>0.7101965198392356</v>
      </c>
      <c r="G66" s="22">
        <v>-1.0608945866782391</v>
      </c>
      <c r="H66" s="22">
        <v>1.9874355952569442</v>
      </c>
      <c r="I66" s="22">
        <v>-2.034796796994041</v>
      </c>
      <c r="J66" s="22">
        <v>0.38911104844670091</v>
      </c>
      <c r="K66" s="22">
        <v>-1.1589277539242715</v>
      </c>
      <c r="L66" s="22">
        <v>-0.94866083205985774</v>
      </c>
      <c r="M66" s="22">
        <v>-1.0883586447207587</v>
      </c>
      <c r="N66" s="22">
        <v>-2.8262763168050866</v>
      </c>
      <c r="O66" s="22">
        <v>-1.0551852102876118</v>
      </c>
      <c r="P66" s="22">
        <v>0.77802842370405367</v>
      </c>
      <c r="Q66" s="22">
        <v>0.3113955037245047</v>
      </c>
      <c r="R66" s="22">
        <v>0.18619999999999998</v>
      </c>
      <c r="S66" s="22">
        <v>0.13749290570049078</v>
      </c>
      <c r="T66" s="22">
        <v>-1.4524341636244358</v>
      </c>
      <c r="U66" s="17">
        <v>-1.3324423590570704</v>
      </c>
      <c r="V66" s="21">
        <v>0</v>
      </c>
      <c r="W66" s="21">
        <v>0</v>
      </c>
      <c r="X66" s="21">
        <v>0</v>
      </c>
      <c r="Y66" s="21">
        <v>0</v>
      </c>
      <c r="Z66" s="21">
        <v>0</v>
      </c>
    </row>
    <row r="67" spans="1:26" x14ac:dyDescent="0.25">
      <c r="A67" s="21">
        <v>1935</v>
      </c>
      <c r="B67" s="22">
        <v>1.3000000000000114E-2</v>
      </c>
      <c r="C67" s="22">
        <v>-0.63165989305884551</v>
      </c>
      <c r="D67" s="22">
        <v>-0.14920861683210615</v>
      </c>
      <c r="E67" s="22">
        <v>-0.82113572770816257</v>
      </c>
      <c r="F67" s="22">
        <v>0.74672829648994765</v>
      </c>
      <c r="G67" s="22">
        <v>-1.0318887343717638</v>
      </c>
      <c r="H67" s="22">
        <v>2.0010752860237404</v>
      </c>
      <c r="I67" s="22">
        <v>-2.0009276021501208</v>
      </c>
      <c r="J67" s="22">
        <v>0.38953041334227489</v>
      </c>
      <c r="K67" s="22">
        <v>-1.1246038641177385</v>
      </c>
      <c r="L67" s="22">
        <v>-0.94274682536768184</v>
      </c>
      <c r="M67" s="22">
        <v>-1.0715027287640029</v>
      </c>
      <c r="N67" s="22">
        <v>-2.7889752432377284</v>
      </c>
      <c r="O67" s="22">
        <v>-1.0103582123760171</v>
      </c>
      <c r="P67" s="22">
        <v>0.80632848844020355</v>
      </c>
      <c r="Q67" s="22">
        <v>0.31844145640807497</v>
      </c>
      <c r="R67" s="22">
        <v>0.18699999999999997</v>
      </c>
      <c r="S67" s="22">
        <v>0.15360121889291947</v>
      </c>
      <c r="T67" s="22">
        <v>-1.4105870536889351</v>
      </c>
      <c r="U67" s="17">
        <v>-1.3021504052331918</v>
      </c>
      <c r="V67" s="21">
        <v>0</v>
      </c>
      <c r="W67" s="21">
        <v>0</v>
      </c>
      <c r="X67" s="21">
        <v>0</v>
      </c>
      <c r="Y67" s="21">
        <v>0</v>
      </c>
      <c r="Z67" s="21">
        <v>0</v>
      </c>
    </row>
    <row r="68" spans="1:26" x14ac:dyDescent="0.25">
      <c r="A68" s="21">
        <v>1936</v>
      </c>
      <c r="B68" s="22">
        <v>1.3000000000000114E-2</v>
      </c>
      <c r="C68" s="22">
        <v>-0.58960621491672449</v>
      </c>
      <c r="D68" s="22">
        <v>-0.11280244115438254</v>
      </c>
      <c r="E68" s="22">
        <v>-0.79002377846660343</v>
      </c>
      <c r="F68" s="22">
        <v>0.79054431144267656</v>
      </c>
      <c r="G68" s="22">
        <v>-0.99099630387175008</v>
      </c>
      <c r="H68" s="22">
        <v>2.0291818803235762</v>
      </c>
      <c r="I68" s="22">
        <v>-1.9155015236808253</v>
      </c>
      <c r="J68" s="22">
        <v>0.34112943122722056</v>
      </c>
      <c r="K68" s="22">
        <v>-1.0556151389205217</v>
      </c>
      <c r="L68" s="22">
        <v>-0.93740659934759385</v>
      </c>
      <c r="M68" s="22">
        <v>-1.0458349406004408</v>
      </c>
      <c r="N68" s="22">
        <v>-2.7388297204463181</v>
      </c>
      <c r="O68" s="22">
        <v>-0.9572891051318918</v>
      </c>
      <c r="P68" s="22">
        <v>0.83797436688892002</v>
      </c>
      <c r="Q68" s="22">
        <v>0.31573861165280681</v>
      </c>
      <c r="R68" s="22">
        <v>0.18479999999999996</v>
      </c>
      <c r="S68" s="22">
        <v>0.16834778147337223</v>
      </c>
      <c r="T68" s="22">
        <v>-1.3586791940869172</v>
      </c>
      <c r="U68" s="17">
        <v>-1.291786277509908</v>
      </c>
      <c r="V68" s="21">
        <v>0</v>
      </c>
      <c r="W68" s="21">
        <v>0</v>
      </c>
      <c r="X68" s="21">
        <v>0</v>
      </c>
      <c r="Y68" s="21">
        <v>0</v>
      </c>
      <c r="Z68" s="21">
        <v>0</v>
      </c>
    </row>
    <row r="69" spans="1:26" x14ac:dyDescent="0.25">
      <c r="A69" s="21">
        <v>1937</v>
      </c>
      <c r="B69" s="22">
        <v>-1.40000000000002E-2</v>
      </c>
      <c r="C69" s="22">
        <v>-0.55960091687897728</v>
      </c>
      <c r="D69" s="22">
        <v>-6.8577771489530606E-2</v>
      </c>
      <c r="E69" s="22">
        <v>-0.78213552032138556</v>
      </c>
      <c r="F69" s="22">
        <v>0.78508989438583809</v>
      </c>
      <c r="G69" s="22">
        <v>-0.93826182223509058</v>
      </c>
      <c r="H69" s="22">
        <v>2.0770030248997005</v>
      </c>
      <c r="I69" s="22">
        <v>-1.8921746242549069</v>
      </c>
      <c r="J69" s="22">
        <v>0.46610916636434407</v>
      </c>
      <c r="K69" s="22">
        <v>-1.1051334292804209</v>
      </c>
      <c r="L69" s="22">
        <v>-0.933126256731313</v>
      </c>
      <c r="M69" s="22">
        <v>-1.0225230756027224</v>
      </c>
      <c r="N69" s="22">
        <v>-2.6393179838588821</v>
      </c>
      <c r="O69" s="22">
        <v>-0.91596626723795371</v>
      </c>
      <c r="P69" s="22">
        <v>0.81517736662784812</v>
      </c>
      <c r="Q69" s="22">
        <v>0.34515671796328778</v>
      </c>
      <c r="R69" s="22">
        <v>0.18259999999999998</v>
      </c>
      <c r="S69" s="22">
        <v>0.17022297054678853</v>
      </c>
      <c r="T69" s="22">
        <v>-1.294627172594067</v>
      </c>
      <c r="U69" s="17">
        <v>-1.2697016258458815</v>
      </c>
      <c r="V69" s="21">
        <v>0</v>
      </c>
      <c r="W69" s="21">
        <v>0</v>
      </c>
      <c r="X69" s="21">
        <v>0</v>
      </c>
      <c r="Y69" s="21">
        <v>0</v>
      </c>
      <c r="Z69" s="21">
        <v>0</v>
      </c>
    </row>
    <row r="70" spans="1:26" x14ac:dyDescent="0.25">
      <c r="A70" s="21">
        <v>1938</v>
      </c>
      <c r="B70" s="22">
        <v>3.9999999999997728E-3</v>
      </c>
      <c r="C70" s="22">
        <v>-0.55620658391363675</v>
      </c>
      <c r="D70" s="22">
        <v>-6.5843215316425993E-2</v>
      </c>
      <c r="E70" s="22">
        <v>-0.79841537230554682</v>
      </c>
      <c r="F70" s="22">
        <v>0.787441202484781</v>
      </c>
      <c r="G70" s="22">
        <v>-0.93421866524050068</v>
      </c>
      <c r="H70" s="22">
        <v>2.0743704342444169</v>
      </c>
      <c r="I70" s="22">
        <v>-1.8584388500334266</v>
      </c>
      <c r="J70" s="22">
        <v>0.31822778485997766</v>
      </c>
      <c r="K70" s="22">
        <v>-1.0575579634446284</v>
      </c>
      <c r="L70" s="22">
        <v>-0.97776140409266077</v>
      </c>
      <c r="M70" s="22">
        <v>-1.0856167297015153</v>
      </c>
      <c r="N70" s="22">
        <v>-2.6059561677373169</v>
      </c>
      <c r="O70" s="22">
        <v>-0.88429630001203541</v>
      </c>
      <c r="P70" s="22">
        <v>0.84956305507631935</v>
      </c>
      <c r="Q70" s="22">
        <v>0.38324470056058862</v>
      </c>
      <c r="R70" s="22">
        <v>0.18039999999999998</v>
      </c>
      <c r="S70" s="22">
        <v>0.21555108446443272</v>
      </c>
      <c r="T70" s="22">
        <v>-1.2623083813388993</v>
      </c>
      <c r="U70" s="17">
        <v>-1.286800614888242</v>
      </c>
      <c r="V70" s="21">
        <v>0</v>
      </c>
      <c r="W70" s="21">
        <v>0</v>
      </c>
      <c r="X70" s="21">
        <v>0</v>
      </c>
      <c r="Y70" s="21">
        <v>0</v>
      </c>
      <c r="Z70" s="21">
        <v>0</v>
      </c>
    </row>
    <row r="71" spans="1:26" x14ac:dyDescent="0.25">
      <c r="A71" s="21">
        <v>1939</v>
      </c>
      <c r="B71" s="22">
        <v>-5.3150684931507989E-3</v>
      </c>
      <c r="C71" s="22">
        <v>-0.51876144977241279</v>
      </c>
      <c r="D71" s="22">
        <v>-1.6116431927390096E-2</v>
      </c>
      <c r="E71" s="22">
        <v>-0.80743237604729823</v>
      </c>
      <c r="F71" s="22">
        <v>0.81334068226405065</v>
      </c>
      <c r="G71" s="22">
        <v>-0.88966411353146646</v>
      </c>
      <c r="H71" s="22">
        <v>2.1155543289444565</v>
      </c>
      <c r="I71" s="22">
        <v>-1.7615890537021397</v>
      </c>
      <c r="J71" s="22">
        <v>0.47944675017771654</v>
      </c>
      <c r="K71" s="22">
        <v>-1.1517187822187467</v>
      </c>
      <c r="L71" s="22">
        <v>-0.95797766067115975</v>
      </c>
      <c r="M71" s="22">
        <v>-1.023222990055225</v>
      </c>
      <c r="N71" s="22">
        <v>-2.594410513375363</v>
      </c>
      <c r="O71" s="22">
        <v>-0.89140571757984566</v>
      </c>
      <c r="P71" s="22">
        <v>0.84925874605052587</v>
      </c>
      <c r="Q71" s="22">
        <v>0.35506869561783366</v>
      </c>
      <c r="R71" s="22">
        <v>0.1782</v>
      </c>
      <c r="S71" s="22">
        <v>0.19762595086177073</v>
      </c>
      <c r="T71" s="22">
        <v>-1.2623083813388993</v>
      </c>
      <c r="U71" s="17">
        <v>-1.3387990039207933</v>
      </c>
      <c r="V71" s="21">
        <v>0</v>
      </c>
      <c r="W71" s="21">
        <v>0</v>
      </c>
      <c r="X71" s="21">
        <v>0</v>
      </c>
      <c r="Y71" s="21">
        <v>0</v>
      </c>
      <c r="Z71" s="21">
        <v>0</v>
      </c>
    </row>
    <row r="72" spans="1:26" x14ac:dyDescent="0.25">
      <c r="A72" s="21">
        <v>1940</v>
      </c>
      <c r="B72" s="22">
        <v>-0.1480000000000001</v>
      </c>
      <c r="C72" s="22">
        <v>-0.43382824230446904</v>
      </c>
      <c r="D72" s="22">
        <v>-3.965118023493322E-2</v>
      </c>
      <c r="E72" s="22">
        <v>-0.89636030375873932</v>
      </c>
      <c r="F72" s="22">
        <v>0.86172050550867629</v>
      </c>
      <c r="G72" s="22">
        <v>-0.7830705593163555</v>
      </c>
      <c r="H72" s="22">
        <v>2.0863338576734427</v>
      </c>
      <c r="I72" s="22">
        <v>-1.7551592260953861</v>
      </c>
      <c r="J72" s="22">
        <v>0.38442986032041448</v>
      </c>
      <c r="K72" s="22">
        <v>-1.2372060790227419</v>
      </c>
      <c r="L72" s="22">
        <v>-0.93863517176999167</v>
      </c>
      <c r="M72" s="22">
        <v>-0.9724302579036983</v>
      </c>
      <c r="N72" s="22">
        <v>-2.5438218110356612</v>
      </c>
      <c r="O72" s="22">
        <v>-0.89903074621062951</v>
      </c>
      <c r="P72" s="22">
        <v>0.89286496844563834</v>
      </c>
      <c r="Q72" s="22">
        <v>0.42417838904484972</v>
      </c>
      <c r="R72" s="22">
        <v>0.17599999999999999</v>
      </c>
      <c r="S72" s="22">
        <v>0.25636633407845116</v>
      </c>
      <c r="T72" s="22">
        <v>-1.2482730632225161</v>
      </c>
      <c r="U72" s="17">
        <v>-1.6032181629443263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</row>
    <row r="73" spans="1:26" x14ac:dyDescent="0.25">
      <c r="A73" s="21">
        <v>1941</v>
      </c>
      <c r="B73" s="22">
        <v>-8.8000000000000259E-2</v>
      </c>
      <c r="C73" s="22">
        <v>-0.35013061718464777</v>
      </c>
      <c r="D73" s="22">
        <v>-5.7062180443187005E-2</v>
      </c>
      <c r="E73" s="22">
        <v>-0.92297408507233469</v>
      </c>
      <c r="F73" s="22">
        <v>0.90804624115480015</v>
      </c>
      <c r="G73" s="22">
        <v>-0.67848037507528824</v>
      </c>
      <c r="H73" s="22">
        <v>2.0574535004003325</v>
      </c>
      <c r="I73" s="22">
        <v>-1.71520722141094</v>
      </c>
      <c r="J73" s="22">
        <v>0.24456365254330417</v>
      </c>
      <c r="K73" s="22">
        <v>-1.2053471650174667</v>
      </c>
      <c r="L73" s="22">
        <v>-0.94244190848572063</v>
      </c>
      <c r="M73" s="22">
        <v>-0.95399764609637261</v>
      </c>
      <c r="N73" s="22">
        <v>-2.4654885639308985</v>
      </c>
      <c r="O73" s="22">
        <v>-0.87896194770081004</v>
      </c>
      <c r="P73" s="22">
        <v>0.95051952697470499</v>
      </c>
      <c r="Q73" s="22">
        <v>0.5038801436154553</v>
      </c>
      <c r="R73" s="22">
        <v>0.21179999999999999</v>
      </c>
      <c r="S73" s="22">
        <v>0.33397326824473189</v>
      </c>
      <c r="T73" s="22">
        <v>-1.2073117055914506</v>
      </c>
      <c r="U73" s="17">
        <v>-1.8898478905133527</v>
      </c>
      <c r="V73" s="21">
        <v>0</v>
      </c>
      <c r="W73" s="21">
        <v>0</v>
      </c>
      <c r="X73" s="21">
        <v>0</v>
      </c>
      <c r="Y73" s="21">
        <v>0</v>
      </c>
      <c r="Z73" s="21">
        <v>0</v>
      </c>
    </row>
    <row r="74" spans="1:26" x14ac:dyDescent="0.25">
      <c r="A74" s="21">
        <v>1942</v>
      </c>
      <c r="B74" s="22">
        <v>-5.0999999999999802E-2</v>
      </c>
      <c r="C74" s="22">
        <v>-0.33616774327987575</v>
      </c>
      <c r="D74" s="22">
        <v>-4.9185713434967908E-2</v>
      </c>
      <c r="E74" s="22">
        <v>-0.93121531868728491</v>
      </c>
      <c r="F74" s="22">
        <v>0.8896643953989537</v>
      </c>
      <c r="G74" s="22">
        <v>-0.6473838404849328</v>
      </c>
      <c r="H74" s="22">
        <v>2.0583174584934034</v>
      </c>
      <c r="I74" s="22">
        <v>-1.6741166550124438</v>
      </c>
      <c r="J74" s="22">
        <v>0.11733917661281773</v>
      </c>
      <c r="K74" s="22">
        <v>-1.1618204375567591</v>
      </c>
      <c r="L74" s="22">
        <v>-0.94631456017100435</v>
      </c>
      <c r="M74" s="22">
        <v>-0.95124811699272627</v>
      </c>
      <c r="N74" s="22">
        <v>-2.3715360348807897</v>
      </c>
      <c r="O74" s="22">
        <v>-0.83448779899690328</v>
      </c>
      <c r="P74" s="22">
        <v>0.93458934997063625</v>
      </c>
      <c r="Q74" s="22">
        <v>0.5207248379137096</v>
      </c>
      <c r="R74" s="22">
        <v>0.24759999999999999</v>
      </c>
      <c r="S74" s="22">
        <v>0.34411553594913141</v>
      </c>
      <c r="T74" s="22">
        <v>-1.1457038962019601</v>
      </c>
      <c r="U74" s="17">
        <v>-2.0313440799507054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</row>
    <row r="75" spans="1:26" x14ac:dyDescent="0.25">
      <c r="A75" s="21">
        <v>1943</v>
      </c>
      <c r="B75" s="22">
        <v>-1.4000000000000058E-2</v>
      </c>
      <c r="C75" s="22">
        <v>-0.32713710780129684</v>
      </c>
      <c r="D75" s="22">
        <v>-1.7215655390447393E-2</v>
      </c>
      <c r="E75" s="22">
        <v>-0.95920563581545626</v>
      </c>
      <c r="F75" s="22">
        <v>0.88629085529539431</v>
      </c>
      <c r="G75" s="22">
        <v>-0.63200301735334552</v>
      </c>
      <c r="H75" s="22">
        <v>2.0851667188314456</v>
      </c>
      <c r="I75" s="22">
        <v>-1.6187118414630812</v>
      </c>
      <c r="J75" s="22">
        <v>0.10549539519919528</v>
      </c>
      <c r="K75" s="22">
        <v>-1.1963314647180452</v>
      </c>
      <c r="L75" s="22">
        <v>-0.9502006203250164</v>
      </c>
      <c r="M75" s="22">
        <v>-0.95376191145644285</v>
      </c>
      <c r="N75" s="22">
        <v>-2.3281696336946847</v>
      </c>
      <c r="O75" s="22">
        <v>-0.80987576104594483</v>
      </c>
      <c r="P75" s="22">
        <v>0.92588127387347274</v>
      </c>
      <c r="Q75" s="22">
        <v>0.52124387310508957</v>
      </c>
      <c r="R75" s="22">
        <v>0.28339999999999999</v>
      </c>
      <c r="S75" s="22">
        <v>0.34541123656852285</v>
      </c>
      <c r="T75" s="22">
        <v>-1.1147416705979933</v>
      </c>
      <c r="U75" s="17">
        <v>-2.1119275010147267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</row>
    <row r="76" spans="1:26" x14ac:dyDescent="0.25">
      <c r="A76" s="21">
        <v>1944</v>
      </c>
      <c r="B76" s="22">
        <v>-6.9999999999998865E-3</v>
      </c>
      <c r="C76" s="22">
        <v>-0.37677934109854555</v>
      </c>
      <c r="D76" s="22">
        <v>9.8146813483258617E-3</v>
      </c>
      <c r="E76" s="22">
        <v>-0.95434044450838962</v>
      </c>
      <c r="F76" s="22">
        <v>0.83068735248164582</v>
      </c>
      <c r="G76" s="22">
        <v>-0.67863546658769003</v>
      </c>
      <c r="H76" s="22">
        <v>2.1044752611962005</v>
      </c>
      <c r="I76" s="22">
        <v>-1.5575665323529366</v>
      </c>
      <c r="J76" s="22">
        <v>-3.8014304340834798E-3</v>
      </c>
      <c r="K76" s="22">
        <v>-1.1483438045012249</v>
      </c>
      <c r="L76" s="22">
        <v>-0.95431280595802037</v>
      </c>
      <c r="M76" s="22">
        <v>-0.95746729665592389</v>
      </c>
      <c r="N76" s="22">
        <v>-2.3222083641781852</v>
      </c>
      <c r="O76" s="22">
        <v>-0.81288554510884903</v>
      </c>
      <c r="P76" s="22">
        <v>0.86736373829340108</v>
      </c>
      <c r="Q76" s="22">
        <v>0.45886160077733845</v>
      </c>
      <c r="R76" s="22">
        <v>0.31919999999999998</v>
      </c>
      <c r="S76" s="22">
        <v>0.29028223409289289</v>
      </c>
      <c r="T76" s="22">
        <v>-1.1147416705979933</v>
      </c>
      <c r="U76" s="17">
        <v>-2.1032830940487952</v>
      </c>
      <c r="V76" s="21">
        <v>0</v>
      </c>
      <c r="W76" s="21">
        <v>0</v>
      </c>
      <c r="X76" s="21">
        <v>0</v>
      </c>
      <c r="Y76" s="21">
        <v>0</v>
      </c>
      <c r="Z76" s="21">
        <v>0</v>
      </c>
    </row>
    <row r="77" spans="1:26" x14ac:dyDescent="0.25">
      <c r="A77" s="21">
        <v>1945</v>
      </c>
      <c r="B77" s="22">
        <v>-7.9999999999999724E-3</v>
      </c>
      <c r="C77" s="22">
        <v>-0.42697021204731883</v>
      </c>
      <c r="D77" s="22">
        <v>7.2086630568289706E-2</v>
      </c>
      <c r="E77" s="22">
        <v>-0.87656111765573674</v>
      </c>
      <c r="F77" s="22">
        <v>0.7864577510493721</v>
      </c>
      <c r="G77" s="22">
        <v>-0.73183612159936728</v>
      </c>
      <c r="H77" s="22">
        <v>2.154230322412884</v>
      </c>
      <c r="I77" s="22">
        <v>-1.442872980352391</v>
      </c>
      <c r="J77" s="22">
        <v>-0.31397734427924034</v>
      </c>
      <c r="K77" s="22">
        <v>-0.96420320137462179</v>
      </c>
      <c r="L77" s="22">
        <v>-0.99170925801055188</v>
      </c>
      <c r="M77" s="22">
        <v>-0.99630612828414056</v>
      </c>
      <c r="N77" s="22">
        <v>-2.3342858607121202</v>
      </c>
      <c r="O77" s="22">
        <v>-0.81599198806338091</v>
      </c>
      <c r="P77" s="22">
        <v>0.83438513493289379</v>
      </c>
      <c r="Q77" s="22">
        <v>0.39844006230524859</v>
      </c>
      <c r="R77" s="22">
        <v>0.35499999999999998</v>
      </c>
      <c r="S77" s="22">
        <v>0.24849564121213435</v>
      </c>
      <c r="T77" s="22">
        <v>-1.1208578976154293</v>
      </c>
      <c r="U77" s="17">
        <v>-2.0013802477629929</v>
      </c>
      <c r="V77" s="21">
        <v>0</v>
      </c>
      <c r="W77" s="21">
        <v>0</v>
      </c>
      <c r="X77" s="21">
        <v>0</v>
      </c>
      <c r="Y77" s="21">
        <v>0</v>
      </c>
      <c r="Z77" s="21">
        <v>0</v>
      </c>
    </row>
    <row r="78" spans="1:26" x14ac:dyDescent="0.25">
      <c r="A78" s="21">
        <v>1946</v>
      </c>
      <c r="B78" s="22">
        <v>-1.0999999999999944E-2</v>
      </c>
      <c r="C78" s="22">
        <v>-0.45257261551802552</v>
      </c>
      <c r="D78" s="22">
        <v>0.12566665080450923</v>
      </c>
      <c r="E78" s="22">
        <v>-0.78482778238421003</v>
      </c>
      <c r="F78" s="22">
        <v>0.77560487750472762</v>
      </c>
      <c r="G78" s="22">
        <v>-0.76500285765900045</v>
      </c>
      <c r="H78" s="22">
        <v>2.2480674934969782</v>
      </c>
      <c r="I78" s="22">
        <v>-1.571487898165371</v>
      </c>
      <c r="J78" s="22">
        <v>0.36042760244721511</v>
      </c>
      <c r="K78" s="22">
        <v>-1.0568179148398658</v>
      </c>
      <c r="L78" s="22">
        <v>-1.0085127500060329</v>
      </c>
      <c r="M78" s="22">
        <v>-1.0314202138606545</v>
      </c>
      <c r="N78" s="22">
        <v>-2.1852902194171633</v>
      </c>
      <c r="O78" s="22">
        <v>-0.64468248425343533</v>
      </c>
      <c r="P78" s="22">
        <v>0.8071435544598583</v>
      </c>
      <c r="Q78" s="22">
        <v>0.42843766149306955</v>
      </c>
      <c r="R78" s="22">
        <v>0.35771680074505235</v>
      </c>
      <c r="S78" s="22">
        <v>0.23010138548194206</v>
      </c>
      <c r="T78" s="22">
        <v>-0.95711272639441014</v>
      </c>
      <c r="U78" s="17">
        <v>-1.8566090697311923</v>
      </c>
      <c r="V78" s="21">
        <v>0</v>
      </c>
      <c r="W78" s="21">
        <v>0</v>
      </c>
      <c r="X78" s="21">
        <v>0</v>
      </c>
      <c r="Y78" s="21">
        <v>0</v>
      </c>
      <c r="Z78" s="21">
        <v>0</v>
      </c>
    </row>
    <row r="79" spans="1:26" x14ac:dyDescent="0.25">
      <c r="A79" s="21">
        <v>1947</v>
      </c>
      <c r="B79" s="22">
        <v>-0.05</v>
      </c>
      <c r="C79" s="22">
        <v>-0.47193103507612233</v>
      </c>
      <c r="D79" s="22">
        <v>0.11395879695297928</v>
      </c>
      <c r="E79" s="22">
        <v>-0.7746017285552903</v>
      </c>
      <c r="F79" s="22">
        <v>0.73374032588539506</v>
      </c>
      <c r="G79" s="22">
        <v>-0.77288598898129979</v>
      </c>
      <c r="H79" s="22">
        <v>2.2299435924637683</v>
      </c>
      <c r="I79" s="22">
        <v>-1.5513168335884457</v>
      </c>
      <c r="J79" s="22">
        <v>0.18958051012825386</v>
      </c>
      <c r="K79" s="22">
        <v>-0.97341073734981565</v>
      </c>
      <c r="L79" s="22">
        <v>-1.0424367052227959</v>
      </c>
      <c r="M79" s="22">
        <v>-1.0606479163728342</v>
      </c>
      <c r="N79" s="22">
        <v>-2.1294903592564642</v>
      </c>
      <c r="O79" s="22">
        <v>-0.62286404438976906</v>
      </c>
      <c r="P79" s="22">
        <v>0.79446294180222277</v>
      </c>
      <c r="Q79" s="22">
        <v>0.43496260255621827</v>
      </c>
      <c r="R79" s="22">
        <v>0.36043360149010478</v>
      </c>
      <c r="S79" s="22">
        <v>0.23504958473344692</v>
      </c>
      <c r="T79" s="22">
        <v>-0.92381899829494663</v>
      </c>
      <c r="U79" s="17">
        <v>-1.779212355086244</v>
      </c>
      <c r="V79" s="21">
        <v>0</v>
      </c>
      <c r="W79" s="21">
        <v>0</v>
      </c>
      <c r="X79" s="21">
        <v>0</v>
      </c>
      <c r="Y79" s="21">
        <v>0</v>
      </c>
      <c r="Z79" s="21">
        <v>0</v>
      </c>
    </row>
    <row r="80" spans="1:26" x14ac:dyDescent="0.25">
      <c r="A80" s="21">
        <v>1948</v>
      </c>
      <c r="B80" s="22">
        <v>-5.700000000000003E-2</v>
      </c>
      <c r="C80" s="22">
        <v>-0.45021593026243584</v>
      </c>
      <c r="D80" s="22">
        <v>0.127169966993013</v>
      </c>
      <c r="E80" s="22">
        <v>-0.75833981187939381</v>
      </c>
      <c r="F80" s="22">
        <v>0.74097553969876684</v>
      </c>
      <c r="G80" s="22">
        <v>-0.7439905990179041</v>
      </c>
      <c r="H80" s="22">
        <v>2.2446217220389149</v>
      </c>
      <c r="I80" s="22">
        <v>-1.5452874638106979</v>
      </c>
      <c r="J80" s="22">
        <v>0.26560008831826148</v>
      </c>
      <c r="K80" s="22">
        <v>-0.97928334428184649</v>
      </c>
      <c r="L80" s="22">
        <v>-1.051326961443187</v>
      </c>
      <c r="M80" s="22">
        <v>-1.0697212250453692</v>
      </c>
      <c r="N80" s="22">
        <v>-2.090133563500745</v>
      </c>
      <c r="O80" s="22">
        <v>-0.6051674247840737</v>
      </c>
      <c r="P80" s="22">
        <v>0.80351789609732405</v>
      </c>
      <c r="Q80" s="22">
        <v>0.46840049765706449</v>
      </c>
      <c r="R80" s="22">
        <v>0.36315040223515715</v>
      </c>
      <c r="S80" s="22">
        <v>0.25913962831079379</v>
      </c>
      <c r="T80" s="22">
        <v>-0.89894209353954202</v>
      </c>
      <c r="U80" s="17">
        <v>-1.7583488415684649</v>
      </c>
      <c r="V80" s="21">
        <v>0</v>
      </c>
      <c r="W80" s="21">
        <v>0</v>
      </c>
      <c r="X80" s="21">
        <v>0</v>
      </c>
      <c r="Y80" s="21">
        <v>0</v>
      </c>
      <c r="Z80" s="21">
        <v>0</v>
      </c>
    </row>
    <row r="81" spans="1:26" x14ac:dyDescent="0.25">
      <c r="A81" s="21">
        <v>1949</v>
      </c>
      <c r="B81" s="22">
        <v>-8.0000000000001129E-3</v>
      </c>
      <c r="C81" s="22">
        <v>-0.42289942474359299</v>
      </c>
      <c r="D81" s="22">
        <v>0.15242843777077353</v>
      </c>
      <c r="E81" s="22">
        <v>-0.75173661947320358</v>
      </c>
      <c r="F81" s="22">
        <v>0.74803352550414282</v>
      </c>
      <c r="G81" s="22">
        <v>-0.70688463531404777</v>
      </c>
      <c r="H81" s="22">
        <v>2.2537387187832461</v>
      </c>
      <c r="I81" s="22">
        <v>-1.4442451217382777</v>
      </c>
      <c r="J81" s="22">
        <v>0.29187338642590732</v>
      </c>
      <c r="K81" s="22">
        <v>-0.98037425819022195</v>
      </c>
      <c r="L81" s="22">
        <v>-1.0558426292015559</v>
      </c>
      <c r="M81" s="22">
        <v>-1.0729496807616181</v>
      </c>
      <c r="N81" s="22">
        <v>-2.0748011621233338</v>
      </c>
      <c r="O81" s="22">
        <v>-0.61988300130514307</v>
      </c>
      <c r="P81" s="22">
        <v>0.81100175031025867</v>
      </c>
      <c r="Q81" s="22">
        <v>0.47745367774056868</v>
      </c>
      <c r="R81" s="22">
        <v>0.36586720298020958</v>
      </c>
      <c r="S81" s="22">
        <v>0.28123006617877205</v>
      </c>
      <c r="T81" s="22">
        <v>-0.90386821187559785</v>
      </c>
      <c r="U81" s="17">
        <v>-1.7246375369342153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</row>
    <row r="82" spans="1:26" x14ac:dyDescent="0.25">
      <c r="A82" s="21">
        <v>1950</v>
      </c>
      <c r="B82" s="22">
        <v>-1.9184952978056346E-2</v>
      </c>
      <c r="C82" s="22">
        <v>-0.395090867212047</v>
      </c>
      <c r="D82" s="22">
        <v>0.17847153884105271</v>
      </c>
      <c r="E82" s="22">
        <v>-0.71432857429009233</v>
      </c>
      <c r="F82" s="22">
        <v>0.76680916069198102</v>
      </c>
      <c r="G82" s="22">
        <v>-0.67480477001465111</v>
      </c>
      <c r="H82" s="22">
        <v>2.2571822245106872</v>
      </c>
      <c r="I82" s="22">
        <v>-1.3226877637165741</v>
      </c>
      <c r="J82" s="22">
        <v>9.6830287697703604E-2</v>
      </c>
      <c r="K82" s="22">
        <v>-0.86392669908475317</v>
      </c>
      <c r="L82" s="22">
        <v>-1.0498403646894565</v>
      </c>
      <c r="M82" s="22">
        <v>-1.0703079875238768</v>
      </c>
      <c r="N82" s="22">
        <v>-2.0781907597781832</v>
      </c>
      <c r="O82" s="22">
        <v>-0.63657682907155089</v>
      </c>
      <c r="P82" s="22">
        <v>0.82454274862139498</v>
      </c>
      <c r="Q82" s="22">
        <v>0.47121715036703593</v>
      </c>
      <c r="R82" s="22">
        <v>0.36858400372526195</v>
      </c>
      <c r="S82" s="22">
        <v>0.29913726047453681</v>
      </c>
      <c r="T82" s="22">
        <v>-0.916290731874155</v>
      </c>
      <c r="U82" s="17">
        <v>-1.6912595831858632</v>
      </c>
      <c r="V82" s="21">
        <v>0</v>
      </c>
      <c r="W82" s="21">
        <v>0</v>
      </c>
      <c r="X82" s="21">
        <v>0</v>
      </c>
      <c r="Y82" s="21">
        <v>0</v>
      </c>
      <c r="Z82" s="21">
        <v>0</v>
      </c>
    </row>
    <row r="83" spans="1:26" x14ac:dyDescent="0.25">
      <c r="A83" s="21">
        <v>1951</v>
      </c>
      <c r="B83" s="22">
        <v>-6.9758011529164068E-2</v>
      </c>
      <c r="C83" s="22">
        <v>-0.35296244395503729</v>
      </c>
      <c r="D83" s="22">
        <v>0.25977392170312735</v>
      </c>
      <c r="E83" s="22">
        <v>-0.71018895988789676</v>
      </c>
      <c r="F83" s="22">
        <v>0.79982232360146566</v>
      </c>
      <c r="G83" s="22">
        <v>-0.62842320549261532</v>
      </c>
      <c r="H83" s="22">
        <v>2.3177586497221077</v>
      </c>
      <c r="I83" s="22">
        <v>-1.1628036613405968</v>
      </c>
      <c r="J83" s="22">
        <v>0.17330850215335819</v>
      </c>
      <c r="K83" s="22">
        <v>-0.88181412745805909</v>
      </c>
      <c r="L83" s="22">
        <v>-1.0458554350632854</v>
      </c>
      <c r="M83" s="22">
        <v>-1.0634241601561107</v>
      </c>
      <c r="N83" s="22">
        <v>-2.0591251685774901</v>
      </c>
      <c r="O83" s="22">
        <v>-0.63087963948340875</v>
      </c>
      <c r="P83" s="22">
        <v>0.83659353322913355</v>
      </c>
      <c r="Q83" s="22">
        <v>0.46481480501884193</v>
      </c>
      <c r="R83" s="22">
        <v>0.33816181818181812</v>
      </c>
      <c r="S83" s="22">
        <v>0.31226271242740811</v>
      </c>
      <c r="T83" s="22">
        <v>-0.90634040102098701</v>
      </c>
      <c r="U83" s="17">
        <v>-1.691037406262456</v>
      </c>
      <c r="V83" s="21">
        <v>0</v>
      </c>
      <c r="W83" s="21">
        <v>0</v>
      </c>
      <c r="X83" s="21">
        <v>0</v>
      </c>
      <c r="Y83" s="21">
        <v>0</v>
      </c>
      <c r="Z83" s="21">
        <v>0</v>
      </c>
    </row>
    <row r="84" spans="1:26" x14ac:dyDescent="0.25">
      <c r="A84" s="21">
        <v>1952</v>
      </c>
      <c r="B84" s="22">
        <v>-6.936954402194867E-2</v>
      </c>
      <c r="C84" s="22">
        <v>-0.33998538887442636</v>
      </c>
      <c r="D84" s="22">
        <v>0.3019062737818845</v>
      </c>
      <c r="E84" s="22">
        <v>-0.7266860974727144</v>
      </c>
      <c r="F84" s="22">
        <v>0.7907713531202506</v>
      </c>
      <c r="G84" s="22">
        <v>-0.60539874153483408</v>
      </c>
      <c r="H84" s="22">
        <v>2.3494253334024586</v>
      </c>
      <c r="I84" s="22">
        <v>-1.0837897299450567</v>
      </c>
      <c r="J84" s="22">
        <v>0.285538952872676</v>
      </c>
      <c r="K84" s="22">
        <v>-0.94314605013605823</v>
      </c>
      <c r="L84" s="22">
        <v>-1.0604669839650047</v>
      </c>
      <c r="M84" s="22">
        <v>-1.0870273478579089</v>
      </c>
      <c r="N84" s="22">
        <v>-2.0296988355342189</v>
      </c>
      <c r="O84" s="22">
        <v>-0.63352874087913424</v>
      </c>
      <c r="P84" s="22">
        <v>0.82827064187501698</v>
      </c>
      <c r="Q84" s="22">
        <v>0.48065732094921965</v>
      </c>
      <c r="R84" s="22">
        <v>0.34548680655737707</v>
      </c>
      <c r="S84" s="22">
        <v>0.32848026725975349</v>
      </c>
      <c r="T84" s="22">
        <v>-0.89894209353954202</v>
      </c>
      <c r="U84" s="17">
        <v>-1.8360723826506353</v>
      </c>
      <c r="V84" s="21">
        <v>0</v>
      </c>
      <c r="W84" s="21">
        <v>0</v>
      </c>
      <c r="X84" s="21">
        <v>0</v>
      </c>
      <c r="Y84" s="21">
        <v>0</v>
      </c>
      <c r="Z84" s="21">
        <v>0</v>
      </c>
    </row>
    <row r="85" spans="1:26" x14ac:dyDescent="0.25">
      <c r="A85" s="21">
        <v>1953</v>
      </c>
      <c r="B85" s="22">
        <v>2.2979452054791684E-3</v>
      </c>
      <c r="C85" s="22">
        <v>-0.28914302351174542</v>
      </c>
      <c r="D85" s="22">
        <v>0.30187715359690381</v>
      </c>
      <c r="E85" s="22">
        <v>-0.6800427716380063</v>
      </c>
      <c r="F85" s="22">
        <v>0.8259985671075748</v>
      </c>
      <c r="G85" s="22">
        <v>-0.54762594127126407</v>
      </c>
      <c r="H85" s="22">
        <v>2.3422357606315636</v>
      </c>
      <c r="I85" s="22">
        <v>-1.0595587983795203</v>
      </c>
      <c r="J85" s="22">
        <v>0.2109834436092983</v>
      </c>
      <c r="K85" s="22">
        <v>-0.85408270277570597</v>
      </c>
      <c r="L85" s="22">
        <v>-1.0586539196805562</v>
      </c>
      <c r="M85" s="22">
        <v>-1.0814921379390046</v>
      </c>
      <c r="N85" s="22">
        <v>-2.0264447809824362</v>
      </c>
      <c r="O85" s="22">
        <v>-0.6528202726035971</v>
      </c>
      <c r="P85" s="22">
        <v>0.86438558269449572</v>
      </c>
      <c r="Q85" s="22">
        <v>0.52728619479989547</v>
      </c>
      <c r="R85" s="22">
        <v>0.32462614930270711</v>
      </c>
      <c r="S85" s="22">
        <v>0.3757231213961425</v>
      </c>
      <c r="T85" s="22">
        <v>-0.91130319036311591</v>
      </c>
      <c r="U85" s="17">
        <v>-1.8732767191529698</v>
      </c>
      <c r="V85" s="21">
        <v>0</v>
      </c>
      <c r="W85" s="21">
        <v>0</v>
      </c>
      <c r="X85" s="21">
        <v>0</v>
      </c>
      <c r="Y85" s="21">
        <v>0</v>
      </c>
      <c r="Z85" s="21">
        <v>0</v>
      </c>
    </row>
    <row r="86" spans="1:26" x14ac:dyDescent="0.25">
      <c r="A86" s="21">
        <v>1954</v>
      </c>
      <c r="B86" s="22">
        <v>8.8890394434619907E-3</v>
      </c>
      <c r="C86" s="22">
        <v>-0.25046590807314856</v>
      </c>
      <c r="D86" s="22">
        <v>0.32406108902438641</v>
      </c>
      <c r="E86" s="22">
        <v>-0.63476370947184313</v>
      </c>
      <c r="F86" s="22">
        <v>0.86892891977748943</v>
      </c>
      <c r="G86" s="22">
        <v>-0.51082108100620394</v>
      </c>
      <c r="H86" s="22">
        <v>2.3603923302944207</v>
      </c>
      <c r="I86" s="22">
        <v>-1.0240583632973215</v>
      </c>
      <c r="J86" s="22">
        <v>0.24583242720954143</v>
      </c>
      <c r="K86" s="22">
        <v>-0.80546469548169541</v>
      </c>
      <c r="L86" s="22">
        <v>-1.0567381874715209</v>
      </c>
      <c r="M86" s="22">
        <v>-1.0765786760702538</v>
      </c>
      <c r="N86" s="22">
        <v>-2.0406981015483376</v>
      </c>
      <c r="O86" s="22">
        <v>-0.66094810076464416</v>
      </c>
      <c r="P86" s="22">
        <v>0.90052795191922896</v>
      </c>
      <c r="Q86" s="22">
        <v>0.55000150123217051</v>
      </c>
      <c r="R86" s="22">
        <v>0.31296380568433785</v>
      </c>
      <c r="S86" s="22">
        <v>0.40451953865776813</v>
      </c>
      <c r="T86" s="22">
        <v>-0.92130327369769949</v>
      </c>
      <c r="U86" s="17">
        <v>-1.8082032521531248</v>
      </c>
      <c r="V86" s="21">
        <v>0</v>
      </c>
      <c r="W86" s="21">
        <v>0</v>
      </c>
      <c r="X86" s="21">
        <v>0</v>
      </c>
      <c r="Y86" s="21">
        <v>0</v>
      </c>
      <c r="Z86" s="21">
        <v>0</v>
      </c>
    </row>
    <row r="87" spans="1:26" x14ac:dyDescent="0.25">
      <c r="A87" s="21">
        <v>1955</v>
      </c>
      <c r="B87" s="22">
        <v>-7.5431636081674377E-3</v>
      </c>
      <c r="C87" s="22">
        <v>-0.2165159395835814</v>
      </c>
      <c r="D87" s="22">
        <v>0.37042658887089913</v>
      </c>
      <c r="E87" s="22">
        <v>-0.60718492469516738</v>
      </c>
      <c r="F87" s="22">
        <v>0.89072567578258244</v>
      </c>
      <c r="G87" s="22">
        <v>-0.47155156866634146</v>
      </c>
      <c r="H87" s="22">
        <v>2.3896135441143258</v>
      </c>
      <c r="I87" s="22">
        <v>-0.92347028638382633</v>
      </c>
      <c r="J87" s="22">
        <v>0.3551750017530379</v>
      </c>
      <c r="K87" s="22">
        <v>-0.80534690291313671</v>
      </c>
      <c r="L87" s="22">
        <v>-1.057461409164949</v>
      </c>
      <c r="M87" s="22">
        <v>-1.074837705053356</v>
      </c>
      <c r="N87" s="22">
        <v>-2.0210354670417319</v>
      </c>
      <c r="O87" s="22">
        <v>-0.6587582225928077</v>
      </c>
      <c r="P87" s="22">
        <v>0.91406459896375003</v>
      </c>
      <c r="Q87" s="22">
        <v>0.55787591078615639</v>
      </c>
      <c r="R87" s="22">
        <v>0.30804084812995847</v>
      </c>
      <c r="S87" s="22">
        <v>0.42351658142623494</v>
      </c>
      <c r="T87" s="22">
        <v>-0.91379385167556781</v>
      </c>
      <c r="U87" s="17">
        <v>-1.8565537017467417</v>
      </c>
      <c r="V87" s="21">
        <v>0</v>
      </c>
      <c r="W87" s="21">
        <v>0</v>
      </c>
      <c r="X87" s="21">
        <v>0</v>
      </c>
      <c r="Y87" s="21">
        <v>0</v>
      </c>
      <c r="Z87" s="21">
        <v>0</v>
      </c>
    </row>
    <row r="88" spans="1:26" x14ac:dyDescent="0.25">
      <c r="A88" s="21">
        <v>1956</v>
      </c>
      <c r="B88" s="22">
        <v>2.1157844381884329E-3</v>
      </c>
      <c r="C88" s="22">
        <v>-0.20511339684977156</v>
      </c>
      <c r="D88" s="22">
        <v>0.39553376603611984</v>
      </c>
      <c r="E88" s="22">
        <v>-0.62476280065405676</v>
      </c>
      <c r="F88" s="22">
        <v>0.88378519963069868</v>
      </c>
      <c r="G88" s="22">
        <v>-0.45229352599222261</v>
      </c>
      <c r="H88" s="22">
        <v>2.3963908776968497</v>
      </c>
      <c r="I88" s="22">
        <v>-0.8444086503005428</v>
      </c>
      <c r="J88" s="22">
        <v>0.31255785097734667</v>
      </c>
      <c r="K88" s="22">
        <v>-0.81419377182140351</v>
      </c>
      <c r="L88" s="22">
        <v>-1.0637483569188699</v>
      </c>
      <c r="M88" s="22">
        <v>-1.0821372717577979</v>
      </c>
      <c r="N88" s="22">
        <v>-2.0076924585727438</v>
      </c>
      <c r="O88" s="22">
        <v>-0.67161373294982263</v>
      </c>
      <c r="P88" s="22">
        <v>0.9094917861648536</v>
      </c>
      <c r="Q88" s="22">
        <v>0.55852515932839997</v>
      </c>
      <c r="R88" s="22">
        <v>0.30185163715215035</v>
      </c>
      <c r="S88" s="22">
        <v>0.4324246353658589</v>
      </c>
      <c r="T88" s="22">
        <v>-0.91879386209227365</v>
      </c>
      <c r="U88" s="17">
        <v>-1.8828915887802304</v>
      </c>
      <c r="V88" s="21">
        <v>0</v>
      </c>
      <c r="W88" s="21">
        <v>0</v>
      </c>
      <c r="X88" s="21">
        <v>0</v>
      </c>
      <c r="Y88" s="21">
        <v>0</v>
      </c>
      <c r="Z88" s="21">
        <v>0</v>
      </c>
    </row>
    <row r="89" spans="1:26" x14ac:dyDescent="0.25">
      <c r="A89" s="21">
        <v>1957</v>
      </c>
      <c r="B89" s="22">
        <v>1.7784988523559583E-2</v>
      </c>
      <c r="C89" s="22">
        <v>-0.1909636768748085</v>
      </c>
      <c r="D89" s="22">
        <v>0.42565056607434659</v>
      </c>
      <c r="E89" s="22">
        <v>-0.61316529381419316</v>
      </c>
      <c r="F89" s="22">
        <v>0.89625056684093163</v>
      </c>
      <c r="G89" s="22">
        <v>-0.43743272015923723</v>
      </c>
      <c r="H89" s="22">
        <v>2.4055091433304292</v>
      </c>
      <c r="I89" s="22">
        <v>-0.75696626790870047</v>
      </c>
      <c r="J89" s="22">
        <v>0.2970627232131326</v>
      </c>
      <c r="K89" s="22">
        <v>-0.79347408635261307</v>
      </c>
      <c r="L89" s="22">
        <v>-1.0737937608694867</v>
      </c>
      <c r="M89" s="22">
        <v>-1.0949999194780684</v>
      </c>
      <c r="N89" s="22">
        <v>-2.0010080953913079</v>
      </c>
      <c r="O89" s="22">
        <v>-0.66732480839113917</v>
      </c>
      <c r="P89" s="22">
        <v>0.92625345645044477</v>
      </c>
      <c r="Q89" s="22">
        <v>0.55615710384802119</v>
      </c>
      <c r="R89" s="22">
        <v>0.33844818277786154</v>
      </c>
      <c r="S89" s="22">
        <v>0.44634241989821172</v>
      </c>
      <c r="T89" s="22">
        <v>-0.91379385167556781</v>
      </c>
      <c r="U89" s="17">
        <v>-1.9164059212184024</v>
      </c>
      <c r="V89" s="21">
        <v>0</v>
      </c>
      <c r="W89" s="21">
        <v>0</v>
      </c>
      <c r="X89" s="21">
        <v>0</v>
      </c>
      <c r="Y89" s="21">
        <v>0</v>
      </c>
      <c r="Z89" s="21">
        <v>0</v>
      </c>
    </row>
    <row r="90" spans="1:26" x14ac:dyDescent="0.25">
      <c r="A90" s="21">
        <v>1958</v>
      </c>
      <c r="B90" s="22">
        <v>2.5113432541637816E-2</v>
      </c>
      <c r="C90" s="22">
        <v>-0.18268226026753498</v>
      </c>
      <c r="D90" s="22">
        <v>0.43915217084492447</v>
      </c>
      <c r="E90" s="22">
        <v>-0.5980891712079226</v>
      </c>
      <c r="F90" s="22">
        <v>0.90655286658797785</v>
      </c>
      <c r="G90" s="22">
        <v>-0.43000466727890319</v>
      </c>
      <c r="H90" s="22">
        <v>2.4138215765154527</v>
      </c>
      <c r="I90" s="22">
        <v>-0.72996755711770078</v>
      </c>
      <c r="J90" s="22">
        <v>0.33302856704317374</v>
      </c>
      <c r="K90" s="22">
        <v>-0.78540232254649911</v>
      </c>
      <c r="L90" s="22">
        <v>-1.087867719455254</v>
      </c>
      <c r="M90" s="22">
        <v>-1.1163696854540539</v>
      </c>
      <c r="N90" s="22">
        <v>-2.0130541251504592</v>
      </c>
      <c r="O90" s="22">
        <v>-0.67649659128357831</v>
      </c>
      <c r="P90" s="22">
        <v>0.94391379725202029</v>
      </c>
      <c r="Q90" s="22">
        <v>0.57044437967424588</v>
      </c>
      <c r="R90" s="22">
        <v>0.30754268945501451</v>
      </c>
      <c r="S90" s="22">
        <v>0.46500994598274153</v>
      </c>
      <c r="T90" s="22">
        <v>-0.92381899829494663</v>
      </c>
      <c r="U90" s="17">
        <v>-1.8503884578374898</v>
      </c>
      <c r="V90" s="21">
        <v>0</v>
      </c>
      <c r="W90" s="21">
        <v>0</v>
      </c>
      <c r="X90" s="21">
        <v>0</v>
      </c>
      <c r="Y90" s="21">
        <v>0</v>
      </c>
      <c r="Z90" s="21">
        <v>0</v>
      </c>
    </row>
    <row r="91" spans="1:26" x14ac:dyDescent="0.25">
      <c r="A91" s="21">
        <v>1959</v>
      </c>
      <c r="B91" s="22">
        <v>0.04</v>
      </c>
      <c r="C91" s="22">
        <v>-0.14828974138610204</v>
      </c>
      <c r="D91" s="22">
        <v>0.44730549534200731</v>
      </c>
      <c r="E91" s="22">
        <v>-0.55821655050575758</v>
      </c>
      <c r="F91" s="22">
        <v>0.94898832426887092</v>
      </c>
      <c r="G91" s="22">
        <v>-0.3990329042987163</v>
      </c>
      <c r="H91" s="22">
        <v>2.4163662799016739</v>
      </c>
      <c r="I91" s="22">
        <v>-0.70750502358400025</v>
      </c>
      <c r="J91" s="22">
        <v>0.28898947812927134</v>
      </c>
      <c r="K91" s="22">
        <v>-0.71853125346057556</v>
      </c>
      <c r="L91" s="22">
        <v>-1.0832245447592104</v>
      </c>
      <c r="M91" s="22">
        <v>-1.113024168900052</v>
      </c>
      <c r="N91" s="22">
        <v>-2.0011462775305708</v>
      </c>
      <c r="O91" s="22">
        <v>-0.65312504896298373</v>
      </c>
      <c r="P91" s="22">
        <v>0.98233562162981725</v>
      </c>
      <c r="Q91" s="22">
        <v>0.59233552100652065</v>
      </c>
      <c r="R91" s="22">
        <v>0.31199210396039606</v>
      </c>
      <c r="S91" s="22">
        <v>0.49452135875997555</v>
      </c>
      <c r="T91" s="22">
        <v>-0.90386821187559785</v>
      </c>
      <c r="U91" s="17">
        <v>-1.7041822796113013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</row>
    <row r="92" spans="1:26" x14ac:dyDescent="0.25">
      <c r="A92" s="21">
        <v>1960</v>
      </c>
      <c r="B92" s="22">
        <v>3.8469945355191257E-2</v>
      </c>
      <c r="C92" s="22">
        <v>-9.5369903797023786E-2</v>
      </c>
      <c r="D92" s="22">
        <v>0.49283931462418196</v>
      </c>
      <c r="E92" s="22">
        <v>-0.52684038947471457</v>
      </c>
      <c r="F92" s="22">
        <v>1.0108798120002973</v>
      </c>
      <c r="G92" s="22">
        <v>-0.34997545617614367</v>
      </c>
      <c r="H92" s="22">
        <v>2.4464538201883745</v>
      </c>
      <c r="I92" s="22">
        <v>-0.62398405372418642</v>
      </c>
      <c r="J92" s="22">
        <v>0.37822203066039373</v>
      </c>
      <c r="K92" s="22">
        <v>-0.70544701865799275</v>
      </c>
      <c r="L92" s="22">
        <v>-1.087330213970763</v>
      </c>
      <c r="M92" s="22">
        <v>-1.1114165981046198</v>
      </c>
      <c r="N92" s="22">
        <v>-2.0051918093368633</v>
      </c>
      <c r="O92" s="22">
        <v>-0.64433654116042216</v>
      </c>
      <c r="P92" s="22">
        <v>1.0380748157233197</v>
      </c>
      <c r="Q92" s="22">
        <v>0.61521137861434672</v>
      </c>
      <c r="R92" s="22">
        <v>0.29954683162341583</v>
      </c>
      <c r="S92" s="22">
        <v>0.53306548096558104</v>
      </c>
      <c r="T92" s="22">
        <v>-0.89894209353954202</v>
      </c>
      <c r="U92" s="17">
        <v>-1.6562757376646999</v>
      </c>
      <c r="V92" s="21">
        <v>0</v>
      </c>
      <c r="W92" s="21">
        <v>0</v>
      </c>
      <c r="X92" s="21">
        <v>0</v>
      </c>
      <c r="Y92" s="21">
        <v>0</v>
      </c>
      <c r="Z92" s="21">
        <v>0</v>
      </c>
    </row>
    <row r="93" spans="1:26" x14ac:dyDescent="0.25">
      <c r="A93" s="21">
        <v>1961</v>
      </c>
      <c r="B93" s="22">
        <v>3.6684931506849316E-2</v>
      </c>
      <c r="C93" s="22">
        <v>-7.7233805975698344E-2</v>
      </c>
      <c r="D93" s="22">
        <v>0.5325682781937352</v>
      </c>
      <c r="E93" s="22">
        <v>-0.51681670508817734</v>
      </c>
      <c r="F93" s="22">
        <v>1.0146894945416145</v>
      </c>
      <c r="G93" s="22">
        <v>-0.32569516527419795</v>
      </c>
      <c r="H93" s="22">
        <v>2.4692930005149791</v>
      </c>
      <c r="I93" s="22">
        <v>-0.54493387657291847</v>
      </c>
      <c r="J93" s="22">
        <v>0.50205277880274701</v>
      </c>
      <c r="K93" s="22">
        <v>-0.73581073786741247</v>
      </c>
      <c r="L93" s="22">
        <v>-1.1049657171561731</v>
      </c>
      <c r="M93" s="22">
        <v>-1.1282477643855406</v>
      </c>
      <c r="N93" s="22">
        <v>-1.9933254198977173</v>
      </c>
      <c r="O93" s="22">
        <v>-0.65294076008190471</v>
      </c>
      <c r="P93" s="22">
        <v>1.0473775963964429</v>
      </c>
      <c r="Q93" s="22">
        <v>0.62755843276755685</v>
      </c>
      <c r="R93" s="22">
        <v>0.29562371257485032</v>
      </c>
      <c r="S93" s="22">
        <v>0.55112222127416266</v>
      </c>
      <c r="T93" s="22">
        <v>-0.90140211938040438</v>
      </c>
      <c r="U93" s="17">
        <v>-1.6651779392726496</v>
      </c>
      <c r="V93" s="21">
        <v>0</v>
      </c>
      <c r="W93" s="21">
        <v>0</v>
      </c>
      <c r="X93" s="21">
        <v>0</v>
      </c>
      <c r="Y93" s="21">
        <v>0</v>
      </c>
      <c r="Z93" s="21">
        <v>0</v>
      </c>
    </row>
    <row r="94" spans="1:26" x14ac:dyDescent="0.25">
      <c r="A94" s="21">
        <v>1962</v>
      </c>
      <c r="B94" s="22">
        <v>3.3575342465753423E-2</v>
      </c>
      <c r="C94" s="22">
        <v>-7.5444226979861403E-2</v>
      </c>
      <c r="D94" s="22">
        <v>0.55551275620305618</v>
      </c>
      <c r="E94" s="22">
        <v>-0.50069596196751331</v>
      </c>
      <c r="F94" s="22">
        <v>1.0019444252366214</v>
      </c>
      <c r="G94" s="22">
        <v>-0.31779891388929576</v>
      </c>
      <c r="H94" s="22">
        <v>2.4628257892165579</v>
      </c>
      <c r="I94" s="22">
        <v>-0.45844220485454046</v>
      </c>
      <c r="J94" s="22">
        <v>7.0432272650644084E-2</v>
      </c>
      <c r="K94" s="22">
        <v>-0.59016650536720838</v>
      </c>
      <c r="L94" s="22">
        <v>-1.123407487710528</v>
      </c>
      <c r="M94" s="22">
        <v>-1.152737335488045</v>
      </c>
      <c r="N94" s="22">
        <v>-1.9763307457560249</v>
      </c>
      <c r="O94" s="22">
        <v>-0.65658740663010773</v>
      </c>
      <c r="P94" s="22">
        <v>1.0494819298690243</v>
      </c>
      <c r="Q94" s="22">
        <v>0.62664988240869846</v>
      </c>
      <c r="R94" s="22">
        <v>0.31649855371900826</v>
      </c>
      <c r="S94" s="22">
        <v>0.56273768126661472</v>
      </c>
      <c r="T94" s="22">
        <v>-0.89894209353954202</v>
      </c>
      <c r="U94" s="17">
        <v>-1.6185838721903714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</row>
    <row r="95" spans="1:26" x14ac:dyDescent="0.25">
      <c r="A95" s="21">
        <v>1963</v>
      </c>
      <c r="B95" s="22">
        <v>2.0027397260273975E-2</v>
      </c>
      <c r="C95" s="22">
        <v>-3.4065176957258289E-2</v>
      </c>
      <c r="D95" s="22">
        <v>0.61465122821009543</v>
      </c>
      <c r="E95" s="22">
        <v>-0.45762506291164079</v>
      </c>
      <c r="F95" s="22">
        <v>1.0625451090401783</v>
      </c>
      <c r="G95" s="22">
        <v>-0.28452282951818259</v>
      </c>
      <c r="H95" s="22">
        <v>2.5307790403575665</v>
      </c>
      <c r="I95" s="22">
        <v>-0.4177356837990418</v>
      </c>
      <c r="J95" s="22">
        <v>0.30292794430263642</v>
      </c>
      <c r="K95" s="22">
        <v>-0.59299421043641709</v>
      </c>
      <c r="L95" s="22">
        <v>-1.1275797533365008</v>
      </c>
      <c r="M95" s="22">
        <v>-1.1626749239079692</v>
      </c>
      <c r="N95" s="22">
        <v>-1.990650408936772</v>
      </c>
      <c r="O95" s="22">
        <v>-0.64358247037841099</v>
      </c>
      <c r="P95" s="22">
        <v>1.0926172242684593</v>
      </c>
      <c r="Q95" s="22">
        <v>0.6546703223571092</v>
      </c>
      <c r="R95" s="22">
        <v>0.30985059625635308</v>
      </c>
      <c r="S95" s="22">
        <v>0.5929160768130739</v>
      </c>
      <c r="T95" s="22">
        <v>-0.89404012293933532</v>
      </c>
      <c r="U95" s="17">
        <v>-1.5392837199813429</v>
      </c>
      <c r="V95" s="21">
        <v>0</v>
      </c>
      <c r="W95" s="21">
        <v>0</v>
      </c>
      <c r="X95" s="21">
        <v>0</v>
      </c>
      <c r="Y95" s="21">
        <v>0</v>
      </c>
      <c r="Z95" s="21">
        <v>0</v>
      </c>
    </row>
    <row r="96" spans="1:26" x14ac:dyDescent="0.25">
      <c r="A96" s="21">
        <v>1964</v>
      </c>
      <c r="B96" s="22">
        <v>3.0573770491803279E-2</v>
      </c>
      <c r="C96" s="22">
        <v>1.3022480021073956E-2</v>
      </c>
      <c r="D96" s="22">
        <v>0.64617232013180625</v>
      </c>
      <c r="E96" s="22">
        <v>-0.42943884156702611</v>
      </c>
      <c r="F96" s="22">
        <v>1.1086302596688846</v>
      </c>
      <c r="G96" s="22">
        <v>-0.23700705979695791</v>
      </c>
      <c r="H96" s="22">
        <v>2.5703296069183725</v>
      </c>
      <c r="I96" s="22">
        <v>-0.40345114949688243</v>
      </c>
      <c r="J96" s="22">
        <v>0.49948213177001893</v>
      </c>
      <c r="K96" s="22">
        <v>-0.61600617888708897</v>
      </c>
      <c r="L96" s="22">
        <v>-1.1274624840942105</v>
      </c>
      <c r="M96" s="22">
        <v>-1.1544596269753755</v>
      </c>
      <c r="N96" s="22">
        <v>-1.9872058989315944</v>
      </c>
      <c r="O96" s="22">
        <v>-0.64156857946575208</v>
      </c>
      <c r="P96" s="22">
        <v>1.1267551164593208</v>
      </c>
      <c r="Q96" s="22">
        <v>0.69215002393487068</v>
      </c>
      <c r="R96" s="22">
        <v>0.29779712739083364</v>
      </c>
      <c r="S96" s="22">
        <v>0.62537959829666168</v>
      </c>
      <c r="T96" s="22">
        <v>-0.89159811928378363</v>
      </c>
      <c r="U96" s="17">
        <v>-1.4810411508131311</v>
      </c>
      <c r="V96" s="21">
        <v>0</v>
      </c>
      <c r="W96" s="21">
        <v>0</v>
      </c>
      <c r="X96" s="21">
        <v>0</v>
      </c>
      <c r="Y96" s="21">
        <v>0</v>
      </c>
      <c r="Z96" s="21">
        <v>0</v>
      </c>
    </row>
    <row r="97" spans="1:26" x14ac:dyDescent="0.25">
      <c r="A97" s="21">
        <v>1965</v>
      </c>
      <c r="B97" s="22">
        <v>4.8332919260695932E-2</v>
      </c>
      <c r="C97" s="22">
        <v>2.745128254685527E-2</v>
      </c>
      <c r="D97" s="22">
        <v>0.65906339794727431</v>
      </c>
      <c r="E97" s="22">
        <v>-0.42677757161116076</v>
      </c>
      <c r="F97" s="22">
        <v>1.1220555498174261</v>
      </c>
      <c r="G97" s="22">
        <v>-0.22215032773037585</v>
      </c>
      <c r="H97" s="22">
        <v>2.5783251316619995</v>
      </c>
      <c r="I97" s="22">
        <v>-0.37999924460144252</v>
      </c>
      <c r="J97" s="22">
        <v>0.56800524768879956</v>
      </c>
      <c r="K97" s="22">
        <v>-0.63669467254905698</v>
      </c>
      <c r="L97" s="22">
        <v>-1.1390421897080723</v>
      </c>
      <c r="M97" s="22">
        <v>-1.1645154496779595</v>
      </c>
      <c r="N97" s="22">
        <v>-1.9862023865543543</v>
      </c>
      <c r="O97" s="22">
        <v>-0.64199650900655247</v>
      </c>
      <c r="P97" s="22">
        <v>1.1458875431144775</v>
      </c>
      <c r="Q97" s="22">
        <v>0.70701026042462911</v>
      </c>
      <c r="R97" s="22">
        <v>0.30862874251497008</v>
      </c>
      <c r="S97" s="22">
        <v>0.64308937044580383</v>
      </c>
      <c r="T97" s="22">
        <v>-0.89159811928378363</v>
      </c>
      <c r="U97" s="17">
        <v>-1.4812027159120809</v>
      </c>
      <c r="V97" s="21">
        <v>0</v>
      </c>
      <c r="W97" s="21">
        <v>0</v>
      </c>
      <c r="X97" s="21">
        <v>0</v>
      </c>
      <c r="Y97" s="21">
        <v>0</v>
      </c>
      <c r="Z97" s="21">
        <v>0</v>
      </c>
    </row>
    <row r="98" spans="1:26" x14ac:dyDescent="0.25">
      <c r="A98" s="21">
        <v>1966</v>
      </c>
      <c r="B98" s="22">
        <v>4.7241674173588474E-2</v>
      </c>
      <c r="C98" s="22">
        <v>3.757549348175912E-2</v>
      </c>
      <c r="D98" s="22">
        <v>0.69222127775636844</v>
      </c>
      <c r="E98" s="22">
        <v>-0.42222744214087998</v>
      </c>
      <c r="F98" s="22">
        <v>1.100215121691051</v>
      </c>
      <c r="G98" s="22">
        <v>-0.19870958625562479</v>
      </c>
      <c r="H98" s="22">
        <v>2.5836675544571932</v>
      </c>
      <c r="I98" s="22">
        <v>-0.28977874804613873</v>
      </c>
      <c r="J98" s="22">
        <v>0.38521304906762427</v>
      </c>
      <c r="K98" s="22">
        <v>-0.57074830698805479</v>
      </c>
      <c r="L98" s="22">
        <v>-1.1674552105271794</v>
      </c>
      <c r="M98" s="22">
        <v>-1.1953093782031421</v>
      </c>
      <c r="N98" s="22">
        <v>-1.9665078400848897</v>
      </c>
      <c r="O98" s="22">
        <v>-0.66758313213821385</v>
      </c>
      <c r="P98" s="22">
        <v>1.1423335027229191</v>
      </c>
      <c r="Q98" s="22">
        <v>0.72494060290041729</v>
      </c>
      <c r="R98" s="22">
        <v>0.31549116541353389</v>
      </c>
      <c r="S98" s="22">
        <v>0.66465126148117637</v>
      </c>
      <c r="T98" s="22">
        <v>-0.90386821187559785</v>
      </c>
      <c r="U98" s="17">
        <v>-1.4897723678295018</v>
      </c>
      <c r="V98" s="21">
        <v>0</v>
      </c>
      <c r="W98" s="21">
        <v>0</v>
      </c>
      <c r="X98" s="21">
        <v>0</v>
      </c>
      <c r="Y98" s="21">
        <v>0</v>
      </c>
      <c r="Z98" s="21">
        <v>0</v>
      </c>
    </row>
    <row r="99" spans="1:26" x14ac:dyDescent="0.25">
      <c r="A99" s="21">
        <v>1967</v>
      </c>
      <c r="B99" s="22">
        <v>5.6325992739177273E-2</v>
      </c>
      <c r="C99" s="22">
        <v>5.9244286687998471E-2</v>
      </c>
      <c r="D99" s="22">
        <v>0.70889115334596164</v>
      </c>
      <c r="E99" s="22">
        <v>-0.40156097995985102</v>
      </c>
      <c r="F99" s="22">
        <v>1.1163398951531747</v>
      </c>
      <c r="G99" s="22">
        <v>-0.17479170579263523</v>
      </c>
      <c r="H99" s="22">
        <v>2.606704457530463</v>
      </c>
      <c r="I99" s="22">
        <v>-0.28574870200501568</v>
      </c>
      <c r="J99" s="22">
        <v>0.28222074725207308</v>
      </c>
      <c r="K99" s="22">
        <v>-0.5170162933450263</v>
      </c>
      <c r="L99" s="22">
        <v>-1.173697468604145</v>
      </c>
      <c r="M99" s="22">
        <v>-1.2118837026957663</v>
      </c>
      <c r="N99" s="22">
        <v>-1.9535837130431515</v>
      </c>
      <c r="O99" s="22">
        <v>-0.66245211209734178</v>
      </c>
      <c r="P99" s="22">
        <v>1.1559167859169381</v>
      </c>
      <c r="Q99" s="22">
        <v>0.75925149669590675</v>
      </c>
      <c r="R99" s="22">
        <v>0.33283790361836763</v>
      </c>
      <c r="S99" s="22">
        <v>0.69217609294840099</v>
      </c>
      <c r="T99" s="22">
        <v>-0.89648810457797545</v>
      </c>
      <c r="U99" s="17">
        <v>-1.445587792688354</v>
      </c>
      <c r="V99" s="21">
        <v>0</v>
      </c>
      <c r="W99" s="21">
        <v>0</v>
      </c>
      <c r="X99" s="21">
        <v>0</v>
      </c>
      <c r="Y99" s="21">
        <v>0</v>
      </c>
      <c r="Z99" s="21">
        <v>0</v>
      </c>
    </row>
    <row r="100" spans="1:26" x14ac:dyDescent="0.25">
      <c r="A100" s="21">
        <v>1968</v>
      </c>
      <c r="B100" s="22">
        <v>3.7155343685456206E-2</v>
      </c>
      <c r="C100" s="22">
        <v>0.10773354442602424</v>
      </c>
      <c r="D100" s="22">
        <v>0.74437274972703371</v>
      </c>
      <c r="E100" s="22">
        <v>-0.36544042189075998</v>
      </c>
      <c r="F100" s="22">
        <v>1.1568053875339981</v>
      </c>
      <c r="G100" s="22">
        <v>-0.12307822152836441</v>
      </c>
      <c r="H100" s="22">
        <v>2.6518176394134132</v>
      </c>
      <c r="I100" s="22">
        <v>-0.26985425453280198</v>
      </c>
      <c r="J100" s="22">
        <v>0.66425685673398949</v>
      </c>
      <c r="K100" s="22">
        <v>-0.58861425429255398</v>
      </c>
      <c r="L100" s="22">
        <v>-1.1775014470415757</v>
      </c>
      <c r="M100" s="22">
        <v>-1.216997045285777</v>
      </c>
      <c r="N100" s="22">
        <v>-1.9382339075938761</v>
      </c>
      <c r="O100" s="22">
        <v>-0.65835029853151372</v>
      </c>
      <c r="P100" s="22">
        <v>1.1855111086390779</v>
      </c>
      <c r="Q100" s="22">
        <v>0.80977598653152094</v>
      </c>
      <c r="R100" s="22">
        <v>0.34763429222443748</v>
      </c>
      <c r="S100" s="22">
        <v>0.73350530195639274</v>
      </c>
      <c r="T100" s="22">
        <v>-0.8891620644859024</v>
      </c>
      <c r="U100" s="17">
        <v>-1.44251331299202</v>
      </c>
      <c r="V100" s="21">
        <v>0</v>
      </c>
      <c r="W100" s="21">
        <v>0</v>
      </c>
      <c r="X100" s="21">
        <v>0</v>
      </c>
      <c r="Y100" s="21">
        <v>0</v>
      </c>
      <c r="Z100" s="21">
        <v>0</v>
      </c>
    </row>
    <row r="101" spans="1:26" x14ac:dyDescent="0.25">
      <c r="A101" s="21">
        <v>1969</v>
      </c>
      <c r="B101" s="22">
        <v>6.376949395712514E-2</v>
      </c>
      <c r="C101" s="22">
        <v>0.12232043570104044</v>
      </c>
      <c r="D101" s="22">
        <v>0.77444968551304616</v>
      </c>
      <c r="E101" s="22">
        <v>-0.36530053671036083</v>
      </c>
      <c r="F101" s="22">
        <v>1.1773290868870181</v>
      </c>
      <c r="G101" s="22">
        <v>-0.11087345146667081</v>
      </c>
      <c r="H101" s="22">
        <v>2.640162360050005</v>
      </c>
      <c r="I101" s="22">
        <v>-0.15880029687047417</v>
      </c>
      <c r="J101" s="22">
        <v>0.48565799981279401</v>
      </c>
      <c r="K101" s="22">
        <v>-0.5267599706852617</v>
      </c>
      <c r="L101" s="22">
        <v>-1.1825065347294081</v>
      </c>
      <c r="M101" s="22">
        <v>-1.2221588060991804</v>
      </c>
      <c r="N101" s="22">
        <v>-1.9177586161321025</v>
      </c>
      <c r="O101" s="22">
        <v>-0.62955607777841394</v>
      </c>
      <c r="P101" s="22">
        <v>1.2130349531826035</v>
      </c>
      <c r="Q101" s="22">
        <v>0.79227780186389862</v>
      </c>
      <c r="R101" s="22">
        <v>0.36770019068708865</v>
      </c>
      <c r="S101" s="22">
        <v>0.74267098110531771</v>
      </c>
      <c r="T101" s="22">
        <v>-0.8627499649461251</v>
      </c>
      <c r="U101" s="17">
        <v>-1.4475821756308662</v>
      </c>
      <c r="V101" s="21">
        <v>0</v>
      </c>
      <c r="W101" s="21">
        <v>0</v>
      </c>
      <c r="X101" s="21">
        <v>0</v>
      </c>
      <c r="Y101" s="21">
        <v>0</v>
      </c>
      <c r="Z101" s="21">
        <v>0</v>
      </c>
    </row>
    <row r="102" spans="1:26" x14ac:dyDescent="0.25">
      <c r="A102" s="21">
        <v>1970</v>
      </c>
      <c r="B102" s="22">
        <v>4.2069232703382101E-2</v>
      </c>
      <c r="C102" s="22">
        <v>0.14606592853</v>
      </c>
      <c r="D102" s="22">
        <v>0.7970445946413186</v>
      </c>
      <c r="E102" s="22">
        <v>-0.36698574450164589</v>
      </c>
      <c r="F102" s="22">
        <v>1.2045504261073305</v>
      </c>
      <c r="G102" s="22">
        <v>-8.8531861718218419E-2</v>
      </c>
      <c r="H102" s="22">
        <v>2.6605279168515361</v>
      </c>
      <c r="I102" s="22">
        <v>-0.13214894745853151</v>
      </c>
      <c r="J102" s="22">
        <v>0.42193598806950239</v>
      </c>
      <c r="K102" s="22">
        <v>-0.51021760391650506</v>
      </c>
      <c r="L102" s="22">
        <v>-1.2045559991520352</v>
      </c>
      <c r="M102" s="22">
        <v>-1.2471440859191651</v>
      </c>
      <c r="N102" s="22">
        <v>-1.8525575967272365</v>
      </c>
      <c r="O102" s="22">
        <v>-0.5594753089016874</v>
      </c>
      <c r="P102" s="22">
        <v>1.249581250458295</v>
      </c>
      <c r="Q102" s="22">
        <v>0.82411368266275731</v>
      </c>
      <c r="R102" s="22">
        <v>0.36690720740273325</v>
      </c>
      <c r="S102" s="22">
        <v>0.77691445841934292</v>
      </c>
      <c r="T102" s="22">
        <v>-0.79407309914990587</v>
      </c>
      <c r="U102" s="17">
        <v>-1.4565087827639347</v>
      </c>
      <c r="V102" s="21">
        <v>0</v>
      </c>
      <c r="W102" s="21">
        <v>0</v>
      </c>
      <c r="X102" s="21">
        <v>0</v>
      </c>
      <c r="Y102" s="21">
        <v>0</v>
      </c>
      <c r="Z102" s="21">
        <v>0</v>
      </c>
    </row>
    <row r="103" spans="1:26" x14ac:dyDescent="0.25">
      <c r="A103" s="21">
        <v>1971</v>
      </c>
      <c r="B103" s="22">
        <v>-7.1710500027915638E-3</v>
      </c>
      <c r="C103" s="22">
        <v>0.17490357892413452</v>
      </c>
      <c r="D103" s="22">
        <v>0.85530197624171644</v>
      </c>
      <c r="E103" s="22">
        <v>-0.33430032945632726</v>
      </c>
      <c r="F103" s="22">
        <v>1.249564646769731</v>
      </c>
      <c r="G103" s="22">
        <v>-6.6319085789980886E-2</v>
      </c>
      <c r="H103" s="22">
        <v>2.7021626991021628</v>
      </c>
      <c r="I103" s="22">
        <v>-4.4428195153387355E-2</v>
      </c>
      <c r="J103" s="22">
        <v>-7.7066124205711434E-2</v>
      </c>
      <c r="K103" s="22">
        <v>-0.36743757560781293</v>
      </c>
      <c r="L103" s="22">
        <v>-1.2265788256885477</v>
      </c>
      <c r="M103" s="22">
        <v>-1.2736526202576617</v>
      </c>
      <c r="N103" s="22">
        <v>-1.8643191487863855</v>
      </c>
      <c r="O103" s="22">
        <v>-0.54843541622667358</v>
      </c>
      <c r="P103" s="22">
        <v>1.2975210150210663</v>
      </c>
      <c r="Q103" s="22">
        <v>0.83856620693639905</v>
      </c>
      <c r="R103" s="22">
        <v>0.3476588378181289</v>
      </c>
      <c r="S103" s="22">
        <v>0.80650397028648801</v>
      </c>
      <c r="T103" s="22">
        <v>-0.78965808094078915</v>
      </c>
      <c r="U103" s="17">
        <v>-1.4100793699762411</v>
      </c>
      <c r="V103" s="21">
        <v>0</v>
      </c>
      <c r="W103" s="21">
        <v>0</v>
      </c>
      <c r="X103" s="21">
        <v>0</v>
      </c>
      <c r="Y103" s="21">
        <v>0</v>
      </c>
      <c r="Z103" s="21">
        <v>0</v>
      </c>
    </row>
    <row r="104" spans="1:26" x14ac:dyDescent="0.25">
      <c r="A104" s="21">
        <v>1972</v>
      </c>
      <c r="B104" s="22">
        <v>1.247933744142892E-2</v>
      </c>
      <c r="C104" s="22">
        <v>0.21393989349936712</v>
      </c>
      <c r="D104" s="22">
        <v>0.91513200068443101</v>
      </c>
      <c r="E104" s="22">
        <v>-0.28040423054941882</v>
      </c>
      <c r="F104" s="22">
        <v>1.275196395623708</v>
      </c>
      <c r="G104" s="22">
        <v>-2.1782440021702629E-2</v>
      </c>
      <c r="H104" s="22">
        <v>2.8020164463556059</v>
      </c>
      <c r="I104" s="22">
        <v>-5.7957730509163016E-2</v>
      </c>
      <c r="J104" s="22">
        <v>0.38134601690236708</v>
      </c>
      <c r="K104" s="22">
        <v>-0.390489676931699</v>
      </c>
      <c r="L104" s="22">
        <v>-1.2150635245172821</v>
      </c>
      <c r="M104" s="22">
        <v>-1.2645252509701543</v>
      </c>
      <c r="N104" s="22">
        <v>-1.8334468900247389</v>
      </c>
      <c r="O104" s="22">
        <v>-0.53646805437932832</v>
      </c>
      <c r="P104" s="22">
        <v>1.2851359288791242</v>
      </c>
      <c r="Q104" s="22">
        <v>0.8807725548101546</v>
      </c>
      <c r="R104" s="22">
        <v>0.33064997070007113</v>
      </c>
      <c r="S104" s="22">
        <v>0.82102756088761986</v>
      </c>
      <c r="T104" s="22">
        <v>-0.77219038790039818</v>
      </c>
      <c r="U104" s="17">
        <v>-1.2266809684902831</v>
      </c>
      <c r="V104" s="21">
        <v>0</v>
      </c>
      <c r="W104" s="21">
        <v>0</v>
      </c>
      <c r="X104" s="21">
        <v>0</v>
      </c>
      <c r="Y104" s="21">
        <v>0</v>
      </c>
      <c r="Z104" s="21">
        <v>0</v>
      </c>
    </row>
    <row r="105" spans="1:26" x14ac:dyDescent="0.25">
      <c r="A105" s="21">
        <v>1973</v>
      </c>
      <c r="B105" s="22">
        <v>5.6336317642085555E-2</v>
      </c>
      <c r="C105" s="22">
        <v>0.27481845577899328</v>
      </c>
      <c r="D105" s="22">
        <v>1.0250375379738119</v>
      </c>
      <c r="E105" s="22">
        <v>-0.22302314018361868</v>
      </c>
      <c r="F105" s="22">
        <v>1.3154484619087554</v>
      </c>
      <c r="G105" s="22">
        <v>4.7360053313509093E-2</v>
      </c>
      <c r="H105" s="22">
        <v>2.8719666076814758</v>
      </c>
      <c r="I105" s="22">
        <v>0.1251889681887263</v>
      </c>
      <c r="J105" s="22">
        <v>0.40685052307825659</v>
      </c>
      <c r="K105" s="22">
        <v>-0.32559414065939973</v>
      </c>
      <c r="L105" s="22">
        <v>-1.2102681775609161</v>
      </c>
      <c r="M105" s="22">
        <v>-1.2516801499280932</v>
      </c>
      <c r="N105" s="22">
        <v>-1.8215161009977143</v>
      </c>
      <c r="O105" s="22">
        <v>-0.55342769240246803</v>
      </c>
      <c r="P105" s="22">
        <v>1.3010462038969548</v>
      </c>
      <c r="Q105" s="22">
        <v>0.88597946780655756</v>
      </c>
      <c r="R105" s="22">
        <v>0.31216016050309997</v>
      </c>
      <c r="S105" s="22">
        <v>0.8405298401890714</v>
      </c>
      <c r="T105" s="22">
        <v>-0.78088609486795213</v>
      </c>
      <c r="U105" s="17">
        <v>-1.1390150965576609</v>
      </c>
      <c r="V105" s="21">
        <v>0</v>
      </c>
      <c r="W105" s="21">
        <v>0</v>
      </c>
      <c r="X105" s="21">
        <v>0</v>
      </c>
      <c r="Y105" s="21">
        <v>0</v>
      </c>
      <c r="Z105" s="21">
        <v>0</v>
      </c>
    </row>
    <row r="106" spans="1:26" x14ac:dyDescent="0.25">
      <c r="A106" s="21">
        <v>1974</v>
      </c>
      <c r="B106" s="22">
        <v>-1.926019694255798E-2</v>
      </c>
      <c r="C106" s="22">
        <v>0.24955501361145643</v>
      </c>
      <c r="D106" s="22">
        <v>1.1339252814901426</v>
      </c>
      <c r="E106" s="22">
        <v>-0.21579056646657618</v>
      </c>
      <c r="F106" s="22">
        <v>1.2827394969571109</v>
      </c>
      <c r="G106" s="22">
        <v>2.5021608008192139E-2</v>
      </c>
      <c r="H106" s="22">
        <v>2.9428886513060806</v>
      </c>
      <c r="I106" s="22">
        <v>0.29662120242392936</v>
      </c>
      <c r="J106" s="22">
        <v>0.85869309359463064</v>
      </c>
      <c r="K106" s="22">
        <v>-0.45693975328200837</v>
      </c>
      <c r="L106" s="22">
        <v>-1.2183336873143451</v>
      </c>
      <c r="M106" s="22">
        <v>-1.2597273978458396</v>
      </c>
      <c r="N106" s="22">
        <v>-1.8518948868809453</v>
      </c>
      <c r="O106" s="22">
        <v>-0.59417699793202672</v>
      </c>
      <c r="P106" s="22">
        <v>1.2527064826853289</v>
      </c>
      <c r="Q106" s="22">
        <v>0.81784442577310168</v>
      </c>
      <c r="R106" s="22">
        <v>0.34165548970286047</v>
      </c>
      <c r="S106" s="22">
        <v>0.7882344752664644</v>
      </c>
      <c r="T106" s="22">
        <v>-0.81871040353529101</v>
      </c>
      <c r="U106" s="17">
        <v>-1.1425127808862974</v>
      </c>
      <c r="V106" s="21">
        <v>0</v>
      </c>
      <c r="W106" s="21">
        <v>0</v>
      </c>
      <c r="X106" s="21">
        <v>0</v>
      </c>
      <c r="Y106" s="21">
        <v>0</v>
      </c>
      <c r="Z106" s="21">
        <v>0</v>
      </c>
    </row>
    <row r="107" spans="1:26" x14ac:dyDescent="0.25">
      <c r="A107" s="21">
        <v>1975</v>
      </c>
      <c r="B107" s="22">
        <v>-6.5009513655873527E-2</v>
      </c>
      <c r="C107" s="22">
        <v>0.23473577281290714</v>
      </c>
      <c r="D107" s="22">
        <v>1.1502810022662218</v>
      </c>
      <c r="E107" s="22">
        <v>-0.23882399258470222</v>
      </c>
      <c r="F107" s="22">
        <v>1.2579058663141582</v>
      </c>
      <c r="G107" s="22">
        <v>1.4089101697284574E-2</v>
      </c>
      <c r="H107" s="22">
        <v>2.9193671018474889</v>
      </c>
      <c r="I107" s="22">
        <v>0.37242514008358762</v>
      </c>
      <c r="J107" s="22">
        <v>0.21396474627821846</v>
      </c>
      <c r="K107" s="22">
        <v>-0.30457117306999953</v>
      </c>
      <c r="L107" s="22">
        <v>-1.235409066794642</v>
      </c>
      <c r="M107" s="22">
        <v>-1.2866658499410382</v>
      </c>
      <c r="N107" s="22">
        <v>-1.7845961148144907</v>
      </c>
      <c r="O107" s="22">
        <v>-0.54077935019761703</v>
      </c>
      <c r="P107" s="22">
        <v>1.2468820825161619</v>
      </c>
      <c r="Q107" s="22">
        <v>0.80302765463093606</v>
      </c>
      <c r="R107" s="22">
        <v>0.34944366989260145</v>
      </c>
      <c r="S107" s="22">
        <v>0.78664569414435659</v>
      </c>
      <c r="T107" s="22">
        <v>-0.76142602131323966</v>
      </c>
      <c r="U107" s="17">
        <v>-1.3049401380442283</v>
      </c>
      <c r="V107" s="21">
        <v>0</v>
      </c>
      <c r="W107" s="21">
        <v>0</v>
      </c>
      <c r="X107" s="21">
        <v>0</v>
      </c>
      <c r="Y107" s="21">
        <v>0</v>
      </c>
      <c r="Z107" s="21">
        <v>0</v>
      </c>
    </row>
    <row r="108" spans="1:26" x14ac:dyDescent="0.25">
      <c r="A108" s="21">
        <v>1976</v>
      </c>
      <c r="B108" s="22">
        <v>4.0522334894552099E-2</v>
      </c>
      <c r="C108" s="22">
        <v>0.26370562843535145</v>
      </c>
      <c r="D108" s="22">
        <v>1.1642254485104835</v>
      </c>
      <c r="E108" s="22">
        <v>-0.22420552983691724</v>
      </c>
      <c r="F108" s="22">
        <v>1.2893887370807029</v>
      </c>
      <c r="G108" s="22">
        <v>4.2088689033754539E-2</v>
      </c>
      <c r="H108" s="22">
        <v>2.9717239251942207</v>
      </c>
      <c r="I108" s="22">
        <v>0.32921227490128135</v>
      </c>
      <c r="J108" s="22">
        <v>0.99083411355562578</v>
      </c>
      <c r="K108" s="22">
        <v>-0.52988981136980251</v>
      </c>
      <c r="L108" s="22">
        <v>-1.2392985268951806</v>
      </c>
      <c r="M108" s="22">
        <v>-1.301137838650944</v>
      </c>
      <c r="N108" s="22">
        <v>-1.7390329965228164</v>
      </c>
      <c r="O108" s="22">
        <v>-0.49173294847586779</v>
      </c>
      <c r="P108" s="22">
        <v>1.265380528349064</v>
      </c>
      <c r="Q108" s="22">
        <v>0.85412149361903167</v>
      </c>
      <c r="R108" s="22">
        <v>0.34770531276109573</v>
      </c>
      <c r="S108" s="22">
        <v>0.82078326589589112</v>
      </c>
      <c r="T108" s="22">
        <v>-0.71334988787746478</v>
      </c>
      <c r="U108" s="17">
        <v>-1.3306009907924889</v>
      </c>
      <c r="V108" s="21">
        <v>0</v>
      </c>
      <c r="W108" s="21">
        <v>0</v>
      </c>
      <c r="X108" s="21">
        <v>0</v>
      </c>
      <c r="Y108" s="21">
        <v>0</v>
      </c>
      <c r="Z108" s="21">
        <v>0</v>
      </c>
    </row>
    <row r="109" spans="1:26" x14ac:dyDescent="0.25">
      <c r="A109" s="21">
        <v>1977</v>
      </c>
      <c r="B109" s="22">
        <v>-9.7333071685817892E-3</v>
      </c>
      <c r="C109" s="22">
        <v>0.28850545778810405</v>
      </c>
      <c r="D109" s="22">
        <v>1.1523864115186839</v>
      </c>
      <c r="E109" s="22">
        <v>-0.21605881884052999</v>
      </c>
      <c r="F109" s="22">
        <v>1.316695282159668</v>
      </c>
      <c r="G109" s="22">
        <v>6.5917307765594388E-2</v>
      </c>
      <c r="H109" s="22">
        <v>2.9044618924447621</v>
      </c>
      <c r="I109" s="22">
        <v>0.39817705511005402</v>
      </c>
      <c r="J109" s="22">
        <v>0.45151335042678786</v>
      </c>
      <c r="K109" s="22">
        <v>-0.32754901079129628</v>
      </c>
      <c r="L109" s="22">
        <v>-1.2338324216782246</v>
      </c>
      <c r="M109" s="22">
        <v>-1.2980014722409383</v>
      </c>
      <c r="N109" s="22">
        <v>-1.6956692581829313</v>
      </c>
      <c r="O109" s="22">
        <v>-0.44489128378885778</v>
      </c>
      <c r="P109" s="22">
        <v>1.3090394096009974</v>
      </c>
      <c r="Q109" s="22">
        <v>0.85506522180123556</v>
      </c>
      <c r="R109" s="22">
        <v>0.34259633485227864</v>
      </c>
      <c r="S109" s="22">
        <v>0.84676678491238133</v>
      </c>
      <c r="T109" s="22">
        <v>-0.66747943381136754</v>
      </c>
      <c r="U109" s="17">
        <v>-1.3508775942300681</v>
      </c>
      <c r="V109" s="21">
        <v>0</v>
      </c>
      <c r="W109" s="21">
        <v>0</v>
      </c>
      <c r="X109" s="21">
        <v>0</v>
      </c>
      <c r="Y109" s="21">
        <v>0</v>
      </c>
      <c r="Z109" s="21">
        <v>0</v>
      </c>
    </row>
    <row r="110" spans="1:26" x14ac:dyDescent="0.25">
      <c r="A110" s="21">
        <v>1978</v>
      </c>
      <c r="B110" s="22">
        <v>8.3773491620605794E-3</v>
      </c>
      <c r="C110" s="22">
        <v>0.32981395431138694</v>
      </c>
      <c r="D110" s="22">
        <v>1.1699481904648099</v>
      </c>
      <c r="E110" s="22">
        <v>-0.18173848772703238</v>
      </c>
      <c r="F110" s="22">
        <v>1.3515451986435392</v>
      </c>
      <c r="G110" s="22">
        <v>0.10972129983043359</v>
      </c>
      <c r="H110" s="22">
        <v>2.9421999961505998</v>
      </c>
      <c r="I110" s="22">
        <v>0.38758398334852651</v>
      </c>
      <c r="J110" s="22">
        <v>1.0482315343925452</v>
      </c>
      <c r="K110" s="22">
        <v>-0.49509960743702652</v>
      </c>
      <c r="L110" s="22">
        <v>-1.2332235655922079</v>
      </c>
      <c r="M110" s="22">
        <v>-1.2963438053046803</v>
      </c>
      <c r="N110" s="22">
        <v>-1.6699050592493661</v>
      </c>
      <c r="O110" s="22">
        <v>-0.42808116043626071</v>
      </c>
      <c r="P110" s="22">
        <v>1.3321416957129053</v>
      </c>
      <c r="Q110" s="22">
        <v>0.90088676853915284</v>
      </c>
      <c r="R110" s="22">
        <v>0.32662642241515172</v>
      </c>
      <c r="S110" s="22">
        <v>0.88172411134493545</v>
      </c>
      <c r="T110" s="22">
        <v>-0.64817381491721415</v>
      </c>
      <c r="U110" s="17">
        <v>-1.3480668600771193</v>
      </c>
      <c r="V110" s="21">
        <v>0</v>
      </c>
      <c r="W110" s="21">
        <v>0</v>
      </c>
      <c r="X110" s="21">
        <v>0</v>
      </c>
      <c r="Y110" s="21">
        <v>0</v>
      </c>
      <c r="Z110" s="21">
        <v>0</v>
      </c>
    </row>
    <row r="111" spans="1:26" x14ac:dyDescent="0.25">
      <c r="A111" s="21">
        <v>1979</v>
      </c>
      <c r="B111" s="22">
        <v>4.8131862816090686E-2</v>
      </c>
      <c r="C111" s="22">
        <v>0.36538332921305133</v>
      </c>
      <c r="D111" s="22">
        <v>1.2152076772297669</v>
      </c>
      <c r="E111" s="22">
        <v>-0.14328423363396753</v>
      </c>
      <c r="F111" s="22">
        <v>1.4081304850397658</v>
      </c>
      <c r="G111" s="22">
        <v>0.13708763950914599</v>
      </c>
      <c r="H111" s="22">
        <v>2.9020665139264272</v>
      </c>
      <c r="I111" s="22">
        <v>0.54349927058661285</v>
      </c>
      <c r="J111" s="22">
        <v>0.87633206146095965</v>
      </c>
      <c r="K111" s="22">
        <v>-0.36256454571633423</v>
      </c>
      <c r="L111" s="22">
        <v>-1.234618169931168</v>
      </c>
      <c r="M111" s="22">
        <v>-1.2962335575115211</v>
      </c>
      <c r="N111" s="22">
        <v>-1.6890107504878094</v>
      </c>
      <c r="O111" s="22">
        <v>-0.41796790495718938</v>
      </c>
      <c r="P111" s="22">
        <v>1.4017432498136562</v>
      </c>
      <c r="Q111" s="22">
        <v>0.88140134859122765</v>
      </c>
      <c r="R111" s="22">
        <v>0.31892753189437301</v>
      </c>
      <c r="S111" s="22">
        <v>0.90374986850866523</v>
      </c>
      <c r="T111" s="22">
        <v>-0.64626359466109484</v>
      </c>
      <c r="U111" s="17">
        <v>-1.335435542722798</v>
      </c>
      <c r="V111" s="21">
        <v>0</v>
      </c>
      <c r="W111" s="21">
        <v>0</v>
      </c>
      <c r="X111" s="21">
        <v>0</v>
      </c>
      <c r="Y111" s="21">
        <v>0</v>
      </c>
      <c r="Z111" s="21">
        <v>0</v>
      </c>
    </row>
    <row r="112" spans="1:26" x14ac:dyDescent="0.25">
      <c r="A112" s="21">
        <v>1980</v>
      </c>
      <c r="B112" s="22">
        <v>3.5704228868582731E-2</v>
      </c>
      <c r="C112" s="22">
        <v>0.34316858683813778</v>
      </c>
      <c r="D112" s="22">
        <v>1.2547837105915542</v>
      </c>
      <c r="E112" s="22">
        <v>-0.17086508524556424</v>
      </c>
      <c r="F112" s="22">
        <v>1.431730539652746</v>
      </c>
      <c r="G112" s="22">
        <v>9.6130715324491856E-2</v>
      </c>
      <c r="H112" s="22">
        <v>2.9054215063289486</v>
      </c>
      <c r="I112" s="22">
        <v>0.62402652056274466</v>
      </c>
      <c r="J112" s="22">
        <v>0.69366712012614118</v>
      </c>
      <c r="K112" s="22">
        <v>-0.33651247592075689</v>
      </c>
      <c r="L112" s="22">
        <v>-1.2513838859576254</v>
      </c>
      <c r="M112" s="22">
        <v>-1.330058195973969</v>
      </c>
      <c r="N112" s="22">
        <v>-1.7737409637253767</v>
      </c>
      <c r="O112" s="22">
        <v>-0.43814113939712263</v>
      </c>
      <c r="P112" s="22">
        <v>1.4360728079243998</v>
      </c>
      <c r="Q112" s="22">
        <v>0.83996349633744782</v>
      </c>
      <c r="R112" s="22">
        <v>0.34802130506381229</v>
      </c>
      <c r="S112" s="22">
        <v>0.89206789859809354</v>
      </c>
      <c r="T112" s="22">
        <v>-0.68517901091076838</v>
      </c>
      <c r="U112" s="17">
        <v>-1.3233110268377124</v>
      </c>
      <c r="V112" s="21">
        <v>0</v>
      </c>
      <c r="W112" s="21">
        <v>0</v>
      </c>
      <c r="X112" s="21">
        <v>0</v>
      </c>
      <c r="Y112" s="21">
        <v>0</v>
      </c>
      <c r="Z112" s="21">
        <v>0</v>
      </c>
    </row>
    <row r="113" spans="1:26" x14ac:dyDescent="0.25">
      <c r="A113" s="21">
        <v>1981</v>
      </c>
      <c r="B113" s="22">
        <v>5.7512741396440144E-2</v>
      </c>
      <c r="C113" s="22">
        <v>0.33485542910103966</v>
      </c>
      <c r="D113" s="22">
        <v>1.2565674188828793</v>
      </c>
      <c r="E113" s="22">
        <v>-0.1685230356963279</v>
      </c>
      <c r="F113" s="22">
        <v>1.467224814567283</v>
      </c>
      <c r="G113" s="22">
        <v>6.8717386213974538E-2</v>
      </c>
      <c r="H113" s="22">
        <v>2.9273843053382325</v>
      </c>
      <c r="I113" s="22">
        <v>0.60338661186393483</v>
      </c>
      <c r="J113" s="22">
        <v>1.0994942562578276</v>
      </c>
      <c r="K113" s="22">
        <v>-0.50225671405078376</v>
      </c>
      <c r="L113" s="22">
        <v>-1.2718823972972721</v>
      </c>
      <c r="M113" s="22">
        <v>-1.3852878471007826</v>
      </c>
      <c r="N113" s="22">
        <v>-1.8175483963770116</v>
      </c>
      <c r="O113" s="22">
        <v>-0.41904096802370328</v>
      </c>
      <c r="P113" s="22">
        <v>1.4793272010739043</v>
      </c>
      <c r="Q113" s="22">
        <v>0.857402895625343</v>
      </c>
      <c r="R113" s="22">
        <v>0.36241752152927081</v>
      </c>
      <c r="S113" s="22">
        <v>0.91923074962518048</v>
      </c>
      <c r="T113" s="22">
        <v>-0.68517901091076838</v>
      </c>
      <c r="U113" s="17">
        <v>-1.2652007570567783</v>
      </c>
      <c r="V113" s="21">
        <v>0</v>
      </c>
      <c r="W113" s="21">
        <v>0</v>
      </c>
      <c r="X113" s="21">
        <v>0</v>
      </c>
      <c r="Y113" s="21">
        <v>0</v>
      </c>
      <c r="Z113" s="21">
        <v>0</v>
      </c>
    </row>
    <row r="114" spans="1:26" x14ac:dyDescent="0.25">
      <c r="A114" s="21">
        <v>1982</v>
      </c>
      <c r="B114" s="22">
        <v>2.9449890273141825E-2</v>
      </c>
      <c r="C114" s="22">
        <v>0.35599828874065664</v>
      </c>
      <c r="D114" s="22">
        <v>1.2158660062291937</v>
      </c>
      <c r="E114" s="22">
        <v>-0.14426228786402395</v>
      </c>
      <c r="F114" s="22">
        <v>1.4947923670415981</v>
      </c>
      <c r="G114" s="22">
        <v>8.6956221742136353E-2</v>
      </c>
      <c r="H114" s="22">
        <v>2.8495722654607825</v>
      </c>
      <c r="I114" s="22">
        <v>0.60320736235651584</v>
      </c>
      <c r="J114" s="22">
        <v>1.0026760094383265</v>
      </c>
      <c r="K114" s="22">
        <v>-0.41702484143306423</v>
      </c>
      <c r="L114" s="22">
        <v>-1.2739899430417134</v>
      </c>
      <c r="M114" s="22">
        <v>-1.4007785908002846</v>
      </c>
      <c r="N114" s="22">
        <v>-1.8521439661784063</v>
      </c>
      <c r="O114" s="22">
        <v>-0.44430782087894455</v>
      </c>
      <c r="P114" s="22">
        <v>1.5317136475325634</v>
      </c>
      <c r="Q114" s="22">
        <v>0.8865390265953812</v>
      </c>
      <c r="R114" s="22">
        <v>0.38513792416306081</v>
      </c>
      <c r="S114" s="22">
        <v>0.9623844898899313</v>
      </c>
      <c r="T114" s="22">
        <v>-0.71334988787746478</v>
      </c>
      <c r="U114" s="17">
        <v>-1.1674204123149252</v>
      </c>
      <c r="V114" s="21">
        <v>0</v>
      </c>
      <c r="W114" s="21">
        <v>0</v>
      </c>
      <c r="X114" s="21">
        <v>0</v>
      </c>
      <c r="Y114" s="21">
        <v>0</v>
      </c>
      <c r="Z114" s="21">
        <v>0</v>
      </c>
    </row>
    <row r="115" spans="1:26" x14ac:dyDescent="0.25">
      <c r="A115" s="21">
        <v>1983</v>
      </c>
      <c r="B115" s="22">
        <v>2.7868935144679217E-2</v>
      </c>
      <c r="C115" s="22">
        <v>0.3968927163737978</v>
      </c>
      <c r="D115" s="22">
        <v>1.1930003056672025</v>
      </c>
      <c r="E115" s="22">
        <v>-9.922510433208459E-2</v>
      </c>
      <c r="F115" s="22">
        <v>1.5525152597586866</v>
      </c>
      <c r="G115" s="22">
        <v>0.12011394922695633</v>
      </c>
      <c r="H115" s="22">
        <v>2.8156284924862067</v>
      </c>
      <c r="I115" s="22">
        <v>0.59184705485400446</v>
      </c>
      <c r="J115" s="22">
        <v>1.2746155146701703</v>
      </c>
      <c r="K115" s="22">
        <v>-0.49647305580692519</v>
      </c>
      <c r="L115" s="22">
        <v>-1.2773544132431365</v>
      </c>
      <c r="M115" s="22">
        <v>-1.4137126126791892</v>
      </c>
      <c r="N115" s="22">
        <v>-1.9000630183323848</v>
      </c>
      <c r="O115" s="22">
        <v>-0.46766170780065441</v>
      </c>
      <c r="P115" s="22">
        <v>1.6019748012830208</v>
      </c>
      <c r="Q115" s="22">
        <v>0.93215866164618821</v>
      </c>
      <c r="R115" s="22">
        <v>0.36895318140537164</v>
      </c>
      <c r="S115" s="22">
        <v>1.0184389698162288</v>
      </c>
      <c r="T115" s="22">
        <v>-0.74444047494749588</v>
      </c>
      <c r="U115" s="17">
        <v>-1.1153063747675165</v>
      </c>
      <c r="V115" s="21">
        <v>0</v>
      </c>
      <c r="W115" s="21">
        <v>0</v>
      </c>
      <c r="X115" s="21">
        <v>0</v>
      </c>
      <c r="Y115" s="21">
        <v>0</v>
      </c>
      <c r="Z115" s="21">
        <v>0</v>
      </c>
    </row>
    <row r="116" spans="1:26" x14ac:dyDescent="0.25">
      <c r="A116" s="21">
        <v>1984</v>
      </c>
      <c r="B116" s="22">
        <v>3.3127333153422853E-2</v>
      </c>
      <c r="C116" s="22">
        <v>0.41772300604661888</v>
      </c>
      <c r="D116" s="22">
        <v>1.186634766694642</v>
      </c>
      <c r="E116" s="22">
        <v>-7.4547668694013608E-2</v>
      </c>
      <c r="F116" s="22">
        <v>1.5969931977321832</v>
      </c>
      <c r="G116" s="22">
        <v>0.12974459339412145</v>
      </c>
      <c r="H116" s="22">
        <v>2.7279189911430852</v>
      </c>
      <c r="I116" s="22">
        <v>0.66265175923389652</v>
      </c>
      <c r="J116" s="22">
        <v>0.8568687565055576</v>
      </c>
      <c r="K116" s="22">
        <v>-0.26196239554399481</v>
      </c>
      <c r="L116" s="22">
        <v>-1.2738016706712816</v>
      </c>
      <c r="M116" s="22">
        <v>-1.4140133900429637</v>
      </c>
      <c r="N116" s="22">
        <v>-1.9912009082354767</v>
      </c>
      <c r="O116" s="22">
        <v>-0.52395230389741476</v>
      </c>
      <c r="P116" s="22">
        <v>1.6702786698591559</v>
      </c>
      <c r="Q116" s="22">
        <v>0.92075843865402784</v>
      </c>
      <c r="R116" s="22">
        <v>0.37007332236074358</v>
      </c>
      <c r="S116" s="22">
        <v>1.0410842412398669</v>
      </c>
      <c r="T116" s="22">
        <v>-0.81193071654991233</v>
      </c>
      <c r="U116" s="17">
        <v>-1.0224898756586176</v>
      </c>
      <c r="V116" s="21">
        <v>0</v>
      </c>
      <c r="W116" s="21">
        <v>0</v>
      </c>
      <c r="X116" s="21">
        <v>0</v>
      </c>
      <c r="Y116" s="21">
        <v>0</v>
      </c>
      <c r="Z116" s="21">
        <v>0</v>
      </c>
    </row>
    <row r="117" spans="1:26" x14ac:dyDescent="0.25">
      <c r="A117" s="21">
        <v>1985</v>
      </c>
      <c r="B117" s="22">
        <v>5.6202562373374045E-2</v>
      </c>
      <c r="C117" s="22">
        <v>0.45618134405647254</v>
      </c>
      <c r="D117" s="22">
        <v>1.2003115023402218</v>
      </c>
      <c r="E117" s="22">
        <v>-4.0505327336945077E-2</v>
      </c>
      <c r="F117" s="22">
        <v>1.6394411067848669</v>
      </c>
      <c r="G117" s="22">
        <v>0.16627457658258046</v>
      </c>
      <c r="H117" s="22">
        <v>2.7830212777690657</v>
      </c>
      <c r="I117" s="22">
        <v>0.63855713917093182</v>
      </c>
      <c r="J117" s="22">
        <v>1.0425549537199259</v>
      </c>
      <c r="K117" s="22">
        <v>-0.28522794387188705</v>
      </c>
      <c r="L117" s="22">
        <v>-1.2724589742360608</v>
      </c>
      <c r="M117" s="22">
        <v>-1.4073604477310282</v>
      </c>
      <c r="N117" s="22">
        <v>-2.0042403147982246</v>
      </c>
      <c r="O117" s="22">
        <v>-0.53107378459593813</v>
      </c>
      <c r="P117" s="22">
        <v>1.6952560054193901</v>
      </c>
      <c r="Q117" s="22">
        <v>0.95985974824302123</v>
      </c>
      <c r="R117" s="22">
        <v>0.36958685087821141</v>
      </c>
      <c r="S117" s="22">
        <v>1.0712028338457493</v>
      </c>
      <c r="T117" s="22">
        <v>-0.82098055206983023</v>
      </c>
      <c r="U117" s="17">
        <v>-0.96009750963407503</v>
      </c>
      <c r="V117" s="21">
        <v>0</v>
      </c>
      <c r="W117" s="21">
        <v>0</v>
      </c>
      <c r="X117" s="21">
        <v>0</v>
      </c>
      <c r="Y117" s="21">
        <v>0</v>
      </c>
      <c r="Z117" s="21">
        <v>0</v>
      </c>
    </row>
    <row r="118" spans="1:26" x14ac:dyDescent="0.25">
      <c r="A118" s="21">
        <v>1986</v>
      </c>
      <c r="B118" s="22">
        <v>6.6727720579085242E-2</v>
      </c>
      <c r="C118" s="22">
        <v>0.48493385632443781</v>
      </c>
      <c r="D118" s="22">
        <v>1.2226833192579802</v>
      </c>
      <c r="E118" s="22">
        <v>1.3471163419562759E-2</v>
      </c>
      <c r="F118" s="22">
        <v>1.6770364880798863</v>
      </c>
      <c r="G118" s="22">
        <v>0.19071192703225559</v>
      </c>
      <c r="H118" s="22">
        <v>2.808320228879551</v>
      </c>
      <c r="I118" s="22">
        <v>0.65814431404100382</v>
      </c>
      <c r="J118" s="22">
        <v>0.99586002380121574</v>
      </c>
      <c r="K118" s="22">
        <v>-0.19189098278938474</v>
      </c>
      <c r="L118" s="22">
        <v>-1.2755232320025616</v>
      </c>
      <c r="M118" s="22">
        <v>-1.4099913128825439</v>
      </c>
      <c r="N118" s="22">
        <v>-2.0407347151557889</v>
      </c>
      <c r="O118" s="22">
        <v>-0.55441015410815797</v>
      </c>
      <c r="P118" s="22">
        <v>1.7274066818178151</v>
      </c>
      <c r="Q118" s="22">
        <v>0.98026255183773592</v>
      </c>
      <c r="R118" s="22">
        <v>0.37448123983358561</v>
      </c>
      <c r="S118" s="22">
        <v>1.0951196247235995</v>
      </c>
      <c r="T118" s="22">
        <v>-0.84863208340034024</v>
      </c>
      <c r="U118" s="17">
        <v>-0.85288688513851674</v>
      </c>
      <c r="V118" s="21">
        <v>0</v>
      </c>
      <c r="W118" s="21">
        <v>0</v>
      </c>
      <c r="X118" s="21">
        <v>0</v>
      </c>
      <c r="Y118" s="21">
        <v>0</v>
      </c>
      <c r="Z118" s="21">
        <v>0</v>
      </c>
    </row>
    <row r="119" spans="1:26" x14ac:dyDescent="0.25">
      <c r="A119" s="21">
        <v>1987</v>
      </c>
      <c r="B119" s="22">
        <v>5.3608189886314134E-2</v>
      </c>
      <c r="C119" s="22">
        <v>0.53502407570932653</v>
      </c>
      <c r="D119" s="22">
        <v>1.2397317211415957</v>
      </c>
      <c r="E119" s="22">
        <v>5.3601452117049392E-2</v>
      </c>
      <c r="F119" s="22">
        <v>1.7370950727456664</v>
      </c>
      <c r="G119" s="22">
        <v>0.23586903229457667</v>
      </c>
      <c r="H119" s="22">
        <v>2.8563204049602011</v>
      </c>
      <c r="I119" s="22">
        <v>0.64474278282328701</v>
      </c>
      <c r="J119" s="22">
        <v>1.3169919091008468</v>
      </c>
      <c r="K119" s="22">
        <v>-0.27759057029874701</v>
      </c>
      <c r="L119" s="22">
        <v>-1.2727670131274935</v>
      </c>
      <c r="M119" s="22">
        <v>-1.3959810373734005</v>
      </c>
      <c r="N119" s="22">
        <v>-2.0815477557877786</v>
      </c>
      <c r="O119" s="22">
        <v>-0.58032171533668897</v>
      </c>
      <c r="P119" s="22">
        <v>1.7711358604468521</v>
      </c>
      <c r="Q119" s="22">
        <v>1.0196329236089721</v>
      </c>
      <c r="R119" s="22">
        <v>0.36135910326245435</v>
      </c>
      <c r="S119" s="22">
        <v>1.1311720902666855</v>
      </c>
      <c r="T119" s="22">
        <v>-0.87947675875143883</v>
      </c>
      <c r="U119" s="17">
        <v>-0.78248517531187756</v>
      </c>
      <c r="V119" s="21">
        <v>0</v>
      </c>
      <c r="W119" s="21">
        <v>0</v>
      </c>
      <c r="X119" s="21">
        <v>0</v>
      </c>
      <c r="Y119" s="21">
        <v>0</v>
      </c>
      <c r="Z119" s="21">
        <v>0</v>
      </c>
    </row>
    <row r="120" spans="1:26" x14ac:dyDescent="0.25">
      <c r="A120" s="21">
        <v>1988</v>
      </c>
      <c r="B120" s="22">
        <v>6.0788009887115989E-2</v>
      </c>
      <c r="C120" s="22">
        <v>0.58930846013673088</v>
      </c>
      <c r="D120" s="22">
        <v>1.273369532899763</v>
      </c>
      <c r="E120" s="22">
        <v>0.11431550582942981</v>
      </c>
      <c r="F120" s="22">
        <v>1.8192413661321984</v>
      </c>
      <c r="G120" s="22">
        <v>0.27596664090437217</v>
      </c>
      <c r="H120" s="22">
        <v>2.8458399985321643</v>
      </c>
      <c r="I120" s="22">
        <v>0.7212323015241312</v>
      </c>
      <c r="J120" s="22">
        <v>1.1887620956627363</v>
      </c>
      <c r="K120" s="22">
        <v>-0.12681832974644267</v>
      </c>
      <c r="L120" s="22">
        <v>-1.2686739097873438</v>
      </c>
      <c r="M120" s="22">
        <v>-1.3687942840381149</v>
      </c>
      <c r="N120" s="22">
        <v>-2.1512361796931669</v>
      </c>
      <c r="O120" s="22">
        <v>-0.60796145446534078</v>
      </c>
      <c r="P120" s="22">
        <v>1.853561103423691</v>
      </c>
      <c r="Q120" s="22">
        <v>1.017752949273814</v>
      </c>
      <c r="R120" s="22">
        <v>0.36172284800735616</v>
      </c>
      <c r="S120" s="22">
        <v>1.1581208627821078</v>
      </c>
      <c r="T120" s="22">
        <v>-0.92130327369769949</v>
      </c>
      <c r="U120" s="17">
        <v>-0.67670462523745689</v>
      </c>
      <c r="V120" s="21">
        <v>0</v>
      </c>
      <c r="W120" s="21">
        <v>0</v>
      </c>
      <c r="X120" s="21">
        <v>0</v>
      </c>
      <c r="Y120" s="21">
        <v>0</v>
      </c>
      <c r="Z120" s="21">
        <v>0</v>
      </c>
    </row>
    <row r="121" spans="1:26" x14ac:dyDescent="0.25">
      <c r="A121" s="21">
        <v>1989</v>
      </c>
      <c r="B121" s="22">
        <v>8.8174139490646078E-2</v>
      </c>
      <c r="C121" s="22">
        <v>0.61200214180043078</v>
      </c>
      <c r="D121" s="22">
        <v>1.3359668447785942</v>
      </c>
      <c r="E121" s="22">
        <v>0.12864919063087529</v>
      </c>
      <c r="F121" s="22">
        <v>1.840179634823184</v>
      </c>
      <c r="G121" s="22">
        <v>0.29957189965945613</v>
      </c>
      <c r="H121" s="22">
        <v>2.9154901067906955</v>
      </c>
      <c r="I121" s="22">
        <v>0.7772258755499003</v>
      </c>
      <c r="J121" s="22">
        <v>1.4722103880798103</v>
      </c>
      <c r="K121" s="22">
        <v>-0.24930907650032305</v>
      </c>
      <c r="L121" s="22">
        <v>-1.2664870355770581</v>
      </c>
      <c r="M121" s="22">
        <v>-1.3501270551813607</v>
      </c>
      <c r="N121" s="22">
        <v>-2.2090067460344796</v>
      </c>
      <c r="O121" s="22">
        <v>-0.6683990108707516</v>
      </c>
      <c r="P121" s="22">
        <v>1.8520735276899167</v>
      </c>
      <c r="Q121" s="22">
        <v>1.0114930756214391</v>
      </c>
      <c r="R121" s="22">
        <v>0.35598563797180138</v>
      </c>
      <c r="S121" s="22">
        <v>1.1502208886425671</v>
      </c>
      <c r="T121" s="22">
        <v>-0.98082925301172619</v>
      </c>
      <c r="U121" s="17">
        <v>-0.58272299813596262</v>
      </c>
      <c r="V121" s="21">
        <v>0</v>
      </c>
      <c r="W121" s="21">
        <v>0</v>
      </c>
      <c r="X121" s="21">
        <v>0</v>
      </c>
      <c r="Y121" s="21">
        <v>0</v>
      </c>
      <c r="Z121" s="21">
        <v>0</v>
      </c>
    </row>
    <row r="122" spans="1:26" x14ac:dyDescent="0.25">
      <c r="A122" s="21">
        <v>1990</v>
      </c>
      <c r="B122" s="22">
        <v>9.48743257529268E-2</v>
      </c>
      <c r="C122" s="22">
        <v>0.61632715600044996</v>
      </c>
      <c r="D122" s="22">
        <v>1.3409924539398395</v>
      </c>
      <c r="E122" s="22">
        <v>0.13150383849044675</v>
      </c>
      <c r="F122" s="22">
        <v>1.9219536140528857</v>
      </c>
      <c r="G122" s="22">
        <v>0.26123825521735233</v>
      </c>
      <c r="H122" s="22">
        <v>2.8667384592974008</v>
      </c>
      <c r="I122" s="22">
        <v>0.83043108229321894</v>
      </c>
      <c r="J122" s="22">
        <v>1.4635271487083035</v>
      </c>
      <c r="K122" s="22">
        <v>-0.23935074332993717</v>
      </c>
      <c r="L122" s="22">
        <v>-1.2736944845835356</v>
      </c>
      <c r="M122" s="22">
        <v>-1.3558439033283283</v>
      </c>
      <c r="N122" s="22">
        <v>-2.3134843834520811</v>
      </c>
      <c r="O122" s="22">
        <v>-0.65276902461654807</v>
      </c>
      <c r="P122" s="22">
        <v>1.9535182154721413</v>
      </c>
      <c r="Q122" s="22">
        <v>0.9611996628592171</v>
      </c>
      <c r="R122" s="22">
        <v>0.35522363458142714</v>
      </c>
      <c r="S122" s="22">
        <v>1.15715240253305</v>
      </c>
      <c r="T122" s="22">
        <v>-1.0078579253996456</v>
      </c>
      <c r="U122" s="17">
        <v>-0.53490341175215528</v>
      </c>
      <c r="V122" s="21">
        <v>0</v>
      </c>
      <c r="W122" s="21">
        <v>0</v>
      </c>
      <c r="X122" s="21">
        <v>0</v>
      </c>
      <c r="Y122" s="21">
        <v>0</v>
      </c>
      <c r="Z122" s="21">
        <v>0</v>
      </c>
    </row>
    <row r="123" spans="1:26" x14ac:dyDescent="0.25">
      <c r="A123" s="21">
        <v>1991</v>
      </c>
      <c r="B123" s="22">
        <v>7.9763427418701724E-2</v>
      </c>
      <c r="C123" s="22">
        <v>0.60156583323875346</v>
      </c>
      <c r="D123" s="22">
        <v>1.2782209474807513</v>
      </c>
      <c r="E123" s="22">
        <v>0.12904513557796318</v>
      </c>
      <c r="F123" s="22">
        <v>1.9273136944906102</v>
      </c>
      <c r="G123" s="22">
        <v>0.23451983503453375</v>
      </c>
      <c r="H123" s="22">
        <v>2.7953049284990996</v>
      </c>
      <c r="I123" s="22">
        <v>0.7749754257179915</v>
      </c>
      <c r="J123" s="22">
        <v>1.3405740522929346</v>
      </c>
      <c r="K123" s="22">
        <v>-0.17485903204693068</v>
      </c>
      <c r="L123" s="22">
        <v>-1.2883647567962344</v>
      </c>
      <c r="M123" s="22">
        <v>-1.3914782794607945</v>
      </c>
      <c r="N123" s="22">
        <v>-2.3391003059691431</v>
      </c>
      <c r="O123" s="22">
        <v>-0.64630644651306646</v>
      </c>
      <c r="P123" s="22">
        <v>1.9905775456982453</v>
      </c>
      <c r="Q123" s="22">
        <v>0.97606200294169287</v>
      </c>
      <c r="R123" s="22">
        <v>0.34329941336041586</v>
      </c>
      <c r="S123" s="22">
        <v>1.1845721321505998</v>
      </c>
      <c r="T123" s="22">
        <v>-1.0133524447172864</v>
      </c>
      <c r="U123" s="17">
        <v>-0.52321111980763224</v>
      </c>
      <c r="V123" s="21">
        <v>0</v>
      </c>
      <c r="W123" s="21">
        <v>0</v>
      </c>
      <c r="X123" s="21">
        <v>0</v>
      </c>
      <c r="Y123" s="21">
        <v>0</v>
      </c>
      <c r="Z123" s="21">
        <v>0</v>
      </c>
    </row>
    <row r="124" spans="1:26" x14ac:dyDescent="0.25">
      <c r="A124" s="21">
        <v>1992</v>
      </c>
      <c r="B124" s="22">
        <v>6.9193792772000162E-2</v>
      </c>
      <c r="C124" s="22">
        <v>0.60262114774510356</v>
      </c>
      <c r="D124" s="22">
        <v>1.2128971314757386</v>
      </c>
      <c r="E124" s="22">
        <v>0.14404858330314135</v>
      </c>
      <c r="F124" s="22">
        <v>1.9281033694682368</v>
      </c>
      <c r="G124" s="22">
        <v>0.2357355216044143</v>
      </c>
      <c r="H124" s="22">
        <v>2.7814260376875084</v>
      </c>
      <c r="I124" s="22">
        <v>0.66441149150182377</v>
      </c>
      <c r="J124" s="22">
        <v>1.3586137336221527</v>
      </c>
      <c r="K124" s="22">
        <v>-0.16139455560623484</v>
      </c>
      <c r="L124" s="22">
        <v>-1.2919655150667677</v>
      </c>
      <c r="M124" s="22">
        <v>-1.4091229090896455</v>
      </c>
      <c r="N124" s="22">
        <v>-2.3753043462218111</v>
      </c>
      <c r="O124" s="22">
        <v>-0.68293649835798842</v>
      </c>
      <c r="P124" s="22">
        <v>1.9980514187087228</v>
      </c>
      <c r="Q124" s="22">
        <v>1.02279811051662</v>
      </c>
      <c r="R124" s="22">
        <v>0.33424157664609055</v>
      </c>
      <c r="S124" s="22">
        <v>1.2164909281534528</v>
      </c>
      <c r="T124" s="22">
        <v>-1.0498221244986778</v>
      </c>
      <c r="U124" s="17">
        <v>-0.5149725630317219</v>
      </c>
      <c r="V124" s="21">
        <v>0</v>
      </c>
      <c r="W124" s="21">
        <v>0</v>
      </c>
      <c r="X124" s="21">
        <v>0</v>
      </c>
      <c r="Y124" s="21">
        <v>0</v>
      </c>
      <c r="Z124" s="21">
        <v>0</v>
      </c>
    </row>
    <row r="125" spans="1:26" x14ac:dyDescent="0.25">
      <c r="A125" s="21">
        <v>1993</v>
      </c>
      <c r="B125" s="22">
        <v>1.9449618080877355E-2</v>
      </c>
      <c r="C125" s="22">
        <v>0.62513809510521345</v>
      </c>
      <c r="D125" s="22">
        <v>1.1902469719920916</v>
      </c>
      <c r="E125" s="22">
        <v>0.17790123083512752</v>
      </c>
      <c r="F125" s="22">
        <v>1.9690467397286662</v>
      </c>
      <c r="G125" s="22">
        <v>0.24696384723295275</v>
      </c>
      <c r="H125" s="22">
        <v>2.7962714079385429</v>
      </c>
      <c r="I125" s="22">
        <v>0.60586217138260756</v>
      </c>
      <c r="J125" s="22">
        <v>1.4818379142429234</v>
      </c>
      <c r="K125" s="22">
        <v>-0.17620083479456811</v>
      </c>
      <c r="L125" s="22">
        <v>-1.2943014389618217</v>
      </c>
      <c r="M125" s="22">
        <v>-1.4167798814882038</v>
      </c>
      <c r="N125" s="22">
        <v>-2.4168531865429843</v>
      </c>
      <c r="O125" s="22">
        <v>-0.69477029404727109</v>
      </c>
      <c r="P125" s="22">
        <v>2.0361763246203792</v>
      </c>
      <c r="Q125" s="22">
        <v>1.0569511128599136</v>
      </c>
      <c r="R125" s="22">
        <v>0.32367058190511711</v>
      </c>
      <c r="S125" s="22">
        <v>1.2507481951967327</v>
      </c>
      <c r="T125" s="22">
        <v>-1.0729445419195318</v>
      </c>
      <c r="U125" s="17">
        <v>-0.52652596157109455</v>
      </c>
      <c r="V125" s="21">
        <v>0</v>
      </c>
      <c r="W125" s="21">
        <v>0</v>
      </c>
      <c r="X125" s="21">
        <v>0</v>
      </c>
      <c r="Y125" s="21">
        <v>0</v>
      </c>
      <c r="Z125" s="21">
        <v>0</v>
      </c>
    </row>
    <row r="126" spans="1:26" x14ac:dyDescent="0.25">
      <c r="A126" s="21">
        <v>1994</v>
      </c>
      <c r="B126" s="22">
        <v>2.05890313535971E-2</v>
      </c>
      <c r="C126" s="22">
        <v>0.66068858363040772</v>
      </c>
      <c r="D126" s="22">
        <v>1.2306525863413231</v>
      </c>
      <c r="E126" s="22">
        <v>0.21133029526831493</v>
      </c>
      <c r="F126" s="22">
        <v>2.0043363700288257</v>
      </c>
      <c r="G126" s="22">
        <v>0.28267650230354419</v>
      </c>
      <c r="H126" s="22">
        <v>2.8309556780534564</v>
      </c>
      <c r="I126" s="22">
        <v>0.6519180520015333</v>
      </c>
      <c r="J126" s="22">
        <v>1.6483649906733118</v>
      </c>
      <c r="K126" s="22">
        <v>-0.22945093460397026</v>
      </c>
      <c r="L126" s="22">
        <v>-1.2883254701433668</v>
      </c>
      <c r="M126" s="22">
        <v>-1.3998294668192237</v>
      </c>
      <c r="N126" s="22">
        <v>-2.4737507421578986</v>
      </c>
      <c r="O126" s="22">
        <v>-0.75209087443261713</v>
      </c>
      <c r="P126" s="22">
        <v>2.0568774957131466</v>
      </c>
      <c r="Q126" s="22">
        <v>1.0669817134765416</v>
      </c>
      <c r="R126" s="22">
        <v>0.32955885175335181</v>
      </c>
      <c r="S126" s="22">
        <v>1.2631646795322788</v>
      </c>
      <c r="T126" s="22">
        <v>-1.1301029557594806</v>
      </c>
      <c r="U126" s="17">
        <v>-0.5244975849343354</v>
      </c>
      <c r="V126" s="21">
        <v>0</v>
      </c>
      <c r="W126" s="21">
        <v>0</v>
      </c>
      <c r="X126" s="21">
        <v>0</v>
      </c>
      <c r="Y126" s="21">
        <v>0</v>
      </c>
      <c r="Z126" s="21">
        <v>0</v>
      </c>
    </row>
    <row r="127" spans="1:26" x14ac:dyDescent="0.25">
      <c r="A127" s="21">
        <v>1995</v>
      </c>
      <c r="B127" s="22">
        <v>4.0463884572687424E-2</v>
      </c>
      <c r="C127" s="22">
        <v>0.68263666469172302</v>
      </c>
      <c r="D127" s="22">
        <v>1.2630428583109683</v>
      </c>
      <c r="E127" s="22">
        <v>0.23487226461377497</v>
      </c>
      <c r="F127" s="22">
        <v>2.0309695195244948</v>
      </c>
      <c r="G127" s="22">
        <v>0.30170155432683621</v>
      </c>
      <c r="H127" s="22">
        <v>2.808837349046442</v>
      </c>
      <c r="I127" s="22">
        <v>0.73509035569444969</v>
      </c>
      <c r="J127" s="22">
        <v>1.4837007781726859</v>
      </c>
      <c r="K127" s="22">
        <v>-8.84379775548359E-2</v>
      </c>
      <c r="L127" s="22">
        <v>-1.2871246127956564</v>
      </c>
      <c r="M127" s="22">
        <v>-1.3878267125977262</v>
      </c>
      <c r="N127" s="22">
        <v>-2.5162952216356751</v>
      </c>
      <c r="O127" s="22">
        <v>-0.7870272564380163</v>
      </c>
      <c r="P127" s="22">
        <v>2.0893055437675225</v>
      </c>
      <c r="Q127" s="22">
        <v>1.0526531464369104</v>
      </c>
      <c r="R127" s="22">
        <v>0.34039079951886492</v>
      </c>
      <c r="S127" s="22">
        <v>1.2678252183388614</v>
      </c>
      <c r="T127" s="22">
        <v>-1.1679623668029029</v>
      </c>
      <c r="U127" s="17">
        <v>-0.49075591366811511</v>
      </c>
      <c r="V127" s="21">
        <v>0</v>
      </c>
      <c r="W127" s="21">
        <v>0</v>
      </c>
      <c r="X127" s="21">
        <v>0</v>
      </c>
      <c r="Y127" s="21">
        <v>0</v>
      </c>
      <c r="Z127" s="21">
        <v>0</v>
      </c>
    </row>
    <row r="128" spans="1:26" x14ac:dyDescent="0.25">
      <c r="A128" s="21">
        <v>1996</v>
      </c>
      <c r="B128" s="22">
        <v>3.7004155095523489E-2</v>
      </c>
      <c r="C128" s="22">
        <v>0.70540069669821559</v>
      </c>
      <c r="D128" s="22">
        <v>1.2636915107999869</v>
      </c>
      <c r="E128" s="22">
        <v>0.26286536693683832</v>
      </c>
      <c r="F128" s="22">
        <v>2.0740401225793854</v>
      </c>
      <c r="G128" s="22">
        <v>0.31153472443340313</v>
      </c>
      <c r="H128" s="22">
        <v>2.8401680237526632</v>
      </c>
      <c r="I128" s="22">
        <v>0.70781437059794172</v>
      </c>
      <c r="J128" s="22">
        <v>1.3956458700538752</v>
      </c>
      <c r="K128" s="22">
        <v>-3.4576952890208218E-3</v>
      </c>
      <c r="L128" s="22">
        <v>-1.2874370986448627</v>
      </c>
      <c r="M128" s="22">
        <v>-1.3817117808439698</v>
      </c>
      <c r="N128" s="22">
        <v>-2.5560829282558952</v>
      </c>
      <c r="O128" s="22">
        <v>-0.79357753010991294</v>
      </c>
      <c r="P128" s="22">
        <v>2.1231956845049913</v>
      </c>
      <c r="Q128" s="22">
        <v>1.0663886598448007</v>
      </c>
      <c r="R128" s="22">
        <v>0.33835640620882507</v>
      </c>
      <c r="S128" s="22">
        <v>1.2866051659168747</v>
      </c>
      <c r="T128" s="22">
        <v>-1.1874435023747254</v>
      </c>
      <c r="U128" s="17">
        <v>-0.47031150144285777</v>
      </c>
      <c r="V128" s="21">
        <v>0</v>
      </c>
      <c r="W128" s="21">
        <v>0</v>
      </c>
      <c r="X128" s="21">
        <v>0</v>
      </c>
      <c r="Y128" s="21">
        <v>0</v>
      </c>
      <c r="Z128" s="21">
        <v>0</v>
      </c>
    </row>
    <row r="129" spans="1:26" x14ac:dyDescent="0.25">
      <c r="A129" s="21">
        <v>1997</v>
      </c>
      <c r="B129" s="22">
        <v>5.0528062289235919E-2</v>
      </c>
      <c r="C129" s="22">
        <v>0.73362021828664525</v>
      </c>
      <c r="D129" s="22">
        <v>1.2972994163520339</v>
      </c>
      <c r="E129" s="22">
        <v>0.30713648697680707</v>
      </c>
      <c r="F129" s="22">
        <v>2.0930571252366525</v>
      </c>
      <c r="G129" s="22">
        <v>0.345667535263112</v>
      </c>
      <c r="H129" s="22">
        <v>2.937712995150993</v>
      </c>
      <c r="I129" s="22">
        <v>0.67754683790710513</v>
      </c>
      <c r="J129" s="22">
        <v>1.6054629139868881</v>
      </c>
      <c r="K129" s="22">
        <v>-4.3708021560056376E-2</v>
      </c>
      <c r="L129" s="22">
        <v>-1.2879584062297007</v>
      </c>
      <c r="M129" s="22">
        <v>-1.368590341833577</v>
      </c>
      <c r="N129" s="22">
        <v>-2.583612418593463</v>
      </c>
      <c r="O129" s="22">
        <v>-0.83622282861992225</v>
      </c>
      <c r="P129" s="22">
        <v>2.1133141110521461</v>
      </c>
      <c r="Q129" s="22">
        <v>1.1004167231744848</v>
      </c>
      <c r="R129" s="22">
        <v>0.34280816389469143</v>
      </c>
      <c r="S129" s="22">
        <v>1.2965901452035515</v>
      </c>
      <c r="T129" s="22">
        <v>-1.2241755116434554</v>
      </c>
      <c r="U129" s="17">
        <v>-0.43457671747552606</v>
      </c>
      <c r="V129" s="21">
        <v>0</v>
      </c>
      <c r="W129" s="21">
        <v>0</v>
      </c>
      <c r="X129" s="21">
        <v>0</v>
      </c>
      <c r="Y129" s="21">
        <v>0</v>
      </c>
      <c r="Z129" s="21">
        <v>0</v>
      </c>
    </row>
    <row r="130" spans="1:26" x14ac:dyDescent="0.25">
      <c r="A130" s="21">
        <v>1998</v>
      </c>
      <c r="B130" s="22">
        <v>5.5639499270343978E-2</v>
      </c>
      <c r="C130" s="22">
        <v>0.76227780683412361</v>
      </c>
      <c r="D130" s="22">
        <v>1.3161277909108655</v>
      </c>
      <c r="E130" s="22">
        <v>0.3450092439739772</v>
      </c>
      <c r="F130" s="22">
        <v>2.1352336035148336</v>
      </c>
      <c r="G130" s="22">
        <v>0.36560724640745451</v>
      </c>
      <c r="H130" s="22">
        <v>2.9626078657558272</v>
      </c>
      <c r="I130" s="22">
        <v>0.68987388458833188</v>
      </c>
      <c r="J130" s="22">
        <v>1.7556777088135522</v>
      </c>
      <c r="K130" s="22">
        <v>-7.7041705506371544E-2</v>
      </c>
      <c r="L130" s="22">
        <v>-1.2903853153893619</v>
      </c>
      <c r="M130" s="22">
        <v>-1.3624240892170389</v>
      </c>
      <c r="N130" s="22">
        <v>-2.60053846664578</v>
      </c>
      <c r="O130" s="22">
        <v>-0.83091210953840056</v>
      </c>
      <c r="P130" s="22">
        <v>2.1497209645606397</v>
      </c>
      <c r="Q130" s="22">
        <v>1.1123419434828827</v>
      </c>
      <c r="R130" s="22">
        <v>0.35470969239064409</v>
      </c>
      <c r="S130" s="22">
        <v>1.3159269731223007</v>
      </c>
      <c r="T130" s="22">
        <v>-1.2275826699650698</v>
      </c>
      <c r="U130" s="17">
        <v>-0.40430013164717077</v>
      </c>
      <c r="V130" s="21">
        <v>0</v>
      </c>
      <c r="W130" s="21">
        <v>0</v>
      </c>
      <c r="X130" s="21">
        <v>0</v>
      </c>
      <c r="Y130" s="21">
        <v>0</v>
      </c>
      <c r="Z130" s="21">
        <v>0</v>
      </c>
    </row>
    <row r="131" spans="1:26" x14ac:dyDescent="0.25">
      <c r="A131" s="21">
        <v>1999</v>
      </c>
      <c r="B131" s="22">
        <v>3.9262426096396498E-2</v>
      </c>
      <c r="C131" s="22">
        <v>0.79100836214436343</v>
      </c>
      <c r="D131" s="22">
        <v>1.3615630129171832</v>
      </c>
      <c r="E131" s="22">
        <v>0.38648972653949876</v>
      </c>
      <c r="F131" s="22">
        <v>2.1512153885009355</v>
      </c>
      <c r="G131" s="22">
        <v>0.40256423837050209</v>
      </c>
      <c r="H131" s="22">
        <v>2.9724393425330859</v>
      </c>
      <c r="I131" s="22">
        <v>0.77233585880847888</v>
      </c>
      <c r="J131" s="22">
        <v>1.6913948366166478</v>
      </c>
      <c r="K131" s="22">
        <v>3.1822419001363532E-2</v>
      </c>
      <c r="L131" s="22">
        <v>-1.2952986733125511</v>
      </c>
      <c r="M131" s="22">
        <v>-1.3640155423837592</v>
      </c>
      <c r="N131" s="22">
        <v>-2.5946390381672164</v>
      </c>
      <c r="O131" s="22">
        <v>-0.84598788803678293</v>
      </c>
      <c r="P131" s="22">
        <v>2.1661926570597965</v>
      </c>
      <c r="Q131" s="22">
        <v>1.1256743603965904</v>
      </c>
      <c r="R131" s="22">
        <v>0.35747203169920211</v>
      </c>
      <c r="S131" s="22">
        <v>1.3323886613365585</v>
      </c>
      <c r="T131" s="22">
        <v>-1.2344320118106444</v>
      </c>
      <c r="U131" s="17">
        <v>-0.35802826679001437</v>
      </c>
      <c r="V131" s="21">
        <v>0</v>
      </c>
      <c r="W131" s="21">
        <v>0</v>
      </c>
      <c r="X131" s="21">
        <v>0</v>
      </c>
      <c r="Y131" s="21">
        <v>0</v>
      </c>
      <c r="Z131" s="21">
        <v>0</v>
      </c>
    </row>
    <row r="132" spans="1:26" x14ac:dyDescent="0.25">
      <c r="A132" s="21">
        <v>2000</v>
      </c>
      <c r="B132" s="22">
        <v>4.5143161667811051E-2</v>
      </c>
      <c r="C132" s="22">
        <v>0.8243443426000705</v>
      </c>
      <c r="D132" s="22">
        <v>1.3663311200286989</v>
      </c>
      <c r="E132" s="22">
        <v>0.41638738035707357</v>
      </c>
      <c r="F132" s="22">
        <v>2.1705976541827772</v>
      </c>
      <c r="G132" s="22">
        <v>0.44470941119292418</v>
      </c>
      <c r="H132" s="22">
        <v>2.9868093474831787</v>
      </c>
      <c r="I132" s="22">
        <v>0.7673808895597205</v>
      </c>
      <c r="J132" s="22">
        <v>1.7371717712795831</v>
      </c>
      <c r="K132" s="22">
        <v>5.2326683545140071E-2</v>
      </c>
      <c r="L132" s="22">
        <v>-1.3045165927859246</v>
      </c>
      <c r="M132" s="22">
        <v>-1.3670902134435521</v>
      </c>
      <c r="N132" s="22">
        <v>-2.6085616929216062</v>
      </c>
      <c r="O132" s="22">
        <v>-0.88267344993175301</v>
      </c>
      <c r="P132" s="22">
        <v>2.1877164648879712</v>
      </c>
      <c r="Q132" s="22">
        <v>1.1714582937354954</v>
      </c>
      <c r="R132" s="22">
        <v>0.36385150322620946</v>
      </c>
      <c r="S132" s="22">
        <v>1.3669025891161792</v>
      </c>
      <c r="T132" s="22">
        <v>-1.2623083813388993</v>
      </c>
      <c r="U132" s="17">
        <v>-0.30170222578055861</v>
      </c>
      <c r="V132" s="21">
        <v>0</v>
      </c>
      <c r="W132" s="21">
        <v>0</v>
      </c>
      <c r="X132" s="21">
        <v>0</v>
      </c>
      <c r="Y132" s="21">
        <v>0</v>
      </c>
      <c r="Z132" s="21">
        <v>0</v>
      </c>
    </row>
    <row r="133" spans="1:26" x14ac:dyDescent="0.25">
      <c r="A133" s="21">
        <v>2001</v>
      </c>
      <c r="B133" s="22">
        <v>4.0373555337048936E-2</v>
      </c>
      <c r="C133" s="22">
        <v>0.84739368476769183</v>
      </c>
      <c r="D133" s="22">
        <v>1.3851313340008176</v>
      </c>
      <c r="E133" s="22">
        <v>0.44257491081000866</v>
      </c>
      <c r="F133" s="22">
        <v>2.2167961782173644</v>
      </c>
      <c r="G133" s="22">
        <v>0.45303335639163322</v>
      </c>
      <c r="H133" s="22">
        <v>2.9993568949338538</v>
      </c>
      <c r="I133" s="22">
        <v>0.79253398870880942</v>
      </c>
      <c r="J133" s="22">
        <v>1.7567889471853599</v>
      </c>
      <c r="K133" s="22">
        <v>8.2429727689035392E-2</v>
      </c>
      <c r="L133" s="22">
        <v>-1.3027188052919667</v>
      </c>
      <c r="M133" s="22">
        <v>-1.3610442579792186</v>
      </c>
      <c r="N133" s="22">
        <v>-2.6423681692625598</v>
      </c>
      <c r="O133" s="22">
        <v>-0.87860534743682883</v>
      </c>
      <c r="P133" s="22">
        <v>2.2288922734415855</v>
      </c>
      <c r="Q133" s="22">
        <v>1.1680041403644441</v>
      </c>
      <c r="R133" s="22">
        <v>0.36140231036925979</v>
      </c>
      <c r="S133" s="22">
        <v>1.3803936442900311</v>
      </c>
      <c r="T133" s="22">
        <v>-1.2729656758128873</v>
      </c>
      <c r="U133" s="17">
        <v>-0.25635993321720046</v>
      </c>
      <c r="V133" s="21">
        <v>0</v>
      </c>
      <c r="W133" s="21">
        <v>0</v>
      </c>
      <c r="X133" s="21">
        <v>0</v>
      </c>
      <c r="Y133" s="21">
        <v>0</v>
      </c>
      <c r="Z133" s="21">
        <v>0</v>
      </c>
    </row>
    <row r="134" spans="1:26" x14ac:dyDescent="0.25">
      <c r="A134" s="21">
        <v>2002</v>
      </c>
      <c r="B134" s="22">
        <v>2.6460257753286288E-2</v>
      </c>
      <c r="C134" s="22">
        <v>0.86681817466512623</v>
      </c>
      <c r="D134" s="22">
        <v>1.3842601485839872</v>
      </c>
      <c r="E134" s="22">
        <v>0.45864399412420798</v>
      </c>
      <c r="F134" s="22">
        <v>2.2198142503835023</v>
      </c>
      <c r="G134" s="22">
        <v>0.48295146610945755</v>
      </c>
      <c r="H134" s="22">
        <v>3.0104690980768809</v>
      </c>
      <c r="I134" s="22">
        <v>0.77941637439153366</v>
      </c>
      <c r="J134" s="22">
        <v>1.8030760886351709</v>
      </c>
      <c r="K134" s="22">
        <v>8.0144128499192807E-2</v>
      </c>
      <c r="L134" s="22">
        <v>-1.3130337454636272</v>
      </c>
      <c r="M134" s="22">
        <v>-1.3724040036579512</v>
      </c>
      <c r="N134" s="22">
        <v>-2.6367338485131748</v>
      </c>
      <c r="O134" s="22">
        <v>-0.8998710642391301</v>
      </c>
      <c r="P134" s="22">
        <v>2.2357971427849779</v>
      </c>
      <c r="Q134" s="22">
        <v>1.2098093563525636</v>
      </c>
      <c r="R134" s="22">
        <v>0.34601288254348417</v>
      </c>
      <c r="S134" s="22">
        <v>1.4079542096666076</v>
      </c>
      <c r="T134" s="22">
        <v>-1.2837377727947987</v>
      </c>
      <c r="U134" s="17">
        <v>-0.21172663438512415</v>
      </c>
      <c r="V134" s="21">
        <v>0</v>
      </c>
      <c r="W134" s="21">
        <v>0</v>
      </c>
      <c r="X134" s="21">
        <v>0</v>
      </c>
      <c r="Y134" s="21">
        <v>0</v>
      </c>
      <c r="Z134" s="21">
        <v>0</v>
      </c>
    </row>
    <row r="135" spans="1:26" x14ac:dyDescent="0.25">
      <c r="A135" s="21">
        <v>2003</v>
      </c>
      <c r="B135" s="22">
        <v>2.2154381982001717E-2</v>
      </c>
      <c r="C135" s="22">
        <v>0.89633824763743986</v>
      </c>
      <c r="D135" s="22">
        <v>1.3988155401784119</v>
      </c>
      <c r="E135" s="22">
        <v>0.47949714690156708</v>
      </c>
      <c r="F135" s="22">
        <v>2.224738630338428</v>
      </c>
      <c r="G135" s="22">
        <v>0.52768711265199186</v>
      </c>
      <c r="H135" s="22">
        <v>3.0133464335397453</v>
      </c>
      <c r="I135" s="22">
        <v>0.80590982305709968</v>
      </c>
      <c r="J135" s="22">
        <v>1.7241867996863773</v>
      </c>
      <c r="K135" s="22">
        <v>0.15839506950541923</v>
      </c>
      <c r="L135" s="22">
        <v>-1.3185212594178657</v>
      </c>
      <c r="M135" s="22">
        <v>-1.3758182775131869</v>
      </c>
      <c r="N135" s="22">
        <v>-2.6451686811722683</v>
      </c>
      <c r="O135" s="22">
        <v>-0.9481171634858323</v>
      </c>
      <c r="P135" s="22">
        <v>2.2436995818690111</v>
      </c>
      <c r="Q135" s="22">
        <v>1.2489869599940933</v>
      </c>
      <c r="R135" s="22">
        <v>0.34340897006876969</v>
      </c>
      <c r="S135" s="22">
        <v>1.4356505826480375</v>
      </c>
      <c r="T135" s="22">
        <v>-1.3167682984712803</v>
      </c>
      <c r="U135" s="17">
        <v>-0.16354168974323766</v>
      </c>
      <c r="V135" s="21">
        <v>0</v>
      </c>
      <c r="W135" s="21">
        <v>0</v>
      </c>
      <c r="X135" s="21">
        <v>0</v>
      </c>
      <c r="Y135" s="21">
        <v>0</v>
      </c>
      <c r="Z135" s="21">
        <v>0</v>
      </c>
    </row>
    <row r="136" spans="1:26" x14ac:dyDescent="0.25">
      <c r="A136" s="21">
        <v>2004</v>
      </c>
      <c r="B136" s="22">
        <v>2.0345909132445127E-2</v>
      </c>
      <c r="C136" s="22">
        <v>0.91605730737342284</v>
      </c>
      <c r="D136" s="22">
        <v>1.4347907391890158</v>
      </c>
      <c r="E136" s="22">
        <v>0.49925234411503649</v>
      </c>
      <c r="F136" s="22">
        <v>2.2907850321218479</v>
      </c>
      <c r="G136" s="22">
        <v>0.51822962639446979</v>
      </c>
      <c r="H136" s="22">
        <v>3.0585697357283843</v>
      </c>
      <c r="I136" s="22">
        <v>0.8324543274097076</v>
      </c>
      <c r="J136" s="22">
        <v>1.8148990032203185</v>
      </c>
      <c r="K136" s="22">
        <v>0.13825690433349686</v>
      </c>
      <c r="L136" s="22">
        <v>-1.3201317134246335</v>
      </c>
      <c r="M136" s="22">
        <v>-1.3743996741339375</v>
      </c>
      <c r="N136" s="22">
        <v>-2.7141384999694655</v>
      </c>
      <c r="O136" s="22">
        <v>-0.94158309424208719</v>
      </c>
      <c r="P136" s="22">
        <v>2.2973063108005771</v>
      </c>
      <c r="Q136" s="22">
        <v>1.2305731000653146</v>
      </c>
      <c r="R136" s="22">
        <v>0.34914521549731592</v>
      </c>
      <c r="S136" s="22">
        <v>1.4438069794553192</v>
      </c>
      <c r="T136" s="22">
        <v>-1.3394107752210402</v>
      </c>
      <c r="U136" s="17">
        <v>-0.10371567195516825</v>
      </c>
      <c r="V136" s="21">
        <v>0</v>
      </c>
      <c r="W136" s="21">
        <v>0</v>
      </c>
      <c r="X136" s="21">
        <v>0</v>
      </c>
      <c r="Y136" s="21">
        <v>0</v>
      </c>
      <c r="Z136" s="21">
        <v>0</v>
      </c>
    </row>
    <row r="137" spans="1:26" x14ac:dyDescent="0.25">
      <c r="A137" s="21">
        <v>2005</v>
      </c>
      <c r="B137" s="22">
        <v>2.5025278325010308E-2</v>
      </c>
      <c r="C137" s="22">
        <v>0.93765307511064566</v>
      </c>
      <c r="D137" s="22">
        <v>1.4472169723028068</v>
      </c>
      <c r="E137" s="22">
        <v>0.51456143616463812</v>
      </c>
      <c r="F137" s="22">
        <v>2.3636488030820879</v>
      </c>
      <c r="G137" s="22">
        <v>0.5048167702063493</v>
      </c>
      <c r="H137" s="22">
        <v>3.0801593277332695</v>
      </c>
      <c r="I137" s="22">
        <v>0.83536008045318388</v>
      </c>
      <c r="J137" s="22">
        <v>1.8622559857534586</v>
      </c>
      <c r="K137" s="22">
        <v>0.13402587666439292</v>
      </c>
      <c r="L137" s="22">
        <v>-1.3183161734529594</v>
      </c>
      <c r="M137" s="22">
        <v>-1.3734701473898372</v>
      </c>
      <c r="N137" s="22">
        <v>-2.7578019038072634</v>
      </c>
      <c r="O137" s="22">
        <v>-0.89896987093152447</v>
      </c>
      <c r="P137" s="22">
        <v>2.3624223261791792</v>
      </c>
      <c r="Q137" s="22">
        <v>1.2156378492432809</v>
      </c>
      <c r="R137" s="22">
        <v>0.34799999999999998</v>
      </c>
      <c r="S137" s="22">
        <v>1.4609590661756255</v>
      </c>
      <c r="T137" s="22">
        <v>-1.3318061758358208</v>
      </c>
      <c r="U137" s="17">
        <v>-4.9207940353878758E-2</v>
      </c>
      <c r="V137" s="21">
        <v>0</v>
      </c>
      <c r="W137" s="21">
        <v>0</v>
      </c>
      <c r="X137" s="21">
        <v>0</v>
      </c>
      <c r="Y137" s="21">
        <v>0</v>
      </c>
      <c r="Z137" s="21">
        <v>0</v>
      </c>
    </row>
    <row r="138" spans="1:26" x14ac:dyDescent="0.25">
      <c r="A138" s="21">
        <v>2006</v>
      </c>
      <c r="B138" s="22">
        <v>2.3397260273972601E-2</v>
      </c>
      <c r="C138" s="22">
        <v>0.95554871780703743</v>
      </c>
      <c r="D138" s="22">
        <v>1.4787613414705376</v>
      </c>
      <c r="E138" s="22">
        <v>0.52190747240547852</v>
      </c>
      <c r="F138" s="22">
        <v>2.3903951195090936</v>
      </c>
      <c r="G138" s="22">
        <v>0.51635445695474547</v>
      </c>
      <c r="H138" s="22">
        <v>3.1269832309333494</v>
      </c>
      <c r="I138" s="22">
        <v>0.85062559770592405</v>
      </c>
      <c r="J138" s="22">
        <v>1.9660826070834982</v>
      </c>
      <c r="K138" s="22">
        <v>7.5905983712218711E-2</v>
      </c>
      <c r="L138" s="22">
        <v>-1.3217625596209674</v>
      </c>
      <c r="M138" s="22">
        <v>-1.3839186152037728</v>
      </c>
      <c r="N138" s="22">
        <v>-2.7742571769230961</v>
      </c>
      <c r="O138" s="22">
        <v>-0.90021651436874806</v>
      </c>
      <c r="P138" s="22">
        <v>2.3775339419637667</v>
      </c>
      <c r="Q138" s="22">
        <v>1.2299098082856099</v>
      </c>
      <c r="R138" s="22">
        <v>0.34899999999999998</v>
      </c>
      <c r="S138" s="22">
        <v>1.4761886906994397</v>
      </c>
      <c r="T138" s="22">
        <v>-1.3394107752210402</v>
      </c>
      <c r="U138" s="17">
        <v>3.0902183708075799E-2</v>
      </c>
      <c r="V138" s="21">
        <v>0</v>
      </c>
      <c r="W138" s="21">
        <v>0</v>
      </c>
      <c r="X138" s="21">
        <v>0</v>
      </c>
      <c r="Y138" s="21">
        <v>0</v>
      </c>
      <c r="Z138" s="21">
        <v>0</v>
      </c>
    </row>
    <row r="139" spans="1:26" x14ac:dyDescent="0.25">
      <c r="A139" s="21">
        <v>2007</v>
      </c>
      <c r="B139" s="22">
        <v>3.1102739726027395E-2</v>
      </c>
      <c r="C139" s="22">
        <v>0.97272916966702438</v>
      </c>
      <c r="D139" s="22">
        <v>1.4714002793103576</v>
      </c>
      <c r="E139" s="22">
        <v>0.53730016450714213</v>
      </c>
      <c r="F139" s="22">
        <v>2.4222330441847992</v>
      </c>
      <c r="G139" s="22">
        <v>0.52278957145703064</v>
      </c>
      <c r="H139" s="22">
        <v>3.1066912631173276</v>
      </c>
      <c r="I139" s="22">
        <v>0.85707438316482698</v>
      </c>
      <c r="J139" s="22">
        <v>1.9546582336063216</v>
      </c>
      <c r="K139" s="22">
        <v>0.11057654032174395</v>
      </c>
      <c r="L139" s="22">
        <v>-1.3206502625171721</v>
      </c>
      <c r="M139" s="22">
        <v>-1.3817344022776088</v>
      </c>
      <c r="N139" s="22">
        <v>-2.7927387461772186</v>
      </c>
      <c r="O139" s="22">
        <v>-0.8932952734494497</v>
      </c>
      <c r="P139" s="22">
        <v>2.4146808490116225</v>
      </c>
      <c r="Q139" s="22">
        <v>1.2328813381019095</v>
      </c>
      <c r="R139" s="22">
        <v>0.35</v>
      </c>
      <c r="S139" s="22">
        <v>1.4941278112925476</v>
      </c>
      <c r="T139" s="22">
        <v>-1.3432348716594436</v>
      </c>
      <c r="U139" s="17">
        <v>7.4925291156160354E-2</v>
      </c>
      <c r="V139" s="21">
        <v>0</v>
      </c>
      <c r="W139" s="21">
        <v>0</v>
      </c>
      <c r="X139" s="21">
        <v>0</v>
      </c>
      <c r="Y139" s="21">
        <v>0</v>
      </c>
      <c r="Z139" s="21">
        <v>0</v>
      </c>
    </row>
    <row r="140" spans="1:26" x14ac:dyDescent="0.25">
      <c r="A140" s="21">
        <v>2008</v>
      </c>
      <c r="B140" s="22">
        <v>1.871448087431694E-2</v>
      </c>
      <c r="C140" s="22">
        <v>0.95823988494020307</v>
      </c>
      <c r="D140" s="22">
        <v>1.431985818987074</v>
      </c>
      <c r="E140" s="22">
        <v>0.53271494562228694</v>
      </c>
      <c r="F140" s="22">
        <v>2.3855962117849558</v>
      </c>
      <c r="G140" s="22">
        <v>0.52443245659835669</v>
      </c>
      <c r="H140" s="22">
        <v>3.0808345794119547</v>
      </c>
      <c r="I140" s="22">
        <v>0.80317113935353046</v>
      </c>
      <c r="J140" s="22">
        <v>1.8832405353376214</v>
      </c>
      <c r="K140" s="22">
        <v>0.15040411515292224</v>
      </c>
      <c r="L140" s="22">
        <v>-1.323882817698486</v>
      </c>
      <c r="M140" s="22">
        <v>-1.3891370107360053</v>
      </c>
      <c r="N140" s="22">
        <v>-2.8176587093621821</v>
      </c>
      <c r="O140" s="22">
        <v>-0.95649495417558317</v>
      </c>
      <c r="P140" s="22">
        <v>2.3880638103503107</v>
      </c>
      <c r="Q140" s="22">
        <v>1.2558770223075018</v>
      </c>
      <c r="R140" s="22">
        <v>0.35799999999999998</v>
      </c>
      <c r="S140" s="22">
        <v>1.4963357669218806</v>
      </c>
      <c r="T140" s="22">
        <v>-1.3903023825174294</v>
      </c>
      <c r="U140" s="17">
        <v>0.11494290969123652</v>
      </c>
      <c r="V140" s="21">
        <v>0</v>
      </c>
      <c r="W140" s="21">
        <v>0</v>
      </c>
      <c r="X140" s="21">
        <v>0</v>
      </c>
      <c r="Y140" s="21">
        <v>0</v>
      </c>
      <c r="Z140" s="21">
        <v>0</v>
      </c>
    </row>
    <row r="141" spans="1:26" x14ac:dyDescent="0.25">
      <c r="A141" s="21">
        <v>2009</v>
      </c>
      <c r="B141" s="22">
        <v>-1.0561643835616436E-2</v>
      </c>
      <c r="C141" s="22">
        <v>0.90696040239598386</v>
      </c>
      <c r="D141" s="22">
        <v>1.379610154836336</v>
      </c>
      <c r="E141" s="22">
        <v>0.48704383231546816</v>
      </c>
      <c r="F141" s="22">
        <v>2.3307913959393747</v>
      </c>
      <c r="G141" s="22">
        <v>0.4756645137299525</v>
      </c>
      <c r="H141" s="22">
        <v>3.0662589046123019</v>
      </c>
      <c r="I141" s="22">
        <v>0.70814856232927803</v>
      </c>
      <c r="J141" s="22">
        <v>1.7895856638190584</v>
      </c>
      <c r="K141" s="22">
        <v>0.13375437890444231</v>
      </c>
      <c r="L141" s="22">
        <v>-1.3372971747144176</v>
      </c>
      <c r="M141" s="22">
        <v>-1.4256950846862579</v>
      </c>
      <c r="N141" s="22">
        <v>-2.8061333333937442</v>
      </c>
      <c r="O141" s="22">
        <v>-0.95100645118432159</v>
      </c>
      <c r="P141" s="22">
        <v>2.347021746855777</v>
      </c>
      <c r="Q141" s="22">
        <v>1.2612065043115506</v>
      </c>
      <c r="R141" s="22">
        <v>0.33700000000000002</v>
      </c>
      <c r="S141" s="22">
        <v>1.4846240386395184</v>
      </c>
      <c r="T141" s="22">
        <v>-1.3823023398503531</v>
      </c>
      <c r="U141" s="17">
        <v>0.13539512738024262</v>
      </c>
      <c r="V141" s="21">
        <v>0</v>
      </c>
      <c r="W141" s="21">
        <v>0</v>
      </c>
      <c r="X141" s="21">
        <v>0</v>
      </c>
      <c r="Y141" s="21">
        <v>0</v>
      </c>
      <c r="Z141" s="21">
        <v>0</v>
      </c>
    </row>
    <row r="142" spans="1:26" x14ac:dyDescent="0.25">
      <c r="A142" s="21">
        <v>2010</v>
      </c>
      <c r="B142" s="22">
        <v>-1.7000000000000001E-2</v>
      </c>
      <c r="C142" s="22">
        <v>0.91794804120851603</v>
      </c>
      <c r="D142" s="22">
        <v>1.4862702859302084</v>
      </c>
      <c r="E142" s="22">
        <v>0.49042826010604224</v>
      </c>
      <c r="F142" s="22">
        <v>2.2551264489704397</v>
      </c>
      <c r="G142" s="22">
        <v>0.543935909516438</v>
      </c>
      <c r="H142" s="22">
        <v>3.174488472957802</v>
      </c>
      <c r="I142" s="22">
        <v>0.81296215857401366</v>
      </c>
      <c r="J142" s="22">
        <v>1.7763724422679881</v>
      </c>
      <c r="K142" s="22">
        <v>0.1466722876446557</v>
      </c>
      <c r="L142" s="22">
        <v>-1.3343361167805496</v>
      </c>
      <c r="M142" s="22">
        <v>-1.4258517363714951</v>
      </c>
      <c r="N142" s="22">
        <v>-2.7315049405790783</v>
      </c>
      <c r="O142" s="22">
        <v>-1.0203144011250769</v>
      </c>
      <c r="P142" s="22">
        <v>2.2368151888294849</v>
      </c>
      <c r="Q142" s="22">
        <v>1.298143477404281</v>
      </c>
      <c r="R142" s="22">
        <v>0.34899999999999998</v>
      </c>
      <c r="S142" s="22">
        <v>1.4634867389458752</v>
      </c>
      <c r="T142" s="22">
        <v>-1.3943265328171548</v>
      </c>
      <c r="U142" s="17">
        <v>9.1769553180528332E-2</v>
      </c>
      <c r="V142" s="21">
        <v>0</v>
      </c>
      <c r="W142" s="21">
        <v>0</v>
      </c>
      <c r="X142" s="21">
        <v>0</v>
      </c>
      <c r="Y142" s="21">
        <v>0</v>
      </c>
      <c r="Z142" s="21">
        <v>0</v>
      </c>
    </row>
    <row r="143" spans="1:26" x14ac:dyDescent="0.25">
      <c r="A143" s="21">
        <v>2011</v>
      </c>
      <c r="B143" s="22">
        <v>-2.5000000000000001E-2</v>
      </c>
      <c r="C143" s="22">
        <v>0.92458492387479541</v>
      </c>
      <c r="D143" s="22">
        <v>1.4986734009207701</v>
      </c>
      <c r="E143" s="22">
        <v>0.49262962233744495</v>
      </c>
      <c r="F143" s="22">
        <v>2.2894002431004483</v>
      </c>
      <c r="G143" s="22">
        <v>0.53318707955160793</v>
      </c>
      <c r="H143" s="22">
        <v>3.1851130771072644</v>
      </c>
      <c r="I143" s="22">
        <v>0.82745732015308693</v>
      </c>
      <c r="J143" s="22">
        <v>1.8775801112224642</v>
      </c>
      <c r="K143" s="22">
        <v>8.8059426770872348E-2</v>
      </c>
      <c r="L143" s="22">
        <v>-1.3354744749263532</v>
      </c>
      <c r="M143" s="22">
        <v>-1.4299192600231831</v>
      </c>
      <c r="N143" s="22">
        <v>-2.771312387663063</v>
      </c>
      <c r="O143" s="22">
        <v>-1.0150992241142227</v>
      </c>
      <c r="P143" s="22">
        <v>2.2686984524167171</v>
      </c>
      <c r="Q143" s="22">
        <v>1.2858933655219107</v>
      </c>
      <c r="R143" s="22">
        <v>0.35299999999999998</v>
      </c>
      <c r="S143" s="22">
        <v>1.4690271042210787</v>
      </c>
      <c r="T143" s="22">
        <v>-1.4064970684374101</v>
      </c>
      <c r="U143" s="17">
        <v>7.070113477505223E-2</v>
      </c>
      <c r="V143" s="21">
        <v>0</v>
      </c>
      <c r="W143" s="21">
        <v>0</v>
      </c>
      <c r="X143" s="21">
        <v>0</v>
      </c>
      <c r="Y143" s="21">
        <v>0</v>
      </c>
      <c r="Z143" s="21">
        <v>0</v>
      </c>
    </row>
    <row r="144" spans="1:26" x14ac:dyDescent="0.25">
      <c r="A144" s="21">
        <v>2012</v>
      </c>
      <c r="B144" s="22">
        <v>-0.02</v>
      </c>
      <c r="C144" s="22">
        <v>0.9310170075919344</v>
      </c>
      <c r="D144" s="22">
        <v>1.4863857773590259</v>
      </c>
      <c r="E144" s="22">
        <v>0.50662849826968548</v>
      </c>
      <c r="F144" s="22">
        <v>2.2953358025430259</v>
      </c>
      <c r="G144" s="22">
        <v>0.5399384894335636</v>
      </c>
      <c r="H144" s="22">
        <v>3.1540925979171019</v>
      </c>
      <c r="I144" s="22">
        <v>0.83672370873881929</v>
      </c>
      <c r="J144" s="22">
        <v>1.8102096119446485</v>
      </c>
      <c r="K144" s="22">
        <v>0.15273375069579606</v>
      </c>
      <c r="L144" s="22">
        <v>-1.3271254538483879</v>
      </c>
      <c r="M144" s="22">
        <v>-1.4198591723768426</v>
      </c>
      <c r="N144" s="22">
        <v>-2.7956105220017178</v>
      </c>
      <c r="O144" s="22">
        <v>-1.0402132088922555</v>
      </c>
      <c r="P144" s="22">
        <v>2.2780958408617678</v>
      </c>
      <c r="Q144" s="22">
        <v>1.2828227974757083</v>
      </c>
      <c r="R144" s="22">
        <v>0.34499999999999997</v>
      </c>
      <c r="S144" s="22">
        <v>1.4722336614077554</v>
      </c>
      <c r="T144" s="22">
        <v>-1.4312917270506265</v>
      </c>
      <c r="U144" s="17">
        <v>3.6405431678371888E-2</v>
      </c>
      <c r="V144" s="21">
        <v>0</v>
      </c>
      <c r="W144" s="21">
        <v>0</v>
      </c>
      <c r="X144" s="21">
        <v>0</v>
      </c>
      <c r="Y144" s="21">
        <v>0</v>
      </c>
      <c r="Z144" s="21">
        <v>0</v>
      </c>
    </row>
    <row r="145" spans="1:26" x14ac:dyDescent="0.25">
      <c r="A145" s="21">
        <v>2013</v>
      </c>
      <c r="B145" s="22">
        <v>-2.1000000000000001E-2</v>
      </c>
      <c r="C145" s="22">
        <v>0.94367828801371512</v>
      </c>
      <c r="D145" s="22">
        <v>1.4982260446464715</v>
      </c>
      <c r="E145" s="22">
        <v>0.51979636550170338</v>
      </c>
      <c r="F145" s="22">
        <v>2.3617084125989063</v>
      </c>
      <c r="G145" s="22">
        <v>0.51648229020578962</v>
      </c>
      <c r="H145" s="22">
        <v>3.1715772828242246</v>
      </c>
      <c r="I145" s="22">
        <v>0.84216053899105814</v>
      </c>
      <c r="J145" s="22">
        <v>1.8305834647860599</v>
      </c>
      <c r="K145" s="22">
        <v>0.1616772066114702</v>
      </c>
      <c r="L145" s="22">
        <v>-1.3206256155825415</v>
      </c>
      <c r="M145" s="22">
        <v>-1.4089480817191375</v>
      </c>
      <c r="N145" s="22">
        <v>-2.8747469500016276</v>
      </c>
      <c r="O145" s="22">
        <v>-1.0295208276085108</v>
      </c>
      <c r="P145" s="22">
        <v>2.334673158659418</v>
      </c>
      <c r="Q145" s="22">
        <v>1.2500977857118691</v>
      </c>
      <c r="R145" s="22">
        <v>0.34399999999999997</v>
      </c>
      <c r="S145" s="22">
        <v>1.4740399713722716</v>
      </c>
      <c r="T145" s="22">
        <v>-1.4567168254164364</v>
      </c>
      <c r="U145" s="17">
        <v>3.9699249234697309E-3</v>
      </c>
      <c r="V145" s="21">
        <v>0</v>
      </c>
      <c r="W145" s="21">
        <v>0</v>
      </c>
      <c r="X145" s="21">
        <v>0</v>
      </c>
      <c r="Y145" s="21">
        <v>0</v>
      </c>
      <c r="Z145" s="21">
        <v>0</v>
      </c>
    </row>
    <row r="146" spans="1:26" x14ac:dyDescent="0.25">
      <c r="A146" s="21">
        <v>2014</v>
      </c>
      <c r="B146" s="22">
        <v>-1.7000000000000001E-2</v>
      </c>
      <c r="C146" s="22">
        <v>0.96628917903724398</v>
      </c>
      <c r="D146" s="22">
        <v>1.5414741564053742</v>
      </c>
      <c r="E146" s="22">
        <v>0.53406170946180298</v>
      </c>
      <c r="F146" s="22">
        <v>2.3738556754326745</v>
      </c>
      <c r="G146" s="22">
        <v>0.54638702313130982</v>
      </c>
      <c r="H146" s="22">
        <v>3.2297232492637642</v>
      </c>
      <c r="I146" s="22">
        <v>0.86812960314160825</v>
      </c>
      <c r="J146" s="22">
        <v>1.8982034776853245</v>
      </c>
      <c r="K146" s="22">
        <v>0.14309697827776341</v>
      </c>
      <c r="L146" s="22">
        <v>-1.3168087738261973</v>
      </c>
      <c r="M146" s="22">
        <v>-1.3879471874127915</v>
      </c>
      <c r="N146" s="22">
        <v>-2.8947867761052817</v>
      </c>
      <c r="O146" s="22">
        <v>-1.0673181238039171</v>
      </c>
      <c r="P146" s="22">
        <v>2.3267048423318837</v>
      </c>
      <c r="Q146" s="22">
        <v>1.2575111733777826</v>
      </c>
      <c r="R146" s="22">
        <v>0.33899999999999997</v>
      </c>
      <c r="S146" s="22">
        <v>1.4702678082012703</v>
      </c>
      <c r="T146" s="22">
        <v>-1.487220279709851</v>
      </c>
      <c r="U146" s="17">
        <v>-2.7102358424263312E-2</v>
      </c>
      <c r="V146" s="21">
        <v>0</v>
      </c>
      <c r="W146" s="21">
        <v>0</v>
      </c>
      <c r="X146" s="21">
        <v>0</v>
      </c>
      <c r="Y146" s="21">
        <v>0</v>
      </c>
      <c r="Z146" s="21">
        <v>0</v>
      </c>
    </row>
    <row r="147" spans="1:26" x14ac:dyDescent="0.25">
      <c r="A147" s="21">
        <v>2015</v>
      </c>
      <c r="B147" s="22">
        <v>-1.1000000000000001E-2</v>
      </c>
      <c r="C147" s="22">
        <v>0.98008021646532495</v>
      </c>
      <c r="D147" s="22">
        <v>1.553929870035319</v>
      </c>
      <c r="E147" s="22">
        <v>0.54717793130773174</v>
      </c>
      <c r="F147" s="22">
        <v>2.4146884378637661</v>
      </c>
      <c r="G147" s="22">
        <v>0.54105832482831784</v>
      </c>
      <c r="H147" s="22">
        <v>3.2421789628937092</v>
      </c>
      <c r="I147" s="22">
        <v>0.88058531677155338</v>
      </c>
      <c r="J147" s="22">
        <v>1.802455898067695</v>
      </c>
      <c r="K147" s="22">
        <v>0.22039867655632925</v>
      </c>
      <c r="L147" s="22">
        <v>-1.3187203588617478</v>
      </c>
      <c r="M147" s="22">
        <v>-1.3804114543029609</v>
      </c>
      <c r="N147" s="22">
        <v>-2.8868853442876734</v>
      </c>
      <c r="O147" s="22">
        <v>-1.0132552312522249</v>
      </c>
      <c r="P147" s="22">
        <v>2.3651390001988779</v>
      </c>
      <c r="Q147" s="22">
        <v>1.2431707478089251</v>
      </c>
      <c r="R147" s="22">
        <v>0.34399999999999997</v>
      </c>
      <c r="S147" s="22">
        <v>1.4757490247246023</v>
      </c>
      <c r="T147" s="22">
        <v>-1.4522771228892322</v>
      </c>
      <c r="U147" s="17">
        <v>-2.0329715339860849E-2</v>
      </c>
      <c r="V147" s="21">
        <v>0</v>
      </c>
      <c r="W147" s="21">
        <v>0</v>
      </c>
      <c r="X147" s="21">
        <v>0</v>
      </c>
      <c r="Y147" s="21">
        <v>0</v>
      </c>
      <c r="Z147" s="21">
        <v>0</v>
      </c>
    </row>
    <row r="148" spans="1:26" x14ac:dyDescent="0.25">
      <c r="A148" s="21">
        <v>2016</v>
      </c>
      <c r="B148" s="22">
        <v>-1.2024590163934428E-2</v>
      </c>
      <c r="C148" s="22">
        <v>0.99089337395663479</v>
      </c>
      <c r="D148" s="22">
        <v>1.571349912371131</v>
      </c>
      <c r="E148" s="22">
        <v>0.56125351555287706</v>
      </c>
      <c r="F148" s="22">
        <v>2.3804324652414142</v>
      </c>
      <c r="G148" s="22">
        <v>0.58325924856363009</v>
      </c>
      <c r="H148" s="22">
        <v>3.3047738045862225</v>
      </c>
      <c r="I148" s="22">
        <v>0.84199968314722506</v>
      </c>
      <c r="J148" s="22">
        <v>2.1809572687333407</v>
      </c>
      <c r="K148" s="22">
        <v>-3.6905471649354704E-2</v>
      </c>
      <c r="L148" s="22">
        <v>-1.3191218809272367</v>
      </c>
      <c r="M148" s="22">
        <v>-1.3750561049793997</v>
      </c>
      <c r="N148" s="22">
        <v>-2.8505569986006067</v>
      </c>
      <c r="O148" s="22">
        <v>-1.0533837819228227</v>
      </c>
      <c r="P148" s="22">
        <v>2.3123856405146141</v>
      </c>
      <c r="Q148" s="22">
        <v>1.2931986171050429</v>
      </c>
      <c r="R148" s="22">
        <v>0.34899999999999998</v>
      </c>
      <c r="S148" s="22">
        <v>1.4780122441869834</v>
      </c>
      <c r="T148" s="22">
        <v>-1.4610179073158271</v>
      </c>
      <c r="U148" s="17">
        <v>4.490286106773325E-3</v>
      </c>
      <c r="V148" s="21">
        <v>0</v>
      </c>
      <c r="W148" s="21">
        <v>0</v>
      </c>
      <c r="X148" s="21">
        <v>0</v>
      </c>
      <c r="Y148" s="21">
        <v>0</v>
      </c>
      <c r="Z148" s="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1C405-74FE-46FB-AC8C-6FAA53652604}">
  <dimension ref="A1:CA163"/>
  <sheetViews>
    <sheetView topLeftCell="AD1" zoomScale="70" zoomScaleNormal="70" workbookViewId="0">
      <selection activeCell="AI23" sqref="AI23"/>
    </sheetView>
  </sheetViews>
  <sheetFormatPr defaultRowHeight="15" x14ac:dyDescent="0.25"/>
  <cols>
    <col min="1" max="1" width="9.42578125" style="10" customWidth="1"/>
    <col min="2" max="2" width="13.42578125" style="6" customWidth="1"/>
    <col min="3" max="3" width="15" style="10" customWidth="1"/>
    <col min="4" max="4" width="23.140625" style="6" customWidth="1"/>
    <col min="5" max="5" width="16.7109375" style="6" bestFit="1" customWidth="1"/>
    <col min="6" max="6" width="16" style="6" customWidth="1"/>
    <col min="7" max="7" width="14" style="6" bestFit="1" customWidth="1"/>
    <col min="8" max="8" width="8.28515625" style="12" customWidth="1"/>
    <col min="9" max="9" width="9.140625" style="6" customWidth="1"/>
    <col min="10" max="10" width="8.140625" style="4" bestFit="1" customWidth="1"/>
    <col min="11" max="11" width="13.42578125" style="6" customWidth="1"/>
    <col min="12" max="12" width="17.42578125" style="6" bestFit="1" customWidth="1"/>
    <col min="13" max="13" width="17.42578125" style="6" customWidth="1"/>
    <col min="14" max="14" width="10.85546875" style="12" customWidth="1"/>
    <col min="15" max="15" width="9.28515625" style="12" customWidth="1"/>
    <col min="16" max="16" width="15.7109375" customWidth="1"/>
    <col min="17" max="18" width="18.7109375" customWidth="1"/>
    <col min="19" max="19" width="12.85546875" customWidth="1"/>
    <col min="20" max="20" width="12.5703125" style="12" customWidth="1"/>
    <col min="21" max="21" width="9.140625" style="4"/>
    <col min="22" max="22" width="13" style="12" customWidth="1"/>
    <col min="23" max="24" width="14.7109375" style="12" bestFit="1" customWidth="1"/>
    <col min="25" max="25" width="14.28515625" style="12" bestFit="1" customWidth="1"/>
    <col min="26" max="27" width="15" style="12" bestFit="1" customWidth="1"/>
    <col min="28" max="28" width="12" style="12" customWidth="1"/>
    <col min="29" max="30" width="14.28515625" style="12" bestFit="1" customWidth="1"/>
    <col min="31" max="35" width="9.140625" style="12"/>
    <col min="36" max="36" width="8.140625" style="12" customWidth="1"/>
    <col min="37" max="37" width="9.140625" style="12"/>
    <col min="38" max="38" width="8.5703125" style="12" customWidth="1"/>
    <col min="39" max="39" width="8.42578125" style="12" customWidth="1"/>
    <col min="40" max="40" width="11.42578125" style="12" customWidth="1"/>
    <col min="41" max="41" width="12" style="12" customWidth="1"/>
    <col min="42" max="42" width="12.5703125" style="12" customWidth="1"/>
    <col min="43" max="43" width="9.85546875" style="12" customWidth="1"/>
    <col min="44" max="44" width="10" style="12" customWidth="1"/>
    <col min="45" max="45" width="12.7109375" style="12" customWidth="1"/>
    <col min="46" max="47" width="10.5703125" style="12" bestFit="1" customWidth="1"/>
    <col min="48" max="48" width="9.140625" style="12"/>
    <col min="49" max="49" width="13" style="12" bestFit="1" customWidth="1"/>
    <col min="50" max="50" width="12.5703125" style="12" bestFit="1" customWidth="1"/>
    <col min="51" max="54" width="9.140625" style="12"/>
    <col min="55" max="55" width="9.5703125" style="12" bestFit="1" customWidth="1"/>
    <col min="56" max="56" width="10.42578125" style="12" customWidth="1"/>
    <col min="57" max="57" width="9.140625" style="12"/>
    <col min="58" max="58" width="9.7109375" style="12" bestFit="1" customWidth="1"/>
    <col min="59" max="16384" width="9.140625" style="12"/>
  </cols>
  <sheetData>
    <row r="1" spans="1:79" ht="30" x14ac:dyDescent="0.25">
      <c r="A1" s="9" t="s">
        <v>0</v>
      </c>
      <c r="B1" s="11" t="s">
        <v>16</v>
      </c>
      <c r="C1" s="9" t="s">
        <v>4</v>
      </c>
      <c r="D1" s="11" t="s">
        <v>1</v>
      </c>
      <c r="E1" s="11" t="s">
        <v>2</v>
      </c>
      <c r="F1" s="11" t="s">
        <v>5</v>
      </c>
      <c r="G1" s="3" t="s">
        <v>6</v>
      </c>
      <c r="H1" s="3" t="s">
        <v>7</v>
      </c>
      <c r="I1" s="3" t="s">
        <v>8</v>
      </c>
      <c r="J1" s="3" t="s">
        <v>13</v>
      </c>
      <c r="K1" s="11" t="s">
        <v>14</v>
      </c>
      <c r="L1" s="3" t="s">
        <v>15</v>
      </c>
      <c r="M1" s="3" t="s">
        <v>41</v>
      </c>
      <c r="N1" s="3" t="s">
        <v>36</v>
      </c>
      <c r="O1" s="3" t="s">
        <v>35</v>
      </c>
      <c r="P1" s="1" t="s">
        <v>38</v>
      </c>
      <c r="Q1" s="1" t="s">
        <v>39</v>
      </c>
      <c r="R1" s="2" t="s">
        <v>40</v>
      </c>
      <c r="S1" s="2" t="s">
        <v>42</v>
      </c>
      <c r="T1" s="36" t="s">
        <v>43</v>
      </c>
      <c r="U1" s="3" t="s">
        <v>17</v>
      </c>
      <c r="V1" s="9" t="s">
        <v>18</v>
      </c>
      <c r="W1" s="9" t="s">
        <v>20</v>
      </c>
      <c r="X1" s="9" t="s">
        <v>19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13</v>
      </c>
      <c r="AL1" s="3" t="s">
        <v>33</v>
      </c>
      <c r="AM1" s="3" t="s">
        <v>34</v>
      </c>
      <c r="AN1" s="37" t="s">
        <v>44</v>
      </c>
      <c r="AO1" s="3" t="s">
        <v>17</v>
      </c>
      <c r="AP1" s="3" t="s">
        <v>18</v>
      </c>
      <c r="AQ1" s="3" t="s">
        <v>20</v>
      </c>
      <c r="AR1" s="3" t="s">
        <v>19</v>
      </c>
      <c r="AS1" s="3" t="s">
        <v>21</v>
      </c>
      <c r="AT1" s="3" t="s">
        <v>22</v>
      </c>
      <c r="AU1" s="3" t="s">
        <v>23</v>
      </c>
      <c r="AV1" s="3" t="s">
        <v>24</v>
      </c>
      <c r="AW1" s="3" t="s">
        <v>25</v>
      </c>
      <c r="AX1" s="3" t="s">
        <v>26</v>
      </c>
      <c r="AY1" s="3" t="s">
        <v>27</v>
      </c>
      <c r="AZ1" s="3" t="s">
        <v>28</v>
      </c>
      <c r="BA1" s="3" t="s">
        <v>29</v>
      </c>
      <c r="BB1" s="3" t="s">
        <v>30</v>
      </c>
      <c r="BC1" s="3" t="s">
        <v>31</v>
      </c>
      <c r="BD1" s="3" t="s">
        <v>32</v>
      </c>
      <c r="BE1" s="3" t="s">
        <v>13</v>
      </c>
      <c r="BF1" s="3" t="s">
        <v>33</v>
      </c>
      <c r="BG1" s="3" t="s">
        <v>34</v>
      </c>
      <c r="BH1" s="37" t="s">
        <v>45</v>
      </c>
      <c r="BI1" s="3" t="s">
        <v>17</v>
      </c>
      <c r="BJ1" s="3" t="s">
        <v>18</v>
      </c>
      <c r="BK1" s="3" t="s">
        <v>20</v>
      </c>
      <c r="BL1" s="3" t="s">
        <v>19</v>
      </c>
      <c r="BM1" s="3" t="s">
        <v>21</v>
      </c>
      <c r="BN1" s="3" t="s">
        <v>22</v>
      </c>
      <c r="BO1" s="3" t="s">
        <v>23</v>
      </c>
      <c r="BP1" s="3" t="s">
        <v>24</v>
      </c>
      <c r="BQ1" s="3" t="s">
        <v>25</v>
      </c>
      <c r="BR1" s="3" t="s">
        <v>26</v>
      </c>
      <c r="BS1" s="3" t="s">
        <v>27</v>
      </c>
      <c r="BT1" s="3" t="s">
        <v>28</v>
      </c>
      <c r="BU1" s="3" t="s">
        <v>29</v>
      </c>
      <c r="BV1" s="3" t="s">
        <v>30</v>
      </c>
      <c r="BW1" s="3" t="s">
        <v>31</v>
      </c>
      <c r="BX1" s="3" t="s">
        <v>32</v>
      </c>
      <c r="BY1" s="3" t="s">
        <v>13</v>
      </c>
      <c r="BZ1" s="3" t="s">
        <v>33</v>
      </c>
      <c r="CA1" s="3" t="s">
        <v>34</v>
      </c>
    </row>
    <row r="2" spans="1:79" x14ac:dyDescent="0.25">
      <c r="A2" s="10">
        <v>1870</v>
      </c>
      <c r="B2" s="6">
        <v>2.6769857237747913E-2</v>
      </c>
      <c r="C2" s="10">
        <v>101220.94245691424</v>
      </c>
      <c r="D2" s="6">
        <v>1864.7138019600609</v>
      </c>
      <c r="E2" s="6">
        <v>878.7973558085065</v>
      </c>
      <c r="F2" s="6">
        <v>1.064800197529551E-2</v>
      </c>
      <c r="G2" s="6">
        <v>27200.753015383882</v>
      </c>
      <c r="H2" s="6">
        <v>0.54989716248656895</v>
      </c>
      <c r="I2" s="6">
        <v>0.94580121246238202</v>
      </c>
      <c r="J2" s="4">
        <v>6.9633009999999995E-2</v>
      </c>
      <c r="K2" s="7">
        <f>EXP(-21.9861318075 + 3.04454074588*LN(L2))</f>
        <v>860.38237251706948</v>
      </c>
      <c r="L2" s="6">
        <v>12594.302994039072</v>
      </c>
      <c r="M2" s="7">
        <f>K2/L2</f>
        <v>6.8315203542767836E-2</v>
      </c>
      <c r="N2" s="12">
        <v>4669.2485306465105</v>
      </c>
      <c r="O2" s="12">
        <f t="shared" ref="O2:O33" si="0">1-(W3-N2)/W2</f>
        <v>-8.388974245626013E-3</v>
      </c>
      <c r="P2" s="8">
        <v>13950</v>
      </c>
      <c r="Q2" s="8">
        <v>525.09932905462836</v>
      </c>
      <c r="R2" s="8">
        <v>61.219531443164477</v>
      </c>
      <c r="S2" s="8">
        <f>(P2-Q2)/P2*R2/(24*5)</f>
        <v>0.49095945564295107</v>
      </c>
      <c r="T2" s="36"/>
      <c r="U2" s="4">
        <f t="shared" ref="U2:U33" si="1">B2</f>
        <v>2.6769857237747913E-2</v>
      </c>
      <c r="V2" s="29">
        <f t="shared" ref="V2:V33" si="2">C2</f>
        <v>101220.94245691424</v>
      </c>
      <c r="W2" s="29">
        <f t="shared" ref="W2:W33" si="3">D2/F2</f>
        <v>175123.35237036902</v>
      </c>
      <c r="X2" s="29">
        <f t="shared" ref="X2:X33" si="4">E2/F2</f>
        <v>82531.667241179079</v>
      </c>
      <c r="Y2" s="12">
        <f t="shared" ref="Y2:Y33" si="5">V2*H2</f>
        <v>55661.109041273419</v>
      </c>
      <c r="Z2" s="12">
        <f t="shared" ref="Z2:Z33" si="6">V2*(1-H2)</f>
        <v>45559.833415640824</v>
      </c>
      <c r="AA2" s="12">
        <f t="shared" ref="AA2:AA33" si="7">W2*I2</f>
        <v>165631.87900237198</v>
      </c>
      <c r="AB2" s="12">
        <f t="shared" ref="AB2:AB33" si="8">W2*(1-I2)</f>
        <v>9491.4733679970377</v>
      </c>
      <c r="AC2" s="12">
        <f>((Y2-AA3+(1-$O$153)*AA2)/((Y2-AA3+(1-$O$153)*AA2)+(Z2-AB3+(1-$O$153)*AB2)))*X2</f>
        <v>40232.395527132874</v>
      </c>
      <c r="AD2" s="12">
        <f>((Z2-AB3+(1-$O$153)*AB2)/((Y2-AA3+(1-$O$153)*AA2)+(Z2-AB3+(1-$O$153)*AB2)))*X2</f>
        <v>42299.271714046205</v>
      </c>
      <c r="AE2" s="12">
        <f t="shared" ref="AE2:AE33" si="9">R2/(24*5)</f>
        <v>0.51016276202637068</v>
      </c>
      <c r="AF2" s="12">
        <f t="shared" ref="AF2:AF33" si="10">(P2*0.9-Q2)/(P2*0.9)*(R2/24/5)</f>
        <v>0.48882575493368224</v>
      </c>
      <c r="AK2" s="12">
        <f t="shared" ref="AK2:AK33" si="11">J2</f>
        <v>6.9633009999999995E-2</v>
      </c>
      <c r="AM2" s="12">
        <f t="shared" ref="AM2:AM33" si="12">M2</f>
        <v>6.8315203542767836E-2</v>
      </c>
      <c r="AN2" s="37"/>
      <c r="AO2" s="12">
        <f t="shared" ref="AO2:AO33" si="13">U2</f>
        <v>2.6769857237747913E-2</v>
      </c>
      <c r="AP2" s="12">
        <f t="shared" ref="AP2:AP33" si="14">V2*1000/G2</f>
        <v>3721.2551578872431</v>
      </c>
      <c r="AQ2" s="12">
        <f t="shared" ref="AQ2:AQ33" si="15">W2*1000/G2</f>
        <v>6438.1803059395015</v>
      </c>
      <c r="AR2" s="12">
        <f t="shared" ref="AR2:AR33" si="16">X2*1000/G2</f>
        <v>3034.1684730015299</v>
      </c>
      <c r="AS2" s="12">
        <f t="shared" ref="AS2:AS33" si="17">Y2*1000/(G2*0.1)</f>
        <v>20463.07652210704</v>
      </c>
      <c r="AT2" s="12">
        <f t="shared" ref="AT2:AT33" si="18">Z2*1000/(G2*0.9)</f>
        <v>1861.0527840850432</v>
      </c>
      <c r="AU2" s="12">
        <f t="shared" ref="AU2:AU33" si="19">AA2*1000/(G2*0.1)</f>
        <v>60892.387394090088</v>
      </c>
      <c r="AV2" s="12">
        <f t="shared" ref="AV2:AV33" si="20">AB2*1000/(G2*0.9)</f>
        <v>387.71285170054591</v>
      </c>
      <c r="AW2" s="12">
        <f t="shared" ref="AW2:AW33" si="21">AC2*1000/(G2*0.1)</f>
        <v>14790.912407600888</v>
      </c>
      <c r="AX2" s="12">
        <f t="shared" ref="AX2:AX33" si="22">AD2*1000/(G2*0.9)</f>
        <v>1727.8635913793792</v>
      </c>
      <c r="AY2" s="12">
        <f>AE2</f>
        <v>0.51016276202637068</v>
      </c>
      <c r="AZ2" s="12">
        <f>AF2</f>
        <v>0.48882575493368224</v>
      </c>
      <c r="BA2" s="12">
        <f>AM2*(AP2/AS2)</f>
        <v>1.2423268967938422E-2</v>
      </c>
      <c r="BB2" s="12">
        <f>AM2*(AP2/AT2)</f>
        <v>0.13659919037203669</v>
      </c>
      <c r="BC2" s="12">
        <f>AS2/(AU2^0.3)/(AY2^0.7)</f>
        <v>1202.8345636259273</v>
      </c>
      <c r="BD2" s="12">
        <f>AT2/(AV2^0.3)/(AZ2^0.7)</f>
        <v>513.80434918996878</v>
      </c>
      <c r="BE2" s="12">
        <f>AK2</f>
        <v>6.9633009999999995E-2</v>
      </c>
      <c r="BF2" s="12">
        <f t="shared" ref="BF2:BF33" si="23">AP2/(AQ2^0.3)/(S2^0.7)</f>
        <v>440.88829487658438</v>
      </c>
      <c r="BG2" s="12">
        <f>AM2</f>
        <v>6.8315203542767836E-2</v>
      </c>
      <c r="BH2" s="37"/>
      <c r="BI2" s="12">
        <f>AO2</f>
        <v>2.6769857237747913E-2</v>
      </c>
      <c r="BJ2" s="12">
        <f t="shared" ref="BJ2" si="24">LN(AP2/$AP$153)</f>
        <v>-1.0431177278326342</v>
      </c>
      <c r="BK2" s="12">
        <f t="shared" ref="BK2:BR2" si="25">LN(AQ2/$AP$153)</f>
        <v>-0.49493280824379515</v>
      </c>
      <c r="BL2" s="12">
        <f t="shared" si="25"/>
        <v>-1.2472413395119828</v>
      </c>
      <c r="BM2" s="12">
        <f t="shared" si="25"/>
        <v>0.66144336962620953</v>
      </c>
      <c r="BN2" s="12">
        <f t="shared" si="25"/>
        <v>-1.736036406693457</v>
      </c>
      <c r="BO2" s="12">
        <f t="shared" si="25"/>
        <v>1.7519294179207991</v>
      </c>
      <c r="BP2" s="12">
        <f t="shared" si="25"/>
        <v>-3.3046690335273712</v>
      </c>
      <c r="BQ2" s="12">
        <f t="shared" si="25"/>
        <v>0.33683421842252764</v>
      </c>
      <c r="BR2" s="12">
        <f t="shared" si="25"/>
        <v>-1.8102930201506506</v>
      </c>
      <c r="BS2" s="12">
        <f>LN(AY2)</f>
        <v>-0.67302546295031718</v>
      </c>
      <c r="BT2" s="12">
        <f>LN(AZ2)</f>
        <v>-0.71574918238663621</v>
      </c>
      <c r="BU2" s="12">
        <f>LN(BA2)</f>
        <v>-4.388184035180946</v>
      </c>
      <c r="BV2" s="12">
        <f>LN(BB2)</f>
        <v>-1.9907042588612793</v>
      </c>
      <c r="BW2" s="12">
        <f>LN(BC2/$AP$153^0.7)</f>
        <v>0.60698236831519248</v>
      </c>
      <c r="BX2" s="12">
        <f>LN(BD2/$AP$153^0.7)</f>
        <v>-0.24361126896459973</v>
      </c>
      <c r="BY2" s="12">
        <f>BE2</f>
        <v>6.9633009999999995E-2</v>
      </c>
      <c r="BZ2" s="12">
        <f>LN(BF2/$AP$153^0.7)</f>
        <v>-0.39666227459581627</v>
      </c>
      <c r="CA2" s="12">
        <f>LN(BG2)</f>
        <v>-2.6836229377221024</v>
      </c>
    </row>
    <row r="3" spans="1:79" x14ac:dyDescent="0.25">
      <c r="A3" s="10">
        <v>1871</v>
      </c>
      <c r="B3" s="6">
        <v>8.4401391911182789E-4</v>
      </c>
      <c r="C3" s="10">
        <v>107008.24259638456</v>
      </c>
      <c r="D3" s="6">
        <v>1958.0888578130682</v>
      </c>
      <c r="E3" s="6">
        <v>924.85591743369037</v>
      </c>
      <c r="F3" s="6">
        <v>1.0802551178233446E-2</v>
      </c>
      <c r="G3" s="6">
        <v>27516.466</v>
      </c>
      <c r="H3" s="6">
        <v>0.54675478136608802</v>
      </c>
      <c r="I3" s="6">
        <v>0.94536565745161805</v>
      </c>
      <c r="J3" s="4">
        <v>6.6399680000000003E-2</v>
      </c>
      <c r="K3" s="7">
        <f t="shared" ref="K3:K23" si="26">EXP(-21.9861318075 + 3.04454074588*LN(L3))</f>
        <v>898.47209544922828</v>
      </c>
      <c r="L3" s="6">
        <v>12774.779827297705</v>
      </c>
      <c r="M3" s="7">
        <f t="shared" ref="M3:M23" si="27">K3/L3</f>
        <v>7.0331708851007674E-2</v>
      </c>
      <c r="N3" s="12">
        <v>5188.0539229405667</v>
      </c>
      <c r="O3" s="12">
        <f t="shared" si="0"/>
        <v>-5.202996332570331E-2</v>
      </c>
      <c r="P3" s="8">
        <v>14049.999999999998</v>
      </c>
      <c r="Q3" s="8">
        <v>432.72</v>
      </c>
      <c r="R3" s="8">
        <v>60.93762335672691</v>
      </c>
      <c r="S3" s="8">
        <f t="shared" ref="S3:S66" si="28">(P3-Q3)/P3*R3/(24*5)</f>
        <v>0.49217359417739637</v>
      </c>
      <c r="T3" s="36"/>
      <c r="U3" s="4">
        <f t="shared" si="1"/>
        <v>8.4401391911182789E-4</v>
      </c>
      <c r="V3" s="29">
        <f t="shared" si="2"/>
        <v>107008.24259638456</v>
      </c>
      <c r="W3" s="29">
        <f t="shared" si="3"/>
        <v>181261.70619385826</v>
      </c>
      <c r="X3" s="29">
        <f t="shared" si="4"/>
        <v>85614.583275219731</v>
      </c>
      <c r="Y3" s="12">
        <f t="shared" si="5"/>
        <v>58507.268285155544</v>
      </c>
      <c r="Z3" s="12">
        <f t="shared" si="6"/>
        <v>48500.974311229016</v>
      </c>
      <c r="AA3" s="12">
        <f t="shared" si="7"/>
        <v>171358.59204675883</v>
      </c>
      <c r="AB3" s="12">
        <f t="shared" si="8"/>
        <v>9903.1141470994189</v>
      </c>
      <c r="AC3" s="12">
        <f t="shared" ref="AC3:AC66" si="29">((Y3-AA4+(1-$O$153)*AA3)/((Y3-AA4+(1-$O$153)*AA3)+(Z3-AB4+(1-$O$153)*AB3)))*X3</f>
        <v>37704.307738860007</v>
      </c>
      <c r="AD3" s="12">
        <f t="shared" ref="AD3:AD66" si="30">((Z3-AB4+(1-$O$153)*AB3)/((Y3-AA4+(1-$O$153)*AA3)+(Z3-AB4+(1-$O$153)*AB3)))*X3</f>
        <v>47910.275536359724</v>
      </c>
      <c r="AE3" s="12">
        <f t="shared" si="9"/>
        <v>0.50781352797272428</v>
      </c>
      <c r="AF3" s="12">
        <f t="shared" si="10"/>
        <v>0.49043582375569328</v>
      </c>
      <c r="AK3" s="12">
        <f t="shared" si="11"/>
        <v>6.6399680000000003E-2</v>
      </c>
      <c r="AM3" s="12">
        <f t="shared" si="12"/>
        <v>7.0331708851007674E-2</v>
      </c>
      <c r="AN3" s="37"/>
      <c r="AO3" s="12">
        <f t="shared" si="13"/>
        <v>8.4401391911182789E-4</v>
      </c>
      <c r="AP3" s="12">
        <f t="shared" si="14"/>
        <v>3888.8803015759563</v>
      </c>
      <c r="AQ3" s="12">
        <f t="shared" si="15"/>
        <v>6587.3904808073194</v>
      </c>
      <c r="AR3" s="12">
        <f t="shared" si="16"/>
        <v>3111.3945837092501</v>
      </c>
      <c r="AS3" s="12">
        <f t="shared" si="17"/>
        <v>21262.638990470485</v>
      </c>
      <c r="AT3" s="12">
        <f t="shared" si="18"/>
        <v>1958.4626694765645</v>
      </c>
      <c r="AU3" s="12">
        <f t="shared" si="19"/>
        <v>62274.927327789417</v>
      </c>
      <c r="AV3" s="12">
        <f t="shared" si="20"/>
        <v>399.88638669819733</v>
      </c>
      <c r="AW3" s="12">
        <f t="shared" si="21"/>
        <v>13702.452829102402</v>
      </c>
      <c r="AX3" s="12">
        <f t="shared" si="22"/>
        <v>1934.610334221122</v>
      </c>
      <c r="AY3" s="12">
        <f t="shared" ref="AY3:AY66" si="31">AE3</f>
        <v>0.50781352797272428</v>
      </c>
      <c r="AZ3" s="12">
        <f t="shared" ref="AZ3:AZ66" si="32">AF3</f>
        <v>0.49043582375569328</v>
      </c>
      <c r="BA3" s="12">
        <f t="shared" ref="BA3:BA66" si="33">AM3*(AP3/AS3)</f>
        <v>1.2863483091136609E-2</v>
      </c>
      <c r="BB3" s="12">
        <f t="shared" ref="BB3:BB66" si="34">AM3*(AP3/AT3)</f>
        <v>0.13965627294798533</v>
      </c>
      <c r="BC3" s="12">
        <f t="shared" ref="BC3:BC66" si="35">AS3/(AU3^0.3)/(AY3^0.7)</f>
        <v>1245.4612228438205</v>
      </c>
      <c r="BD3" s="12">
        <f t="shared" ref="BD3:BD66" si="36">AT3/(AV3^0.3)/(AZ3^0.7)</f>
        <v>534.47424440320549</v>
      </c>
      <c r="BE3" s="12">
        <f t="shared" ref="BE3:BE66" si="37">AK3</f>
        <v>6.6399680000000003E-2</v>
      </c>
      <c r="BF3" s="12">
        <f t="shared" si="23"/>
        <v>456.80172676289095</v>
      </c>
      <c r="BG3" s="12">
        <f t="shared" ref="BG3:BG66" si="38">AM3</f>
        <v>7.0331708851007674E-2</v>
      </c>
      <c r="BH3" s="37"/>
      <c r="BI3" s="12">
        <f t="shared" ref="BI3:BI66" si="39">AO3</f>
        <v>8.4401391911182789E-4</v>
      </c>
      <c r="BJ3" s="12">
        <f t="shared" ref="BJ3:BJ66" si="40">LN(AP3/$AP$153)</f>
        <v>-0.9990574712580309</v>
      </c>
      <c r="BK3" s="12">
        <f t="shared" ref="BK3:BK34" si="41">LN(AQ3/$AP$153)</f>
        <v>-0.47202145881771745</v>
      </c>
      <c r="BL3" s="12">
        <f t="shared" ref="BL3:BL34" si="42">LN(AR3/$AP$153)</f>
        <v>-1.2221077023621891</v>
      </c>
      <c r="BM3" s="12">
        <f t="shared" ref="BM3:BM34" si="43">LN(AS3/$AP$153)</f>
        <v>0.69977274734080785</v>
      </c>
      <c r="BN3" s="12">
        <f t="shared" ref="BN3:BQ66" si="44">LN(AT3/$AP$153)</f>
        <v>-1.6850189340732666</v>
      </c>
      <c r="BO3" s="12">
        <f t="shared" si="44"/>
        <v>1.7743801469485463</v>
      </c>
      <c r="BP3" s="12">
        <f t="shared" si="44"/>
        <v>-3.273753552716351</v>
      </c>
      <c r="BQ3" s="12">
        <f t="shared" si="44"/>
        <v>0.26039610818658682</v>
      </c>
      <c r="BR3" s="12">
        <f t="shared" ref="BR3:BR66" si="45">LN(AX3/$AP$153)</f>
        <v>-1.6972728187035664</v>
      </c>
      <c r="BS3" s="12">
        <f t="shared" ref="BS3:BS66" si="46">LN(AY3)</f>
        <v>-0.67764096971051035</v>
      </c>
      <c r="BT3" s="12">
        <f t="shared" ref="BT3:BT66" si="47">LN(AZ3)</f>
        <v>-0.71246084695537804</v>
      </c>
      <c r="BU3" s="12">
        <f t="shared" ref="BU3:BU66" si="48">LN(BA3)</f>
        <v>-4.3533627499448606</v>
      </c>
      <c r="BV3" s="12">
        <f t="shared" ref="BV3:BV66" si="49">LN(BB3)</f>
        <v>-1.9685710685307862</v>
      </c>
      <c r="BW3" s="12">
        <f t="shared" ref="BW3:BX66" si="50">LN(BC3/$AP$153^0.7)</f>
        <v>0.64180738205360199</v>
      </c>
      <c r="BX3" s="12">
        <f t="shared" si="50"/>
        <v>-0.20417027538959628</v>
      </c>
      <c r="BY3" s="12">
        <f t="shared" ref="BY3:BY66" si="51">BE3</f>
        <v>6.6399680000000003E-2</v>
      </c>
      <c r="BZ3" s="12">
        <f t="shared" ref="BZ3:BZ66" si="52">LN(BF3/$AP$153^0.7)</f>
        <v>-0.36120437989374204</v>
      </c>
      <c r="CA3" s="12">
        <f t="shared" ref="CA3:CA66" si="53">LN(BG3)</f>
        <v>-2.654532531346022</v>
      </c>
    </row>
    <row r="4" spans="1:79" x14ac:dyDescent="0.25">
      <c r="A4" s="10">
        <v>1872</v>
      </c>
      <c r="B4" s="6">
        <v>-1.208314269028108E-3</v>
      </c>
      <c r="C4" s="10">
        <v>107483.91979435933</v>
      </c>
      <c r="D4" s="6">
        <v>2222.883792321597</v>
      </c>
      <c r="E4" s="6">
        <v>981.0473626164146</v>
      </c>
      <c r="F4" s="6">
        <v>1.1348145361057398E-2</v>
      </c>
      <c r="G4" s="6">
        <v>27854.79994157255</v>
      </c>
      <c r="H4" s="6">
        <v>0.54362140526577996</v>
      </c>
      <c r="I4" s="6">
        <v>0.94491764817151003</v>
      </c>
      <c r="J4" s="4">
        <v>6.8000000000000005E-2</v>
      </c>
      <c r="K4" s="7">
        <f t="shared" si="26"/>
        <v>940.42351843273411</v>
      </c>
      <c r="L4" s="6">
        <v>12967.703489689957</v>
      </c>
      <c r="M4" s="7">
        <f t="shared" si="27"/>
        <v>7.2520436573863908E-2</v>
      </c>
      <c r="N4" s="12">
        <v>5551.2176975464063</v>
      </c>
      <c r="O4" s="12">
        <f t="shared" si="0"/>
        <v>-5.8213049711950182E-2</v>
      </c>
      <c r="P4" s="8">
        <v>14150</v>
      </c>
      <c r="Q4" s="8">
        <v>327.07297007569093</v>
      </c>
      <c r="R4" s="8">
        <v>59.746161157064904</v>
      </c>
      <c r="S4" s="8">
        <f t="shared" si="28"/>
        <v>0.4863762226102511</v>
      </c>
      <c r="T4" s="36"/>
      <c r="U4" s="4">
        <f t="shared" si="1"/>
        <v>-1.208314269028108E-3</v>
      </c>
      <c r="V4" s="29">
        <f t="shared" si="2"/>
        <v>107483.91979435933</v>
      </c>
      <c r="W4" s="29">
        <f t="shared" si="3"/>
        <v>195880.80004241969</v>
      </c>
      <c r="X4" s="29">
        <f t="shared" si="4"/>
        <v>86450.017285027308</v>
      </c>
      <c r="Y4" s="12">
        <f t="shared" si="5"/>
        <v>58430.559522084004</v>
      </c>
      <c r="Z4" s="12">
        <f t="shared" si="6"/>
        <v>49053.360272275328</v>
      </c>
      <c r="AA4" s="12">
        <f t="shared" si="7"/>
        <v>185091.22489803704</v>
      </c>
      <c r="AB4" s="12">
        <f t="shared" si="8"/>
        <v>10789.575144382656</v>
      </c>
      <c r="AC4" s="12">
        <f t="shared" si="29"/>
        <v>36198.024440943154</v>
      </c>
      <c r="AD4" s="12">
        <f t="shared" si="30"/>
        <v>50251.992844084161</v>
      </c>
      <c r="AE4" s="12">
        <f t="shared" si="9"/>
        <v>0.49788467630887417</v>
      </c>
      <c r="AF4" s="12">
        <f t="shared" si="10"/>
        <v>0.48509750553262632</v>
      </c>
      <c r="AK4" s="12">
        <f t="shared" si="11"/>
        <v>6.8000000000000005E-2</v>
      </c>
      <c r="AM4" s="12">
        <f t="shared" si="12"/>
        <v>7.2520436573863908E-2</v>
      </c>
      <c r="AN4" s="37"/>
      <c r="AO4" s="12">
        <f t="shared" si="13"/>
        <v>-1.208314269028108E-3</v>
      </c>
      <c r="AP4" s="12">
        <f t="shared" si="14"/>
        <v>3858.7216573019587</v>
      </c>
      <c r="AQ4" s="12">
        <f t="shared" si="15"/>
        <v>7032.2099046948388</v>
      </c>
      <c r="AR4" s="12">
        <f t="shared" si="16"/>
        <v>3103.5949806267663</v>
      </c>
      <c r="AS4" s="12">
        <f t="shared" si="17"/>
        <v>20976.836898719903</v>
      </c>
      <c r="AT4" s="12">
        <f t="shared" si="18"/>
        <v>1956.7088526999648</v>
      </c>
      <c r="AU4" s="12">
        <f t="shared" si="19"/>
        <v>66448.59244592645</v>
      </c>
      <c r="AV4" s="12">
        <f t="shared" si="20"/>
        <v>430.38962233577001</v>
      </c>
      <c r="AW4" s="12">
        <f t="shared" si="21"/>
        <v>12995.255581397503</v>
      </c>
      <c r="AX4" s="12">
        <f t="shared" si="22"/>
        <v>2004.5215805411287</v>
      </c>
      <c r="AY4" s="12">
        <f t="shared" si="31"/>
        <v>0.49788467630887417</v>
      </c>
      <c r="AZ4" s="12">
        <f t="shared" si="32"/>
        <v>0.48509750553262632</v>
      </c>
      <c r="BA4" s="12">
        <f t="shared" si="33"/>
        <v>1.3340246699522105E-2</v>
      </c>
      <c r="BB4" s="12">
        <f t="shared" si="34"/>
        <v>0.14301370324891705</v>
      </c>
      <c r="BC4" s="12">
        <f t="shared" si="35"/>
        <v>1221.8112896021635</v>
      </c>
      <c r="BD4" s="12">
        <f t="shared" si="36"/>
        <v>526.36541199232875</v>
      </c>
      <c r="BE4" s="12">
        <f t="shared" si="37"/>
        <v>6.8000000000000005E-2</v>
      </c>
      <c r="BF4" s="12">
        <f t="shared" si="23"/>
        <v>448.16224813291427</v>
      </c>
      <c r="BG4" s="12">
        <f t="shared" si="38"/>
        <v>7.2520436573863908E-2</v>
      </c>
      <c r="BH4" s="37"/>
      <c r="BI4" s="12">
        <f t="shared" si="39"/>
        <v>-1.208314269028108E-3</v>
      </c>
      <c r="BJ4" s="12">
        <f t="shared" si="40"/>
        <v>-1.0068427954818111</v>
      </c>
      <c r="BK4" s="12">
        <f t="shared" si="41"/>
        <v>-0.40667773737706636</v>
      </c>
      <c r="BL4" s="12">
        <f t="shared" si="42"/>
        <v>-1.2246176364807859</v>
      </c>
      <c r="BM4" s="12">
        <f t="shared" si="43"/>
        <v>0.68624007690045419</v>
      </c>
      <c r="BN4" s="12">
        <f t="shared" si="44"/>
        <v>-1.685914842149822</v>
      </c>
      <c r="BO4" s="12">
        <f t="shared" si="44"/>
        <v>1.8392498555392038</v>
      </c>
      <c r="BP4" s="12">
        <f t="shared" si="44"/>
        <v>-3.200243129341255</v>
      </c>
      <c r="BQ4" s="12">
        <f t="shared" si="44"/>
        <v>0.20740558832943232</v>
      </c>
      <c r="BR4" s="12">
        <f t="shared" si="45"/>
        <v>-1.6617733281531748</v>
      </c>
      <c r="BS4" s="12">
        <f t="shared" si="46"/>
        <v>-0.69738680245176776</v>
      </c>
      <c r="BT4" s="12">
        <f t="shared" si="47"/>
        <v>-0.72340536591564397</v>
      </c>
      <c r="BU4" s="12">
        <f t="shared" si="48"/>
        <v>-4.316969745448108</v>
      </c>
      <c r="BV4" s="12">
        <f t="shared" si="49"/>
        <v>-1.9448148263978315</v>
      </c>
      <c r="BW4" s="12">
        <f t="shared" si="50"/>
        <v>0.62263588195493103</v>
      </c>
      <c r="BX4" s="12">
        <f t="shared" si="50"/>
        <v>-0.21945814720649406</v>
      </c>
      <c r="BY4" s="12">
        <f t="shared" si="51"/>
        <v>6.8000000000000005E-2</v>
      </c>
      <c r="BZ4" s="12">
        <f t="shared" si="52"/>
        <v>-0.38029849049583347</v>
      </c>
      <c r="CA4" s="12">
        <f t="shared" si="53"/>
        <v>-2.6238868730658425</v>
      </c>
    </row>
    <row r="5" spans="1:79" x14ac:dyDescent="0.25">
      <c r="A5" s="10">
        <v>1873</v>
      </c>
      <c r="B5" s="6">
        <v>4.0120889739895915E-2</v>
      </c>
      <c r="C5" s="10">
        <v>108195.81264371911</v>
      </c>
      <c r="D5" s="6">
        <v>2512.7645627309339</v>
      </c>
      <c r="E5" s="6">
        <v>1034.4752941016279</v>
      </c>
      <c r="F5" s="6">
        <v>1.1806171415193389E-2</v>
      </c>
      <c r="G5" s="6">
        <v>28197.68113453847</v>
      </c>
      <c r="H5" s="6">
        <v>0.54049720977516502</v>
      </c>
      <c r="I5" s="6">
        <v>0.94445682850442203</v>
      </c>
      <c r="J5" s="4">
        <v>6.8000000000000005E-2</v>
      </c>
      <c r="K5" s="7">
        <f t="shared" si="26"/>
        <v>958.14320250656237</v>
      </c>
      <c r="L5" s="6">
        <v>13047.456313290988</v>
      </c>
      <c r="M5" s="7">
        <f t="shared" si="27"/>
        <v>7.3435248948144433E-2</v>
      </c>
      <c r="N5" s="12">
        <v>5447.4566190875948</v>
      </c>
      <c r="O5" s="12">
        <f t="shared" si="0"/>
        <v>-4.0964013426979973E-2</v>
      </c>
      <c r="P5" s="8">
        <v>14250</v>
      </c>
      <c r="Q5" s="8">
        <v>342.06042626298182</v>
      </c>
      <c r="R5" s="8">
        <v>58.395126351671657</v>
      </c>
      <c r="S5" s="8">
        <f t="shared" si="28"/>
        <v>0.47494496415192256</v>
      </c>
      <c r="T5" s="36"/>
      <c r="U5" s="4">
        <f t="shared" si="1"/>
        <v>4.0120889739895915E-2</v>
      </c>
      <c r="V5" s="29">
        <f t="shared" si="2"/>
        <v>108195.81264371911</v>
      </c>
      <c r="W5" s="29">
        <f t="shared" si="3"/>
        <v>212834.83649045206</v>
      </c>
      <c r="X5" s="29">
        <f t="shared" si="4"/>
        <v>87621.571610451065</v>
      </c>
      <c r="Y5" s="12">
        <f t="shared" si="5"/>
        <v>58479.534843286703</v>
      </c>
      <c r="Z5" s="12">
        <f t="shared" si="6"/>
        <v>49716.277800432406</v>
      </c>
      <c r="AA5" s="12">
        <f t="shared" si="7"/>
        <v>201013.31466702957</v>
      </c>
      <c r="AB5" s="12">
        <f t="shared" si="8"/>
        <v>11821.521823422474</v>
      </c>
      <c r="AC5" s="12">
        <f t="shared" si="29"/>
        <v>37559.377022050998</v>
      </c>
      <c r="AD5" s="12">
        <f t="shared" si="30"/>
        <v>50062.194588400067</v>
      </c>
      <c r="AE5" s="12">
        <f t="shared" si="9"/>
        <v>0.48662605293059713</v>
      </c>
      <c r="AF5" s="12">
        <f t="shared" si="10"/>
        <v>0.47364706539873652</v>
      </c>
      <c r="AK5" s="12">
        <f t="shared" si="11"/>
        <v>6.8000000000000005E-2</v>
      </c>
      <c r="AM5" s="12">
        <f t="shared" si="12"/>
        <v>7.3435248948144433E-2</v>
      </c>
      <c r="AN5" s="37"/>
      <c r="AO5" s="12">
        <f t="shared" si="13"/>
        <v>4.0120889739895915E-2</v>
      </c>
      <c r="AP5" s="12">
        <f t="shared" si="14"/>
        <v>3837.0464623487564</v>
      </c>
      <c r="AQ5" s="12">
        <f t="shared" si="15"/>
        <v>7547.9552901872212</v>
      </c>
      <c r="AR5" s="12">
        <f t="shared" si="16"/>
        <v>3107.4034489710607</v>
      </c>
      <c r="AS5" s="12">
        <f t="shared" si="17"/>
        <v>20739.129066771708</v>
      </c>
      <c r="AT5" s="12">
        <f t="shared" si="18"/>
        <v>1959.0372840795396</v>
      </c>
      <c r="AU5" s="12">
        <f t="shared" si="19"/>
        <v>71287.179150633965</v>
      </c>
      <c r="AV5" s="12">
        <f t="shared" si="20"/>
        <v>465.81930569313761</v>
      </c>
      <c r="AW5" s="12">
        <f t="shared" si="21"/>
        <v>13320.023317820158</v>
      </c>
      <c r="AX5" s="12">
        <f t="shared" si="22"/>
        <v>1972.6679079878281</v>
      </c>
      <c r="AY5" s="12">
        <f t="shared" si="31"/>
        <v>0.48662605293059713</v>
      </c>
      <c r="AZ5" s="12">
        <f t="shared" si="32"/>
        <v>0.47364706539873652</v>
      </c>
      <c r="BA5" s="12">
        <f t="shared" si="33"/>
        <v>1.3586610184110271E-2</v>
      </c>
      <c r="BB5" s="12">
        <f t="shared" si="34"/>
        <v>0.14383312889349656</v>
      </c>
      <c r="BC5" s="12">
        <f t="shared" si="35"/>
        <v>1201.8501884504856</v>
      </c>
      <c r="BD5" s="12">
        <f t="shared" si="36"/>
        <v>523.31003248512525</v>
      </c>
      <c r="BE5" s="12">
        <f t="shared" si="37"/>
        <v>6.8000000000000005E-2</v>
      </c>
      <c r="BF5" s="12">
        <f t="shared" si="23"/>
        <v>443.60656152620351</v>
      </c>
      <c r="BG5" s="12">
        <f t="shared" si="38"/>
        <v>7.3435248948144433E-2</v>
      </c>
      <c r="BH5" s="37"/>
      <c r="BI5" s="12">
        <f t="shared" si="39"/>
        <v>4.0120889739895915E-2</v>
      </c>
      <c r="BJ5" s="12">
        <f t="shared" si="40"/>
        <v>-1.0124758270209344</v>
      </c>
      <c r="BK5" s="12">
        <f t="shared" si="41"/>
        <v>-0.33590204315246353</v>
      </c>
      <c r="BL5" s="12">
        <f t="shared" si="42"/>
        <v>-1.2233912736456376</v>
      </c>
      <c r="BM5" s="12">
        <f t="shared" si="43"/>
        <v>0.67484346175379495</v>
      </c>
      <c r="BN5" s="12">
        <f t="shared" si="44"/>
        <v>-1.6847255762614439</v>
      </c>
      <c r="BO5" s="12">
        <f t="shared" si="44"/>
        <v>1.9095377484497589</v>
      </c>
      <c r="BP5" s="12">
        <f t="shared" si="44"/>
        <v>-3.1211362233192119</v>
      </c>
      <c r="BQ5" s="12">
        <f t="shared" si="44"/>
        <v>0.23208966845520512</v>
      </c>
      <c r="BR5" s="12">
        <f t="shared" si="45"/>
        <v>-1.6777918526724205</v>
      </c>
      <c r="BS5" s="12">
        <f t="shared" si="46"/>
        <v>-0.72025930931258486</v>
      </c>
      <c r="BT5" s="12">
        <f t="shared" si="47"/>
        <v>-0.74729282239658956</v>
      </c>
      <c r="BU5" s="12">
        <f t="shared" si="48"/>
        <v>-4.2986705165092021</v>
      </c>
      <c r="BV5" s="12">
        <f t="shared" si="49"/>
        <v>-1.9391014784939626</v>
      </c>
      <c r="BW5" s="12">
        <f t="shared" si="50"/>
        <v>0.60616365373767722</v>
      </c>
      <c r="BX5" s="12">
        <f t="shared" si="50"/>
        <v>-0.22527973358806674</v>
      </c>
      <c r="BY5" s="12">
        <f t="shared" si="51"/>
        <v>6.8000000000000005E-2</v>
      </c>
      <c r="BZ5" s="12">
        <f t="shared" si="52"/>
        <v>-0.39051577145262034</v>
      </c>
      <c r="CA5" s="12">
        <f t="shared" si="53"/>
        <v>-2.6113512277344721</v>
      </c>
    </row>
    <row r="6" spans="1:79" x14ac:dyDescent="0.25">
      <c r="A6" s="10">
        <v>1874</v>
      </c>
      <c r="B6" s="6">
        <v>8.232507390868174E-2</v>
      </c>
      <c r="C6" s="10">
        <v>112689.20184772029</v>
      </c>
      <c r="D6" s="6">
        <v>2569.9045222827745</v>
      </c>
      <c r="E6" s="6">
        <v>1034.4752941016279</v>
      </c>
      <c r="F6" s="6">
        <v>1.1321122295622276E-2</v>
      </c>
      <c r="G6" s="6">
        <v>28545.073488859711</v>
      </c>
      <c r="H6" s="6">
        <v>0.53738237390759303</v>
      </c>
      <c r="I6" s="6">
        <v>0.94398283214984702</v>
      </c>
      <c r="J6" s="4">
        <v>6.7000000000000004E-2</v>
      </c>
      <c r="K6" s="7">
        <f t="shared" si="26"/>
        <v>965.67505796626699</v>
      </c>
      <c r="L6" s="6">
        <v>13081.055812393455</v>
      </c>
      <c r="M6" s="7">
        <f t="shared" si="27"/>
        <v>7.3822409430540942E-2</v>
      </c>
      <c r="N6" s="12">
        <v>6173.7841682992739</v>
      </c>
      <c r="O6" s="12">
        <f t="shared" si="0"/>
        <v>3.313215684908688E-2</v>
      </c>
      <c r="P6" s="8">
        <v>14350</v>
      </c>
      <c r="Q6" s="8">
        <v>406.24503113888403</v>
      </c>
      <c r="R6" s="8">
        <v>57.734350165866232</v>
      </c>
      <c r="S6" s="8">
        <f t="shared" si="28"/>
        <v>0.46749920557448604</v>
      </c>
      <c r="T6" s="36"/>
      <c r="U6" s="4">
        <f t="shared" si="1"/>
        <v>8.232507390868174E-2</v>
      </c>
      <c r="V6" s="29">
        <f t="shared" si="2"/>
        <v>112689.20184772029</v>
      </c>
      <c r="W6" s="29">
        <f t="shared" si="3"/>
        <v>227000.86220926361</v>
      </c>
      <c r="X6" s="29">
        <f t="shared" si="4"/>
        <v>91375.684061079824</v>
      </c>
      <c r="Y6" s="12">
        <f t="shared" si="5"/>
        <v>60557.190802679848</v>
      </c>
      <c r="Z6" s="12">
        <f t="shared" si="6"/>
        <v>52132.011045040446</v>
      </c>
      <c r="AA6" s="12">
        <f t="shared" si="7"/>
        <v>214284.91680875784</v>
      </c>
      <c r="AB6" s="12">
        <f t="shared" si="8"/>
        <v>12715.945400505769</v>
      </c>
      <c r="AC6" s="12">
        <f t="shared" si="29"/>
        <v>46057.906720000334</v>
      </c>
      <c r="AD6" s="12">
        <f t="shared" si="30"/>
        <v>45317.777341079491</v>
      </c>
      <c r="AE6" s="12">
        <f t="shared" si="9"/>
        <v>0.48111958471555194</v>
      </c>
      <c r="AF6" s="12">
        <f t="shared" si="10"/>
        <v>0.46598583011436756</v>
      </c>
      <c r="AK6" s="12">
        <f t="shared" si="11"/>
        <v>6.7000000000000004E-2</v>
      </c>
      <c r="AM6" s="12">
        <f t="shared" si="12"/>
        <v>7.3822409430540942E-2</v>
      </c>
      <c r="AN6" s="37"/>
      <c r="AO6" s="12">
        <f t="shared" si="13"/>
        <v>8.232507390868174E-2</v>
      </c>
      <c r="AP6" s="12">
        <f t="shared" si="14"/>
        <v>3947.7635919101599</v>
      </c>
      <c r="AQ6" s="12">
        <f t="shared" si="15"/>
        <v>7952.3656612008808</v>
      </c>
      <c r="AR6" s="12">
        <f t="shared" si="16"/>
        <v>3201.1017276498178</v>
      </c>
      <c r="AS6" s="12">
        <f t="shared" si="17"/>
        <v>21214.585706466481</v>
      </c>
      <c r="AT6" s="12">
        <f t="shared" si="18"/>
        <v>2029.227801403902</v>
      </c>
      <c r="AU6" s="12">
        <f t="shared" si="19"/>
        <v>75068.966591515986</v>
      </c>
      <c r="AV6" s="12">
        <f t="shared" si="20"/>
        <v>494.96555783253621</v>
      </c>
      <c r="AW6" s="12">
        <f t="shared" si="21"/>
        <v>16135.150865166053</v>
      </c>
      <c r="AX6" s="12">
        <f t="shared" si="22"/>
        <v>1763.9851568146801</v>
      </c>
      <c r="AY6" s="12">
        <f t="shared" si="31"/>
        <v>0.48111958471555194</v>
      </c>
      <c r="AZ6" s="12">
        <f t="shared" si="32"/>
        <v>0.46598583011436756</v>
      </c>
      <c r="BA6" s="12">
        <f t="shared" si="33"/>
        <v>1.3737408038477134E-2</v>
      </c>
      <c r="BB6" s="12">
        <f t="shared" si="34"/>
        <v>0.14361789248863499</v>
      </c>
      <c r="BC6" s="12">
        <f t="shared" si="35"/>
        <v>1220.1670661093708</v>
      </c>
      <c r="BD6" s="12">
        <f t="shared" si="36"/>
        <v>538.39053010964619</v>
      </c>
      <c r="BE6" s="12">
        <f t="shared" si="37"/>
        <v>6.7000000000000004E-2</v>
      </c>
      <c r="BF6" s="12">
        <f t="shared" si="23"/>
        <v>454.31347790434762</v>
      </c>
      <c r="BG6" s="12">
        <f t="shared" si="38"/>
        <v>7.3822409430540942E-2</v>
      </c>
      <c r="BH6" s="37"/>
      <c r="BI6" s="12">
        <f t="shared" si="39"/>
        <v>8.232507390868174E-2</v>
      </c>
      <c r="BJ6" s="12">
        <f t="shared" si="40"/>
        <v>-0.98402950793282751</v>
      </c>
      <c r="BK6" s="12">
        <f t="shared" si="41"/>
        <v>-0.28370929539412409</v>
      </c>
      <c r="BL6" s="12">
        <f t="shared" si="42"/>
        <v>-1.1936837068005199</v>
      </c>
      <c r="BM6" s="12">
        <f t="shared" si="43"/>
        <v>0.69751020289041088</v>
      </c>
      <c r="BN6" s="12">
        <f t="shared" si="44"/>
        <v>-1.6495234199539222</v>
      </c>
      <c r="BO6" s="12">
        <f t="shared" si="44"/>
        <v>1.9612284983159711</v>
      </c>
      <c r="BP6" s="12">
        <f t="shared" si="44"/>
        <v>-3.0604458462131516</v>
      </c>
      <c r="BQ6" s="12">
        <f t="shared" si="44"/>
        <v>0.42382142839833642</v>
      </c>
      <c r="BR6" s="12">
        <f t="shared" si="45"/>
        <v>-1.7896032041975567</v>
      </c>
      <c r="BS6" s="12">
        <f t="shared" si="46"/>
        <v>-0.73163942290417971</v>
      </c>
      <c r="BT6" s="12">
        <f t="shared" si="47"/>
        <v>-0.76360005279870591</v>
      </c>
      <c r="BU6" s="12">
        <f t="shared" si="48"/>
        <v>-4.2876326534711904</v>
      </c>
      <c r="BV6" s="12">
        <f t="shared" si="49"/>
        <v>-1.9405990306268575</v>
      </c>
      <c r="BW6" s="12">
        <f t="shared" si="50"/>
        <v>0.6212892494285458</v>
      </c>
      <c r="BX6" s="12">
        <f t="shared" si="50"/>
        <v>-0.19686962913088193</v>
      </c>
      <c r="BY6" s="12">
        <f t="shared" si="51"/>
        <v>6.7000000000000004E-2</v>
      </c>
      <c r="BZ6" s="12">
        <f t="shared" si="52"/>
        <v>-0.36666637862206369</v>
      </c>
      <c r="CA6" s="12">
        <f t="shared" si="53"/>
        <v>-2.606092942647952</v>
      </c>
    </row>
    <row r="7" spans="1:79" x14ac:dyDescent="0.25">
      <c r="A7" s="10">
        <v>1875</v>
      </c>
      <c r="B7" s="6">
        <v>4.7209478373276124E-2</v>
      </c>
      <c r="C7" s="10">
        <v>113836.28576976086</v>
      </c>
      <c r="D7" s="6">
        <v>2469.5611786795425</v>
      </c>
      <c r="E7" s="6">
        <v>1029.8694379391097</v>
      </c>
      <c r="F7" s="13">
        <v>1.0944035368515233E-2</v>
      </c>
      <c r="G7" s="6">
        <v>28897.280914862549</v>
      </c>
      <c r="H7" s="6">
        <v>0.53427708016700803</v>
      </c>
      <c r="I7" s="6">
        <v>0.94349528233337399</v>
      </c>
      <c r="J7" s="4">
        <v>6.7000000000000004E-2</v>
      </c>
      <c r="K7" s="7">
        <f t="shared" si="26"/>
        <v>967.79829495082947</v>
      </c>
      <c r="L7" s="6">
        <v>13090.495728059928</v>
      </c>
      <c r="M7" s="7">
        <f t="shared" si="27"/>
        <v>7.3931370901127946E-2</v>
      </c>
      <c r="N7" s="12">
        <v>6536.9479429051135</v>
      </c>
      <c r="O7" s="12">
        <f t="shared" si="0"/>
        <v>2.1132839409028881E-2</v>
      </c>
      <c r="P7" s="8">
        <v>14450</v>
      </c>
      <c r="Q7" s="8">
        <v>496.18255048993723</v>
      </c>
      <c r="R7" s="8">
        <v>57.50973450321117</v>
      </c>
      <c r="S7" s="8">
        <f t="shared" si="28"/>
        <v>0.46279142838961879</v>
      </c>
      <c r="T7" s="36"/>
      <c r="U7" s="4">
        <f t="shared" si="1"/>
        <v>4.7209478373276124E-2</v>
      </c>
      <c r="V7" s="29">
        <f t="shared" si="2"/>
        <v>113836.28576976086</v>
      </c>
      <c r="W7" s="29">
        <f t="shared" si="3"/>
        <v>225653.61820596762</v>
      </c>
      <c r="X7" s="29">
        <f t="shared" si="4"/>
        <v>94103.262942838162</v>
      </c>
      <c r="Y7" s="12">
        <f t="shared" si="5"/>
        <v>60820.118378124957</v>
      </c>
      <c r="Z7" s="12">
        <f t="shared" si="6"/>
        <v>53016.1673916359</v>
      </c>
      <c r="AA7" s="12">
        <f t="shared" si="7"/>
        <v>212903.1242187868</v>
      </c>
      <c r="AB7" s="12">
        <f t="shared" si="8"/>
        <v>12750.49398718082</v>
      </c>
      <c r="AC7" s="12">
        <f t="shared" si="29"/>
        <v>45910.748141616241</v>
      </c>
      <c r="AD7" s="12">
        <f t="shared" si="30"/>
        <v>48192.514801221914</v>
      </c>
      <c r="AE7" s="12">
        <f t="shared" si="9"/>
        <v>0.47924778752675973</v>
      </c>
      <c r="AF7" s="12">
        <f t="shared" si="10"/>
        <v>0.4609629440410476</v>
      </c>
      <c r="AK7" s="12">
        <f t="shared" si="11"/>
        <v>6.7000000000000004E-2</v>
      </c>
      <c r="AM7" s="12">
        <f t="shared" si="12"/>
        <v>7.3931370901127946E-2</v>
      </c>
      <c r="AN7" s="37"/>
      <c r="AO7" s="12">
        <f t="shared" si="13"/>
        <v>4.7209478373276124E-2</v>
      </c>
      <c r="AP7" s="12">
        <f t="shared" si="14"/>
        <v>3939.3424628824573</v>
      </c>
      <c r="AQ7" s="12">
        <f t="shared" si="15"/>
        <v>7808.8183753617004</v>
      </c>
      <c r="AR7" s="12">
        <f t="shared" si="16"/>
        <v>3256.4746565632286</v>
      </c>
      <c r="AS7" s="12">
        <f t="shared" si="17"/>
        <v>21047.003888467494</v>
      </c>
      <c r="AT7" s="12">
        <f t="shared" si="18"/>
        <v>2038.4911933730084</v>
      </c>
      <c r="AU7" s="12">
        <f t="shared" si="19"/>
        <v>73675.832977519254</v>
      </c>
      <c r="AV7" s="12">
        <f t="shared" si="20"/>
        <v>490.26119734419336</v>
      </c>
      <c r="AW7" s="12">
        <f t="shared" si="21"/>
        <v>15887.566818787876</v>
      </c>
      <c r="AX7" s="12">
        <f t="shared" si="22"/>
        <v>1853.0199718716008</v>
      </c>
      <c r="AY7" s="12">
        <f t="shared" si="31"/>
        <v>0.47924778752675973</v>
      </c>
      <c r="AZ7" s="12">
        <f t="shared" si="32"/>
        <v>0.4609629440410476</v>
      </c>
      <c r="BA7" s="12">
        <f t="shared" si="33"/>
        <v>1.3837645979127155E-2</v>
      </c>
      <c r="BB7" s="12">
        <f t="shared" si="34"/>
        <v>0.14287085942619215</v>
      </c>
      <c r="BC7" s="12">
        <f t="shared" si="35"/>
        <v>1220.6767796256586</v>
      </c>
      <c r="BD7" s="12">
        <f t="shared" si="36"/>
        <v>546.53046147538294</v>
      </c>
      <c r="BE7" s="12">
        <f t="shared" si="37"/>
        <v>6.7000000000000004E-2</v>
      </c>
      <c r="BF7" s="12">
        <f t="shared" si="23"/>
        <v>459.06948580002404</v>
      </c>
      <c r="BG7" s="12">
        <f t="shared" si="38"/>
        <v>7.3931370901127946E-2</v>
      </c>
      <c r="BH7" s="37"/>
      <c r="BI7" s="12">
        <f t="shared" si="39"/>
        <v>4.7209478373276124E-2</v>
      </c>
      <c r="BJ7" s="12">
        <f t="shared" si="40"/>
        <v>-0.98616492545333101</v>
      </c>
      <c r="BK7" s="12">
        <f t="shared" si="41"/>
        <v>-0.30192509120600036</v>
      </c>
      <c r="BL7" s="12">
        <f t="shared" si="42"/>
        <v>-1.1765335306842823</v>
      </c>
      <c r="BM7" s="12">
        <f t="shared" si="43"/>
        <v>0.68957946966604022</v>
      </c>
      <c r="BN7" s="12">
        <f t="shared" si="44"/>
        <v>-1.6449688241253622</v>
      </c>
      <c r="BO7" s="12">
        <f t="shared" si="44"/>
        <v>1.942496087425408</v>
      </c>
      <c r="BP7" s="12">
        <f t="shared" si="44"/>
        <v>-3.0699957213393696</v>
      </c>
      <c r="BQ7" s="12">
        <f t="shared" si="44"/>
        <v>0.4083580950100168</v>
      </c>
      <c r="BR7" s="12">
        <f t="shared" si="45"/>
        <v>-1.7403620218692404</v>
      </c>
      <c r="BS7" s="12">
        <f t="shared" si="46"/>
        <v>-0.73553751359962216</v>
      </c>
      <c r="BT7" s="12">
        <f t="shared" si="47"/>
        <v>-0.77443762090597124</v>
      </c>
      <c r="BU7" s="12">
        <f t="shared" si="48"/>
        <v>-4.2803624314726099</v>
      </c>
      <c r="BV7" s="12">
        <f t="shared" si="49"/>
        <v>-1.9458141376812077</v>
      </c>
      <c r="BW7" s="12">
        <f t="shared" si="50"/>
        <v>0.62170690295815423</v>
      </c>
      <c r="BX7" s="12">
        <f t="shared" si="50"/>
        <v>-0.18186377308937074</v>
      </c>
      <c r="BY7" s="12">
        <f t="shared" si="51"/>
        <v>6.7000000000000004E-2</v>
      </c>
      <c r="BZ7" s="12">
        <f t="shared" si="52"/>
        <v>-0.35625223456911659</v>
      </c>
      <c r="CA7" s="12">
        <f t="shared" si="53"/>
        <v>-2.604618036353239</v>
      </c>
    </row>
    <row r="8" spans="1:79" x14ac:dyDescent="0.25">
      <c r="A8" s="10">
        <v>1876</v>
      </c>
      <c r="B8" s="6">
        <v>2.3943389333905728E-2</v>
      </c>
      <c r="C8" s="10">
        <v>114312.51545015653</v>
      </c>
      <c r="D8" s="6">
        <v>2445.8690003287793</v>
      </c>
      <c r="E8" s="6">
        <v>1037.2388077991393</v>
      </c>
      <c r="F8" s="6">
        <v>1.0754766284208196E-2</v>
      </c>
      <c r="G8" s="6">
        <v>29254.208323236118</v>
      </c>
      <c r="H8" s="6">
        <v>0.53118151461601004</v>
      </c>
      <c r="I8" s="6">
        <v>0.94299379150680096</v>
      </c>
      <c r="J8" s="4">
        <v>6.8600000000000008E-2</v>
      </c>
      <c r="K8" s="7">
        <f t="shared" si="26"/>
        <v>967.00489816448942</v>
      </c>
      <c r="L8" s="6">
        <v>13086.969913467834</v>
      </c>
      <c r="M8" s="7">
        <f t="shared" si="27"/>
        <v>7.3890664115407054E-2</v>
      </c>
      <c r="N8" s="12">
        <v>6848.2311782815468</v>
      </c>
      <c r="O8" s="12">
        <f t="shared" si="0"/>
        <v>9.9698600633535417E-3</v>
      </c>
      <c r="P8" s="8">
        <v>14550</v>
      </c>
      <c r="Q8" s="8">
        <v>599.9408935046647</v>
      </c>
      <c r="R8" s="8">
        <v>57.487244682227967</v>
      </c>
      <c r="S8" s="8">
        <f t="shared" si="28"/>
        <v>0.45930725153873986</v>
      </c>
      <c r="T8" s="36"/>
      <c r="U8" s="4">
        <f t="shared" si="1"/>
        <v>2.3943389333905728E-2</v>
      </c>
      <c r="V8" s="29">
        <f t="shared" si="2"/>
        <v>114312.51545015653</v>
      </c>
      <c r="W8" s="29">
        <f t="shared" si="3"/>
        <v>227421.86447325972</v>
      </c>
      <c r="X8" s="29">
        <f t="shared" si="4"/>
        <v>96444.569820375647</v>
      </c>
      <c r="Y8" s="12">
        <f t="shared" si="5"/>
        <v>60720.695096380194</v>
      </c>
      <c r="Z8" s="12">
        <f t="shared" si="6"/>
        <v>53591.820353776333</v>
      </c>
      <c r="AA8" s="12">
        <f t="shared" si="7"/>
        <v>214457.40625118502</v>
      </c>
      <c r="AB8" s="12">
        <f t="shared" si="8"/>
        <v>12964.4582220747</v>
      </c>
      <c r="AC8" s="12">
        <f t="shared" si="29"/>
        <v>45468.287197942926</v>
      </c>
      <c r="AD8" s="12">
        <f t="shared" si="30"/>
        <v>50976.282622432729</v>
      </c>
      <c r="AE8" s="12">
        <f t="shared" si="9"/>
        <v>0.47906037235189974</v>
      </c>
      <c r="AF8" s="12">
        <f t="shared" si="10"/>
        <v>0.45711246033727765</v>
      </c>
      <c r="AK8" s="12">
        <f t="shared" si="11"/>
        <v>6.8600000000000008E-2</v>
      </c>
      <c r="AM8" s="12">
        <f t="shared" si="12"/>
        <v>7.3890664115407054E-2</v>
      </c>
      <c r="AN8" s="37"/>
      <c r="AO8" s="12">
        <f t="shared" si="13"/>
        <v>2.3943389333905728E-2</v>
      </c>
      <c r="AP8" s="12">
        <f t="shared" si="14"/>
        <v>3907.5579891649313</v>
      </c>
      <c r="AQ8" s="12">
        <f t="shared" si="15"/>
        <v>7773.9880006468129</v>
      </c>
      <c r="AR8" s="12">
        <f t="shared" si="16"/>
        <v>3296.7759289446017</v>
      </c>
      <c r="AS8" s="12">
        <f t="shared" si="17"/>
        <v>20756.225711345189</v>
      </c>
      <c r="AT8" s="12">
        <f t="shared" si="18"/>
        <v>2035.4837978115697</v>
      </c>
      <c r="AU8" s="12">
        <f t="shared" si="19"/>
        <v>73308.224198583135</v>
      </c>
      <c r="AV8" s="12">
        <f t="shared" si="20"/>
        <v>492.40620087611097</v>
      </c>
      <c r="AW8" s="12">
        <f t="shared" si="21"/>
        <v>15542.477408909486</v>
      </c>
      <c r="AX8" s="12">
        <f t="shared" si="22"/>
        <v>1936.1424311707258</v>
      </c>
      <c r="AY8" s="12">
        <f t="shared" si="31"/>
        <v>0.47906037235189974</v>
      </c>
      <c r="AZ8" s="12">
        <f t="shared" si="32"/>
        <v>0.45711246033727765</v>
      </c>
      <c r="BA8" s="12">
        <f t="shared" si="33"/>
        <v>1.3910624161840883E-2</v>
      </c>
      <c r="BB8" s="12">
        <f t="shared" si="34"/>
        <v>0.14184935060612555</v>
      </c>
      <c r="BC8" s="12">
        <f t="shared" si="35"/>
        <v>1205.9502767641252</v>
      </c>
      <c r="BD8" s="12">
        <f t="shared" si="36"/>
        <v>548.21946810413419</v>
      </c>
      <c r="BE8" s="12">
        <f t="shared" si="37"/>
        <v>6.8600000000000008E-2</v>
      </c>
      <c r="BF8" s="12">
        <f t="shared" si="23"/>
        <v>458.39509357413766</v>
      </c>
      <c r="BG8" s="12">
        <f t="shared" si="38"/>
        <v>7.3890664115407054E-2</v>
      </c>
      <c r="BH8" s="37"/>
      <c r="BI8" s="12">
        <f t="shared" si="39"/>
        <v>2.3943389333905728E-2</v>
      </c>
      <c r="BJ8" s="12">
        <f t="shared" si="40"/>
        <v>-0.99426612356195898</v>
      </c>
      <c r="BK8" s="12">
        <f t="shared" si="41"/>
        <v>-0.30639545833745707</v>
      </c>
      <c r="BL8" s="12">
        <f t="shared" si="42"/>
        <v>-1.1642337475660871</v>
      </c>
      <c r="BM8" s="12">
        <f t="shared" si="43"/>
        <v>0.67566748871451454</v>
      </c>
      <c r="BN8" s="12">
        <f t="shared" si="44"/>
        <v>-1.6464452181210172</v>
      </c>
      <c r="BO8" s="12">
        <f t="shared" si="44"/>
        <v>1.9374940545182624</v>
      </c>
      <c r="BP8" s="12">
        <f t="shared" si="44"/>
        <v>-3.065630038825355</v>
      </c>
      <c r="BQ8" s="12">
        <f t="shared" si="44"/>
        <v>0.38639800641339916</v>
      </c>
      <c r="BR8" s="12">
        <f t="shared" si="45"/>
        <v>-1.6964811912747559</v>
      </c>
      <c r="BS8" s="12">
        <f t="shared" si="46"/>
        <v>-0.7359286512004396</v>
      </c>
      <c r="BT8" s="12">
        <f t="shared" si="47"/>
        <v>-0.78282583447259591</v>
      </c>
      <c r="BU8" s="12">
        <f t="shared" si="48"/>
        <v>-4.275102402605536</v>
      </c>
      <c r="BV8" s="12">
        <f t="shared" si="49"/>
        <v>-1.9529896957700044</v>
      </c>
      <c r="BW8" s="12">
        <f t="shared" si="50"/>
        <v>0.60956932819934417</v>
      </c>
      <c r="BX8" s="12">
        <f t="shared" si="50"/>
        <v>-0.17877812234259302</v>
      </c>
      <c r="BY8" s="12">
        <f t="shared" si="51"/>
        <v>6.8600000000000008E-2</v>
      </c>
      <c r="BZ8" s="12">
        <f t="shared" si="52"/>
        <v>-0.35772235638637029</v>
      </c>
      <c r="CA8" s="12">
        <f t="shared" si="53"/>
        <v>-2.6051687903290626</v>
      </c>
    </row>
    <row r="9" spans="1:79" x14ac:dyDescent="0.25">
      <c r="A9" s="10">
        <v>1877</v>
      </c>
      <c r="B9" s="6">
        <v>2.9742552429763723E-2</v>
      </c>
      <c r="C9" s="10">
        <v>115397.89351630358</v>
      </c>
      <c r="D9" s="6">
        <v>2437.50705502851</v>
      </c>
      <c r="E9" s="6">
        <v>1043.687006426665</v>
      </c>
      <c r="F9" s="6">
        <v>1.0506372228470652E-2</v>
      </c>
      <c r="G9" s="6">
        <v>29615.858625030942</v>
      </c>
      <c r="H9" s="6">
        <v>0.52809586694524902</v>
      </c>
      <c r="I9" s="6">
        <v>0.94247796104125303</v>
      </c>
      <c r="J9" s="4">
        <v>7.0199999999999999E-2</v>
      </c>
      <c r="K9" s="7">
        <f t="shared" si="26"/>
        <v>939.700223149816</v>
      </c>
      <c r="L9" s="6">
        <v>12964.426722237184</v>
      </c>
      <c r="M9" s="7">
        <f t="shared" si="27"/>
        <v>7.2482975397438809E-2</v>
      </c>
      <c r="N9" s="12">
        <v>6848.2311782815468</v>
      </c>
      <c r="O9" s="12">
        <f t="shared" si="0"/>
        <v>3.8111563987111685E-2</v>
      </c>
      <c r="P9" s="8">
        <v>14649.999999999998</v>
      </c>
      <c r="Q9" s="8">
        <v>830.56584122513641</v>
      </c>
      <c r="R9" s="8">
        <v>57.337095153420307</v>
      </c>
      <c r="S9" s="8">
        <f t="shared" si="28"/>
        <v>0.45072025672815769</v>
      </c>
      <c r="T9" s="36"/>
      <c r="U9" s="4">
        <f t="shared" si="1"/>
        <v>2.9742552429763723E-2</v>
      </c>
      <c r="V9" s="29">
        <f t="shared" si="2"/>
        <v>115397.89351630358</v>
      </c>
      <c r="W9" s="29">
        <f t="shared" si="3"/>
        <v>232002.73148739591</v>
      </c>
      <c r="X9" s="29">
        <f t="shared" si="4"/>
        <v>99338.476091531746</v>
      </c>
      <c r="Y9" s="12">
        <f t="shared" si="5"/>
        <v>60941.15062014787</v>
      </c>
      <c r="Z9" s="12">
        <f t="shared" si="6"/>
        <v>54456.742896155709</v>
      </c>
      <c r="AA9" s="12">
        <f t="shared" si="7"/>
        <v>218657.46132824221</v>
      </c>
      <c r="AB9" s="12">
        <f t="shared" si="8"/>
        <v>13345.270159153699</v>
      </c>
      <c r="AC9" s="12">
        <f t="shared" si="29"/>
        <v>49356.371053288596</v>
      </c>
      <c r="AD9" s="12">
        <f t="shared" si="30"/>
        <v>49982.105038243149</v>
      </c>
      <c r="AE9" s="12">
        <f t="shared" si="9"/>
        <v>0.47780912627850258</v>
      </c>
      <c r="AF9" s="12">
        <f t="shared" si="10"/>
        <v>0.44771038233367499</v>
      </c>
      <c r="AK9" s="12">
        <f t="shared" si="11"/>
        <v>7.0199999999999999E-2</v>
      </c>
      <c r="AM9" s="12">
        <f t="shared" si="12"/>
        <v>7.2482975397438809E-2</v>
      </c>
      <c r="AN9" s="37"/>
      <c r="AO9" s="12">
        <f t="shared" si="13"/>
        <v>2.9742552429763723E-2</v>
      </c>
      <c r="AP9" s="12">
        <f t="shared" si="14"/>
        <v>3896.4898832536555</v>
      </c>
      <c r="AQ9" s="12">
        <f t="shared" si="15"/>
        <v>7833.7330828325266</v>
      </c>
      <c r="AR9" s="12">
        <f t="shared" si="16"/>
        <v>3354.2325194506479</v>
      </c>
      <c r="AS9" s="12">
        <f t="shared" si="17"/>
        <v>20577.202029402313</v>
      </c>
      <c r="AT9" s="12">
        <f t="shared" si="18"/>
        <v>2043.0774225704711</v>
      </c>
      <c r="AU9" s="12">
        <f t="shared" si="19"/>
        <v>73831.207832494096</v>
      </c>
      <c r="AV9" s="12">
        <f t="shared" si="20"/>
        <v>500.68033287013054</v>
      </c>
      <c r="AW9" s="12">
        <f t="shared" si="21"/>
        <v>16665.520888046522</v>
      </c>
      <c r="AX9" s="12">
        <f t="shared" si="22"/>
        <v>1875.2004784955509</v>
      </c>
      <c r="AY9" s="12">
        <f t="shared" si="31"/>
        <v>0.47780912627850258</v>
      </c>
      <c r="AZ9" s="12">
        <f t="shared" si="32"/>
        <v>0.44771038233367499</v>
      </c>
      <c r="BA9" s="12">
        <f t="shared" si="33"/>
        <v>1.3725344191143532E-2</v>
      </c>
      <c r="BB9" s="12">
        <f t="shared" si="34"/>
        <v>0.13823714031791776</v>
      </c>
      <c r="BC9" s="12">
        <f t="shared" si="35"/>
        <v>1195.1879919337848</v>
      </c>
      <c r="BD9" s="12">
        <f t="shared" si="36"/>
        <v>555.54423971364906</v>
      </c>
      <c r="BE9" s="12">
        <f t="shared" si="37"/>
        <v>7.0199999999999999E-2</v>
      </c>
      <c r="BF9" s="12">
        <f t="shared" si="23"/>
        <v>462.11276805184872</v>
      </c>
      <c r="BG9" s="12">
        <f t="shared" si="38"/>
        <v>7.2482975397438809E-2</v>
      </c>
      <c r="BH9" s="37"/>
      <c r="BI9" s="12">
        <f t="shared" si="39"/>
        <v>2.9742552429763723E-2</v>
      </c>
      <c r="BJ9" s="12">
        <f t="shared" si="40"/>
        <v>-0.99710262931209426</v>
      </c>
      <c r="BK9" s="12">
        <f t="shared" si="41"/>
        <v>-0.2987395842117207</v>
      </c>
      <c r="BL9" s="12">
        <f t="shared" si="42"/>
        <v>-1.1469557602306164</v>
      </c>
      <c r="BM9" s="12">
        <f t="shared" si="43"/>
        <v>0.66700501810911483</v>
      </c>
      <c r="BN9" s="12">
        <f t="shared" si="44"/>
        <v>-1.6427215356149094</v>
      </c>
      <c r="BO9" s="12">
        <f t="shared" si="44"/>
        <v>1.9446027653383484</v>
      </c>
      <c r="BP9" s="12">
        <f t="shared" si="44"/>
        <v>-3.0489661869290559</v>
      </c>
      <c r="BQ9" s="12">
        <f t="shared" si="44"/>
        <v>0.45616322043705915</v>
      </c>
      <c r="BR9" s="12">
        <f t="shared" si="45"/>
        <v>-1.7284631716716716</v>
      </c>
      <c r="BS9" s="12">
        <f t="shared" si="46"/>
        <v>-0.73854394364809872</v>
      </c>
      <c r="BT9" s="12">
        <f t="shared" si="47"/>
        <v>-0.80360872362288371</v>
      </c>
      <c r="BU9" s="12">
        <f t="shared" si="48"/>
        <v>-4.2885112142220363</v>
      </c>
      <c r="BV9" s="12">
        <f t="shared" si="49"/>
        <v>-1.9787846604980124</v>
      </c>
      <c r="BW9" s="12">
        <f t="shared" si="50"/>
        <v>0.60060494906127992</v>
      </c>
      <c r="BX9" s="12">
        <f t="shared" si="50"/>
        <v>-0.16550557300017318</v>
      </c>
      <c r="BY9" s="12">
        <f t="shared" si="51"/>
        <v>7.0199999999999999E-2</v>
      </c>
      <c r="BZ9" s="12">
        <f t="shared" si="52"/>
        <v>-0.34964487036757652</v>
      </c>
      <c r="CA9" s="12">
        <f t="shared" si="53"/>
        <v>-2.6244035668008276</v>
      </c>
    </row>
    <row r="10" spans="1:79" x14ac:dyDescent="0.25">
      <c r="A10" s="10">
        <v>1878</v>
      </c>
      <c r="B10" s="6">
        <v>6.8117791249092563E-2</v>
      </c>
      <c r="C10" s="10">
        <v>115249.53828349432</v>
      </c>
      <c r="D10" s="6">
        <v>2376.1861228265348</v>
      </c>
      <c r="E10" s="6">
        <v>1031.7117804041172</v>
      </c>
      <c r="F10" s="6">
        <v>1.0330840852598971E-2</v>
      </c>
      <c r="G10" s="6">
        <v>29982.538731657449</v>
      </c>
      <c r="H10" s="6">
        <v>0.52502033054416597</v>
      </c>
      <c r="I10" s="6">
        <v>0.94194738090677699</v>
      </c>
      <c r="J10" s="4">
        <v>7.1800000000000003E-2</v>
      </c>
      <c r="K10" s="7">
        <f t="shared" si="26"/>
        <v>925.20915743001899</v>
      </c>
      <c r="L10" s="6">
        <v>12898.417459347374</v>
      </c>
      <c r="M10" s="7">
        <f t="shared" si="27"/>
        <v>7.1730439826905093E-2</v>
      </c>
      <c r="N10" s="12">
        <v>6433.186864446302</v>
      </c>
      <c r="O10" s="12">
        <f t="shared" si="0"/>
        <v>3.327889531824102E-2</v>
      </c>
      <c r="P10" s="8">
        <v>14750.000000000002</v>
      </c>
      <c r="Q10" s="8">
        <v>1000.9284327935223</v>
      </c>
      <c r="R10" s="8">
        <v>57.282692434531398</v>
      </c>
      <c r="S10" s="8">
        <f t="shared" si="28"/>
        <v>0.44496262025121425</v>
      </c>
      <c r="T10" s="36"/>
      <c r="U10" s="4">
        <f t="shared" si="1"/>
        <v>6.8117791249092563E-2</v>
      </c>
      <c r="V10" s="29">
        <f t="shared" si="2"/>
        <v>115249.53828349432</v>
      </c>
      <c r="W10" s="29">
        <f t="shared" si="3"/>
        <v>230008.97571941087</v>
      </c>
      <c r="X10" s="29">
        <f t="shared" si="4"/>
        <v>99867.164263261817</v>
      </c>
      <c r="Y10" s="12">
        <f t="shared" si="5"/>
        <v>60508.350684662699</v>
      </c>
      <c r="Z10" s="12">
        <f t="shared" si="6"/>
        <v>54741.187598831617</v>
      </c>
      <c r="AA10" s="12">
        <f t="shared" si="7"/>
        <v>216656.35226394952</v>
      </c>
      <c r="AB10" s="12">
        <f t="shared" si="8"/>
        <v>13352.62345546134</v>
      </c>
      <c r="AC10" s="12">
        <f t="shared" si="29"/>
        <v>49002.134497600287</v>
      </c>
      <c r="AD10" s="12">
        <f t="shared" si="30"/>
        <v>50865.029765661537</v>
      </c>
      <c r="AE10" s="12">
        <f t="shared" si="9"/>
        <v>0.47735577028776166</v>
      </c>
      <c r="AF10" s="12">
        <f t="shared" si="10"/>
        <v>0.44136338135826458</v>
      </c>
      <c r="AK10" s="12">
        <f t="shared" si="11"/>
        <v>7.1800000000000003E-2</v>
      </c>
      <c r="AM10" s="12">
        <f t="shared" si="12"/>
        <v>7.1730439826905093E-2</v>
      </c>
      <c r="AN10" s="37"/>
      <c r="AO10" s="12">
        <f t="shared" si="13"/>
        <v>6.8117791249092563E-2</v>
      </c>
      <c r="AP10" s="12">
        <f t="shared" si="14"/>
        <v>3843.8885817833234</v>
      </c>
      <c r="AQ10" s="12">
        <f t="shared" si="15"/>
        <v>7671.430954462603</v>
      </c>
      <c r="AR10" s="12">
        <f t="shared" si="16"/>
        <v>3330.8441675692989</v>
      </c>
      <c r="AS10" s="12">
        <f t="shared" si="17"/>
        <v>20181.196537828258</v>
      </c>
      <c r="AT10" s="12">
        <f t="shared" si="18"/>
        <v>2028.632142222775</v>
      </c>
      <c r="AU10" s="12">
        <f t="shared" si="19"/>
        <v>72260.842953632251</v>
      </c>
      <c r="AV10" s="12">
        <f t="shared" si="20"/>
        <v>494.82962122153083</v>
      </c>
      <c r="AW10" s="12">
        <f t="shared" si="21"/>
        <v>16343.557473957584</v>
      </c>
      <c r="AX10" s="12">
        <f t="shared" si="22"/>
        <v>1884.9871335261562</v>
      </c>
      <c r="AY10" s="12">
        <f t="shared" si="31"/>
        <v>0.47735577028776166</v>
      </c>
      <c r="AZ10" s="12">
        <f t="shared" si="32"/>
        <v>0.44136338135826458</v>
      </c>
      <c r="BA10" s="12">
        <f t="shared" si="33"/>
        <v>1.3662411844615406E-2</v>
      </c>
      <c r="BB10" s="12">
        <f t="shared" si="34"/>
        <v>0.13591612440628359</v>
      </c>
      <c r="BC10" s="12">
        <f t="shared" si="35"/>
        <v>1180.5556965085511</v>
      </c>
      <c r="BD10" s="12">
        <f t="shared" si="36"/>
        <v>559.12535484528939</v>
      </c>
      <c r="BE10" s="12">
        <f t="shared" si="37"/>
        <v>7.1800000000000003E-2</v>
      </c>
      <c r="BF10" s="12">
        <f t="shared" si="23"/>
        <v>462.89384527015341</v>
      </c>
      <c r="BG10" s="12">
        <f t="shared" si="38"/>
        <v>7.1730439826905093E-2</v>
      </c>
      <c r="BH10" s="37"/>
      <c r="BI10" s="12">
        <f t="shared" si="39"/>
        <v>6.8117791249092563E-2</v>
      </c>
      <c r="BJ10" s="12">
        <f t="shared" si="40"/>
        <v>-1.0106942415225486</v>
      </c>
      <c r="BK10" s="12">
        <f t="shared" si="41"/>
        <v>-0.31967558414556391</v>
      </c>
      <c r="BL10" s="12">
        <f t="shared" si="42"/>
        <v>-1.1539529716023404</v>
      </c>
      <c r="BM10" s="12">
        <f t="shared" si="43"/>
        <v>0.64757255917722656</v>
      </c>
      <c r="BN10" s="12">
        <f t="shared" si="44"/>
        <v>-1.6498170028738262</v>
      </c>
      <c r="BO10" s="12">
        <f t="shared" si="44"/>
        <v>1.9231036439725375</v>
      </c>
      <c r="BP10" s="12">
        <f t="shared" si="44"/>
        <v>-3.0607205224587766</v>
      </c>
      <c r="BQ10" s="12">
        <f t="shared" si="44"/>
        <v>0.43665503415711521</v>
      </c>
      <c r="BR10" s="12">
        <f t="shared" si="45"/>
        <v>-1.7232577520814929</v>
      </c>
      <c r="BS10" s="12">
        <f t="shared" si="46"/>
        <v>-0.73949321644154975</v>
      </c>
      <c r="BT10" s="12">
        <f t="shared" si="47"/>
        <v>-0.81788674882231194</v>
      </c>
      <c r="BU10" s="12">
        <f t="shared" si="48"/>
        <v>-4.2931068778614749</v>
      </c>
      <c r="BV10" s="12">
        <f t="shared" si="49"/>
        <v>-1.9957173158104218</v>
      </c>
      <c r="BW10" s="12">
        <f t="shared" si="50"/>
        <v>0.58828671749455119</v>
      </c>
      <c r="BX10" s="12">
        <f t="shared" si="50"/>
        <v>-0.15908012196057411</v>
      </c>
      <c r="BY10" s="12">
        <f t="shared" si="51"/>
        <v>7.1800000000000003E-2</v>
      </c>
      <c r="BZ10" s="12">
        <f t="shared" si="52"/>
        <v>-0.34795606643321464</v>
      </c>
      <c r="CA10" s="12">
        <f t="shared" si="53"/>
        <v>-2.6348400771616993</v>
      </c>
    </row>
    <row r="11" spans="1:79" x14ac:dyDescent="0.25">
      <c r="A11" s="10">
        <v>1879</v>
      </c>
      <c r="B11" s="6">
        <v>6.9781055251465607E-2</v>
      </c>
      <c r="C11" s="10">
        <v>113309.19673141098</v>
      </c>
      <c r="D11" s="6">
        <v>2309.2905604243801</v>
      </c>
      <c r="E11" s="6">
        <v>973.67799275638561</v>
      </c>
      <c r="F11" s="6">
        <v>1.0093594975416911E-2</v>
      </c>
      <c r="G11" s="6">
        <v>30354.048554884579</v>
      </c>
      <c r="H11" s="6">
        <v>0.52195510257311395</v>
      </c>
      <c r="I11" s="6">
        <v>0.94140162935704597</v>
      </c>
      <c r="J11" s="4">
        <v>7.3399999999999993E-2</v>
      </c>
      <c r="K11" s="7">
        <f t="shared" si="26"/>
        <v>912.68028019871815</v>
      </c>
      <c r="L11" s="6">
        <v>12840.784349055506</v>
      </c>
      <c r="M11" s="7">
        <f t="shared" si="27"/>
        <v>7.1076676890524187E-2</v>
      </c>
      <c r="N11" s="12">
        <v>5914.3814721522458</v>
      </c>
      <c r="O11" s="12">
        <f t="shared" si="0"/>
        <v>-2.5928402384338023E-2</v>
      </c>
      <c r="P11" s="8">
        <v>14850</v>
      </c>
      <c r="Q11" s="8">
        <v>1162.3624622425627</v>
      </c>
      <c r="R11" s="8">
        <v>57.302751791389888</v>
      </c>
      <c r="S11" s="8">
        <f t="shared" si="28"/>
        <v>0.44014550866252827</v>
      </c>
      <c r="T11" s="36"/>
      <c r="U11" s="4">
        <f t="shared" si="1"/>
        <v>6.9781055251465607E-2</v>
      </c>
      <c r="V11" s="29">
        <f t="shared" si="2"/>
        <v>113309.19673141098</v>
      </c>
      <c r="W11" s="29">
        <f t="shared" si="3"/>
        <v>228787.71795863504</v>
      </c>
      <c r="X11" s="29">
        <f t="shared" si="4"/>
        <v>96464.935944803772</v>
      </c>
      <c r="Y11" s="12">
        <f t="shared" si="5"/>
        <v>59142.313402420768</v>
      </c>
      <c r="Z11" s="12">
        <f t="shared" si="6"/>
        <v>54166.88332899021</v>
      </c>
      <c r="AA11" s="12">
        <f t="shared" si="7"/>
        <v>215381.1304631393</v>
      </c>
      <c r="AB11" s="12">
        <f t="shared" si="8"/>
        <v>13406.587495495727</v>
      </c>
      <c r="AC11" s="12">
        <f t="shared" si="29"/>
        <v>40710.338505533975</v>
      </c>
      <c r="AD11" s="12">
        <f t="shared" si="30"/>
        <v>55754.597439269797</v>
      </c>
      <c r="AE11" s="12">
        <f t="shared" si="9"/>
        <v>0.47752293159491571</v>
      </c>
      <c r="AF11" s="12">
        <f t="shared" si="10"/>
        <v>0.4359924616700408</v>
      </c>
      <c r="AK11" s="12">
        <f t="shared" si="11"/>
        <v>7.3399999999999993E-2</v>
      </c>
      <c r="AM11" s="12">
        <f t="shared" si="12"/>
        <v>7.1076676890524187E-2</v>
      </c>
      <c r="AN11" s="37"/>
      <c r="AO11" s="12">
        <f t="shared" si="13"/>
        <v>6.9781055251465607E-2</v>
      </c>
      <c r="AP11" s="12">
        <f t="shared" si="14"/>
        <v>3732.9187415158576</v>
      </c>
      <c r="AQ11" s="12">
        <f t="shared" si="15"/>
        <v>7537.3048687377968</v>
      </c>
      <c r="AR11" s="12">
        <f t="shared" si="16"/>
        <v>3177.9924108107357</v>
      </c>
      <c r="AS11" s="12">
        <f t="shared" si="17"/>
        <v>19484.159846250088</v>
      </c>
      <c r="AT11" s="12">
        <f t="shared" si="18"/>
        <v>1982.7808409898319</v>
      </c>
      <c r="AU11" s="12">
        <f t="shared" si="19"/>
        <v>70956.310843905565</v>
      </c>
      <c r="AV11" s="12">
        <f t="shared" si="20"/>
        <v>490.74864927471049</v>
      </c>
      <c r="AW11" s="12">
        <f t="shared" si="21"/>
        <v>13411.831516288084</v>
      </c>
      <c r="AX11" s="12">
        <f t="shared" si="22"/>
        <v>2040.8991768688081</v>
      </c>
      <c r="AY11" s="12">
        <f t="shared" si="31"/>
        <v>0.47752293159491571</v>
      </c>
      <c r="AZ11" s="12">
        <f t="shared" si="32"/>
        <v>0.4359924616700408</v>
      </c>
      <c r="BA11" s="12">
        <f t="shared" si="33"/>
        <v>1.3617392863894453E-2</v>
      </c>
      <c r="BB11" s="12">
        <f t="shared" si="34"/>
        <v>0.13381381026298983</v>
      </c>
      <c r="BC11" s="12">
        <f t="shared" si="35"/>
        <v>1145.7461671424344</v>
      </c>
      <c r="BD11" s="12">
        <f t="shared" si="36"/>
        <v>552.56286356765486</v>
      </c>
      <c r="BE11" s="12">
        <f t="shared" si="37"/>
        <v>7.3399999999999993E-2</v>
      </c>
      <c r="BF11" s="12">
        <f t="shared" si="23"/>
        <v>455.37199617969571</v>
      </c>
      <c r="BG11" s="12">
        <f t="shared" si="38"/>
        <v>7.1076676890524187E-2</v>
      </c>
      <c r="BH11" s="37"/>
      <c r="BI11" s="12">
        <f t="shared" si="39"/>
        <v>6.9781055251465607E-2</v>
      </c>
      <c r="BJ11" s="12">
        <f t="shared" si="40"/>
        <v>-1.0399883151560074</v>
      </c>
      <c r="BK11" s="12">
        <f t="shared" si="41"/>
        <v>-0.3373140735857228</v>
      </c>
      <c r="BL11" s="12">
        <f t="shared" si="42"/>
        <v>-1.2009290671703476</v>
      </c>
      <c r="BM11" s="12">
        <f t="shared" si="43"/>
        <v>0.61242307264310014</v>
      </c>
      <c r="BN11" s="12">
        <f t="shared" si="44"/>
        <v>-1.6726784227284801</v>
      </c>
      <c r="BO11" s="12">
        <f t="shared" si="44"/>
        <v>1.9048856001725307</v>
      </c>
      <c r="BP11" s="12">
        <f t="shared" si="44"/>
        <v>-3.0690019454413719</v>
      </c>
      <c r="BQ11" s="12">
        <f t="shared" si="44"/>
        <v>0.23895851912083302</v>
      </c>
      <c r="BR11" s="12">
        <f t="shared" si="45"/>
        <v>-1.6437882635234462</v>
      </c>
      <c r="BS11" s="12">
        <f t="shared" si="46"/>
        <v>-0.73914309593193506</v>
      </c>
      <c r="BT11" s="12">
        <f t="shared" si="47"/>
        <v>-0.83013032553018495</v>
      </c>
      <c r="BU11" s="12">
        <f t="shared" si="48"/>
        <v>-4.2964074162685524</v>
      </c>
      <c r="BV11" s="12">
        <f t="shared" si="49"/>
        <v>-2.0113059208969717</v>
      </c>
      <c r="BW11" s="12">
        <f t="shared" si="50"/>
        <v>0.55835755974369616</v>
      </c>
      <c r="BX11" s="12">
        <f t="shared" si="50"/>
        <v>-0.17088661122493809</v>
      </c>
      <c r="BY11" s="12">
        <f t="shared" si="51"/>
        <v>7.3399999999999993E-2</v>
      </c>
      <c r="BZ11" s="12">
        <f t="shared" si="52"/>
        <v>-0.36433915941664774</v>
      </c>
      <c r="CA11" s="12">
        <f t="shared" si="53"/>
        <v>-2.6439960284694441</v>
      </c>
    </row>
    <row r="12" spans="1:79" x14ac:dyDescent="0.25">
      <c r="A12" s="10">
        <v>1880</v>
      </c>
      <c r="B12" s="6">
        <v>7.5498542534447348E-3</v>
      </c>
      <c r="C12" s="10">
        <v>121375.63871754377</v>
      </c>
      <c r="D12" s="6">
        <v>2437.50705502851</v>
      </c>
      <c r="E12" s="6">
        <v>1055.6622324492128</v>
      </c>
      <c r="F12" s="6">
        <v>1.0129512183532375E-2</v>
      </c>
      <c r="G12" s="6">
        <v>30730.596006838259</v>
      </c>
      <c r="H12" s="6">
        <v>0.51890038403689098</v>
      </c>
      <c r="I12" s="6">
        <v>0.94084027256222602</v>
      </c>
      <c r="J12" s="4">
        <v>7.4999999999999997E-2</v>
      </c>
      <c r="K12" s="7">
        <f t="shared" si="26"/>
        <v>1001.0638285503614</v>
      </c>
      <c r="L12" s="6">
        <v>13236.611607069131</v>
      </c>
      <c r="M12" s="7">
        <f t="shared" si="27"/>
        <v>7.5628405385539471E-2</v>
      </c>
      <c r="N12" s="12">
        <v>5706.859315234623</v>
      </c>
      <c r="O12" s="12">
        <f t="shared" si="0"/>
        <v>2.2131812639087034E-2</v>
      </c>
      <c r="P12" s="8">
        <v>14960</v>
      </c>
      <c r="Q12" s="8">
        <v>850.43028987854245</v>
      </c>
      <c r="R12" s="8">
        <v>57.705786213621586</v>
      </c>
      <c r="S12" s="8">
        <f t="shared" si="28"/>
        <v>0.45354490488996185</v>
      </c>
      <c r="T12" s="36"/>
      <c r="U12" s="4">
        <f t="shared" si="1"/>
        <v>7.5498542534447348E-3</v>
      </c>
      <c r="V12" s="29">
        <f t="shared" si="2"/>
        <v>121375.63871754377</v>
      </c>
      <c r="W12" s="29">
        <f t="shared" si="3"/>
        <v>240634.1994426132</v>
      </c>
      <c r="X12" s="29">
        <f t="shared" si="4"/>
        <v>104216.49269205784</v>
      </c>
      <c r="Y12" s="12">
        <f t="shared" si="5"/>
        <v>62981.865543256397</v>
      </c>
      <c r="Z12" s="12">
        <f t="shared" si="6"/>
        <v>58393.773174287373</v>
      </c>
      <c r="AA12" s="12">
        <f t="shared" si="7"/>
        <v>226398.34579138126</v>
      </c>
      <c r="AB12" s="12">
        <f t="shared" si="8"/>
        <v>14235.853651231941</v>
      </c>
      <c r="AC12" s="12">
        <f t="shared" si="29"/>
        <v>49772.196426492774</v>
      </c>
      <c r="AD12" s="12">
        <f t="shared" si="30"/>
        <v>54444.29626556507</v>
      </c>
      <c r="AE12" s="12">
        <f t="shared" si="9"/>
        <v>0.48088155178017988</v>
      </c>
      <c r="AF12" s="12">
        <f t="shared" si="10"/>
        <v>0.45050749967993764</v>
      </c>
      <c r="AK12" s="12">
        <f t="shared" si="11"/>
        <v>7.4999999999999997E-2</v>
      </c>
      <c r="AM12" s="12">
        <f t="shared" si="12"/>
        <v>7.5628405385539471E-2</v>
      </c>
      <c r="AN12" s="37"/>
      <c r="AO12" s="12">
        <f t="shared" si="13"/>
        <v>7.5498542534447348E-3</v>
      </c>
      <c r="AP12" s="12">
        <f t="shared" si="14"/>
        <v>3949.667578544032</v>
      </c>
      <c r="AQ12" s="12">
        <f t="shared" si="15"/>
        <v>7830.4436200673299</v>
      </c>
      <c r="AR12" s="12">
        <f t="shared" si="16"/>
        <v>3391.2942225027882</v>
      </c>
      <c r="AS12" s="12">
        <f t="shared" si="17"/>
        <v>20494.840233245555</v>
      </c>
      <c r="AT12" s="12">
        <f t="shared" si="18"/>
        <v>2111.3150613549737</v>
      </c>
      <c r="AU12" s="12">
        <f t="shared" si="19"/>
        <v>73671.967097872912</v>
      </c>
      <c r="AV12" s="12">
        <f t="shared" si="20"/>
        <v>514.71878920004372</v>
      </c>
      <c r="AW12" s="12">
        <f t="shared" si="21"/>
        <v>16196.300395676453</v>
      </c>
      <c r="AX12" s="12">
        <f t="shared" si="22"/>
        <v>1968.5157588168252</v>
      </c>
      <c r="AY12" s="12">
        <f t="shared" si="31"/>
        <v>0.48088155178017988</v>
      </c>
      <c r="AZ12" s="12">
        <f t="shared" si="32"/>
        <v>0.45050749967993764</v>
      </c>
      <c r="BA12" s="12">
        <f t="shared" si="33"/>
        <v>1.4574744539052548E-2</v>
      </c>
      <c r="BB12" s="12">
        <f t="shared" si="34"/>
        <v>0.14147915023944821</v>
      </c>
      <c r="BC12" s="12">
        <f t="shared" si="35"/>
        <v>1185.8429496258625</v>
      </c>
      <c r="BD12" s="12">
        <f t="shared" si="36"/>
        <v>566.87932990668662</v>
      </c>
      <c r="BE12" s="12">
        <f t="shared" si="37"/>
        <v>7.4999999999999997E-2</v>
      </c>
      <c r="BF12" s="12">
        <f t="shared" si="23"/>
        <v>466.43424710421567</v>
      </c>
      <c r="BG12" s="12">
        <f t="shared" si="38"/>
        <v>7.5628405385539471E-2</v>
      </c>
      <c r="BH12" s="37"/>
      <c r="BI12" s="12">
        <f t="shared" si="39"/>
        <v>7.5498542534447348E-3</v>
      </c>
      <c r="BJ12" s="12">
        <f t="shared" si="40"/>
        <v>-0.98354732920162569</v>
      </c>
      <c r="BK12" s="12">
        <f t="shared" si="41"/>
        <v>-0.29915958238665735</v>
      </c>
      <c r="BL12" s="12">
        <f t="shared" si="42"/>
        <v>-1.1359671221588743</v>
      </c>
      <c r="BM12" s="12">
        <f t="shared" si="43"/>
        <v>0.66299441128177772</v>
      </c>
      <c r="BN12" s="12">
        <f t="shared" si="44"/>
        <v>-1.609867742068386</v>
      </c>
      <c r="BO12" s="12">
        <f t="shared" si="44"/>
        <v>1.9424436145734856</v>
      </c>
      <c r="BP12" s="12">
        <f t="shared" si="44"/>
        <v>-3.0213133150836144</v>
      </c>
      <c r="BQ12" s="12">
        <f t="shared" si="44"/>
        <v>0.42760409827793311</v>
      </c>
      <c r="BR12" s="12">
        <f t="shared" si="45"/>
        <v>-1.6798989103780351</v>
      </c>
      <c r="BS12" s="12">
        <f t="shared" si="46"/>
        <v>-0.73213429329715429</v>
      </c>
      <c r="BT12" s="12">
        <f t="shared" si="47"/>
        <v>-0.79738055461407065</v>
      </c>
      <c r="BU12" s="12">
        <f t="shared" si="48"/>
        <v>-4.2284650742369188</v>
      </c>
      <c r="BV12" s="12">
        <f t="shared" si="49"/>
        <v>-1.9556029208867551</v>
      </c>
      <c r="BW12" s="12">
        <f t="shared" si="50"/>
        <v>0.59275533221774046</v>
      </c>
      <c r="BX12" s="12">
        <f t="shared" si="50"/>
        <v>-0.14530735931345154</v>
      </c>
      <c r="BY12" s="12">
        <f t="shared" si="51"/>
        <v>7.4999999999999997E-2</v>
      </c>
      <c r="BZ12" s="12">
        <f t="shared" si="52"/>
        <v>-0.34033675740568736</v>
      </c>
      <c r="CA12" s="12">
        <f t="shared" si="53"/>
        <v>-2.5819233337535157</v>
      </c>
    </row>
    <row r="13" spans="1:79" x14ac:dyDescent="0.25">
      <c r="A13" s="10">
        <v>1881</v>
      </c>
      <c r="B13" s="6">
        <v>4.7244659729220186E-2</v>
      </c>
      <c r="C13" s="10">
        <v>124713.14201725884</v>
      </c>
      <c r="D13" s="6">
        <v>2409.6339040276121</v>
      </c>
      <c r="E13" s="6">
        <v>1036.3176365666357</v>
      </c>
      <c r="F13" s="6">
        <v>9.9978425718393622E-3</v>
      </c>
      <c r="G13" s="6">
        <v>31093.663999999997</v>
      </c>
      <c r="H13" s="6">
        <v>0.51585637985970201</v>
      </c>
      <c r="I13" s="6">
        <v>0.94026286435975204</v>
      </c>
      <c r="J13" s="4">
        <v>7.6999999999999999E-2</v>
      </c>
      <c r="K13" s="7">
        <f t="shared" si="26"/>
        <v>1047.2462278971659</v>
      </c>
      <c r="L13" s="6">
        <v>13434.153927662424</v>
      </c>
      <c r="M13" s="7">
        <f t="shared" si="27"/>
        <v>7.7954014338094554E-2</v>
      </c>
      <c r="N13" s="12">
        <v>6018.1425506110572</v>
      </c>
      <c r="O13" s="12">
        <f t="shared" si="0"/>
        <v>3.1103933775111781E-3</v>
      </c>
      <c r="P13" s="8">
        <v>15060</v>
      </c>
      <c r="Q13" s="8">
        <v>739.86</v>
      </c>
      <c r="R13" s="8">
        <v>57.582233471802446</v>
      </c>
      <c r="S13" s="8">
        <f t="shared" si="28"/>
        <v>0.45627802392037248</v>
      </c>
      <c r="T13" s="36"/>
      <c r="U13" s="4">
        <f t="shared" si="1"/>
        <v>4.7244659729220186E-2</v>
      </c>
      <c r="V13" s="29">
        <f t="shared" si="2"/>
        <v>124713.14201725884</v>
      </c>
      <c r="W13" s="29">
        <f t="shared" si="3"/>
        <v>241015.3877412272</v>
      </c>
      <c r="X13" s="29">
        <f t="shared" si="4"/>
        <v>103654.12628976595</v>
      </c>
      <c r="Y13" s="12">
        <f t="shared" si="5"/>
        <v>64334.069961952038</v>
      </c>
      <c r="Z13" s="12">
        <f t="shared" si="6"/>
        <v>60379.072055306802</v>
      </c>
      <c r="AA13" s="12">
        <f t="shared" si="7"/>
        <v>226617.81883234254</v>
      </c>
      <c r="AB13" s="12">
        <f t="shared" si="8"/>
        <v>14397.568908884645</v>
      </c>
      <c r="AC13" s="12">
        <f t="shared" si="29"/>
        <v>47121.856276787978</v>
      </c>
      <c r="AD13" s="12">
        <f t="shared" si="30"/>
        <v>56532.27001297797</v>
      </c>
      <c r="AE13" s="12">
        <f t="shared" si="9"/>
        <v>0.4798519455983537</v>
      </c>
      <c r="AF13" s="12">
        <f t="shared" si="10"/>
        <v>0.4536586992894856</v>
      </c>
      <c r="AK13" s="12">
        <f t="shared" si="11"/>
        <v>7.6999999999999999E-2</v>
      </c>
      <c r="AM13" s="12">
        <f t="shared" si="12"/>
        <v>7.7954014338094554E-2</v>
      </c>
      <c r="AN13" s="37"/>
      <c r="AO13" s="12">
        <f t="shared" si="13"/>
        <v>4.7244659729220186E-2</v>
      </c>
      <c r="AP13" s="12">
        <f t="shared" si="14"/>
        <v>4010.8860125734573</v>
      </c>
      <c r="AQ13" s="12">
        <f t="shared" si="15"/>
        <v>7751.2700896628721</v>
      </c>
      <c r="AR13" s="12">
        <f t="shared" si="16"/>
        <v>3333.6092616735668</v>
      </c>
      <c r="AS13" s="12">
        <f t="shared" si="17"/>
        <v>20690.411384760588</v>
      </c>
      <c r="AT13" s="12">
        <f t="shared" si="18"/>
        <v>2157.6054156637756</v>
      </c>
      <c r="AU13" s="12">
        <f t="shared" si="19"/>
        <v>72882.314169324833</v>
      </c>
      <c r="AV13" s="12">
        <f t="shared" si="20"/>
        <v>514.48741414487552</v>
      </c>
      <c r="AW13" s="12">
        <f t="shared" si="21"/>
        <v>15154.80976342575</v>
      </c>
      <c r="AX13" s="12">
        <f t="shared" si="22"/>
        <v>2020.1425392566571</v>
      </c>
      <c r="AY13" s="12">
        <f t="shared" si="31"/>
        <v>0.4798519455983537</v>
      </c>
      <c r="AZ13" s="12">
        <f t="shared" si="32"/>
        <v>0.4536586992894856</v>
      </c>
      <c r="BA13" s="12">
        <f t="shared" si="33"/>
        <v>1.5111573178429198E-2</v>
      </c>
      <c r="BB13" s="12">
        <f t="shared" si="34"/>
        <v>0.1449128109629001</v>
      </c>
      <c r="BC13" s="12">
        <f t="shared" si="35"/>
        <v>1202.8387137644158</v>
      </c>
      <c r="BD13" s="12">
        <f t="shared" si="36"/>
        <v>576.56613035342127</v>
      </c>
      <c r="BE13" s="12">
        <f t="shared" si="37"/>
        <v>7.6999999999999999E-2</v>
      </c>
      <c r="BF13" s="12">
        <f t="shared" si="23"/>
        <v>473.11614914817631</v>
      </c>
      <c r="BG13" s="12">
        <f t="shared" si="38"/>
        <v>7.7954014338094554E-2</v>
      </c>
      <c r="BH13" s="37"/>
      <c r="BI13" s="12">
        <f t="shared" si="39"/>
        <v>4.7244659729220186E-2</v>
      </c>
      <c r="BJ13" s="12">
        <f t="shared" si="40"/>
        <v>-0.96816657956370422</v>
      </c>
      <c r="BK13" s="12">
        <f t="shared" si="41"/>
        <v>-0.30932203476748016</v>
      </c>
      <c r="BL13" s="12">
        <f t="shared" si="42"/>
        <v>-1.1531231678405496</v>
      </c>
      <c r="BM13" s="12">
        <f t="shared" si="43"/>
        <v>0.67249162758255154</v>
      </c>
      <c r="BN13" s="12">
        <f t="shared" si="44"/>
        <v>-1.5881797443616894</v>
      </c>
      <c r="BO13" s="12">
        <f t="shared" si="44"/>
        <v>1.9316672583515864</v>
      </c>
      <c r="BP13" s="12">
        <f t="shared" si="44"/>
        <v>-3.0217629335532932</v>
      </c>
      <c r="BQ13" s="12">
        <f t="shared" si="44"/>
        <v>0.36113921046160241</v>
      </c>
      <c r="BR13" s="12">
        <f t="shared" si="45"/>
        <v>-1.6540106743305683</v>
      </c>
      <c r="BS13" s="12">
        <f t="shared" si="46"/>
        <v>-0.73427766932975513</v>
      </c>
      <c r="BT13" s="12">
        <f t="shared" si="47"/>
        <v>-0.79041012733635041</v>
      </c>
      <c r="BU13" s="12">
        <f t="shared" si="48"/>
        <v>-4.1922943930655165</v>
      </c>
      <c r="BV13" s="12">
        <f t="shared" si="49"/>
        <v>-1.9316230211212753</v>
      </c>
      <c r="BW13" s="12">
        <f t="shared" si="50"/>
        <v>0.60698581860790468</v>
      </c>
      <c r="BX13" s="12">
        <f t="shared" si="50"/>
        <v>-0.12836377516025563</v>
      </c>
      <c r="BY13" s="12">
        <f t="shared" si="51"/>
        <v>7.6999999999999999E-2</v>
      </c>
      <c r="BZ13" s="12">
        <f t="shared" si="52"/>
        <v>-0.32611290155712364</v>
      </c>
      <c r="CA13" s="12">
        <f t="shared" si="53"/>
        <v>-2.5516361859192607</v>
      </c>
    </row>
    <row r="14" spans="1:79" x14ac:dyDescent="0.25">
      <c r="A14" s="10">
        <v>1882</v>
      </c>
      <c r="B14" s="6">
        <v>3.9977128540833136E-2</v>
      </c>
      <c r="C14" s="10">
        <v>126791.70210687765</v>
      </c>
      <c r="D14" s="6">
        <v>2493.2533570303053</v>
      </c>
      <c r="E14" s="6">
        <v>1065.7951160067532</v>
      </c>
      <c r="F14" s="6">
        <v>1.0123493998324991E-2</v>
      </c>
      <c r="G14" s="6">
        <v>31403.3810614092</v>
      </c>
      <c r="H14" s="6">
        <v>0.51282329896158296</v>
      </c>
      <c r="I14" s="6">
        <v>0.93966894561296999</v>
      </c>
      <c r="J14" s="4">
        <v>7.9000000000000001E-2</v>
      </c>
      <c r="K14" s="7">
        <f t="shared" si="26"/>
        <v>1100.2532543069351</v>
      </c>
      <c r="L14" s="6">
        <v>13653.805122951502</v>
      </c>
      <c r="M14" s="7">
        <f t="shared" si="27"/>
        <v>8.0582170640289372E-2</v>
      </c>
      <c r="N14" s="12">
        <v>5966.262011381652</v>
      </c>
      <c r="O14" s="12">
        <f t="shared" si="0"/>
        <v>2.3141047817430982E-3</v>
      </c>
      <c r="P14" s="8">
        <v>15210</v>
      </c>
      <c r="Q14" s="8">
        <v>655.72274918064397</v>
      </c>
      <c r="R14" s="8">
        <v>57.591656548725538</v>
      </c>
      <c r="S14" s="8">
        <f t="shared" si="28"/>
        <v>0.45924004862158541</v>
      </c>
      <c r="T14" s="36"/>
      <c r="U14" s="4">
        <f t="shared" si="1"/>
        <v>3.9977128540833136E-2</v>
      </c>
      <c r="V14" s="29">
        <f t="shared" si="2"/>
        <v>126791.70210687765</v>
      </c>
      <c r="W14" s="29">
        <f t="shared" si="3"/>
        <v>246283.87762592966</v>
      </c>
      <c r="X14" s="29">
        <f t="shared" si="4"/>
        <v>105279.37451072694</v>
      </c>
      <c r="Y14" s="12">
        <f t="shared" si="5"/>
        <v>65021.738955403285</v>
      </c>
      <c r="Z14" s="12">
        <f t="shared" si="6"/>
        <v>61769.963151474367</v>
      </c>
      <c r="AA14" s="12">
        <f t="shared" si="7"/>
        <v>231425.31161023106</v>
      </c>
      <c r="AB14" s="12">
        <f t="shared" si="8"/>
        <v>14858.566015698607</v>
      </c>
      <c r="AC14" s="12">
        <f t="shared" si="29"/>
        <v>47463.638117726376</v>
      </c>
      <c r="AD14" s="12">
        <f t="shared" si="30"/>
        <v>57815.736393000552</v>
      </c>
      <c r="AE14" s="12">
        <f t="shared" si="9"/>
        <v>0.47993047123937949</v>
      </c>
      <c r="AF14" s="12">
        <f t="shared" si="10"/>
        <v>0.45694111277516386</v>
      </c>
      <c r="AK14" s="12">
        <f t="shared" si="11"/>
        <v>7.9000000000000001E-2</v>
      </c>
      <c r="AM14" s="12">
        <f t="shared" si="12"/>
        <v>8.0582170640289372E-2</v>
      </c>
      <c r="AN14" s="37"/>
      <c r="AO14" s="12">
        <f t="shared" si="13"/>
        <v>3.9977128540833136E-2</v>
      </c>
      <c r="AP14" s="12">
        <f t="shared" si="14"/>
        <v>4037.5175481562615</v>
      </c>
      <c r="AQ14" s="12">
        <f t="shared" si="15"/>
        <v>7842.5911255963938</v>
      </c>
      <c r="AR14" s="12">
        <f t="shared" si="16"/>
        <v>3352.4853360487996</v>
      </c>
      <c r="AS14" s="12">
        <f t="shared" si="17"/>
        <v>20705.330686607758</v>
      </c>
      <c r="AT14" s="12">
        <f t="shared" si="18"/>
        <v>2185.5383105505393</v>
      </c>
      <c r="AU14" s="12">
        <f t="shared" si="19"/>
        <v>73694.393338627997</v>
      </c>
      <c r="AV14" s="12">
        <f t="shared" si="20"/>
        <v>525.72421303732779</v>
      </c>
      <c r="AW14" s="12">
        <f t="shared" si="21"/>
        <v>15114.180866356843</v>
      </c>
      <c r="AX14" s="12">
        <f t="shared" si="22"/>
        <v>2045.6302771256835</v>
      </c>
      <c r="AY14" s="12">
        <f t="shared" si="31"/>
        <v>0.47993047123937949</v>
      </c>
      <c r="AZ14" s="12">
        <f t="shared" si="32"/>
        <v>0.45694111277516386</v>
      </c>
      <c r="BA14" s="12">
        <f t="shared" si="33"/>
        <v>1.5713437904139767E-2</v>
      </c>
      <c r="BB14" s="12">
        <f t="shared" si="34"/>
        <v>0.14886580869256608</v>
      </c>
      <c r="BC14" s="12">
        <f t="shared" si="35"/>
        <v>1199.5739041535528</v>
      </c>
      <c r="BD14" s="12">
        <f t="shared" si="36"/>
        <v>577.33630095744684</v>
      </c>
      <c r="BE14" s="12">
        <f t="shared" si="37"/>
        <v>7.9000000000000001E-2</v>
      </c>
      <c r="BF14" s="12">
        <f t="shared" si="23"/>
        <v>472.44224312760991</v>
      </c>
      <c r="BG14" s="12">
        <f t="shared" si="38"/>
        <v>8.0582170640289372E-2</v>
      </c>
      <c r="BH14" s="37"/>
      <c r="BI14" s="12">
        <f t="shared" si="39"/>
        <v>3.9977128540833136E-2</v>
      </c>
      <c r="BJ14" s="12">
        <f t="shared" si="40"/>
        <v>-0.96154871241070217</v>
      </c>
      <c r="BK14" s="12">
        <f t="shared" si="41"/>
        <v>-0.29760946676979255</v>
      </c>
      <c r="BL14" s="12">
        <f t="shared" si="42"/>
        <v>-1.1474767851131349</v>
      </c>
      <c r="BM14" s="12">
        <f t="shared" si="43"/>
        <v>0.67321244096801625</v>
      </c>
      <c r="BN14" s="12">
        <f t="shared" si="44"/>
        <v>-1.5753165826535791</v>
      </c>
      <c r="BO14" s="12">
        <f t="shared" si="44"/>
        <v>1.9427479749561642</v>
      </c>
      <c r="BP14" s="12">
        <f t="shared" si="44"/>
        <v>-3.0001572608004521</v>
      </c>
      <c r="BQ14" s="12">
        <f t="shared" si="44"/>
        <v>0.35845468609369358</v>
      </c>
      <c r="BR14" s="12">
        <f t="shared" si="45"/>
        <v>-1.6414728012594884</v>
      </c>
      <c r="BS14" s="12">
        <f t="shared" si="46"/>
        <v>-0.73411403715683055</v>
      </c>
      <c r="BT14" s="12">
        <f t="shared" si="47"/>
        <v>-0.7832007524624407</v>
      </c>
      <c r="BU14" s="12">
        <f t="shared" si="48"/>
        <v>-4.1532390152552141</v>
      </c>
      <c r="BV14" s="12">
        <f t="shared" si="49"/>
        <v>-1.9047099916336183</v>
      </c>
      <c r="BW14" s="12">
        <f t="shared" si="50"/>
        <v>0.6042678744909491</v>
      </c>
      <c r="BX14" s="12">
        <f t="shared" si="50"/>
        <v>-0.12702887768973409</v>
      </c>
      <c r="BY14" s="12">
        <f t="shared" si="51"/>
        <v>7.9000000000000001E-2</v>
      </c>
      <c r="BZ14" s="12">
        <f t="shared" si="52"/>
        <v>-0.32753831566200664</v>
      </c>
      <c r="CA14" s="12">
        <f t="shared" si="53"/>
        <v>-2.5184778618764954</v>
      </c>
    </row>
    <row r="15" spans="1:79" x14ac:dyDescent="0.25">
      <c r="A15" s="10">
        <v>1883</v>
      </c>
      <c r="B15" s="6">
        <v>3.5726027397260274E-2</v>
      </c>
      <c r="C15" s="10">
        <v>130544.76992655883</v>
      </c>
      <c r="D15" s="6">
        <v>2487.6787268301255</v>
      </c>
      <c r="E15" s="6">
        <v>1096.1937666793744</v>
      </c>
      <c r="F15" s="6">
        <v>9.884284099198103E-3</v>
      </c>
      <c r="G15" s="6">
        <v>31716.550570897933</v>
      </c>
      <c r="H15" s="6">
        <v>0.50980135433631601</v>
      </c>
      <c r="I15" s="6">
        <v>0.93905804470584697</v>
      </c>
      <c r="J15" s="4">
        <v>8.1000000000000003E-2</v>
      </c>
      <c r="K15" s="7">
        <f t="shared" si="26"/>
        <v>1138.92860769251</v>
      </c>
      <c r="L15" s="6">
        <v>13809.622685713304</v>
      </c>
      <c r="M15" s="7">
        <f t="shared" si="27"/>
        <v>8.2473550046431351E-2</v>
      </c>
      <c r="N15" s="12">
        <v>6173.7841682992748</v>
      </c>
      <c r="O15" s="12">
        <f t="shared" si="0"/>
        <v>2.0358472599401378E-2</v>
      </c>
      <c r="P15" s="8">
        <v>15370</v>
      </c>
      <c r="Q15" s="8">
        <v>649.62897615834459</v>
      </c>
      <c r="R15" s="8">
        <v>57.579803007678045</v>
      </c>
      <c r="S15" s="8">
        <f t="shared" si="28"/>
        <v>0.45955110808541227</v>
      </c>
      <c r="T15" s="36"/>
      <c r="U15" s="4">
        <f t="shared" si="1"/>
        <v>3.5726027397260274E-2</v>
      </c>
      <c r="V15" s="29">
        <f t="shared" si="2"/>
        <v>130544.76992655883</v>
      </c>
      <c r="W15" s="29">
        <f t="shared" si="3"/>
        <v>251680.21293843092</v>
      </c>
      <c r="X15" s="29">
        <f t="shared" si="4"/>
        <v>110902.69721894244</v>
      </c>
      <c r="Y15" s="12">
        <f t="shared" si="5"/>
        <v>66551.900510082472</v>
      </c>
      <c r="Z15" s="12">
        <f t="shared" si="6"/>
        <v>63992.869416476358</v>
      </c>
      <c r="AA15" s="12">
        <f t="shared" si="7"/>
        <v>236342.32865311415</v>
      </c>
      <c r="AB15" s="12">
        <f t="shared" si="8"/>
        <v>15337.884285316772</v>
      </c>
      <c r="AC15" s="12">
        <f t="shared" si="29"/>
        <v>51740.88540584674</v>
      </c>
      <c r="AD15" s="12">
        <f t="shared" si="30"/>
        <v>59161.811813095701</v>
      </c>
      <c r="AE15" s="12">
        <f t="shared" si="9"/>
        <v>0.47983169173065038</v>
      </c>
      <c r="AF15" s="12">
        <f t="shared" si="10"/>
        <v>0.45729770990260804</v>
      </c>
      <c r="AK15" s="12">
        <f t="shared" si="11"/>
        <v>8.1000000000000003E-2</v>
      </c>
      <c r="AM15" s="12">
        <f t="shared" si="12"/>
        <v>8.2473550046431351E-2</v>
      </c>
      <c r="AN15" s="37"/>
      <c r="AO15" s="12">
        <f t="shared" si="13"/>
        <v>3.5726027397260274E-2</v>
      </c>
      <c r="AP15" s="12">
        <f t="shared" si="14"/>
        <v>4115.9825887983679</v>
      </c>
      <c r="AQ15" s="12">
        <f t="shared" si="15"/>
        <v>7935.2958757553051</v>
      </c>
      <c r="AR15" s="12">
        <f t="shared" si="16"/>
        <v>3496.682180839146</v>
      </c>
      <c r="AS15" s="12">
        <f t="shared" si="17"/>
        <v>20983.334981941043</v>
      </c>
      <c r="AT15" s="12">
        <f t="shared" si="18"/>
        <v>2241.8323228936265</v>
      </c>
      <c r="AU15" s="12">
        <f t="shared" si="19"/>
        <v>74517.034292491473</v>
      </c>
      <c r="AV15" s="12">
        <f t="shared" si="20"/>
        <v>537.32494056239625</v>
      </c>
      <c r="AW15" s="12">
        <f t="shared" si="21"/>
        <v>16313.528575620854</v>
      </c>
      <c r="AX15" s="12">
        <f t="shared" si="22"/>
        <v>2072.5881369745116</v>
      </c>
      <c r="AY15" s="12">
        <f t="shared" si="31"/>
        <v>0.47983169173065038</v>
      </c>
      <c r="AZ15" s="12">
        <f t="shared" si="32"/>
        <v>0.45729770990260804</v>
      </c>
      <c r="BA15" s="12">
        <f t="shared" si="33"/>
        <v>1.6177585513439716E-2</v>
      </c>
      <c r="BB15" s="12">
        <f t="shared" si="34"/>
        <v>0.15142064487202481</v>
      </c>
      <c r="BC15" s="12">
        <f t="shared" si="35"/>
        <v>1211.8129664302398</v>
      </c>
      <c r="BD15" s="12">
        <f t="shared" si="36"/>
        <v>588.02082656847881</v>
      </c>
      <c r="BE15" s="12">
        <f t="shared" si="37"/>
        <v>8.1000000000000003E-2</v>
      </c>
      <c r="BF15" s="12">
        <f t="shared" si="23"/>
        <v>479.7013263532628</v>
      </c>
      <c r="BG15" s="12">
        <f t="shared" si="38"/>
        <v>8.2473550046431351E-2</v>
      </c>
      <c r="BH15" s="37"/>
      <c r="BI15" s="12">
        <f t="shared" si="39"/>
        <v>3.5726027397260274E-2</v>
      </c>
      <c r="BJ15" s="12">
        <f t="shared" si="40"/>
        <v>-0.94230115940648129</v>
      </c>
      <c r="BK15" s="12">
        <f t="shared" si="41"/>
        <v>-0.28585810652961102</v>
      </c>
      <c r="BL15" s="12">
        <f t="shared" si="42"/>
        <v>-1.1053641766660749</v>
      </c>
      <c r="BM15" s="12">
        <f t="shared" si="43"/>
        <v>0.68654980314712299</v>
      </c>
      <c r="BN15" s="12">
        <f t="shared" si="44"/>
        <v>-1.5498852144645783</v>
      </c>
      <c r="BO15" s="12">
        <f t="shared" si="44"/>
        <v>1.9538490002282507</v>
      </c>
      <c r="BP15" s="12">
        <f t="shared" si="44"/>
        <v>-2.9783310112490118</v>
      </c>
      <c r="BQ15" s="12">
        <f t="shared" si="44"/>
        <v>0.43481599029665008</v>
      </c>
      <c r="BR15" s="12">
        <f t="shared" si="45"/>
        <v>-1.6283806132319532</v>
      </c>
      <c r="BS15" s="12">
        <f t="shared" si="46"/>
        <v>-0.73431987879737237</v>
      </c>
      <c r="BT15" s="12">
        <f t="shared" si="47"/>
        <v>-0.78242065619725776</v>
      </c>
      <c r="BU15" s="12">
        <f t="shared" si="48"/>
        <v>-4.1241286050978383</v>
      </c>
      <c r="BV15" s="12">
        <f t="shared" si="49"/>
        <v>-1.8876935874861365</v>
      </c>
      <c r="BW15" s="12">
        <f t="shared" si="50"/>
        <v>0.61441901823680911</v>
      </c>
      <c r="BX15" s="12">
        <f t="shared" si="50"/>
        <v>-0.10869145175179369</v>
      </c>
      <c r="BY15" s="12">
        <f t="shared" si="51"/>
        <v>8.1000000000000003E-2</v>
      </c>
      <c r="BZ15" s="12">
        <f t="shared" si="52"/>
        <v>-0.31229014488905599</v>
      </c>
      <c r="CA15" s="12">
        <f t="shared" si="53"/>
        <v>-2.4952776425442336</v>
      </c>
    </row>
    <row r="16" spans="1:79" x14ac:dyDescent="0.25">
      <c r="A16" s="10">
        <v>1884</v>
      </c>
      <c r="B16" s="6">
        <v>6.4036090989960603E-2</v>
      </c>
      <c r="C16" s="10">
        <v>129038.29527877821</v>
      </c>
      <c r="D16" s="6">
        <v>2459.805575829228</v>
      </c>
      <c r="E16" s="6">
        <v>1070.4009721692717</v>
      </c>
      <c r="F16" s="6">
        <v>9.7329319747967557E-3</v>
      </c>
      <c r="G16" s="6">
        <v>32033.26931157917</v>
      </c>
      <c r="H16" s="6">
        <v>0.50679076313086402</v>
      </c>
      <c r="I16" s="6">
        <v>0.93842967459039395</v>
      </c>
      <c r="J16" s="4">
        <v>8.3000000000000004E-2</v>
      </c>
      <c r="K16" s="7">
        <f t="shared" si="26"/>
        <v>1128.5753206427962</v>
      </c>
      <c r="L16" s="6">
        <v>13768.263490106789</v>
      </c>
      <c r="M16" s="7">
        <f t="shared" si="27"/>
        <v>8.1969329062719934E-2</v>
      </c>
      <c r="N16" s="12">
        <v>6070.0230898404634</v>
      </c>
      <c r="O16" s="12">
        <f t="shared" si="0"/>
        <v>2.7105612207876661E-2</v>
      </c>
      <c r="P16" s="8">
        <v>15520</v>
      </c>
      <c r="Q16" s="8">
        <v>843.71582186234821</v>
      </c>
      <c r="R16" s="8">
        <v>57.562629297612602</v>
      </c>
      <c r="S16" s="8">
        <f t="shared" si="28"/>
        <v>0.45361120361498858</v>
      </c>
      <c r="T16" s="36"/>
      <c r="U16" s="4">
        <f t="shared" si="1"/>
        <v>6.4036090989960603E-2</v>
      </c>
      <c r="V16" s="29">
        <f t="shared" si="2"/>
        <v>129038.29527877821</v>
      </c>
      <c r="W16" s="29">
        <f t="shared" si="3"/>
        <v>252730.17238781165</v>
      </c>
      <c r="X16" s="29">
        <f t="shared" si="4"/>
        <v>109977.23758278131</v>
      </c>
      <c r="Y16" s="12">
        <f t="shared" si="5"/>
        <v>65395.41613743778</v>
      </c>
      <c r="Z16" s="12">
        <f t="shared" si="6"/>
        <v>63642.879141340432</v>
      </c>
      <c r="AA16" s="12">
        <f t="shared" si="7"/>
        <v>237169.49343306824</v>
      </c>
      <c r="AB16" s="12">
        <f t="shared" si="8"/>
        <v>15560.678954743398</v>
      </c>
      <c r="AC16" s="12">
        <f t="shared" si="29"/>
        <v>51679.963333215826</v>
      </c>
      <c r="AD16" s="12">
        <f t="shared" si="30"/>
        <v>58297.274249565475</v>
      </c>
      <c r="AE16" s="12">
        <f t="shared" si="9"/>
        <v>0.47968857748010502</v>
      </c>
      <c r="AF16" s="12">
        <f t="shared" si="10"/>
        <v>0.45071371762997564</v>
      </c>
      <c r="AK16" s="12">
        <f t="shared" si="11"/>
        <v>8.3000000000000004E-2</v>
      </c>
      <c r="AM16" s="12">
        <f t="shared" si="12"/>
        <v>8.1969329062719934E-2</v>
      </c>
      <c r="AN16" s="37"/>
      <c r="AO16" s="12">
        <f t="shared" si="13"/>
        <v>6.4036090989960603E-2</v>
      </c>
      <c r="AP16" s="12">
        <f t="shared" si="14"/>
        <v>4028.2586839219161</v>
      </c>
      <c r="AQ16" s="12">
        <f t="shared" si="15"/>
        <v>7889.6153224190721</v>
      </c>
      <c r="AR16" s="12">
        <f t="shared" si="16"/>
        <v>3433.219273158219</v>
      </c>
      <c r="AS16" s="12">
        <f t="shared" si="17"/>
        <v>20414.84292513318</v>
      </c>
      <c r="AT16" s="12">
        <f t="shared" si="18"/>
        <v>2207.5271015651092</v>
      </c>
      <c r="AU16" s="12">
        <f t="shared" si="19"/>
        <v>74038.491396611149</v>
      </c>
      <c r="AV16" s="12">
        <f t="shared" si="20"/>
        <v>539.74020306439581</v>
      </c>
      <c r="AW16" s="12">
        <f t="shared" si="21"/>
        <v>16133.215386334265</v>
      </c>
      <c r="AX16" s="12">
        <f t="shared" si="22"/>
        <v>2022.1085939164357</v>
      </c>
      <c r="AY16" s="12">
        <f t="shared" si="31"/>
        <v>0.47968857748010502</v>
      </c>
      <c r="AZ16" s="12">
        <f t="shared" si="32"/>
        <v>0.45071371762997564</v>
      </c>
      <c r="BA16" s="12">
        <f t="shared" si="33"/>
        <v>1.6174195550907017E-2</v>
      </c>
      <c r="BB16" s="12">
        <f t="shared" si="34"/>
        <v>0.14957626630180509</v>
      </c>
      <c r="BC16" s="12">
        <f t="shared" si="35"/>
        <v>1181.509479811863</v>
      </c>
      <c r="BD16" s="12">
        <f t="shared" si="36"/>
        <v>584.14420187474173</v>
      </c>
      <c r="BE16" s="12">
        <f t="shared" si="37"/>
        <v>8.3000000000000004E-2</v>
      </c>
      <c r="BF16" s="12">
        <f t="shared" si="23"/>
        <v>474.59369318500023</v>
      </c>
      <c r="BG16" s="12">
        <f t="shared" si="38"/>
        <v>8.1969329062719934E-2</v>
      </c>
      <c r="BH16" s="37"/>
      <c r="BI16" s="12">
        <f t="shared" si="39"/>
        <v>6.4036090989960603E-2</v>
      </c>
      <c r="BJ16" s="12">
        <f t="shared" si="40"/>
        <v>-0.96384455301793071</v>
      </c>
      <c r="BK16" s="12">
        <f t="shared" si="41"/>
        <v>-0.29163136865335471</v>
      </c>
      <c r="BL16" s="12">
        <f t="shared" si="42"/>
        <v>-1.123680362637195</v>
      </c>
      <c r="BM16" s="12">
        <f t="shared" si="43"/>
        <v>0.65908348340838108</v>
      </c>
      <c r="BN16" s="12">
        <f t="shared" si="44"/>
        <v>-1.5653058167823017</v>
      </c>
      <c r="BO16" s="12">
        <f t="shared" si="44"/>
        <v>1.9474063647366204</v>
      </c>
      <c r="BP16" s="12">
        <f t="shared" si="44"/>
        <v>-2.9738461078710787</v>
      </c>
      <c r="BQ16" s="12">
        <f t="shared" si="44"/>
        <v>0.42370146702074291</v>
      </c>
      <c r="BR16" s="12">
        <f t="shared" si="45"/>
        <v>-1.6530379218963243</v>
      </c>
      <c r="BS16" s="12">
        <f t="shared" si="46"/>
        <v>-0.7346181825564464</v>
      </c>
      <c r="BT16" s="12">
        <f t="shared" si="47"/>
        <v>-0.79692291347185995</v>
      </c>
      <c r="BU16" s="12">
        <f t="shared" si="48"/>
        <v>-4.1243381739335296</v>
      </c>
      <c r="BV16" s="12">
        <f t="shared" si="49"/>
        <v>-1.8999488737428467</v>
      </c>
      <c r="BW16" s="12">
        <f t="shared" si="50"/>
        <v>0.58909430177690802</v>
      </c>
      <c r="BX16" s="12">
        <f t="shared" si="50"/>
        <v>-0.11530594499067547</v>
      </c>
      <c r="BY16" s="12">
        <f t="shared" si="51"/>
        <v>8.3000000000000004E-2</v>
      </c>
      <c r="BZ16" s="12">
        <f t="shared" si="52"/>
        <v>-0.32299476313969416</v>
      </c>
      <c r="CA16" s="12">
        <f t="shared" si="53"/>
        <v>-2.501410137507218</v>
      </c>
    </row>
    <row r="17" spans="1:79" x14ac:dyDescent="0.25">
      <c r="A17" s="10">
        <v>1885</v>
      </c>
      <c r="B17" s="6">
        <v>6.3846464486499235E-2</v>
      </c>
      <c r="C17" s="10">
        <v>127653.58801380807</v>
      </c>
      <c r="D17" s="6">
        <v>2429.1451097282402</v>
      </c>
      <c r="E17" s="6">
        <v>1048.2928625891834</v>
      </c>
      <c r="F17" s="6">
        <v>9.6413857507388658E-3</v>
      </c>
      <c r="G17" s="6">
        <v>32353.44306775838</v>
      </c>
      <c r="H17" s="6">
        <v>0.50379174672635396</v>
      </c>
      <c r="I17" s="6">
        <v>0.93778334012864195</v>
      </c>
      <c r="J17" s="4">
        <v>8.5000000000000006E-2</v>
      </c>
      <c r="K17" s="7">
        <f t="shared" si="26"/>
        <v>1110.311028566653</v>
      </c>
      <c r="L17" s="6">
        <v>13694.67589371648</v>
      </c>
      <c r="M17" s="7">
        <f t="shared" si="27"/>
        <v>8.1076108495280005E-2</v>
      </c>
      <c r="N17" s="12">
        <v>5654.9787760052186</v>
      </c>
      <c r="O17" s="12">
        <f t="shared" si="0"/>
        <v>5.1388808391037655E-2</v>
      </c>
      <c r="P17" s="8">
        <v>15680</v>
      </c>
      <c r="Q17" s="8">
        <v>1082.1565400681191</v>
      </c>
      <c r="R17" s="8">
        <v>57.572052374535687</v>
      </c>
      <c r="S17" s="8">
        <f t="shared" si="28"/>
        <v>0.44665593549663662</v>
      </c>
      <c r="T17" s="36"/>
      <c r="U17" s="4">
        <f t="shared" si="1"/>
        <v>6.3846464486499235E-2</v>
      </c>
      <c r="V17" s="29">
        <f t="shared" si="2"/>
        <v>127653.58801380807</v>
      </c>
      <c r="W17" s="29">
        <f t="shared" si="3"/>
        <v>251949.78943167825</v>
      </c>
      <c r="X17" s="29">
        <f t="shared" si="4"/>
        <v>108728.44316065745</v>
      </c>
      <c r="Y17" s="12">
        <f t="shared" si="5"/>
        <v>64310.824081362727</v>
      </c>
      <c r="Z17" s="12">
        <f t="shared" si="6"/>
        <v>63342.763932445341</v>
      </c>
      <c r="AA17" s="12">
        <f t="shared" si="7"/>
        <v>236274.31507794725</v>
      </c>
      <c r="AB17" s="12">
        <f t="shared" si="8"/>
        <v>15675.474353731006</v>
      </c>
      <c r="AC17" s="12">
        <f t="shared" si="29"/>
        <v>53409.968532626721</v>
      </c>
      <c r="AD17" s="12">
        <f t="shared" si="30"/>
        <v>55318.47462803073</v>
      </c>
      <c r="AE17" s="12">
        <f t="shared" si="9"/>
        <v>0.47976710312113074</v>
      </c>
      <c r="AF17" s="12">
        <f t="shared" si="10"/>
        <v>0.44297691687169283</v>
      </c>
      <c r="AK17" s="12">
        <f t="shared" si="11"/>
        <v>8.5000000000000006E-2</v>
      </c>
      <c r="AM17" s="12">
        <f t="shared" si="12"/>
        <v>8.1076108495280005E-2</v>
      </c>
      <c r="AN17" s="37"/>
      <c r="AO17" s="12">
        <f t="shared" si="13"/>
        <v>6.3846464486499235E-2</v>
      </c>
      <c r="AP17" s="12">
        <f t="shared" si="14"/>
        <v>3945.5951487593125</v>
      </c>
      <c r="AQ17" s="12">
        <f t="shared" si="15"/>
        <v>7787.418139825656</v>
      </c>
      <c r="AR17" s="12">
        <f t="shared" si="16"/>
        <v>3360.645200356128</v>
      </c>
      <c r="AS17" s="12">
        <f t="shared" si="17"/>
        <v>19877.582718684822</v>
      </c>
      <c r="AT17" s="12">
        <f t="shared" si="18"/>
        <v>2175.3743076564779</v>
      </c>
      <c r="AU17" s="12">
        <f t="shared" si="19"/>
        <v>73029.109941440809</v>
      </c>
      <c r="AV17" s="12">
        <f t="shared" si="20"/>
        <v>538.34127297952966</v>
      </c>
      <c r="AW17" s="12">
        <f t="shared" si="21"/>
        <v>16508.279635267656</v>
      </c>
      <c r="AX17" s="12">
        <f t="shared" si="22"/>
        <v>1899.7969298104028</v>
      </c>
      <c r="AY17" s="12">
        <f t="shared" si="31"/>
        <v>0.47976710312113074</v>
      </c>
      <c r="AZ17" s="12">
        <f t="shared" si="32"/>
        <v>0.44297691687169283</v>
      </c>
      <c r="BA17" s="12">
        <f t="shared" si="33"/>
        <v>1.6093179180110381E-2</v>
      </c>
      <c r="BB17" s="12">
        <f t="shared" si="34"/>
        <v>0.14705216441757119</v>
      </c>
      <c r="BC17" s="12">
        <f t="shared" si="35"/>
        <v>1155.0304697710303</v>
      </c>
      <c r="BD17" s="12">
        <f t="shared" si="36"/>
        <v>583.10924162682977</v>
      </c>
      <c r="BE17" s="12">
        <f t="shared" si="37"/>
        <v>8.5000000000000006E-2</v>
      </c>
      <c r="BF17" s="12">
        <f t="shared" si="23"/>
        <v>471.75150667738143</v>
      </c>
      <c r="BG17" s="12">
        <f t="shared" si="38"/>
        <v>8.1076108495280005E-2</v>
      </c>
      <c r="BH17" s="37"/>
      <c r="BI17" s="12">
        <f t="shared" si="39"/>
        <v>6.3846464486499235E-2</v>
      </c>
      <c r="BJ17" s="12">
        <f t="shared" si="40"/>
        <v>-0.98457894278727676</v>
      </c>
      <c r="BK17" s="12">
        <f t="shared" si="41"/>
        <v>-0.3046693749241654</v>
      </c>
      <c r="BL17" s="12">
        <f t="shared" si="42"/>
        <v>-1.1450457677862096</v>
      </c>
      <c r="BM17" s="12">
        <f t="shared" si="43"/>
        <v>0.63241385296519492</v>
      </c>
      <c r="BN17" s="12">
        <f t="shared" si="44"/>
        <v>-1.5799780020344418</v>
      </c>
      <c r="BO17" s="12">
        <f t="shared" si="44"/>
        <v>1.9336793807407344</v>
      </c>
      <c r="BP17" s="12">
        <f t="shared" si="44"/>
        <v>-2.9764413307760678</v>
      </c>
      <c r="BQ17" s="12">
        <f t="shared" si="44"/>
        <v>0.44668330388320815</v>
      </c>
      <c r="BR17" s="12">
        <f t="shared" si="45"/>
        <v>-1.7154317458293384</v>
      </c>
      <c r="BS17" s="12">
        <f t="shared" si="46"/>
        <v>-0.73445449465967583</v>
      </c>
      <c r="BT17" s="12">
        <f t="shared" si="47"/>
        <v>-0.81423761667902683</v>
      </c>
      <c r="BU17" s="12">
        <f t="shared" si="48"/>
        <v>-4.129359750167473</v>
      </c>
      <c r="BV17" s="12">
        <f t="shared" si="49"/>
        <v>-1.9169678951678359</v>
      </c>
      <c r="BW17" s="12">
        <f t="shared" si="50"/>
        <v>0.56642818500474823</v>
      </c>
      <c r="BX17" s="12">
        <f t="shared" si="50"/>
        <v>-0.11707927112630186</v>
      </c>
      <c r="BY17" s="12">
        <f t="shared" si="51"/>
        <v>8.5000000000000006E-2</v>
      </c>
      <c r="BZ17" s="12">
        <f t="shared" si="52"/>
        <v>-0.32900144030902889</v>
      </c>
      <c r="CA17" s="12">
        <f t="shared" si="53"/>
        <v>-2.5123669544150009</v>
      </c>
    </row>
    <row r="18" spans="1:79" x14ac:dyDescent="0.25">
      <c r="A18" s="10">
        <v>1886</v>
      </c>
      <c r="B18" s="6">
        <v>3.9543679763760269E-2</v>
      </c>
      <c r="C18" s="10">
        <v>128038.04017239161</v>
      </c>
      <c r="D18" s="6">
        <v>2370.6114926263549</v>
      </c>
      <c r="E18" s="6">
        <v>1037.2388077991393</v>
      </c>
      <c r="F18" s="6">
        <v>9.6895160145613213E-3</v>
      </c>
      <c r="G18" s="6">
        <v>32677.171624926879</v>
      </c>
      <c r="H18" s="6">
        <v>0.50080453082063803</v>
      </c>
      <c r="I18" s="6">
        <v>0.93711851452356798</v>
      </c>
      <c r="J18" s="4">
        <v>8.2799999999999999E-2</v>
      </c>
      <c r="K18" s="7">
        <f t="shared" si="26"/>
        <v>1148.4619146873133</v>
      </c>
      <c r="L18" s="6">
        <v>13847.483543711151</v>
      </c>
      <c r="M18" s="7">
        <f t="shared" si="27"/>
        <v>8.2936506915647398E-2</v>
      </c>
      <c r="N18" s="12">
        <v>5188.0539229405676</v>
      </c>
      <c r="O18" s="12">
        <f t="shared" si="0"/>
        <v>2.3604618645264086E-2</v>
      </c>
      <c r="P18" s="8">
        <v>15840</v>
      </c>
      <c r="Q18" s="8">
        <v>1079.2711843711845</v>
      </c>
      <c r="R18" s="8">
        <v>57.581475451458772</v>
      </c>
      <c r="S18" s="8">
        <f t="shared" si="28"/>
        <v>0.44715095956585166</v>
      </c>
      <c r="T18" s="36"/>
      <c r="U18" s="4">
        <f t="shared" si="1"/>
        <v>3.9543679763760269E-2</v>
      </c>
      <c r="V18" s="29">
        <f t="shared" si="2"/>
        <v>128038.04017239161</v>
      </c>
      <c r="W18" s="29">
        <f t="shared" si="3"/>
        <v>244657.36875441668</v>
      </c>
      <c r="X18" s="29">
        <f t="shared" si="4"/>
        <v>107047.53531965743</v>
      </c>
      <c r="Y18" s="12">
        <f t="shared" si="5"/>
        <v>64122.030635728588</v>
      </c>
      <c r="Z18" s="12">
        <f t="shared" si="6"/>
        <v>63916.009536663027</v>
      </c>
      <c r="AA18" s="12">
        <f t="shared" si="7"/>
        <v>229272.94997438375</v>
      </c>
      <c r="AB18" s="12">
        <f t="shared" si="8"/>
        <v>15384.418780032925</v>
      </c>
      <c r="AC18" s="12">
        <f t="shared" si="29"/>
        <v>49659.811581559152</v>
      </c>
      <c r="AD18" s="12">
        <f t="shared" si="30"/>
        <v>57387.723738098277</v>
      </c>
      <c r="AE18" s="12">
        <f t="shared" si="9"/>
        <v>0.47984562876215642</v>
      </c>
      <c r="AF18" s="12">
        <f t="shared" si="10"/>
        <v>0.44351821854404</v>
      </c>
      <c r="AK18" s="12">
        <f t="shared" si="11"/>
        <v>8.2799999999999999E-2</v>
      </c>
      <c r="AM18" s="12">
        <f t="shared" si="12"/>
        <v>8.2936506915647398E-2</v>
      </c>
      <c r="AN18" s="37"/>
      <c r="AO18" s="12">
        <f t="shared" si="13"/>
        <v>3.9543679763760269E-2</v>
      </c>
      <c r="AP18" s="12">
        <f t="shared" si="14"/>
        <v>3918.2718027750393</v>
      </c>
      <c r="AQ18" s="12">
        <f t="shared" si="15"/>
        <v>7487.1035829730918</v>
      </c>
      <c r="AR18" s="12">
        <f t="shared" si="16"/>
        <v>3275.9118980174885</v>
      </c>
      <c r="AS18" s="12">
        <f t="shared" si="17"/>
        <v>19622.882718164892</v>
      </c>
      <c r="AT18" s="12">
        <f t="shared" si="18"/>
        <v>2173.3150343983893</v>
      </c>
      <c r="AU18" s="12">
        <f t="shared" si="19"/>
        <v>70163.033877598267</v>
      </c>
      <c r="AV18" s="12">
        <f t="shared" si="20"/>
        <v>523.11132801473843</v>
      </c>
      <c r="AW18" s="12">
        <f t="shared" si="21"/>
        <v>15197.096049670814</v>
      </c>
      <c r="AX18" s="12">
        <f t="shared" si="22"/>
        <v>1951.3358811671189</v>
      </c>
      <c r="AY18" s="12">
        <f t="shared" si="31"/>
        <v>0.47984562876215642</v>
      </c>
      <c r="AZ18" s="12">
        <f t="shared" si="32"/>
        <v>0.44351821854404</v>
      </c>
      <c r="BA18" s="12">
        <f t="shared" si="33"/>
        <v>1.6560654269589848E-2</v>
      </c>
      <c r="BB18" s="12">
        <f t="shared" si="34"/>
        <v>0.14952630949713872</v>
      </c>
      <c r="BC18" s="12">
        <f t="shared" si="35"/>
        <v>1153.8762121695099</v>
      </c>
      <c r="BD18" s="12">
        <f t="shared" si="36"/>
        <v>587.0923507400629</v>
      </c>
      <c r="BE18" s="12">
        <f t="shared" si="37"/>
        <v>8.2799999999999999E-2</v>
      </c>
      <c r="BF18" s="12">
        <f t="shared" si="23"/>
        <v>473.67720933239389</v>
      </c>
      <c r="BG18" s="12">
        <f t="shared" si="38"/>
        <v>8.2936506915647398E-2</v>
      </c>
      <c r="BH18" s="37"/>
      <c r="BI18" s="12">
        <f t="shared" si="39"/>
        <v>3.9543679763760269E-2</v>
      </c>
      <c r="BJ18" s="12">
        <f t="shared" si="40"/>
        <v>-0.99152805728952287</v>
      </c>
      <c r="BK18" s="12">
        <f t="shared" si="41"/>
        <v>-0.3439967290459382</v>
      </c>
      <c r="BL18" s="12">
        <f t="shared" si="42"/>
        <v>-1.1705824747704638</v>
      </c>
      <c r="BM18" s="12">
        <f t="shared" si="43"/>
        <v>0.61951762363315999</v>
      </c>
      <c r="BN18" s="12">
        <f t="shared" si="44"/>
        <v>-1.5809250797629413</v>
      </c>
      <c r="BO18" s="12">
        <f t="shared" si="44"/>
        <v>1.8936428421554776</v>
      </c>
      <c r="BP18" s="12">
        <f t="shared" si="44"/>
        <v>-3.0051397205392814</v>
      </c>
      <c r="BQ18" s="12">
        <f t="shared" si="44"/>
        <v>0.36392561299360948</v>
      </c>
      <c r="BR18" s="12">
        <f t="shared" si="45"/>
        <v>-1.6886645419532227</v>
      </c>
      <c r="BS18" s="12">
        <f t="shared" si="46"/>
        <v>-0.734290833552248</v>
      </c>
      <c r="BT18" s="12">
        <f t="shared" si="47"/>
        <v>-0.81301639905922141</v>
      </c>
      <c r="BU18" s="12">
        <f t="shared" si="48"/>
        <v>-4.1007256217722814</v>
      </c>
      <c r="BV18" s="12">
        <f t="shared" si="49"/>
        <v>-1.90028291837618</v>
      </c>
      <c r="BW18" s="12">
        <f t="shared" si="50"/>
        <v>0.56542835447309081</v>
      </c>
      <c r="BX18" s="12">
        <f t="shared" si="50"/>
        <v>-0.1102716842597012</v>
      </c>
      <c r="BY18" s="12">
        <f t="shared" si="51"/>
        <v>8.2799999999999999E-2</v>
      </c>
      <c r="BZ18" s="12">
        <f t="shared" si="52"/>
        <v>-0.32492772161291178</v>
      </c>
      <c r="CA18" s="12">
        <f t="shared" si="53"/>
        <v>-2.4896799408495984</v>
      </c>
    </row>
    <row r="19" spans="1:79" x14ac:dyDescent="0.25">
      <c r="A19" s="10">
        <v>1887</v>
      </c>
      <c r="B19" s="6">
        <v>5.3565644442604948E-2</v>
      </c>
      <c r="C19" s="10">
        <v>133522.92653400748</v>
      </c>
      <c r="D19" s="6">
        <v>2360.8558897760404</v>
      </c>
      <c r="E19" s="6">
        <v>1070.4009721692717</v>
      </c>
      <c r="F19" s="6">
        <v>9.6728488786240931E-3</v>
      </c>
      <c r="G19" s="6">
        <v>33004.555769755403</v>
      </c>
      <c r="H19" s="6">
        <v>0.49782934551246799</v>
      </c>
      <c r="I19" s="6">
        <v>0.93643470839120002</v>
      </c>
      <c r="J19" s="4">
        <v>8.0600000000000005E-2</v>
      </c>
      <c r="K19" s="7">
        <f t="shared" si="26"/>
        <v>1211.0993130315474</v>
      </c>
      <c r="L19" s="6">
        <v>14091.139313750908</v>
      </c>
      <c r="M19" s="7">
        <f t="shared" si="27"/>
        <v>8.5947579259946005E-2</v>
      </c>
      <c r="N19" s="12">
        <v>5343.6955406287843</v>
      </c>
      <c r="O19" s="12">
        <f t="shared" si="0"/>
        <v>8.833471016991723E-3</v>
      </c>
      <c r="P19" s="8">
        <v>16000</v>
      </c>
      <c r="Q19" s="8">
        <v>979.54625062656646</v>
      </c>
      <c r="R19" s="8">
        <v>57.585578359364426</v>
      </c>
      <c r="S19" s="8">
        <f t="shared" si="28"/>
        <v>0.45050078978007968</v>
      </c>
      <c r="T19" s="36"/>
      <c r="U19" s="4">
        <f t="shared" si="1"/>
        <v>5.3565644442604948E-2</v>
      </c>
      <c r="V19" s="29">
        <f t="shared" si="2"/>
        <v>133522.92653400748</v>
      </c>
      <c r="W19" s="29">
        <f t="shared" si="3"/>
        <v>244070.37878915548</v>
      </c>
      <c r="X19" s="29">
        <f t="shared" si="4"/>
        <v>110660.3634152434</v>
      </c>
      <c r="Y19" s="12">
        <f t="shared" si="5"/>
        <v>66471.631127334287</v>
      </c>
      <c r="Z19" s="12">
        <f t="shared" si="6"/>
        <v>67051.295406673176</v>
      </c>
      <c r="AA19" s="12">
        <f t="shared" si="7"/>
        <v>228555.97398835255</v>
      </c>
      <c r="AB19" s="12">
        <f t="shared" si="8"/>
        <v>15514.404800802937</v>
      </c>
      <c r="AC19" s="12">
        <f t="shared" si="29"/>
        <v>49527.237466583138</v>
      </c>
      <c r="AD19" s="12">
        <f t="shared" si="30"/>
        <v>61133.125948660258</v>
      </c>
      <c r="AE19" s="12">
        <f t="shared" si="9"/>
        <v>0.47987981966137022</v>
      </c>
      <c r="AF19" s="12">
        <f t="shared" si="10"/>
        <v>0.44723645312660293</v>
      </c>
      <c r="AK19" s="12">
        <f t="shared" si="11"/>
        <v>8.0600000000000005E-2</v>
      </c>
      <c r="AM19" s="12">
        <f t="shared" si="12"/>
        <v>8.5947579259946005E-2</v>
      </c>
      <c r="AN19" s="37"/>
      <c r="AO19" s="12">
        <f t="shared" si="13"/>
        <v>5.3565644442604948E-2</v>
      </c>
      <c r="AP19" s="12">
        <f t="shared" si="14"/>
        <v>4045.5907804208273</v>
      </c>
      <c r="AQ19" s="12">
        <f t="shared" si="15"/>
        <v>7395.0511708694421</v>
      </c>
      <c r="AR19" s="12">
        <f t="shared" si="16"/>
        <v>3352.8814684623007</v>
      </c>
      <c r="AS19" s="12">
        <f t="shared" si="17"/>
        <v>20140.138104281748</v>
      </c>
      <c r="AT19" s="12">
        <f t="shared" si="18"/>
        <v>2257.3077444362798</v>
      </c>
      <c r="AU19" s="12">
        <f t="shared" si="19"/>
        <v>69249.825867311272</v>
      </c>
      <c r="AV19" s="12">
        <f t="shared" si="20"/>
        <v>522.2984268203486</v>
      </c>
      <c r="AW19" s="12">
        <f t="shared" si="21"/>
        <v>15006.182119854111</v>
      </c>
      <c r="AX19" s="12">
        <f t="shared" si="22"/>
        <v>2058.0702849743216</v>
      </c>
      <c r="AY19" s="12">
        <f t="shared" si="31"/>
        <v>0.47987981966137022</v>
      </c>
      <c r="AZ19" s="12">
        <f t="shared" si="32"/>
        <v>0.44723645312660293</v>
      </c>
      <c r="BA19" s="12">
        <f t="shared" si="33"/>
        <v>1.7264466234201432E-2</v>
      </c>
      <c r="BB19" s="12">
        <f t="shared" si="34"/>
        <v>0.15403692080113765</v>
      </c>
      <c r="BC19" s="12">
        <f t="shared" si="35"/>
        <v>1188.8966345190543</v>
      </c>
      <c r="BD19" s="12">
        <f t="shared" si="36"/>
        <v>606.51161193999803</v>
      </c>
      <c r="BE19" s="12">
        <f t="shared" si="37"/>
        <v>8.0600000000000005E-2</v>
      </c>
      <c r="BF19" s="12">
        <f t="shared" si="23"/>
        <v>488.32921367439786</v>
      </c>
      <c r="BG19" s="12">
        <f t="shared" si="38"/>
        <v>8.5947579259946005E-2</v>
      </c>
      <c r="BH19" s="37"/>
      <c r="BI19" s="12">
        <f t="shared" si="39"/>
        <v>5.3565644442604948E-2</v>
      </c>
      <c r="BJ19" s="12">
        <f t="shared" si="40"/>
        <v>-0.95955115537672542</v>
      </c>
      <c r="BK19" s="12">
        <f t="shared" si="41"/>
        <v>-0.35636773144598066</v>
      </c>
      <c r="BL19" s="12">
        <f t="shared" si="42"/>
        <v>-1.1473586312744231</v>
      </c>
      <c r="BM19" s="12">
        <f t="shared" si="43"/>
        <v>0.64553599723789334</v>
      </c>
      <c r="BN19" s="12">
        <f t="shared" si="44"/>
        <v>-1.5430059076005864</v>
      </c>
      <c r="BO19" s="12">
        <f t="shared" si="44"/>
        <v>1.8805418832702201</v>
      </c>
      <c r="BP19" s="12">
        <f t="shared" si="44"/>
        <v>-3.0066949028100982</v>
      </c>
      <c r="BQ19" s="12">
        <f t="shared" si="44"/>
        <v>0.35128351027630589</v>
      </c>
      <c r="BR19" s="12">
        <f t="shared" si="45"/>
        <v>-1.6354099583369857</v>
      </c>
      <c r="BS19" s="12">
        <f t="shared" si="46"/>
        <v>-0.7342195821349089</v>
      </c>
      <c r="BT19" s="12">
        <f t="shared" si="47"/>
        <v>-0.80466784631620092</v>
      </c>
      <c r="BU19" s="12">
        <f t="shared" si="48"/>
        <v>-4.0591048646794059</v>
      </c>
      <c r="BV19" s="12">
        <f t="shared" si="49"/>
        <v>-1.8705629598409259</v>
      </c>
      <c r="BW19" s="12">
        <f t="shared" si="50"/>
        <v>0.59532713975126395</v>
      </c>
      <c r="BX19" s="12">
        <f t="shared" si="50"/>
        <v>-7.7729944336215537E-2</v>
      </c>
      <c r="BY19" s="12">
        <f t="shared" si="51"/>
        <v>8.0600000000000005E-2</v>
      </c>
      <c r="BZ19" s="12">
        <f t="shared" si="52"/>
        <v>-0.29446402177148773</v>
      </c>
      <c r="CA19" s="12">
        <f t="shared" si="53"/>
        <v>-2.454017712064787</v>
      </c>
    </row>
    <row r="20" spans="1:79" x14ac:dyDescent="0.25">
      <c r="A20" s="10">
        <v>1888</v>
      </c>
      <c r="B20" s="6">
        <v>3.5115607747993577E-2</v>
      </c>
      <c r="C20" s="10">
        <v>138188.7094957451</v>
      </c>
      <c r="D20" s="6">
        <v>2392.910013427073</v>
      </c>
      <c r="E20" s="6">
        <v>1092.5090817493599</v>
      </c>
      <c r="F20" s="6">
        <v>9.6777826558442307E-3</v>
      </c>
      <c r="G20" s="6">
        <v>33335.597290087542</v>
      </c>
      <c r="H20" s="6">
        <v>0.49486642538730702</v>
      </c>
      <c r="I20" s="6">
        <v>0.93573126100589898</v>
      </c>
      <c r="J20" s="4">
        <v>7.8399999999999997E-2</v>
      </c>
      <c r="K20" s="7">
        <f t="shared" si="26"/>
        <v>1294.2044830476825</v>
      </c>
      <c r="L20" s="6">
        <v>14401.683573479329</v>
      </c>
      <c r="M20" s="7">
        <f t="shared" si="27"/>
        <v>8.9864804794833664E-2</v>
      </c>
      <c r="N20" s="12">
        <v>5551.2176975464072</v>
      </c>
      <c r="O20" s="12">
        <f t="shared" si="0"/>
        <v>-4.7732207632229517E-3</v>
      </c>
      <c r="P20" s="8">
        <v>16160</v>
      </c>
      <c r="Q20" s="8">
        <v>808.52151327035529</v>
      </c>
      <c r="R20" s="8">
        <v>57.595001436287504</v>
      </c>
      <c r="S20" s="8">
        <f t="shared" si="28"/>
        <v>0.45594493888837179</v>
      </c>
      <c r="T20" s="36"/>
      <c r="U20" s="4">
        <f t="shared" si="1"/>
        <v>3.5115607747993577E-2</v>
      </c>
      <c r="V20" s="29">
        <f t="shared" si="2"/>
        <v>138188.7094957451</v>
      </c>
      <c r="W20" s="29">
        <f t="shared" si="3"/>
        <v>247258.08571264407</v>
      </c>
      <c r="X20" s="29">
        <f t="shared" si="4"/>
        <v>112888.36716017943</v>
      </c>
      <c r="Y20" s="12">
        <f t="shared" si="5"/>
        <v>68384.952697044384</v>
      </c>
      <c r="Z20" s="12">
        <f t="shared" si="6"/>
        <v>69803.756798700721</v>
      </c>
      <c r="AA20" s="12">
        <f t="shared" si="7"/>
        <v>231367.1203377971</v>
      </c>
      <c r="AB20" s="12">
        <f t="shared" si="8"/>
        <v>15890.965374846979</v>
      </c>
      <c r="AC20" s="12">
        <f t="shared" si="29"/>
        <v>48691.97705062553</v>
      </c>
      <c r="AD20" s="12">
        <f t="shared" si="30"/>
        <v>64196.390109553911</v>
      </c>
      <c r="AE20" s="12">
        <f t="shared" si="9"/>
        <v>0.47995834530239584</v>
      </c>
      <c r="AF20" s="12">
        <f t="shared" si="10"/>
        <v>0.45327678262014692</v>
      </c>
      <c r="AK20" s="12">
        <f t="shared" si="11"/>
        <v>7.8399999999999997E-2</v>
      </c>
      <c r="AM20" s="12">
        <f t="shared" si="12"/>
        <v>8.9864804794833664E-2</v>
      </c>
      <c r="AN20" s="37"/>
      <c r="AO20" s="12">
        <f t="shared" si="13"/>
        <v>3.5115607747993577E-2</v>
      </c>
      <c r="AP20" s="12">
        <f t="shared" si="14"/>
        <v>4145.3797360587869</v>
      </c>
      <c r="AQ20" s="12">
        <f t="shared" si="15"/>
        <v>7417.2388021428114</v>
      </c>
      <c r="AR20" s="12">
        <f t="shared" si="16"/>
        <v>3386.4210134836007</v>
      </c>
      <c r="AS20" s="12">
        <f t="shared" si="17"/>
        <v>20514.092518563899</v>
      </c>
      <c r="AT20" s="12">
        <f t="shared" si="18"/>
        <v>2326.6338713359964</v>
      </c>
      <c r="AU20" s="12">
        <f t="shared" si="19"/>
        <v>69405.422175109765</v>
      </c>
      <c r="AV20" s="12">
        <f t="shared" si="20"/>
        <v>529.66287181314976</v>
      </c>
      <c r="AW20" s="12">
        <f t="shared" si="21"/>
        <v>14606.601053794306</v>
      </c>
      <c r="AX20" s="12">
        <f t="shared" si="22"/>
        <v>2139.7343423379671</v>
      </c>
      <c r="AY20" s="12">
        <f t="shared" si="31"/>
        <v>0.47995834530239584</v>
      </c>
      <c r="AZ20" s="12">
        <f t="shared" si="32"/>
        <v>0.45327678262014692</v>
      </c>
      <c r="BA20" s="12">
        <f t="shared" si="33"/>
        <v>1.8159406293223674E-2</v>
      </c>
      <c r="BB20" s="12">
        <f t="shared" si="34"/>
        <v>0.16011274716269472</v>
      </c>
      <c r="BC20" s="12">
        <f t="shared" si="35"/>
        <v>1210.0179324332814</v>
      </c>
      <c r="BD20" s="12">
        <f t="shared" si="36"/>
        <v>616.69972510699188</v>
      </c>
      <c r="BE20" s="12">
        <f t="shared" si="37"/>
        <v>7.8399999999999997E-2</v>
      </c>
      <c r="BF20" s="12">
        <f t="shared" si="23"/>
        <v>495.73885816302027</v>
      </c>
      <c r="BG20" s="12">
        <f t="shared" si="38"/>
        <v>8.9864804794833664E-2</v>
      </c>
      <c r="BH20" s="37"/>
      <c r="BI20" s="12">
        <f t="shared" si="39"/>
        <v>3.5115607747993577E-2</v>
      </c>
      <c r="BJ20" s="12">
        <f t="shared" si="40"/>
        <v>-0.93518434980963783</v>
      </c>
      <c r="BK20" s="12">
        <f t="shared" si="41"/>
        <v>-0.35337188841179334</v>
      </c>
      <c r="BL20" s="12">
        <f t="shared" si="42"/>
        <v>-1.1374051317798974</v>
      </c>
      <c r="BM20" s="12">
        <f t="shared" si="43"/>
        <v>0.66393334265310844</v>
      </c>
      <c r="BN20" s="12">
        <f t="shared" si="44"/>
        <v>-1.5127562146501026</v>
      </c>
      <c r="BO20" s="12">
        <f t="shared" si="44"/>
        <v>1.8827862465425658</v>
      </c>
      <c r="BP20" s="12">
        <f t="shared" si="44"/>
        <v>-2.9926933129888185</v>
      </c>
      <c r="BQ20" s="12">
        <f t="shared" si="44"/>
        <v>0.32429480626529678</v>
      </c>
      <c r="BR20" s="12">
        <f t="shared" si="45"/>
        <v>-1.5964970650091475</v>
      </c>
      <c r="BS20" s="12">
        <f t="shared" si="46"/>
        <v>-0.73405595946586499</v>
      </c>
      <c r="BT20" s="12">
        <f t="shared" si="47"/>
        <v>-0.79125234092162056</v>
      </c>
      <c r="BU20" s="12">
        <f t="shared" si="48"/>
        <v>-4.0085665994478443</v>
      </c>
      <c r="BV20" s="12">
        <f t="shared" si="49"/>
        <v>-1.8318770421446331</v>
      </c>
      <c r="BW20" s="12">
        <f t="shared" si="50"/>
        <v>0.6129366403164449</v>
      </c>
      <c r="BX20" s="12">
        <f t="shared" si="50"/>
        <v>-6.1071582108321802E-2</v>
      </c>
      <c r="BY20" s="12">
        <f t="shared" si="51"/>
        <v>7.8399999999999997E-2</v>
      </c>
      <c r="BZ20" s="12">
        <f t="shared" si="52"/>
        <v>-0.27940452591895909</v>
      </c>
      <c r="CA20" s="12">
        <f t="shared" si="53"/>
        <v>-2.4094489069850979</v>
      </c>
    </row>
    <row r="21" spans="1:79" x14ac:dyDescent="0.25">
      <c r="A21" s="10">
        <v>1889</v>
      </c>
      <c r="B21" s="6">
        <v>2.7336413526515585E-2</v>
      </c>
      <c r="C21" s="10">
        <v>142655.00369647835</v>
      </c>
      <c r="D21" s="6">
        <v>2508.5835900807988</v>
      </c>
      <c r="E21" s="6">
        <v>1130.2771022820107</v>
      </c>
      <c r="F21" s="6">
        <v>9.876720826104619E-3</v>
      </c>
      <c r="G21" s="6">
        <v>33670.196974933351</v>
      </c>
      <c r="H21" s="6">
        <v>0.49191600960481502</v>
      </c>
      <c r="I21" s="6">
        <v>0.93500796455194701</v>
      </c>
      <c r="J21" s="4">
        <v>7.6200000000000004E-2</v>
      </c>
      <c r="K21" s="7">
        <f t="shared" si="26"/>
        <v>1392.2178171732826</v>
      </c>
      <c r="L21" s="6">
        <v>14751.179653339821</v>
      </c>
      <c r="M21" s="7">
        <f t="shared" si="27"/>
        <v>9.4380100432040356E-2</v>
      </c>
      <c r="N21" s="12">
        <v>5914.3814721522467</v>
      </c>
      <c r="O21" s="12">
        <f t="shared" si="0"/>
        <v>-2.4617276264521148E-2</v>
      </c>
      <c r="P21" s="8">
        <v>16329.999999999998</v>
      </c>
      <c r="Q21" s="8">
        <v>605.97607274596749</v>
      </c>
      <c r="R21" s="8">
        <v>57.604424513210581</v>
      </c>
      <c r="S21" s="8">
        <f t="shared" si="28"/>
        <v>0.4622235912234241</v>
      </c>
      <c r="T21" s="36"/>
      <c r="U21" s="4">
        <f t="shared" si="1"/>
        <v>2.7336413526515585E-2</v>
      </c>
      <c r="V21" s="29">
        <f t="shared" si="2"/>
        <v>142655.00369647835</v>
      </c>
      <c r="W21" s="29">
        <f t="shared" si="3"/>
        <v>253989.52083878883</v>
      </c>
      <c r="X21" s="29">
        <f t="shared" si="4"/>
        <v>114438.49858493896</v>
      </c>
      <c r="Y21" s="12">
        <f t="shared" si="5"/>
        <v>70174.280168531768</v>
      </c>
      <c r="Z21" s="12">
        <f t="shared" si="6"/>
        <v>72480.723527946597</v>
      </c>
      <c r="AA21" s="12">
        <f t="shared" si="7"/>
        <v>237482.22489700027</v>
      </c>
      <c r="AB21" s="12">
        <f t="shared" si="8"/>
        <v>16507.295941788558</v>
      </c>
      <c r="AC21" s="12">
        <f t="shared" si="29"/>
        <v>46480.255045898986</v>
      </c>
      <c r="AD21" s="12">
        <f t="shared" si="30"/>
        <v>67958.243539039977</v>
      </c>
      <c r="AE21" s="12">
        <f t="shared" si="9"/>
        <v>0.48003687094342151</v>
      </c>
      <c r="AF21" s="12">
        <f t="shared" si="10"/>
        <v>0.46024433792120217</v>
      </c>
      <c r="AK21" s="12">
        <f t="shared" si="11"/>
        <v>7.6200000000000004E-2</v>
      </c>
      <c r="AM21" s="12">
        <f t="shared" si="12"/>
        <v>9.4380100432040356E-2</v>
      </c>
      <c r="AN21" s="37"/>
      <c r="AO21" s="12">
        <f t="shared" si="13"/>
        <v>2.7336413526515585E-2</v>
      </c>
      <c r="AP21" s="12">
        <f t="shared" si="14"/>
        <v>4236.8330604861485</v>
      </c>
      <c r="AQ21" s="12">
        <f t="shared" si="15"/>
        <v>7543.4521819957845</v>
      </c>
      <c r="AR21" s="12">
        <f t="shared" si="16"/>
        <v>3398.8069232305252</v>
      </c>
      <c r="AS21" s="12">
        <f t="shared" si="17"/>
        <v>20841.660124761027</v>
      </c>
      <c r="AT21" s="12">
        <f t="shared" si="18"/>
        <v>2391.8522755667191</v>
      </c>
      <c r="AU21" s="12">
        <f t="shared" si="19"/>
        <v>70531.878703828217</v>
      </c>
      <c r="AV21" s="12">
        <f t="shared" si="20"/>
        <v>544.73812401440296</v>
      </c>
      <c r="AW21" s="12">
        <f t="shared" si="21"/>
        <v>13804.568794326453</v>
      </c>
      <c r="AX21" s="12">
        <f t="shared" si="22"/>
        <v>2242.611159775422</v>
      </c>
      <c r="AY21" s="12">
        <f t="shared" si="31"/>
        <v>0.48003687094342151</v>
      </c>
      <c r="AZ21" s="12">
        <f t="shared" si="32"/>
        <v>0.46024433792120217</v>
      </c>
      <c r="BA21" s="12">
        <f t="shared" si="33"/>
        <v>1.9186222564266893E-2</v>
      </c>
      <c r="BB21" s="12">
        <f t="shared" si="34"/>
        <v>0.16718119837385309</v>
      </c>
      <c r="BC21" s="12">
        <f t="shared" si="35"/>
        <v>1223.2760034884634</v>
      </c>
      <c r="BD21" s="12">
        <f t="shared" si="36"/>
        <v>621.99386939277997</v>
      </c>
      <c r="BE21" s="12">
        <f t="shared" si="37"/>
        <v>7.6200000000000004E-2</v>
      </c>
      <c r="BF21" s="12">
        <f t="shared" si="23"/>
        <v>499.31410505066481</v>
      </c>
      <c r="BG21" s="12">
        <f t="shared" si="38"/>
        <v>9.4380100432040356E-2</v>
      </c>
      <c r="BH21" s="37"/>
      <c r="BI21" s="12">
        <f t="shared" si="39"/>
        <v>2.7336413526515585E-2</v>
      </c>
      <c r="BJ21" s="12">
        <f t="shared" si="40"/>
        <v>-0.91336267677889527</v>
      </c>
      <c r="BK21" s="12">
        <f t="shared" si="41"/>
        <v>-0.33649882093258549</v>
      </c>
      <c r="BL21" s="12">
        <f t="shared" si="42"/>
        <v>-1.1337542821342297</v>
      </c>
      <c r="BM21" s="12">
        <f t="shared" si="43"/>
        <v>0.67977512696700282</v>
      </c>
      <c r="BN21" s="12">
        <f t="shared" si="44"/>
        <v>-1.4851106707675261</v>
      </c>
      <c r="BO21" s="12">
        <f t="shared" si="44"/>
        <v>1.8988860405691066</v>
      </c>
      <c r="BP21" s="12">
        <f t="shared" si="44"/>
        <v>-2.9646288534372807</v>
      </c>
      <c r="BQ21" s="12">
        <f t="shared" si="44"/>
        <v>0.26782086218093709</v>
      </c>
      <c r="BR21" s="12">
        <f t="shared" si="45"/>
        <v>-1.5495378639437674</v>
      </c>
      <c r="BS21" s="12">
        <f t="shared" si="46"/>
        <v>-0.73389236356481891</v>
      </c>
      <c r="BT21" s="12">
        <f t="shared" si="47"/>
        <v>-0.77599776112560614</v>
      </c>
      <c r="BU21" s="12">
        <f t="shared" si="48"/>
        <v>-3.9535628323061776</v>
      </c>
      <c r="BV21" s="12">
        <f t="shared" si="49"/>
        <v>-1.7886770345716483</v>
      </c>
      <c r="BW21" s="12">
        <f t="shared" si="50"/>
        <v>0.62383396929164481</v>
      </c>
      <c r="BX21" s="12">
        <f t="shared" si="50"/>
        <v>-5.2523581948416755E-2</v>
      </c>
      <c r="BY21" s="12">
        <f t="shared" si="51"/>
        <v>7.6200000000000004E-2</v>
      </c>
      <c r="BZ21" s="12">
        <f t="shared" si="52"/>
        <v>-0.27221845159892794</v>
      </c>
      <c r="CA21" s="12">
        <f t="shared" si="53"/>
        <v>-2.3604250285602792</v>
      </c>
    </row>
    <row r="22" spans="1:79" x14ac:dyDescent="0.25">
      <c r="A22" s="10">
        <v>1890</v>
      </c>
      <c r="B22" s="6">
        <v>4.1119677613443893E-2</v>
      </c>
      <c r="C22" s="10">
        <v>144047.2461347146</v>
      </c>
      <c r="D22" s="6">
        <v>2666.0668932358712</v>
      </c>
      <c r="E22" s="6">
        <v>1154.2275543271062</v>
      </c>
      <c r="F22" s="6">
        <v>1.0016916998984835E-2</v>
      </c>
      <c r="G22" s="6">
        <v>34008.658614462933</v>
      </c>
      <c r="H22" s="6">
        <v>0.48897834198804402</v>
      </c>
      <c r="I22" s="6">
        <v>0.93426319058854301</v>
      </c>
      <c r="J22" s="4">
        <v>7.3999999999999996E-2</v>
      </c>
      <c r="K22" s="7">
        <f t="shared" si="26"/>
        <v>1445.874952205025</v>
      </c>
      <c r="L22" s="6">
        <v>14935.548528994648</v>
      </c>
      <c r="M22" s="7">
        <f t="shared" si="27"/>
        <v>9.6807623061056114E-2</v>
      </c>
      <c r="N22" s="12">
        <v>6018.1425506110581</v>
      </c>
      <c r="O22" s="12">
        <f t="shared" si="0"/>
        <v>1.6146634163352047E-3</v>
      </c>
      <c r="P22" s="8">
        <v>16490</v>
      </c>
      <c r="Q22" s="8">
        <v>569.44802005012536</v>
      </c>
      <c r="R22" s="8">
        <v>57.613847590133666</v>
      </c>
      <c r="S22" s="8">
        <f t="shared" si="28"/>
        <v>0.46353560507561797</v>
      </c>
      <c r="T22" s="36"/>
      <c r="U22" s="4">
        <f t="shared" si="1"/>
        <v>4.1119677613443893E-2</v>
      </c>
      <c r="V22" s="29">
        <f t="shared" si="2"/>
        <v>144047.2461347146</v>
      </c>
      <c r="W22" s="29">
        <f t="shared" si="3"/>
        <v>266156.43251372292</v>
      </c>
      <c r="X22" s="29">
        <f t="shared" si="4"/>
        <v>115227.82453364458</v>
      </c>
      <c r="Y22" s="12">
        <f t="shared" si="5"/>
        <v>70435.983582896428</v>
      </c>
      <c r="Z22" s="12">
        <f t="shared" si="6"/>
        <v>73611.262551818174</v>
      </c>
      <c r="AA22" s="12">
        <f t="shared" si="7"/>
        <v>248660.15783593501</v>
      </c>
      <c r="AB22" s="12">
        <f t="shared" si="8"/>
        <v>17496.274677787918</v>
      </c>
      <c r="AC22" s="12">
        <f t="shared" si="29"/>
        <v>49450.236204792935</v>
      </c>
      <c r="AD22" s="12">
        <f t="shared" si="30"/>
        <v>65777.588328851649</v>
      </c>
      <c r="AE22" s="12">
        <f t="shared" si="9"/>
        <v>0.48011539658444724</v>
      </c>
      <c r="AF22" s="12">
        <f t="shared" si="10"/>
        <v>0.46169340601908138</v>
      </c>
      <c r="AK22" s="12">
        <f t="shared" si="11"/>
        <v>7.3999999999999996E-2</v>
      </c>
      <c r="AM22" s="12">
        <f t="shared" si="12"/>
        <v>9.6807623061056114E-2</v>
      </c>
      <c r="AN22" s="37"/>
      <c r="AO22" s="12">
        <f t="shared" si="13"/>
        <v>4.1119677613443893E-2</v>
      </c>
      <c r="AP22" s="12">
        <f t="shared" si="14"/>
        <v>4235.6050489287845</v>
      </c>
      <c r="AQ22" s="12">
        <f t="shared" si="15"/>
        <v>7826.1373237618382</v>
      </c>
      <c r="AR22" s="12">
        <f t="shared" si="16"/>
        <v>3388.1908086972126</v>
      </c>
      <c r="AS22" s="12">
        <f t="shared" si="17"/>
        <v>20711.191341413851</v>
      </c>
      <c r="AT22" s="12">
        <f t="shared" si="18"/>
        <v>2404.9843497637771</v>
      </c>
      <c r="AU22" s="12">
        <f t="shared" si="19"/>
        <v>73116.720260818154</v>
      </c>
      <c r="AV22" s="12">
        <f t="shared" si="20"/>
        <v>571.62810853335782</v>
      </c>
      <c r="AW22" s="12">
        <f t="shared" si="21"/>
        <v>14540.484164748304</v>
      </c>
      <c r="AX22" s="12">
        <f t="shared" si="22"/>
        <v>2149.0471024693129</v>
      </c>
      <c r="AY22" s="12">
        <f t="shared" si="31"/>
        <v>0.48011539658444724</v>
      </c>
      <c r="AZ22" s="12">
        <f t="shared" si="32"/>
        <v>0.46169340601908138</v>
      </c>
      <c r="BA22" s="12">
        <f t="shared" si="33"/>
        <v>1.9797936789483234E-2</v>
      </c>
      <c r="BB22" s="12">
        <f t="shared" si="34"/>
        <v>0.1704954367176979</v>
      </c>
      <c r="BC22" s="12">
        <f t="shared" si="35"/>
        <v>1202.4253589455327</v>
      </c>
      <c r="BD22" s="12">
        <f t="shared" si="36"/>
        <v>615.07859181287677</v>
      </c>
      <c r="BE22" s="12">
        <f t="shared" si="37"/>
        <v>7.3999999999999996E-2</v>
      </c>
      <c r="BF22" s="12">
        <f t="shared" si="23"/>
        <v>492.71189710308693</v>
      </c>
      <c r="BG22" s="12">
        <f t="shared" si="38"/>
        <v>9.6807623061056114E-2</v>
      </c>
      <c r="BH22" s="37"/>
      <c r="BI22" s="12">
        <f t="shared" si="39"/>
        <v>4.1119677613443893E-2</v>
      </c>
      <c r="BJ22" s="12">
        <f t="shared" si="40"/>
        <v>-0.91365256064705791</v>
      </c>
      <c r="BK22" s="12">
        <f t="shared" si="41"/>
        <v>-0.29970967648824104</v>
      </c>
      <c r="BL22" s="12">
        <f t="shared" si="42"/>
        <v>-1.1368826530607248</v>
      </c>
      <c r="BM22" s="12">
        <f t="shared" si="43"/>
        <v>0.67349545144587553</v>
      </c>
      <c r="BN22" s="12">
        <f t="shared" si="44"/>
        <v>-1.479635351080782</v>
      </c>
      <c r="BO22" s="12">
        <f t="shared" si="44"/>
        <v>1.9348783246962455</v>
      </c>
      <c r="BP22" s="12">
        <f t="shared" si="44"/>
        <v>-2.9164454061972669</v>
      </c>
      <c r="BQ22" s="12">
        <f t="shared" si="44"/>
        <v>0.31975802312187651</v>
      </c>
      <c r="BR22" s="12">
        <f t="shared" si="45"/>
        <v>-1.5921542115026048</v>
      </c>
      <c r="BS22" s="12">
        <f t="shared" si="46"/>
        <v>-0.73372879442301397</v>
      </c>
      <c r="BT22" s="12">
        <f t="shared" si="47"/>
        <v>-0.77285423153115296</v>
      </c>
      <c r="BU22" s="12">
        <f t="shared" si="48"/>
        <v>-3.9221775492624622</v>
      </c>
      <c r="BV22" s="12">
        <f t="shared" si="49"/>
        <v>-1.7690467467358049</v>
      </c>
      <c r="BW22" s="12">
        <f t="shared" si="50"/>
        <v>0.60664211013311198</v>
      </c>
      <c r="BX22" s="12">
        <f t="shared" si="50"/>
        <v>-6.3703767149793922E-2</v>
      </c>
      <c r="BY22" s="12">
        <f t="shared" si="51"/>
        <v>7.3999999999999996E-2</v>
      </c>
      <c r="BZ22" s="12">
        <f t="shared" si="52"/>
        <v>-0.28552920235022416</v>
      </c>
      <c r="CA22" s="12">
        <f t="shared" si="53"/>
        <v>-2.3350295371695289</v>
      </c>
    </row>
    <row r="23" spans="1:79" x14ac:dyDescent="0.25">
      <c r="A23" s="10">
        <v>1891</v>
      </c>
      <c r="B23" s="6">
        <v>2.5039730208057512E-2</v>
      </c>
      <c r="C23" s="10">
        <v>148546.53153222546</v>
      </c>
      <c r="D23" s="6">
        <v>2636.8000846849286</v>
      </c>
      <c r="E23" s="6">
        <v>1211.3401707423343</v>
      </c>
      <c r="F23" s="6">
        <v>9.703221077715693E-3</v>
      </c>
      <c r="G23" s="6">
        <v>34358.044999999998</v>
      </c>
      <c r="H23" s="6">
        <v>0.48605367111436898</v>
      </c>
      <c r="I23" s="6">
        <v>0.93349950598456599</v>
      </c>
      <c r="J23" s="4">
        <v>7.4799999999999991E-2</v>
      </c>
      <c r="K23" s="7">
        <f t="shared" si="26"/>
        <v>1455.5264356586763</v>
      </c>
      <c r="L23" s="6">
        <v>14968.221741850744</v>
      </c>
      <c r="M23" s="7">
        <f t="shared" si="27"/>
        <v>9.7241105908330017E-2</v>
      </c>
      <c r="N23" s="12">
        <v>6329.4257859874924</v>
      </c>
      <c r="O23" s="12">
        <f t="shared" si="0"/>
        <v>2.2126860304236273E-2</v>
      </c>
      <c r="P23" s="8">
        <v>16660</v>
      </c>
      <c r="Q23" s="8">
        <v>704.62</v>
      </c>
      <c r="R23" s="8">
        <v>57.352414891572991</v>
      </c>
      <c r="S23" s="8">
        <f t="shared" si="28"/>
        <v>0.45772287590671557</v>
      </c>
      <c r="T23" s="36"/>
      <c r="U23" s="4">
        <f t="shared" si="1"/>
        <v>2.5039730208057512E-2</v>
      </c>
      <c r="V23" s="29">
        <f t="shared" si="2"/>
        <v>148546.53153222546</v>
      </c>
      <c r="W23" s="29">
        <f t="shared" si="3"/>
        <v>271744.82200973178</v>
      </c>
      <c r="X23" s="29">
        <f t="shared" si="4"/>
        <v>124838.97471163305</v>
      </c>
      <c r="Y23" s="12">
        <f t="shared" si="5"/>
        <v>72201.586982544555</v>
      </c>
      <c r="Z23" s="12">
        <f t="shared" si="6"/>
        <v>76344.944549680891</v>
      </c>
      <c r="AA23" s="12">
        <f t="shared" si="7"/>
        <v>253673.65709994844</v>
      </c>
      <c r="AB23" s="12">
        <f t="shared" si="8"/>
        <v>18071.164909783347</v>
      </c>
      <c r="AC23" s="12">
        <f t="shared" si="29"/>
        <v>55766.435142032118</v>
      </c>
      <c r="AD23" s="12">
        <f t="shared" si="30"/>
        <v>69072.539569600922</v>
      </c>
      <c r="AE23" s="12">
        <f t="shared" si="9"/>
        <v>0.47793679076310824</v>
      </c>
      <c r="AF23" s="12">
        <f t="shared" si="10"/>
        <v>0.45547688536711645</v>
      </c>
      <c r="AK23" s="12">
        <f t="shared" si="11"/>
        <v>7.4799999999999991E-2</v>
      </c>
      <c r="AM23" s="12">
        <f t="shared" si="12"/>
        <v>9.7241105908330017E-2</v>
      </c>
      <c r="AN23" s="37"/>
      <c r="AO23" s="12">
        <f t="shared" si="13"/>
        <v>2.5039730208057512E-2</v>
      </c>
      <c r="AP23" s="12">
        <f t="shared" si="14"/>
        <v>4323.486145158302</v>
      </c>
      <c r="AQ23" s="12">
        <f t="shared" si="15"/>
        <v>7909.2050205339619</v>
      </c>
      <c r="AR23" s="12">
        <f t="shared" si="16"/>
        <v>3633.4714245712485</v>
      </c>
      <c r="AS23" s="12">
        <f t="shared" si="17"/>
        <v>21014.463128663039</v>
      </c>
      <c r="AT23" s="12">
        <f t="shared" si="18"/>
        <v>2468.9331469911081</v>
      </c>
      <c r="AU23" s="12">
        <f t="shared" si="19"/>
        <v>73832.389793991024</v>
      </c>
      <c r="AV23" s="12">
        <f t="shared" si="20"/>
        <v>584.40671237206595</v>
      </c>
      <c r="AW23" s="12">
        <f t="shared" si="21"/>
        <v>16230.968654366718</v>
      </c>
      <c r="AX23" s="12">
        <f t="shared" si="22"/>
        <v>2233.7495101495288</v>
      </c>
      <c r="AY23" s="12">
        <f t="shared" si="31"/>
        <v>0.47793679076310824</v>
      </c>
      <c r="AZ23" s="12">
        <f t="shared" si="32"/>
        <v>0.45547688536711645</v>
      </c>
      <c r="BA23" s="12">
        <f t="shared" si="33"/>
        <v>2.0006248627931687E-2</v>
      </c>
      <c r="BB23" s="12">
        <f t="shared" si="34"/>
        <v>0.17028430868891811</v>
      </c>
      <c r="BC23" s="12">
        <f t="shared" si="35"/>
        <v>1220.351382170204</v>
      </c>
      <c r="BD23" s="12">
        <f t="shared" si="36"/>
        <v>633.23998830606513</v>
      </c>
      <c r="BE23" s="12">
        <f t="shared" si="37"/>
        <v>7.4799999999999991E-2</v>
      </c>
      <c r="BF23" s="12">
        <f t="shared" si="23"/>
        <v>505.79250437181872</v>
      </c>
      <c r="BG23" s="12">
        <f t="shared" si="38"/>
        <v>9.7241105908330017E-2</v>
      </c>
      <c r="BH23" s="37"/>
      <c r="BI23" s="12">
        <f t="shared" si="39"/>
        <v>2.5039730208057512E-2</v>
      </c>
      <c r="BJ23" s="12">
        <f t="shared" si="40"/>
        <v>-0.89311669237239999</v>
      </c>
      <c r="BK23" s="12">
        <f t="shared" si="41"/>
        <v>-0.28915147360686794</v>
      </c>
      <c r="BL23" s="12">
        <f t="shared" si="42"/>
        <v>-1.0669902406351259</v>
      </c>
      <c r="BM23" s="12">
        <f t="shared" si="43"/>
        <v>0.6880321738342795</v>
      </c>
      <c r="BN23" s="12">
        <f t="shared" si="44"/>
        <v>-1.4533926142039835</v>
      </c>
      <c r="BO23" s="12">
        <f t="shared" si="44"/>
        <v>1.9446187741789287</v>
      </c>
      <c r="BP23" s="12">
        <f t="shared" si="44"/>
        <v>-2.8943368604934445</v>
      </c>
      <c r="BQ23" s="12">
        <f t="shared" si="44"/>
        <v>0.42974231545837399</v>
      </c>
      <c r="BR23" s="12">
        <f t="shared" si="45"/>
        <v>-1.5534971790462464</v>
      </c>
      <c r="BS23" s="12">
        <f t="shared" si="46"/>
        <v>-0.73827679213201358</v>
      </c>
      <c r="BT23" s="12">
        <f t="shared" si="47"/>
        <v>-0.78641030919625499</v>
      </c>
      <c r="BU23" s="12">
        <f t="shared" si="48"/>
        <v>-3.9117106228280871</v>
      </c>
      <c r="BV23" s="12">
        <f t="shared" si="49"/>
        <v>-1.7702858347898243</v>
      </c>
      <c r="BW23" s="12">
        <f t="shared" si="50"/>
        <v>0.62144029607301077</v>
      </c>
      <c r="BX23" s="12">
        <f t="shared" si="50"/>
        <v>-3.4604339618570963E-2</v>
      </c>
      <c r="BY23" s="12">
        <f t="shared" si="51"/>
        <v>7.4799999999999991E-2</v>
      </c>
      <c r="BZ23" s="12">
        <f t="shared" si="52"/>
        <v>-0.25932730358314221</v>
      </c>
      <c r="CA23" s="12">
        <f t="shared" si="53"/>
        <v>-2.3305617566214076</v>
      </c>
    </row>
    <row r="24" spans="1:79" x14ac:dyDescent="0.25">
      <c r="A24" s="10">
        <v>1892</v>
      </c>
      <c r="B24" s="6">
        <v>2.1168591090304584E-2</v>
      </c>
      <c r="C24" s="10">
        <v>144669.99337100974</v>
      </c>
      <c r="D24" s="6">
        <v>2650.7366601853773</v>
      </c>
      <c r="E24" s="6">
        <v>1210.4189995098307</v>
      </c>
      <c r="F24" s="6">
        <v>9.7431564210023174E-3</v>
      </c>
      <c r="G24" s="6">
        <v>34736.409963610873</v>
      </c>
      <c r="H24" s="6">
        <v>0.48314225040819198</v>
      </c>
      <c r="I24" s="6">
        <v>0.93270683190770598</v>
      </c>
      <c r="J24" s="4">
        <v>7.5600000000000001E-2</v>
      </c>
      <c r="K24" s="6">
        <v>1576</v>
      </c>
      <c r="L24" s="6">
        <v>14975.005429573612</v>
      </c>
      <c r="M24" s="6">
        <v>9.9000000000000005E-2</v>
      </c>
      <c r="N24" s="12">
        <v>6485.06740367571</v>
      </c>
      <c r="O24" s="12">
        <f t="shared" si="0"/>
        <v>4.4140923987488478E-2</v>
      </c>
      <c r="P24" s="8">
        <v>16850</v>
      </c>
      <c r="Q24" s="8">
        <v>887.3889262434534</v>
      </c>
      <c r="R24" s="8">
        <v>57.281709092800227</v>
      </c>
      <c r="S24" s="8">
        <f t="shared" si="28"/>
        <v>0.45220852813473489</v>
      </c>
      <c r="T24" s="36"/>
      <c r="U24" s="4">
        <f t="shared" si="1"/>
        <v>2.1168591090304584E-2</v>
      </c>
      <c r="V24" s="29">
        <f t="shared" si="2"/>
        <v>144669.99337100974</v>
      </c>
      <c r="W24" s="29">
        <f t="shared" si="3"/>
        <v>272061.38808071043</v>
      </c>
      <c r="X24" s="29">
        <f t="shared" si="4"/>
        <v>124232.7380581364</v>
      </c>
      <c r="Y24" s="12">
        <f t="shared" si="5"/>
        <v>69896.186163807855</v>
      </c>
      <c r="Z24" s="12">
        <f t="shared" si="6"/>
        <v>74773.807207201884</v>
      </c>
      <c r="AA24" s="12">
        <f t="shared" si="7"/>
        <v>253753.51536117235</v>
      </c>
      <c r="AB24" s="12">
        <f t="shared" si="8"/>
        <v>18307.872719538085</v>
      </c>
      <c r="AC24" s="12">
        <f t="shared" si="29"/>
        <v>57532.824898423169</v>
      </c>
      <c r="AD24" s="12">
        <f t="shared" si="30"/>
        <v>66699.913159713222</v>
      </c>
      <c r="AE24" s="12">
        <f t="shared" si="9"/>
        <v>0.47734757577333525</v>
      </c>
      <c r="AF24" s="12">
        <f t="shared" si="10"/>
        <v>0.44941530061933488</v>
      </c>
      <c r="AK24" s="12">
        <f t="shared" si="11"/>
        <v>7.5600000000000001E-2</v>
      </c>
      <c r="AM24" s="12">
        <f t="shared" si="12"/>
        <v>9.9000000000000005E-2</v>
      </c>
      <c r="AN24" s="37"/>
      <c r="AO24" s="12">
        <f t="shared" si="13"/>
        <v>2.1168591090304584E-2</v>
      </c>
      <c r="AP24" s="12">
        <f t="shared" si="14"/>
        <v>4164.7940452845578</v>
      </c>
      <c r="AQ24" s="12">
        <f t="shared" si="15"/>
        <v>7832.1676985536551</v>
      </c>
      <c r="AR24" s="12">
        <f t="shared" si="16"/>
        <v>3576.4414972151694</v>
      </c>
      <c r="AS24" s="12">
        <f t="shared" si="17"/>
        <v>20121.879675254182</v>
      </c>
      <c r="AT24" s="12">
        <f t="shared" si="18"/>
        <v>2391.784530843488</v>
      </c>
      <c r="AU24" s="12">
        <f t="shared" si="19"/>
        <v>73051.163210878483</v>
      </c>
      <c r="AV24" s="12">
        <f t="shared" si="20"/>
        <v>585.61264162867417</v>
      </c>
      <c r="AW24" s="12">
        <f t="shared" si="21"/>
        <v>16562.685942126238</v>
      </c>
      <c r="AX24" s="12">
        <f t="shared" si="22"/>
        <v>2133.5254477806056</v>
      </c>
      <c r="AY24" s="12">
        <f t="shared" si="31"/>
        <v>0.47734757577333525</v>
      </c>
      <c r="AZ24" s="12">
        <f t="shared" si="32"/>
        <v>0.44941530061933488</v>
      </c>
      <c r="BA24" s="12">
        <f t="shared" si="33"/>
        <v>2.0490859558723748E-2</v>
      </c>
      <c r="BB24" s="12">
        <f t="shared" si="34"/>
        <v>0.1723878573366992</v>
      </c>
      <c r="BC24" s="12">
        <f t="shared" si="35"/>
        <v>1173.2649641706626</v>
      </c>
      <c r="BD24" s="12">
        <f t="shared" si="36"/>
        <v>618.85003781596595</v>
      </c>
      <c r="BE24" s="12">
        <f t="shared" si="37"/>
        <v>7.5600000000000001E-2</v>
      </c>
      <c r="BF24" s="12">
        <f t="shared" si="23"/>
        <v>492.82395831876863</v>
      </c>
      <c r="BG24" s="12">
        <f t="shared" si="38"/>
        <v>9.9000000000000005E-2</v>
      </c>
      <c r="BH24" s="37"/>
      <c r="BI24" s="12">
        <f t="shared" si="39"/>
        <v>2.1168591090304584E-2</v>
      </c>
      <c r="BJ24" s="12">
        <f t="shared" si="40"/>
        <v>-0.93051192175770692</v>
      </c>
      <c r="BK24" s="12">
        <f t="shared" si="41"/>
        <v>-0.29893943027303893</v>
      </c>
      <c r="BL24" s="12">
        <f t="shared" si="42"/>
        <v>-1.082810436362118</v>
      </c>
      <c r="BM24" s="12">
        <f t="shared" si="43"/>
        <v>0.64462901684862517</v>
      </c>
      <c r="BN24" s="12">
        <f t="shared" si="44"/>
        <v>-1.4851389942903925</v>
      </c>
      <c r="BO24" s="12">
        <f t="shared" si="44"/>
        <v>1.9339813143164228</v>
      </c>
      <c r="BP24" s="12">
        <f t="shared" si="44"/>
        <v>-2.8922754763299867</v>
      </c>
      <c r="BQ24" s="12">
        <f t="shared" si="44"/>
        <v>0.44997358313523195</v>
      </c>
      <c r="BR24" s="12">
        <f t="shared" si="45"/>
        <v>-1.5994029959525156</v>
      </c>
      <c r="BS24" s="12">
        <f t="shared" si="46"/>
        <v>-0.73951038306081507</v>
      </c>
      <c r="BT24" s="12">
        <f t="shared" si="47"/>
        <v>-0.79980787303849077</v>
      </c>
      <c r="BU24" s="12">
        <f t="shared" si="48"/>
        <v>-3.887776367453879</v>
      </c>
      <c r="BV24" s="12">
        <f t="shared" si="49"/>
        <v>-1.7580083563148614</v>
      </c>
      <c r="BW24" s="12">
        <f t="shared" si="50"/>
        <v>0.58209189069626954</v>
      </c>
      <c r="BX24" s="12">
        <f t="shared" si="50"/>
        <v>-5.7590840264452305E-2</v>
      </c>
      <c r="BY24" s="12">
        <f t="shared" si="51"/>
        <v>7.5600000000000001E-2</v>
      </c>
      <c r="BZ24" s="12">
        <f t="shared" si="52"/>
        <v>-0.28530179060148242</v>
      </c>
      <c r="CA24" s="12">
        <f t="shared" si="53"/>
        <v>-2.312635428847547</v>
      </c>
    </row>
    <row r="25" spans="1:79" x14ac:dyDescent="0.25">
      <c r="A25" s="10">
        <v>1893</v>
      </c>
      <c r="B25" s="6">
        <v>4.9670819852688036E-2</v>
      </c>
      <c r="C25" s="10">
        <v>143257.53055953328</v>
      </c>
      <c r="D25" s="6">
        <v>2624.2571667345246</v>
      </c>
      <c r="E25" s="6">
        <v>1206.7343145798159</v>
      </c>
      <c r="F25" s="6">
        <v>9.8457365631584477E-3</v>
      </c>
      <c r="G25" s="6">
        <v>35119.02893530648</v>
      </c>
      <c r="H25" s="6">
        <v>0.48024433823545698</v>
      </c>
      <c r="I25" s="6">
        <v>0.93191293907095296</v>
      </c>
      <c r="J25" s="4">
        <v>7.6399999999999996E-2</v>
      </c>
      <c r="K25" s="6">
        <v>1559</v>
      </c>
      <c r="L25" s="6">
        <v>14987.401422591111</v>
      </c>
      <c r="M25" s="6">
        <v>9.8000000000000004E-2</v>
      </c>
      <c r="N25" s="12">
        <v>6588.8284821345214</v>
      </c>
      <c r="O25" s="12">
        <f t="shared" si="0"/>
        <v>2.3969318890277092E-2</v>
      </c>
      <c r="P25" s="8">
        <v>17050</v>
      </c>
      <c r="Q25" s="8">
        <v>1074.1754141454505</v>
      </c>
      <c r="R25" s="8">
        <v>56.932015636297258</v>
      </c>
      <c r="S25" s="8">
        <f t="shared" si="28"/>
        <v>0.4445434482524992</v>
      </c>
      <c r="T25" s="36"/>
      <c r="U25" s="4">
        <f t="shared" si="1"/>
        <v>4.9670819852688036E-2</v>
      </c>
      <c r="V25" s="29">
        <f t="shared" si="2"/>
        <v>143257.53055953328</v>
      </c>
      <c r="W25" s="29">
        <f t="shared" si="3"/>
        <v>266537.41443318489</v>
      </c>
      <c r="X25" s="29">
        <f t="shared" si="4"/>
        <v>122564.1481303968</v>
      </c>
      <c r="Y25" s="12">
        <f t="shared" si="5"/>
        <v>68798.617960808813</v>
      </c>
      <c r="Z25" s="12">
        <f t="shared" si="6"/>
        <v>74458.912598724462</v>
      </c>
      <c r="AA25" s="12">
        <f t="shared" si="7"/>
        <v>248389.66525680196</v>
      </c>
      <c r="AB25" s="12">
        <f t="shared" si="8"/>
        <v>18147.74917638292</v>
      </c>
      <c r="AC25" s="12">
        <f t="shared" si="29"/>
        <v>53972.808753979916</v>
      </c>
      <c r="AD25" s="12">
        <f t="shared" si="30"/>
        <v>68591.339376416872</v>
      </c>
      <c r="AE25" s="12">
        <f t="shared" si="9"/>
        <v>0.47443346363581046</v>
      </c>
      <c r="AF25" s="12">
        <f t="shared" si="10"/>
        <v>0.4412223354321313</v>
      </c>
      <c r="AK25" s="12">
        <f t="shared" si="11"/>
        <v>7.6399999999999996E-2</v>
      </c>
      <c r="AM25" s="12">
        <f t="shared" si="12"/>
        <v>9.8000000000000004E-2</v>
      </c>
      <c r="AN25" s="37"/>
      <c r="AO25" s="12">
        <f t="shared" si="13"/>
        <v>4.9670819852688036E-2</v>
      </c>
      <c r="AP25" s="12">
        <f t="shared" si="14"/>
        <v>4079.1996505208344</v>
      </c>
      <c r="AQ25" s="12">
        <f t="shared" si="15"/>
        <v>7589.5439741280779</v>
      </c>
      <c r="AR25" s="12">
        <f t="shared" si="16"/>
        <v>3489.964040753372</v>
      </c>
      <c r="AS25" s="12">
        <f t="shared" si="17"/>
        <v>19590.125366946857</v>
      </c>
      <c r="AT25" s="12">
        <f t="shared" si="18"/>
        <v>2355.7634598068325</v>
      </c>
      <c r="AU25" s="12">
        <f t="shared" si="19"/>
        <v>70727.94231137936</v>
      </c>
      <c r="AV25" s="12">
        <f t="shared" si="20"/>
        <v>574.16638110015583</v>
      </c>
      <c r="AW25" s="12">
        <f t="shared" si="21"/>
        <v>15368.536770593624</v>
      </c>
      <c r="AX25" s="12">
        <f t="shared" si="22"/>
        <v>2170.1226263266772</v>
      </c>
      <c r="AY25" s="12">
        <f t="shared" si="31"/>
        <v>0.47443346363581046</v>
      </c>
      <c r="AZ25" s="12">
        <f t="shared" si="32"/>
        <v>0.4412223354321313</v>
      </c>
      <c r="BA25" s="12">
        <f t="shared" si="33"/>
        <v>2.0406279095361659E-2</v>
      </c>
      <c r="BB25" s="12">
        <f t="shared" si="34"/>
        <v>0.16969512116629118</v>
      </c>
      <c r="BC25" s="12">
        <f t="shared" si="35"/>
        <v>1158.3430267002304</v>
      </c>
      <c r="BD25" s="12">
        <f t="shared" si="36"/>
        <v>621.09797153257966</v>
      </c>
      <c r="BE25" s="12">
        <f t="shared" si="37"/>
        <v>7.6399999999999996E-2</v>
      </c>
      <c r="BF25" s="12">
        <f t="shared" si="23"/>
        <v>493.14008706895135</v>
      </c>
      <c r="BG25" s="12">
        <f t="shared" si="38"/>
        <v>9.8000000000000004E-2</v>
      </c>
      <c r="BH25" s="37"/>
      <c r="BI25" s="12">
        <f t="shared" si="39"/>
        <v>4.9670819852688036E-2</v>
      </c>
      <c r="BJ25" s="12">
        <f t="shared" si="40"/>
        <v>-0.95127794215725625</v>
      </c>
      <c r="BK25" s="12">
        <f t="shared" si="41"/>
        <v>-0.33040724010015809</v>
      </c>
      <c r="BL25" s="12">
        <f t="shared" si="42"/>
        <v>-1.1072873145904127</v>
      </c>
      <c r="BM25" s="12">
        <f t="shared" si="43"/>
        <v>0.61784688423123713</v>
      </c>
      <c r="BN25" s="12">
        <f t="shared" si="44"/>
        <v>-1.5003138855569016</v>
      </c>
      <c r="BO25" s="12">
        <f t="shared" si="44"/>
        <v>1.9016619712200751</v>
      </c>
      <c r="BP25" s="12">
        <f t="shared" si="44"/>
        <v>-2.9120148093633804</v>
      </c>
      <c r="BQ25" s="12">
        <f t="shared" si="44"/>
        <v>0.37514360542431024</v>
      </c>
      <c r="BR25" s="12">
        <f t="shared" si="45"/>
        <v>-1.5823950714588946</v>
      </c>
      <c r="BS25" s="12">
        <f t="shared" si="46"/>
        <v>-0.74563389492504928</v>
      </c>
      <c r="BT25" s="12">
        <f t="shared" si="47"/>
        <v>-0.81820636860461926</v>
      </c>
      <c r="BU25" s="12">
        <f t="shared" si="48"/>
        <v>-3.8919126267000586</v>
      </c>
      <c r="BV25" s="12">
        <f t="shared" si="49"/>
        <v>-1.7737518569119199</v>
      </c>
      <c r="BW25" s="12">
        <f t="shared" si="50"/>
        <v>0.56929201931274942</v>
      </c>
      <c r="BX25" s="12">
        <f t="shared" si="50"/>
        <v>-5.3964984724653046E-2</v>
      </c>
      <c r="BY25" s="12">
        <f t="shared" si="51"/>
        <v>7.6399999999999996E-2</v>
      </c>
      <c r="BZ25" s="12">
        <f t="shared" si="52"/>
        <v>-0.28466053240856026</v>
      </c>
      <c r="CA25" s="12">
        <f t="shared" si="53"/>
        <v>-2.322787800311565</v>
      </c>
    </row>
    <row r="26" spans="1:79" x14ac:dyDescent="0.25">
      <c r="A26" s="10">
        <v>1894</v>
      </c>
      <c r="B26" s="6">
        <v>4.7776330563664891E-2</v>
      </c>
      <c r="C26" s="10">
        <v>150221.64103712619</v>
      </c>
      <c r="D26" s="6">
        <v>2642.3747148851085</v>
      </c>
      <c r="E26" s="6">
        <v>1230.6847666249114</v>
      </c>
      <c r="F26" s="6">
        <v>9.9062729862902203E-3</v>
      </c>
      <c r="G26" s="6">
        <v>35506.105915087472</v>
      </c>
      <c r="H26" s="6">
        <v>0.47334805223818555</v>
      </c>
      <c r="I26" s="6">
        <v>0.93103203768031895</v>
      </c>
      <c r="J26" s="4">
        <v>7.7200000000000005E-2</v>
      </c>
      <c r="K26" s="6">
        <v>1530</v>
      </c>
      <c r="L26" s="6">
        <v>15196.06710537503</v>
      </c>
      <c r="M26" s="8">
        <v>9.4E-2</v>
      </c>
      <c r="N26" s="12">
        <v>6848.2311782815505</v>
      </c>
      <c r="O26" s="12">
        <f t="shared" si="0"/>
        <v>7.1646784076673242E-3</v>
      </c>
      <c r="P26" s="8">
        <v>17240</v>
      </c>
      <c r="Q26" s="8">
        <v>1041.7481733418099</v>
      </c>
      <c r="R26" s="8">
        <v>57.09466391360467</v>
      </c>
      <c r="S26" s="8">
        <f t="shared" si="28"/>
        <v>0.44703873938079192</v>
      </c>
      <c r="T26" s="36"/>
      <c r="U26" s="4">
        <f t="shared" si="1"/>
        <v>4.7776330563664891E-2</v>
      </c>
      <c r="V26" s="29">
        <f t="shared" si="2"/>
        <v>150221.64103712619</v>
      </c>
      <c r="W26" s="29">
        <f t="shared" si="3"/>
        <v>266737.52263258048</v>
      </c>
      <c r="X26" s="29">
        <f t="shared" si="4"/>
        <v>124232.87429370427</v>
      </c>
      <c r="Y26" s="12">
        <f t="shared" si="5"/>
        <v>71107.121188947567</v>
      </c>
      <c r="Z26" s="12">
        <f t="shared" si="6"/>
        <v>79114.519848178621</v>
      </c>
      <c r="AA26" s="12">
        <f t="shared" si="7"/>
        <v>248341.17922241159</v>
      </c>
      <c r="AB26" s="12">
        <f t="shared" si="8"/>
        <v>18396.343410168884</v>
      </c>
      <c r="AC26" s="12">
        <f t="shared" si="29"/>
        <v>51803.867876409095</v>
      </c>
      <c r="AD26" s="12">
        <f t="shared" si="30"/>
        <v>72429.006417295182</v>
      </c>
      <c r="AE26" s="12">
        <f t="shared" si="9"/>
        <v>0.47578886594670561</v>
      </c>
      <c r="AF26" s="12">
        <f t="shared" si="10"/>
        <v>0.44384428087346817</v>
      </c>
      <c r="AK26" s="12">
        <f t="shared" si="11"/>
        <v>7.7200000000000005E-2</v>
      </c>
      <c r="AM26" s="12">
        <f t="shared" si="12"/>
        <v>9.4E-2</v>
      </c>
      <c r="AN26" s="37"/>
      <c r="AO26" s="12">
        <f t="shared" si="13"/>
        <v>4.7776330563664891E-2</v>
      </c>
      <c r="AP26" s="12">
        <f t="shared" si="14"/>
        <v>4230.8678230268297</v>
      </c>
      <c r="AQ26" s="12">
        <f t="shared" si="15"/>
        <v>7512.4409100361736</v>
      </c>
      <c r="AR26" s="12">
        <f t="shared" si="16"/>
        <v>3498.9157805929508</v>
      </c>
      <c r="AS26" s="12">
        <f t="shared" si="17"/>
        <v>20026.730433069624</v>
      </c>
      <c r="AT26" s="12">
        <f t="shared" si="18"/>
        <v>2475.7719774665197</v>
      </c>
      <c r="AU26" s="12">
        <f t="shared" si="19"/>
        <v>69943.231684239683</v>
      </c>
      <c r="AV26" s="12">
        <f t="shared" si="20"/>
        <v>575.68637956911687</v>
      </c>
      <c r="AW26" s="12">
        <f t="shared" si="21"/>
        <v>14590.129371071434</v>
      </c>
      <c r="AX26" s="12">
        <f t="shared" si="22"/>
        <v>2266.5587149842308</v>
      </c>
      <c r="AY26" s="12">
        <f t="shared" si="31"/>
        <v>0.47578886594670561</v>
      </c>
      <c r="AZ26" s="12">
        <f t="shared" si="32"/>
        <v>0.44384428087346817</v>
      </c>
      <c r="BA26" s="12">
        <f t="shared" si="33"/>
        <v>1.9858537402980551E-2</v>
      </c>
      <c r="BB26" s="12">
        <f t="shared" si="34"/>
        <v>0.16063740077205885</v>
      </c>
      <c r="BC26" s="12">
        <f t="shared" si="35"/>
        <v>1185.7587861094739</v>
      </c>
      <c r="BD26" s="12">
        <f t="shared" si="36"/>
        <v>649.52132887153789</v>
      </c>
      <c r="BE26" s="12">
        <f t="shared" si="37"/>
        <v>7.7200000000000005E-2</v>
      </c>
      <c r="BF26" s="12">
        <f t="shared" si="23"/>
        <v>511.03838873997637</v>
      </c>
      <c r="BG26" s="12">
        <f t="shared" si="38"/>
        <v>9.4E-2</v>
      </c>
      <c r="BH26" s="37"/>
      <c r="BI26" s="12">
        <f t="shared" si="39"/>
        <v>4.7776330563664891E-2</v>
      </c>
      <c r="BJ26" s="12">
        <f t="shared" si="40"/>
        <v>-0.91477161611867219</v>
      </c>
      <c r="BK26" s="12">
        <f t="shared" si="41"/>
        <v>-0.3406183129648015</v>
      </c>
      <c r="BL26" s="12">
        <f t="shared" si="42"/>
        <v>-1.104725603711477</v>
      </c>
      <c r="BM26" s="12">
        <f t="shared" si="43"/>
        <v>0.63988915561481086</v>
      </c>
      <c r="BN26" s="12">
        <f t="shared" si="44"/>
        <v>-1.450626489768307</v>
      </c>
      <c r="BO26" s="12">
        <f t="shared" si="44"/>
        <v>1.890505189848438</v>
      </c>
      <c r="BP26" s="12">
        <f t="shared" si="44"/>
        <v>-2.9093709937265939</v>
      </c>
      <c r="BQ26" s="12">
        <f t="shared" si="44"/>
        <v>0.32316648235842721</v>
      </c>
      <c r="BR26" s="12">
        <f t="shared" si="45"/>
        <v>-1.5389160506050459</v>
      </c>
      <c r="BS26" s="12">
        <f t="shared" si="46"/>
        <v>-0.74278108208757299</v>
      </c>
      <c r="BT26" s="12">
        <f t="shared" si="47"/>
        <v>-0.81228149681956807</v>
      </c>
      <c r="BU26" s="12">
        <f t="shared" si="48"/>
        <v>-3.919121268445616</v>
      </c>
      <c r="BV26" s="12">
        <f t="shared" si="49"/>
        <v>-1.8286056230624985</v>
      </c>
      <c r="BW26" s="12">
        <f t="shared" si="50"/>
        <v>0.59268435612158088</v>
      </c>
      <c r="BX26" s="12">
        <f t="shared" si="50"/>
        <v>-9.21814387663023E-3</v>
      </c>
      <c r="BY26" s="12">
        <f t="shared" si="51"/>
        <v>7.7200000000000005E-2</v>
      </c>
      <c r="BZ26" s="12">
        <f t="shared" si="52"/>
        <v>-0.24900910623956976</v>
      </c>
      <c r="CA26" s="12">
        <f t="shared" si="53"/>
        <v>-2.364460496712133</v>
      </c>
    </row>
    <row r="27" spans="1:79" x14ac:dyDescent="0.25">
      <c r="A27" s="10">
        <v>1895</v>
      </c>
      <c r="B27" s="6">
        <v>3.3684210526315608E-2</v>
      </c>
      <c r="C27" s="10">
        <v>155162.76508160951</v>
      </c>
      <c r="D27" s="6">
        <v>2660.4922630356918</v>
      </c>
      <c r="E27" s="6">
        <v>1248.1870200424812</v>
      </c>
      <c r="F27" s="6">
        <v>9.7929347245771809E-3</v>
      </c>
      <c r="G27" s="6">
        <v>35897.544902954491</v>
      </c>
      <c r="H27" s="6">
        <v>0.47268058613482838</v>
      </c>
      <c r="I27" s="6">
        <v>0.93031877279999997</v>
      </c>
      <c r="J27" s="4">
        <v>7.8E-2</v>
      </c>
      <c r="K27" s="6">
        <v>1504</v>
      </c>
      <c r="L27" s="6">
        <v>15330.345044397252</v>
      </c>
      <c r="M27" s="8">
        <v>9.1999999999999998E-2</v>
      </c>
      <c r="N27" s="12">
        <v>7159.5144136579847</v>
      </c>
      <c r="O27" s="12">
        <f t="shared" si="0"/>
        <v>-1.6352490067953029E-2</v>
      </c>
      <c r="P27" s="8">
        <v>17440</v>
      </c>
      <c r="Q27" s="8">
        <v>1098.6145680501315</v>
      </c>
      <c r="R27" s="8">
        <v>57.142246667819769</v>
      </c>
      <c r="S27" s="8">
        <f t="shared" si="28"/>
        <v>0.44618858813379003</v>
      </c>
      <c r="T27" s="36"/>
      <c r="U27" s="4">
        <f t="shared" si="1"/>
        <v>3.3684210526315608E-2</v>
      </c>
      <c r="V27" s="29">
        <f t="shared" si="2"/>
        <v>155162.76508160951</v>
      </c>
      <c r="W27" s="29">
        <f t="shared" si="3"/>
        <v>271674.66524194169</v>
      </c>
      <c r="X27" s="29">
        <f t="shared" si="4"/>
        <v>127457.91278582967</v>
      </c>
      <c r="Y27" s="12">
        <f t="shared" si="5"/>
        <v>73342.426745075863</v>
      </c>
      <c r="Z27" s="12">
        <f t="shared" si="6"/>
        <v>81820.338336533634</v>
      </c>
      <c r="AA27" s="12">
        <f t="shared" si="7"/>
        <v>252744.04116873399</v>
      </c>
      <c r="AB27" s="12">
        <f t="shared" si="8"/>
        <v>18930.624073207691</v>
      </c>
      <c r="AC27" s="12">
        <f t="shared" si="29"/>
        <v>50074.786577788385</v>
      </c>
      <c r="AD27" s="12">
        <f t="shared" si="30"/>
        <v>77383.1262080413</v>
      </c>
      <c r="AE27" s="12">
        <f t="shared" si="9"/>
        <v>0.4761853888984981</v>
      </c>
      <c r="AF27" s="12">
        <f t="shared" si="10"/>
        <v>0.44285561027104475</v>
      </c>
      <c r="AK27" s="12">
        <f t="shared" si="11"/>
        <v>7.8E-2</v>
      </c>
      <c r="AM27" s="12">
        <f t="shared" si="12"/>
        <v>9.1999999999999998E-2</v>
      </c>
      <c r="AN27" s="37"/>
      <c r="AO27" s="12">
        <f t="shared" si="13"/>
        <v>3.3684210526315608E-2</v>
      </c>
      <c r="AP27" s="12">
        <f t="shared" si="14"/>
        <v>4322.3781877305792</v>
      </c>
      <c r="AQ27" s="12">
        <f t="shared" si="15"/>
        <v>7568.0569792833367</v>
      </c>
      <c r="AR27" s="12">
        <f t="shared" si="16"/>
        <v>3550.6025030513838</v>
      </c>
      <c r="AS27" s="12">
        <f t="shared" si="17"/>
        <v>20431.042552728872</v>
      </c>
      <c r="AT27" s="12">
        <f t="shared" si="18"/>
        <v>2532.5265916196568</v>
      </c>
      <c r="AU27" s="12">
        <f t="shared" si="19"/>
        <v>70407.054814473478</v>
      </c>
      <c r="AV27" s="12">
        <f t="shared" si="20"/>
        <v>585.94610870665338</v>
      </c>
      <c r="AW27" s="12">
        <f t="shared" si="21"/>
        <v>13949.362473996671</v>
      </c>
      <c r="AX27" s="12">
        <f t="shared" si="22"/>
        <v>2395.184728501908</v>
      </c>
      <c r="AY27" s="12">
        <f t="shared" si="31"/>
        <v>0.4761853888984981</v>
      </c>
      <c r="AZ27" s="12">
        <f t="shared" si="32"/>
        <v>0.44285561027104475</v>
      </c>
      <c r="BA27" s="12">
        <f t="shared" si="33"/>
        <v>1.9463460674849407E-2</v>
      </c>
      <c r="BB27" s="12">
        <f t="shared" si="34"/>
        <v>0.15702057960105911</v>
      </c>
      <c r="BC27" s="12">
        <f t="shared" si="35"/>
        <v>1206.5975221122956</v>
      </c>
      <c r="BD27" s="12">
        <f t="shared" si="36"/>
        <v>661.93173996319399</v>
      </c>
      <c r="BE27" s="12">
        <f t="shared" si="37"/>
        <v>7.8E-2</v>
      </c>
      <c r="BF27" s="12">
        <f t="shared" si="23"/>
        <v>521.6323583335909</v>
      </c>
      <c r="BG27" s="12">
        <f t="shared" si="38"/>
        <v>9.1999999999999998E-2</v>
      </c>
      <c r="BH27" s="37"/>
      <c r="BI27" s="12">
        <f t="shared" si="39"/>
        <v>3.3684210526315608E-2</v>
      </c>
      <c r="BJ27" s="12">
        <f t="shared" si="40"/>
        <v>-0.89337299004054005</v>
      </c>
      <c r="BK27" s="12">
        <f t="shared" si="41"/>
        <v>-0.33324238654629917</v>
      </c>
      <c r="BL27" s="12">
        <f t="shared" si="42"/>
        <v>-1.0900614389865451</v>
      </c>
      <c r="BM27" s="12">
        <f t="shared" si="43"/>
        <v>0.65987669076601529</v>
      </c>
      <c r="BN27" s="12">
        <f t="shared" si="44"/>
        <v>-1.4279612900110641</v>
      </c>
      <c r="BO27" s="12">
        <f t="shared" si="44"/>
        <v>1.897114721333524</v>
      </c>
      <c r="BP27" s="12">
        <f t="shared" si="44"/>
        <v>-2.8917062055411522</v>
      </c>
      <c r="BQ27" s="12">
        <f t="shared" si="44"/>
        <v>0.27825505919168808</v>
      </c>
      <c r="BR27" s="12">
        <f t="shared" si="45"/>
        <v>-1.4837183884556606</v>
      </c>
      <c r="BS27" s="12">
        <f t="shared" si="46"/>
        <v>-0.74194802809959826</v>
      </c>
      <c r="BT27" s="12">
        <f t="shared" si="47"/>
        <v>-0.8145114982484869</v>
      </c>
      <c r="BU27" s="12">
        <f t="shared" si="48"/>
        <v>-3.9392163827396525</v>
      </c>
      <c r="BV27" s="12">
        <f t="shared" si="49"/>
        <v>-1.8513784019625728</v>
      </c>
      <c r="BW27" s="12">
        <f t="shared" si="50"/>
        <v>0.61010589403567739</v>
      </c>
      <c r="BX27" s="12">
        <f t="shared" si="50"/>
        <v>9.70862042522312E-3</v>
      </c>
      <c r="BY27" s="12">
        <f t="shared" si="51"/>
        <v>7.8E-2</v>
      </c>
      <c r="BZ27" s="12">
        <f t="shared" si="52"/>
        <v>-0.22849077298657278</v>
      </c>
      <c r="CA27" s="12">
        <f t="shared" si="53"/>
        <v>-2.3859667019330968</v>
      </c>
    </row>
    <row r="28" spans="1:79" x14ac:dyDescent="0.25">
      <c r="A28" s="10">
        <v>1896</v>
      </c>
      <c r="B28" s="6">
        <v>2.6970537292020307E-2</v>
      </c>
      <c r="C28" s="10">
        <v>161399.16584314627</v>
      </c>
      <c r="D28" s="6">
        <v>2758.0482915388343</v>
      </c>
      <c r="E28" s="6">
        <v>1295.1667529001688</v>
      </c>
      <c r="F28" s="6">
        <v>9.7362329202171066E-3</v>
      </c>
      <c r="G28" s="6">
        <v>36293.552898908201</v>
      </c>
      <c r="H28" s="6">
        <v>0.47210843762438581</v>
      </c>
      <c r="I28" s="6">
        <v>0.92900693420000002</v>
      </c>
      <c r="J28" s="4">
        <v>7.8200000000000006E-2</v>
      </c>
      <c r="K28" s="6">
        <v>1608</v>
      </c>
      <c r="L28" s="6">
        <v>15677.811652279455</v>
      </c>
      <c r="M28" s="8">
        <v>9.6000000000000002E-2</v>
      </c>
      <c r="N28" s="12">
        <v>7782.0808844108524</v>
      </c>
      <c r="O28" s="12">
        <f t="shared" si="0"/>
        <v>-5.7543523374785632E-3</v>
      </c>
      <c r="P28" s="8">
        <v>17640</v>
      </c>
      <c r="Q28" s="8">
        <v>928.23244372798911</v>
      </c>
      <c r="R28" s="8">
        <v>57.008617001048123</v>
      </c>
      <c r="S28" s="8">
        <f t="shared" si="28"/>
        <v>0.45007310847791621</v>
      </c>
      <c r="T28" s="36"/>
      <c r="U28" s="4">
        <f t="shared" si="1"/>
        <v>2.6970537292020307E-2</v>
      </c>
      <c r="V28" s="29">
        <f t="shared" si="2"/>
        <v>161399.16584314627</v>
      </c>
      <c r="W28" s="29">
        <f t="shared" si="3"/>
        <v>283276.736920683</v>
      </c>
      <c r="X28" s="29">
        <f t="shared" si="4"/>
        <v>133025.44870416762</v>
      </c>
      <c r="Y28" s="12">
        <f t="shared" si="5"/>
        <v>76197.908020086921</v>
      </c>
      <c r="Z28" s="12">
        <f t="shared" si="6"/>
        <v>85201.25782305935</v>
      </c>
      <c r="AA28" s="12">
        <f t="shared" si="7"/>
        <v>263166.05289686366</v>
      </c>
      <c r="AB28" s="12">
        <f t="shared" si="8"/>
        <v>20110.684023819333</v>
      </c>
      <c r="AC28" s="12">
        <f t="shared" si="29"/>
        <v>53494.027986256537</v>
      </c>
      <c r="AD28" s="12">
        <f t="shared" si="30"/>
        <v>79531.420717911053</v>
      </c>
      <c r="AE28" s="12">
        <f t="shared" si="9"/>
        <v>0.47507180834206769</v>
      </c>
      <c r="AF28" s="12">
        <f t="shared" si="10"/>
        <v>0.4472954751596771</v>
      </c>
      <c r="AK28" s="12">
        <f t="shared" si="11"/>
        <v>7.8200000000000006E-2</v>
      </c>
      <c r="AM28" s="12">
        <f t="shared" si="12"/>
        <v>9.6000000000000002E-2</v>
      </c>
      <c r="AN28" s="37"/>
      <c r="AO28" s="12">
        <f t="shared" si="13"/>
        <v>2.6970537292020307E-2</v>
      </c>
      <c r="AP28" s="12">
        <f t="shared" si="14"/>
        <v>4447.047834988939</v>
      </c>
      <c r="AQ28" s="12">
        <f t="shared" si="15"/>
        <v>7805.1531000483747</v>
      </c>
      <c r="AR28" s="12">
        <f t="shared" si="16"/>
        <v>3665.2638851505044</v>
      </c>
      <c r="AS28" s="12">
        <f t="shared" si="17"/>
        <v>20994.888054175357</v>
      </c>
      <c r="AT28" s="12">
        <f t="shared" si="18"/>
        <v>2608.3989217460044</v>
      </c>
      <c r="AU28" s="12">
        <f t="shared" si="19"/>
        <v>72510.413524375661</v>
      </c>
      <c r="AV28" s="12">
        <f t="shared" si="20"/>
        <v>615.67971956756446</v>
      </c>
      <c r="AW28" s="12">
        <f t="shared" si="21"/>
        <v>14739.26461133701</v>
      </c>
      <c r="AX28" s="12">
        <f t="shared" si="22"/>
        <v>2434.8193600186692</v>
      </c>
      <c r="AY28" s="12">
        <f t="shared" si="31"/>
        <v>0.47507180834206769</v>
      </c>
      <c r="AZ28" s="12">
        <f t="shared" si="32"/>
        <v>0.4472954751596771</v>
      </c>
      <c r="BA28" s="12">
        <f t="shared" si="33"/>
        <v>2.0334311431302685E-2</v>
      </c>
      <c r="BB28" s="12">
        <f t="shared" si="34"/>
        <v>0.16366997724150634</v>
      </c>
      <c r="BC28" s="12">
        <f t="shared" si="35"/>
        <v>1231.0110949715383</v>
      </c>
      <c r="BD28" s="12">
        <f t="shared" si="36"/>
        <v>667.03927251750838</v>
      </c>
      <c r="BE28" s="12">
        <f t="shared" si="37"/>
        <v>7.8200000000000006E-2</v>
      </c>
      <c r="BF28" s="12">
        <f t="shared" si="23"/>
        <v>528.51732430366724</v>
      </c>
      <c r="BG28" s="12">
        <f t="shared" si="38"/>
        <v>9.6000000000000002E-2</v>
      </c>
      <c r="BH28" s="37"/>
      <c r="BI28" s="12">
        <f t="shared" si="39"/>
        <v>2.6970537292020307E-2</v>
      </c>
      <c r="BJ28" s="12">
        <f t="shared" si="40"/>
        <v>-0.86493827908448184</v>
      </c>
      <c r="BK28" s="12">
        <f t="shared" si="41"/>
        <v>-0.30239457783038959</v>
      </c>
      <c r="BL28" s="12">
        <f t="shared" si="42"/>
        <v>-1.0582784130906449</v>
      </c>
      <c r="BM28" s="12">
        <f t="shared" si="43"/>
        <v>0.68710023485625304</v>
      </c>
      <c r="BN28" s="12">
        <f t="shared" si="44"/>
        <v>-1.3984421540833276</v>
      </c>
      <c r="BO28" s="12">
        <f t="shared" si="44"/>
        <v>1.9265514391225063</v>
      </c>
      <c r="BP28" s="12">
        <f t="shared" si="44"/>
        <v>-2.8422071336716339</v>
      </c>
      <c r="BQ28" s="12">
        <f t="shared" si="44"/>
        <v>0.33333624759130509</v>
      </c>
      <c r="BR28" s="12">
        <f t="shared" si="45"/>
        <v>-1.4673061782571408</v>
      </c>
      <c r="BS28" s="12">
        <f t="shared" si="46"/>
        <v>-0.74428931091636907</v>
      </c>
      <c r="BT28" s="12">
        <f t="shared" si="47"/>
        <v>-0.80453588449059477</v>
      </c>
      <c r="BU28" s="12">
        <f t="shared" si="48"/>
        <v>-3.8954456014550356</v>
      </c>
      <c r="BV28" s="12">
        <f t="shared" si="49"/>
        <v>-1.8099032125154551</v>
      </c>
      <c r="BW28" s="12">
        <f t="shared" si="50"/>
        <v>0.63013732076096052</v>
      </c>
      <c r="BX28" s="12">
        <f t="shared" si="50"/>
        <v>1.7395105161579456E-2</v>
      </c>
      <c r="BY28" s="12">
        <f t="shared" si="51"/>
        <v>7.8200000000000006E-2</v>
      </c>
      <c r="BZ28" s="12">
        <f t="shared" si="52"/>
        <v>-0.21537823344489393</v>
      </c>
      <c r="CA28" s="12">
        <f t="shared" si="53"/>
        <v>-2.3434070875143007</v>
      </c>
    </row>
    <row r="29" spans="1:79" x14ac:dyDescent="0.25">
      <c r="A29" s="10">
        <v>1897</v>
      </c>
      <c r="B29" s="6">
        <v>6.0079115083144161E-3</v>
      </c>
      <c r="C29" s="10">
        <v>163651.23164563475</v>
      </c>
      <c r="D29" s="6">
        <v>2880.6901559427847</v>
      </c>
      <c r="E29" s="6">
        <v>1321.8807186427755</v>
      </c>
      <c r="F29" s="6">
        <v>9.8421574411943977E-3</v>
      </c>
      <c r="G29" s="6">
        <v>36693.931902949262</v>
      </c>
      <c r="H29" s="6">
        <v>0.47129794956843757</v>
      </c>
      <c r="I29" s="6">
        <v>0.92788243290000005</v>
      </c>
      <c r="J29" s="4">
        <v>7.8399999999999997E-2</v>
      </c>
      <c r="K29" s="6">
        <v>1731</v>
      </c>
      <c r="L29" s="6">
        <v>15884.235714578332</v>
      </c>
      <c r="M29" s="8">
        <v>0.10199999999999999</v>
      </c>
      <c r="N29" s="12">
        <v>8664.050051310749</v>
      </c>
      <c r="O29" s="12">
        <f t="shared" si="0"/>
        <v>-2.6700801630667792E-2</v>
      </c>
      <c r="P29" s="8">
        <v>17840</v>
      </c>
      <c r="Q29" s="8">
        <v>908.19465888454988</v>
      </c>
      <c r="R29" s="8">
        <v>56.880250496843715</v>
      </c>
      <c r="S29" s="8">
        <f t="shared" si="28"/>
        <v>0.44987169710689606</v>
      </c>
      <c r="T29" s="36"/>
      <c r="U29" s="4">
        <f t="shared" si="1"/>
        <v>6.0079115083144161E-3</v>
      </c>
      <c r="V29" s="29">
        <f t="shared" si="2"/>
        <v>163651.23164563475</v>
      </c>
      <c r="W29" s="29">
        <f t="shared" si="3"/>
        <v>292688.89195834665</v>
      </c>
      <c r="X29" s="29">
        <f t="shared" si="4"/>
        <v>134308.02408321953</v>
      </c>
      <c r="Y29" s="12">
        <f t="shared" si="5"/>
        <v>77128.489918937063</v>
      </c>
      <c r="Z29" s="12">
        <f t="shared" si="6"/>
        <v>86522.741726697699</v>
      </c>
      <c r="AA29" s="12">
        <f t="shared" si="7"/>
        <v>271580.88115311594</v>
      </c>
      <c r="AB29" s="12">
        <f t="shared" si="8"/>
        <v>21108.0108052307</v>
      </c>
      <c r="AC29" s="12">
        <f t="shared" si="29"/>
        <v>50280.866272530715</v>
      </c>
      <c r="AD29" s="12">
        <f t="shared" si="30"/>
        <v>84027.157810688819</v>
      </c>
      <c r="AE29" s="12">
        <f t="shared" si="9"/>
        <v>0.4740020874736976</v>
      </c>
      <c r="AF29" s="12">
        <f t="shared" si="10"/>
        <v>0.44719054262169594</v>
      </c>
      <c r="AK29" s="12">
        <f t="shared" si="11"/>
        <v>7.8399999999999997E-2</v>
      </c>
      <c r="AM29" s="12">
        <f t="shared" si="12"/>
        <v>0.10199999999999999</v>
      </c>
      <c r="AN29" s="37"/>
      <c r="AO29" s="12">
        <f t="shared" si="13"/>
        <v>6.0079115083144161E-3</v>
      </c>
      <c r="AP29" s="12">
        <f t="shared" si="14"/>
        <v>4459.8990393962476</v>
      </c>
      <c r="AQ29" s="12">
        <f t="shared" si="15"/>
        <v>7976.493027034312</v>
      </c>
      <c r="AR29" s="12">
        <f t="shared" si="16"/>
        <v>3660.2243782009245</v>
      </c>
      <c r="AS29" s="12">
        <f t="shared" si="17"/>
        <v>21019.412725496961</v>
      </c>
      <c r="AT29" s="12">
        <f t="shared" si="18"/>
        <v>2619.9530742739471</v>
      </c>
      <c r="AU29" s="12">
        <f t="shared" si="19"/>
        <v>74012.477559344828</v>
      </c>
      <c r="AV29" s="12">
        <f t="shared" si="20"/>
        <v>639.16141233314295</v>
      </c>
      <c r="AW29" s="12">
        <f t="shared" si="21"/>
        <v>13702.774182259112</v>
      </c>
      <c r="AX29" s="12">
        <f t="shared" si="22"/>
        <v>2544.3855110833483</v>
      </c>
      <c r="AY29" s="12">
        <f t="shared" si="31"/>
        <v>0.4740020874736976</v>
      </c>
      <c r="AZ29" s="12">
        <f t="shared" si="32"/>
        <v>0.44719054262169594</v>
      </c>
      <c r="BA29" s="12">
        <f t="shared" si="33"/>
        <v>2.1642360229532143E-2</v>
      </c>
      <c r="BB29" s="12">
        <f t="shared" si="34"/>
        <v>0.17363276712293169</v>
      </c>
      <c r="BC29" s="12">
        <f t="shared" si="35"/>
        <v>1226.8258467466333</v>
      </c>
      <c r="BD29" s="12">
        <f t="shared" si="36"/>
        <v>662.62149688744728</v>
      </c>
      <c r="BE29" s="12">
        <f t="shared" si="37"/>
        <v>7.8399999999999997E-2</v>
      </c>
      <c r="BF29" s="12">
        <f t="shared" si="23"/>
        <v>526.76797100938325</v>
      </c>
      <c r="BG29" s="12">
        <f t="shared" si="38"/>
        <v>0.10199999999999999</v>
      </c>
      <c r="BH29" s="37"/>
      <c r="BI29" s="12">
        <f t="shared" si="39"/>
        <v>6.0079115083144161E-3</v>
      </c>
      <c r="BJ29" s="12">
        <f t="shared" si="40"/>
        <v>-0.86205261837352143</v>
      </c>
      <c r="BK29" s="12">
        <f t="shared" si="41"/>
        <v>-0.28067990267271153</v>
      </c>
      <c r="BL29" s="12">
        <f t="shared" si="42"/>
        <v>-1.0596542961890578</v>
      </c>
      <c r="BM29" s="12">
        <f t="shared" si="43"/>
        <v>0.68826767897180097</v>
      </c>
      <c r="BN29" s="12">
        <f t="shared" si="44"/>
        <v>-1.3940223402124585</v>
      </c>
      <c r="BO29" s="12">
        <f t="shared" si="44"/>
        <v>1.9470549474143635</v>
      </c>
      <c r="BP29" s="12">
        <f t="shared" si="44"/>
        <v>-2.8047770022852663</v>
      </c>
      <c r="BQ29" s="12">
        <f t="shared" si="44"/>
        <v>0.26041956014752793</v>
      </c>
      <c r="BR29" s="12">
        <f t="shared" si="45"/>
        <v>-1.4232895758698272</v>
      </c>
      <c r="BS29" s="12">
        <f t="shared" si="46"/>
        <v>-0.7465435533438094</v>
      </c>
      <c r="BT29" s="12">
        <f t="shared" si="47"/>
        <v>-0.80477050534855465</v>
      </c>
      <c r="BU29" s="12">
        <f t="shared" si="48"/>
        <v>-3.8331027630431884</v>
      </c>
      <c r="BV29" s="12">
        <f t="shared" si="49"/>
        <v>-1.7508127438589292</v>
      </c>
      <c r="BW29" s="12">
        <f t="shared" si="50"/>
        <v>0.62673168208815944</v>
      </c>
      <c r="BX29" s="12">
        <f t="shared" si="50"/>
        <v>1.075011421711039E-2</v>
      </c>
      <c r="BY29" s="12">
        <f t="shared" si="51"/>
        <v>7.8399999999999997E-2</v>
      </c>
      <c r="BZ29" s="12">
        <f t="shared" si="52"/>
        <v>-0.21869364948349221</v>
      </c>
      <c r="CA29" s="12">
        <f t="shared" si="53"/>
        <v>-2.2827824656978661</v>
      </c>
    </row>
    <row r="30" spans="1:79" x14ac:dyDescent="0.25">
      <c r="A30" s="10">
        <v>1898</v>
      </c>
      <c r="B30" s="6">
        <v>1.4673444185979934E-2</v>
      </c>
      <c r="C30" s="10">
        <v>171492.95990390657</v>
      </c>
      <c r="D30" s="6">
        <v>3064.6529525487099</v>
      </c>
      <c r="E30" s="6">
        <v>1381.7568487555145</v>
      </c>
      <c r="F30" s="6">
        <v>9.9125823157554162E-3</v>
      </c>
      <c r="G30" s="6">
        <v>37098.98891507832</v>
      </c>
      <c r="H30" s="6">
        <v>0.47110725363164963</v>
      </c>
      <c r="I30" s="6">
        <v>0.9262894988</v>
      </c>
      <c r="J30" s="4">
        <v>7.8600000000000003E-2</v>
      </c>
      <c r="K30" s="6">
        <v>1752</v>
      </c>
      <c r="L30" s="6">
        <v>16217.550154245844</v>
      </c>
      <c r="M30" s="8">
        <v>0.10099999999999999</v>
      </c>
      <c r="N30" s="12">
        <v>10012.944071275297</v>
      </c>
      <c r="O30" s="12">
        <f t="shared" si="0"/>
        <v>-2.3173136571486452E-2</v>
      </c>
      <c r="P30" s="8">
        <v>18050</v>
      </c>
      <c r="Q30" s="8">
        <v>762.89804208518751</v>
      </c>
      <c r="R30" s="8">
        <v>56.315553669299739</v>
      </c>
      <c r="S30" s="8">
        <f t="shared" si="28"/>
        <v>0.44946108868772311</v>
      </c>
      <c r="T30" s="36"/>
      <c r="U30" s="4">
        <f t="shared" si="1"/>
        <v>1.4673444185979934E-2</v>
      </c>
      <c r="V30" s="29">
        <f t="shared" si="2"/>
        <v>171492.95990390657</v>
      </c>
      <c r="W30" s="29">
        <f t="shared" si="3"/>
        <v>309167.97005333717</v>
      </c>
      <c r="X30" s="29">
        <f t="shared" si="4"/>
        <v>139394.23701524278</v>
      </c>
      <c r="Y30" s="12">
        <f t="shared" si="5"/>
        <v>80791.577357492031</v>
      </c>
      <c r="Z30" s="12">
        <f t="shared" si="6"/>
        <v>90701.382546414534</v>
      </c>
      <c r="AA30" s="12">
        <f t="shared" si="7"/>
        <v>286379.04402571911</v>
      </c>
      <c r="AB30" s="12">
        <f t="shared" si="8"/>
        <v>22788.926027618072</v>
      </c>
      <c r="AC30" s="12">
        <f t="shared" si="29"/>
        <v>51800.871546709714</v>
      </c>
      <c r="AD30" s="12">
        <f t="shared" si="30"/>
        <v>87593.365468533069</v>
      </c>
      <c r="AE30" s="12">
        <f t="shared" si="9"/>
        <v>0.46929628057749784</v>
      </c>
      <c r="AF30" s="12">
        <f t="shared" si="10"/>
        <v>0.4472571784777481</v>
      </c>
      <c r="AK30" s="12">
        <f t="shared" si="11"/>
        <v>7.8600000000000003E-2</v>
      </c>
      <c r="AM30" s="12">
        <f t="shared" si="12"/>
        <v>0.10099999999999999</v>
      </c>
      <c r="AN30" s="37"/>
      <c r="AO30" s="12">
        <f t="shared" si="13"/>
        <v>1.4673444185979934E-2</v>
      </c>
      <c r="AP30" s="12">
        <f t="shared" si="14"/>
        <v>4622.5777283705393</v>
      </c>
      <c r="AQ30" s="12">
        <f t="shared" si="15"/>
        <v>8333.5955802202607</v>
      </c>
      <c r="AR30" s="12">
        <f t="shared" si="16"/>
        <v>3757.3594615832808</v>
      </c>
      <c r="AS30" s="12">
        <f t="shared" si="17"/>
        <v>21777.298983114746</v>
      </c>
      <c r="AT30" s="12">
        <f t="shared" si="18"/>
        <v>2716.4975889545167</v>
      </c>
      <c r="AU30" s="12">
        <f t="shared" si="19"/>
        <v>77193.220732041213</v>
      </c>
      <c r="AV30" s="12">
        <f t="shared" si="20"/>
        <v>682.52611890682249</v>
      </c>
      <c r="AW30" s="12">
        <f t="shared" si="21"/>
        <v>13962.879599032964</v>
      </c>
      <c r="AX30" s="12">
        <f t="shared" si="22"/>
        <v>2623.4127796444272</v>
      </c>
      <c r="AY30" s="12">
        <f t="shared" si="31"/>
        <v>0.46929628057749784</v>
      </c>
      <c r="AZ30" s="12">
        <f t="shared" si="32"/>
        <v>0.4472571784777481</v>
      </c>
      <c r="BA30" s="12">
        <f t="shared" si="33"/>
        <v>2.1438854787612777E-2</v>
      </c>
      <c r="BB30" s="12">
        <f t="shared" si="34"/>
        <v>0.17186849436708321</v>
      </c>
      <c r="BC30" s="12">
        <f t="shared" si="35"/>
        <v>1263.9133081133443</v>
      </c>
      <c r="BD30" s="12">
        <f t="shared" si="36"/>
        <v>673.57105690287528</v>
      </c>
      <c r="BE30" s="12">
        <f t="shared" si="37"/>
        <v>7.8600000000000003E-2</v>
      </c>
      <c r="BF30" s="12">
        <f t="shared" si="23"/>
        <v>539.20017775291751</v>
      </c>
      <c r="BG30" s="12">
        <f t="shared" si="38"/>
        <v>0.10099999999999999</v>
      </c>
      <c r="BH30" s="37"/>
      <c r="BI30" s="12">
        <f t="shared" si="39"/>
        <v>1.4673444185979934E-2</v>
      </c>
      <c r="BJ30" s="12">
        <f t="shared" si="40"/>
        <v>-0.82622624788135535</v>
      </c>
      <c r="BK30" s="12">
        <f t="shared" si="41"/>
        <v>-0.23688374191124051</v>
      </c>
      <c r="BL30" s="12">
        <f t="shared" si="42"/>
        <v>-1.0334623074039997</v>
      </c>
      <c r="BM30" s="12">
        <f t="shared" si="43"/>
        <v>0.72368934894078851</v>
      </c>
      <c r="BN30" s="12">
        <f t="shared" si="44"/>
        <v>-1.3578353477894141</v>
      </c>
      <c r="BO30" s="12">
        <f t="shared" si="44"/>
        <v>1.9891328915804223</v>
      </c>
      <c r="BP30" s="12">
        <f t="shared" si="44"/>
        <v>-2.7391332304373384</v>
      </c>
      <c r="BQ30" s="12">
        <f t="shared" si="44"/>
        <v>0.27922360382222006</v>
      </c>
      <c r="BR30" s="12">
        <f t="shared" si="45"/>
        <v>-1.3927026894503518</v>
      </c>
      <c r="BS30" s="12">
        <f t="shared" si="46"/>
        <v>-0.75652098168195969</v>
      </c>
      <c r="BT30" s="12">
        <f t="shared" si="47"/>
        <v>-0.80462150646443087</v>
      </c>
      <c r="BU30" s="12">
        <f t="shared" si="48"/>
        <v>-3.8425503589630217</v>
      </c>
      <c r="BV30" s="12">
        <f t="shared" si="49"/>
        <v>-1.7610256622328191</v>
      </c>
      <c r="BW30" s="12">
        <f t="shared" si="50"/>
        <v>0.65651416864403445</v>
      </c>
      <c r="BX30" s="12">
        <f t="shared" si="50"/>
        <v>2.7139675866889736E-2</v>
      </c>
      <c r="BY30" s="12">
        <f t="shared" si="51"/>
        <v>7.8600000000000003E-2</v>
      </c>
      <c r="BZ30" s="12">
        <f t="shared" si="52"/>
        <v>-0.19536692909882031</v>
      </c>
      <c r="CA30" s="12">
        <f t="shared" si="53"/>
        <v>-2.2926347621408776</v>
      </c>
    </row>
    <row r="31" spans="1:79" x14ac:dyDescent="0.25">
      <c r="A31" s="10">
        <v>1899</v>
      </c>
      <c r="B31" s="6">
        <v>4.7887702269937778E-2</v>
      </c>
      <c r="C31" s="10">
        <v>177872.25743129471</v>
      </c>
      <c r="D31" s="6">
        <v>3311.330338906655</v>
      </c>
      <c r="E31" s="6">
        <v>1437.9482939382387</v>
      </c>
      <c r="F31" s="6">
        <v>1.0146707431931386E-2</v>
      </c>
      <c r="G31" s="6">
        <v>37508.729935296018</v>
      </c>
      <c r="H31" s="6">
        <v>0.47144100184562782</v>
      </c>
      <c r="I31" s="6">
        <v>0.92591470480000004</v>
      </c>
      <c r="J31" s="4">
        <v>7.8799999999999995E-2</v>
      </c>
      <c r="K31" s="6">
        <v>1911</v>
      </c>
      <c r="L31" s="6">
        <v>16495.439053043403</v>
      </c>
      <c r="M31" s="8">
        <v>0.109</v>
      </c>
      <c r="N31" s="12">
        <v>10583.63000279876</v>
      </c>
      <c r="O31" s="12">
        <f t="shared" si="0"/>
        <v>-2.1334638617841017E-2</v>
      </c>
      <c r="P31" s="8">
        <v>18260</v>
      </c>
      <c r="Q31" s="8">
        <v>676.68229551458637</v>
      </c>
      <c r="R31" s="8">
        <v>56.766436047901401</v>
      </c>
      <c r="S31" s="8">
        <f t="shared" si="28"/>
        <v>0.45552312887075741</v>
      </c>
      <c r="T31" s="36"/>
      <c r="U31" s="4">
        <f t="shared" si="1"/>
        <v>4.7887702269937778E-2</v>
      </c>
      <c r="V31" s="29">
        <f t="shared" si="2"/>
        <v>177872.25743129471</v>
      </c>
      <c r="W31" s="29">
        <f t="shared" si="3"/>
        <v>326345.30571818765</v>
      </c>
      <c r="X31" s="29">
        <f t="shared" si="4"/>
        <v>141715.75396103945</v>
      </c>
      <c r="Y31" s="12">
        <f t="shared" si="5"/>
        <v>83856.275243953001</v>
      </c>
      <c r="Z31" s="12">
        <f t="shared" si="6"/>
        <v>94015.98218734171</v>
      </c>
      <c r="AA31" s="12">
        <f t="shared" si="7"/>
        <v>302167.91740692151</v>
      </c>
      <c r="AB31" s="12">
        <f t="shared" si="8"/>
        <v>24177.388311266164</v>
      </c>
      <c r="AC31" s="12">
        <f t="shared" si="29"/>
        <v>52399.370019708498</v>
      </c>
      <c r="AD31" s="12">
        <f t="shared" si="30"/>
        <v>89316.383941330947</v>
      </c>
      <c r="AE31" s="12">
        <f t="shared" si="9"/>
        <v>0.47305363373251169</v>
      </c>
      <c r="AF31" s="12">
        <f t="shared" si="10"/>
        <v>0.45357529499722921</v>
      </c>
      <c r="AK31" s="12">
        <f t="shared" si="11"/>
        <v>7.8799999999999995E-2</v>
      </c>
      <c r="AM31" s="12">
        <f t="shared" si="12"/>
        <v>0.109</v>
      </c>
      <c r="AN31" s="37"/>
      <c r="AO31" s="12">
        <f t="shared" si="13"/>
        <v>4.7887702269937778E-2</v>
      </c>
      <c r="AP31" s="12">
        <f t="shared" si="14"/>
        <v>4742.156232379265</v>
      </c>
      <c r="AQ31" s="12">
        <f t="shared" si="15"/>
        <v>8700.5160207009321</v>
      </c>
      <c r="AR31" s="12">
        <f t="shared" si="16"/>
        <v>3778.2072121744591</v>
      </c>
      <c r="AS31" s="12">
        <f t="shared" si="17"/>
        <v>22356.468851013688</v>
      </c>
      <c r="AT31" s="12">
        <f t="shared" si="18"/>
        <v>2785.0103858643288</v>
      </c>
      <c r="AU31" s="12">
        <f t="shared" si="19"/>
        <v>80559.357229149755</v>
      </c>
      <c r="AV31" s="12">
        <f t="shared" si="20"/>
        <v>716.20033087328602</v>
      </c>
      <c r="AW31" s="12">
        <f t="shared" si="21"/>
        <v>13969.913166907916</v>
      </c>
      <c r="AX31" s="12">
        <f t="shared" si="22"/>
        <v>2645.7954394262965</v>
      </c>
      <c r="AY31" s="12">
        <f t="shared" si="31"/>
        <v>0.47305363373251169</v>
      </c>
      <c r="AZ31" s="12">
        <f t="shared" si="32"/>
        <v>0.45357529499722921</v>
      </c>
      <c r="BA31" s="12">
        <f t="shared" si="33"/>
        <v>2.3120602487539207E-2</v>
      </c>
      <c r="BB31" s="12">
        <f t="shared" si="34"/>
        <v>0.18559895932629397</v>
      </c>
      <c r="BC31" s="12">
        <f t="shared" si="35"/>
        <v>1273.8876967068572</v>
      </c>
      <c r="BD31" s="12">
        <f t="shared" si="36"/>
        <v>674.00309328511958</v>
      </c>
      <c r="BE31" s="12">
        <f t="shared" si="37"/>
        <v>7.8799999999999995E-2</v>
      </c>
      <c r="BF31" s="12">
        <f t="shared" si="23"/>
        <v>540.94741722072263</v>
      </c>
      <c r="BG31" s="12">
        <f t="shared" si="38"/>
        <v>0.109</v>
      </c>
      <c r="BH31" s="37"/>
      <c r="BI31" s="12">
        <f t="shared" si="39"/>
        <v>4.7887702269937778E-2</v>
      </c>
      <c r="BJ31" s="12">
        <f t="shared" si="40"/>
        <v>-0.80068681362603256</v>
      </c>
      <c r="BK31" s="12">
        <f t="shared" si="41"/>
        <v>-0.19379641061675154</v>
      </c>
      <c r="BL31" s="12">
        <f t="shared" si="42"/>
        <v>-1.0279291326121542</v>
      </c>
      <c r="BM31" s="12">
        <f t="shared" si="43"/>
        <v>0.74993696598884851</v>
      </c>
      <c r="BN31" s="12">
        <f t="shared" si="44"/>
        <v>-1.3329271446551119</v>
      </c>
      <c r="BO31" s="12">
        <f t="shared" si="44"/>
        <v>2.0318155223517325</v>
      </c>
      <c r="BP31" s="12">
        <f t="shared" si="44"/>
        <v>-2.690974106676034</v>
      </c>
      <c r="BQ31" s="12">
        <f t="shared" si="44"/>
        <v>0.2797272103239074</v>
      </c>
      <c r="BR31" s="12">
        <f t="shared" si="45"/>
        <v>-1.3842069939010633</v>
      </c>
      <c r="BS31" s="12">
        <f t="shared" si="46"/>
        <v>-0.74854650636343412</v>
      </c>
      <c r="BT31" s="12">
        <f t="shared" si="47"/>
        <v>-0.79059399234365091</v>
      </c>
      <c r="BU31" s="12">
        <f t="shared" si="48"/>
        <v>-3.7670311763678743</v>
      </c>
      <c r="BV31" s="12">
        <f t="shared" si="49"/>
        <v>-1.6841670657239141</v>
      </c>
      <c r="BW31" s="12">
        <f t="shared" si="50"/>
        <v>0.6643748637377338</v>
      </c>
      <c r="BX31" s="12">
        <f t="shared" si="50"/>
        <v>2.778088198825468E-2</v>
      </c>
      <c r="BY31" s="12">
        <f t="shared" si="51"/>
        <v>7.8799999999999995E-2</v>
      </c>
      <c r="BZ31" s="12">
        <f t="shared" si="52"/>
        <v>-0.19213173976009459</v>
      </c>
      <c r="CA31" s="12">
        <f t="shared" si="53"/>
        <v>-2.2164073967529934</v>
      </c>
    </row>
    <row r="32" spans="1:79" x14ac:dyDescent="0.25">
      <c r="A32" s="10">
        <v>1900</v>
      </c>
      <c r="B32" s="6">
        <v>-9.9368523085261893E-4</v>
      </c>
      <c r="C32" s="10">
        <v>177814.16347631355</v>
      </c>
      <c r="D32" s="6">
        <v>3626.2969452167999</v>
      </c>
      <c r="E32" s="6">
        <v>1507.957307608518</v>
      </c>
      <c r="F32" s="6">
        <v>1.0544890041372983E-2</v>
      </c>
      <c r="G32" s="6">
        <v>37923.057963603031</v>
      </c>
      <c r="H32" s="6">
        <v>0.47075372340425531</v>
      </c>
      <c r="I32" s="6">
        <v>0.92657065390000004</v>
      </c>
      <c r="J32" s="4">
        <v>7.9000000000000001E-2</v>
      </c>
      <c r="K32" s="6">
        <v>2022</v>
      </c>
      <c r="L32" s="6">
        <v>16690.296422054449</v>
      </c>
      <c r="M32" s="8">
        <v>0.114</v>
      </c>
      <c r="N32" s="12">
        <v>10635.510542028165</v>
      </c>
      <c r="O32" s="12">
        <f t="shared" si="0"/>
        <v>1.1358021529620954E-2</v>
      </c>
      <c r="P32" s="8">
        <v>18469.999999999996</v>
      </c>
      <c r="Q32" s="8">
        <v>678.97403049879404</v>
      </c>
      <c r="R32" s="8">
        <v>56.733669307100811</v>
      </c>
      <c r="S32" s="8">
        <f t="shared" si="28"/>
        <v>0.45540073271418702</v>
      </c>
      <c r="T32" s="36"/>
      <c r="U32" s="4">
        <f t="shared" si="1"/>
        <v>-9.9368523085261893E-4</v>
      </c>
      <c r="V32" s="29">
        <f t="shared" si="2"/>
        <v>177814.16347631355</v>
      </c>
      <c r="W32" s="29">
        <f t="shared" si="3"/>
        <v>343891.39488311281</v>
      </c>
      <c r="X32" s="29">
        <f t="shared" si="4"/>
        <v>143003.60664663475</v>
      </c>
      <c r="Y32" s="12">
        <f t="shared" si="5"/>
        <v>83706.679530487541</v>
      </c>
      <c r="Z32" s="12">
        <f t="shared" si="6"/>
        <v>94107.483945825996</v>
      </c>
      <c r="AA32" s="12">
        <f t="shared" si="7"/>
        <v>318639.67462742899</v>
      </c>
      <c r="AB32" s="12">
        <f t="shared" si="8"/>
        <v>25251.720255683846</v>
      </c>
      <c r="AC32" s="12">
        <f t="shared" si="29"/>
        <v>57170.692217773634</v>
      </c>
      <c r="AD32" s="12">
        <f t="shared" si="30"/>
        <v>85832.914428861128</v>
      </c>
      <c r="AE32" s="12">
        <f t="shared" si="9"/>
        <v>0.47278057755917341</v>
      </c>
      <c r="AF32" s="12">
        <f t="shared" si="10"/>
        <v>0.45346963884252184</v>
      </c>
      <c r="AK32" s="12">
        <f t="shared" si="11"/>
        <v>7.9000000000000001E-2</v>
      </c>
      <c r="AM32" s="12">
        <f t="shared" si="12"/>
        <v>0.114</v>
      </c>
      <c r="AN32" s="37"/>
      <c r="AO32" s="12">
        <f t="shared" si="13"/>
        <v>-9.9368523085261893E-4</v>
      </c>
      <c r="AP32" s="12">
        <f t="shared" si="14"/>
        <v>4688.813957117387</v>
      </c>
      <c r="AQ32" s="12">
        <f t="shared" si="15"/>
        <v>9068.1346217693044</v>
      </c>
      <c r="AR32" s="12">
        <f t="shared" si="16"/>
        <v>3770.8880645617674</v>
      </c>
      <c r="AS32" s="12">
        <f t="shared" si="17"/>
        <v>22072.766286628499</v>
      </c>
      <c r="AT32" s="12">
        <f t="shared" si="18"/>
        <v>2757.2636982828176</v>
      </c>
      <c r="AU32" s="12">
        <f t="shared" si="19"/>
        <v>84022.674261460154</v>
      </c>
      <c r="AV32" s="12">
        <f t="shared" si="20"/>
        <v>739.85243958143383</v>
      </c>
      <c r="AW32" s="12">
        <f t="shared" si="21"/>
        <v>15075.443618666954</v>
      </c>
      <c r="AX32" s="12">
        <f t="shared" si="22"/>
        <v>2514.8263363278575</v>
      </c>
      <c r="AY32" s="12">
        <f t="shared" si="31"/>
        <v>0.47278057755917341</v>
      </c>
      <c r="AZ32" s="12">
        <f t="shared" si="32"/>
        <v>0.45346963884252184</v>
      </c>
      <c r="BA32" s="12">
        <f t="shared" si="33"/>
        <v>2.4216483977143946E-2</v>
      </c>
      <c r="BB32" s="12">
        <f t="shared" si="34"/>
        <v>0.19386059862329313</v>
      </c>
      <c r="BC32" s="12">
        <f t="shared" si="35"/>
        <v>1242.4418627104105</v>
      </c>
      <c r="BD32" s="12">
        <f t="shared" si="36"/>
        <v>660.92323423416656</v>
      </c>
      <c r="BE32" s="12">
        <f t="shared" si="37"/>
        <v>7.9000000000000001E-2</v>
      </c>
      <c r="BF32" s="12">
        <f t="shared" si="23"/>
        <v>528.36252376150753</v>
      </c>
      <c r="BG32" s="12">
        <f t="shared" si="38"/>
        <v>0.114</v>
      </c>
      <c r="BH32" s="37"/>
      <c r="BI32" s="12">
        <f t="shared" si="39"/>
        <v>-9.9368523085261893E-4</v>
      </c>
      <c r="BJ32" s="12">
        <f t="shared" si="40"/>
        <v>-0.81199908437411272</v>
      </c>
      <c r="BK32" s="12">
        <f t="shared" si="41"/>
        <v>-0.15241216890146508</v>
      </c>
      <c r="BL32" s="12">
        <f t="shared" si="42"/>
        <v>-1.0298682126310803</v>
      </c>
      <c r="BM32" s="12">
        <f t="shared" si="43"/>
        <v>0.73716580665892428</v>
      </c>
      <c r="BN32" s="12">
        <f t="shared" si="44"/>
        <v>-1.3429399729547822</v>
      </c>
      <c r="BO32" s="12">
        <f t="shared" si="44"/>
        <v>2.0739079468597561</v>
      </c>
      <c r="BP32" s="12">
        <f t="shared" si="44"/>
        <v>-2.6584832658815754</v>
      </c>
      <c r="BQ32" s="12">
        <f t="shared" si="44"/>
        <v>0.35588842237825979</v>
      </c>
      <c r="BR32" s="12">
        <f t="shared" si="45"/>
        <v>-1.434974997236929</v>
      </c>
      <c r="BS32" s="12">
        <f t="shared" si="46"/>
        <v>-0.74912389334661644</v>
      </c>
      <c r="BT32" s="12">
        <f t="shared" si="47"/>
        <v>-0.79082696019616505</v>
      </c>
      <c r="BU32" s="12">
        <f t="shared" si="48"/>
        <v>-3.7207217216206785</v>
      </c>
      <c r="BV32" s="12">
        <f t="shared" si="49"/>
        <v>-1.6406159420069721</v>
      </c>
      <c r="BW32" s="12">
        <f t="shared" si="50"/>
        <v>0.63938014794362985</v>
      </c>
      <c r="BX32" s="12">
        <f t="shared" si="50"/>
        <v>8.1838789470069871E-3</v>
      </c>
      <c r="BY32" s="12">
        <f t="shared" si="51"/>
        <v>7.9000000000000001E-2</v>
      </c>
      <c r="BZ32" s="12">
        <f t="shared" si="52"/>
        <v>-0.21567117221849258</v>
      </c>
      <c r="CA32" s="12">
        <f t="shared" si="53"/>
        <v>-2.1715568305876416</v>
      </c>
    </row>
    <row r="33" spans="1:79" x14ac:dyDescent="0.25">
      <c r="A33" s="10">
        <v>1901</v>
      </c>
      <c r="B33" s="6">
        <v>4.0493150684931624E-2</v>
      </c>
      <c r="C33" s="10">
        <v>181797.91530657481</v>
      </c>
      <c r="D33" s="6">
        <v>3645.8081509174285</v>
      </c>
      <c r="E33" s="6">
        <v>1544.8041569086649</v>
      </c>
      <c r="F33" s="6">
        <v>1.0398146042234137E-2</v>
      </c>
      <c r="G33" s="6">
        <v>38328.104000000007</v>
      </c>
      <c r="H33" s="6">
        <v>0.4709642316790586</v>
      </c>
      <c r="I33" s="6">
        <v>0.92938178780000003</v>
      </c>
      <c r="J33" s="4">
        <v>8.2400000000000001E-2</v>
      </c>
      <c r="K33" s="6">
        <v>2025</v>
      </c>
      <c r="L33" s="6">
        <v>16671.903472531591</v>
      </c>
      <c r="M33" s="8">
        <v>0.114</v>
      </c>
      <c r="N33" s="12">
        <v>11206.196473551629</v>
      </c>
      <c r="O33" s="12">
        <f t="shared" si="0"/>
        <v>1.8264616375926024E-2</v>
      </c>
      <c r="P33" s="8">
        <v>18680</v>
      </c>
      <c r="Q33" s="8">
        <v>908.58</v>
      </c>
      <c r="R33" s="8">
        <v>56.723095577174647</v>
      </c>
      <c r="S33" s="8">
        <f t="shared" si="28"/>
        <v>0.44970108636782341</v>
      </c>
      <c r="T33" s="36"/>
      <c r="U33" s="4">
        <f t="shared" si="1"/>
        <v>4.0493150684931624E-2</v>
      </c>
      <c r="V33" s="29">
        <f t="shared" si="2"/>
        <v>181797.91530657481</v>
      </c>
      <c r="W33" s="29">
        <f t="shared" si="3"/>
        <v>350620.97955820721</v>
      </c>
      <c r="X33" s="29">
        <f t="shared" si="4"/>
        <v>148565.34526771752</v>
      </c>
      <c r="Y33" s="12">
        <f t="shared" si="5"/>
        <v>85620.315503215577</v>
      </c>
      <c r="Z33" s="12">
        <f t="shared" si="6"/>
        <v>96177.599803359248</v>
      </c>
      <c r="AA33" s="12">
        <f t="shared" si="7"/>
        <v>325860.7528219939</v>
      </c>
      <c r="AB33" s="12">
        <f t="shared" si="8"/>
        <v>24760.226736213332</v>
      </c>
      <c r="AC33" s="12">
        <f t="shared" si="29"/>
        <v>62560.267013481076</v>
      </c>
      <c r="AD33" s="12">
        <f t="shared" si="30"/>
        <v>86005.078254236447</v>
      </c>
      <c r="AE33" s="12">
        <f t="shared" si="9"/>
        <v>0.47269246314312208</v>
      </c>
      <c r="AF33" s="12">
        <f t="shared" si="10"/>
        <v>0.44714648894834585</v>
      </c>
      <c r="AK33" s="12">
        <f t="shared" si="11"/>
        <v>8.2400000000000001E-2</v>
      </c>
      <c r="AM33" s="12">
        <f t="shared" si="12"/>
        <v>0.114</v>
      </c>
      <c r="AN33" s="37"/>
      <c r="AO33" s="12">
        <f t="shared" si="13"/>
        <v>4.0493150684931624E-2</v>
      </c>
      <c r="AP33" s="12">
        <f t="shared" si="14"/>
        <v>4743.2013675024155</v>
      </c>
      <c r="AQ33" s="12">
        <f t="shared" si="15"/>
        <v>9147.8821795674303</v>
      </c>
      <c r="AR33" s="12">
        <f t="shared" si="16"/>
        <v>3876.1464764267362</v>
      </c>
      <c r="AS33" s="12">
        <f t="shared" si="17"/>
        <v>22338.781877448349</v>
      </c>
      <c r="AT33" s="12">
        <f t="shared" si="18"/>
        <v>2788.1368663973112</v>
      </c>
      <c r="AU33" s="12">
        <f t="shared" si="19"/>
        <v>85018.750946301399</v>
      </c>
      <c r="AV33" s="12">
        <f t="shared" si="20"/>
        <v>717.78564993032342</v>
      </c>
      <c r="AW33" s="12">
        <f t="shared" si="21"/>
        <v>16322.296300772159</v>
      </c>
      <c r="AX33" s="12">
        <f t="shared" si="22"/>
        <v>2493.2409403883557</v>
      </c>
      <c r="AY33" s="12">
        <f t="shared" si="31"/>
        <v>0.47269246314312208</v>
      </c>
      <c r="AZ33" s="12">
        <f t="shared" si="32"/>
        <v>0.44714648894834585</v>
      </c>
      <c r="BA33" s="12">
        <f t="shared" si="33"/>
        <v>2.4205659863716786E-2</v>
      </c>
      <c r="BB33" s="12">
        <f t="shared" si="34"/>
        <v>0.19393773756665422</v>
      </c>
      <c r="BC33" s="12">
        <f t="shared" si="35"/>
        <v>1253.1411665075254</v>
      </c>
      <c r="BD33" s="12">
        <f t="shared" si="36"/>
        <v>681.0841600077398</v>
      </c>
      <c r="BE33" s="12">
        <f t="shared" si="37"/>
        <v>8.2400000000000001E-2</v>
      </c>
      <c r="BF33" s="12">
        <f t="shared" si="23"/>
        <v>537.80970886786952</v>
      </c>
      <c r="BG33" s="12">
        <f t="shared" si="38"/>
        <v>0.114</v>
      </c>
      <c r="BH33" s="37"/>
      <c r="BI33" s="12">
        <f t="shared" si="39"/>
        <v>4.0493150684931624E-2</v>
      </c>
      <c r="BJ33" s="12">
        <f t="shared" si="40"/>
        <v>-0.80046644552364421</v>
      </c>
      <c r="BK33" s="12">
        <f t="shared" si="41"/>
        <v>-0.14365635053017894</v>
      </c>
      <c r="BL33" s="12">
        <f t="shared" si="42"/>
        <v>-1.0023372633123591</v>
      </c>
      <c r="BM33" s="12">
        <f t="shared" si="43"/>
        <v>0.74914551838757937</v>
      </c>
      <c r="BN33" s="12">
        <f t="shared" si="44"/>
        <v>-1.3318051643020208</v>
      </c>
      <c r="BO33" s="12">
        <f t="shared" si="44"/>
        <v>2.085693084287501</v>
      </c>
      <c r="BP33" s="12">
        <f t="shared" si="44"/>
        <v>-2.6887630394492676</v>
      </c>
      <c r="BQ33" s="12">
        <f t="shared" si="44"/>
        <v>0.43535329709955434</v>
      </c>
      <c r="BR33" s="12">
        <f t="shared" si="45"/>
        <v>-1.4435953006048936</v>
      </c>
      <c r="BS33" s="12">
        <f t="shared" si="46"/>
        <v>-0.74931028558100732</v>
      </c>
      <c r="BT33" s="12">
        <f t="shared" si="47"/>
        <v>-0.80486902228753998</v>
      </c>
      <c r="BU33" s="12">
        <f t="shared" si="48"/>
        <v>-3.721168794498865</v>
      </c>
      <c r="BV33" s="12">
        <f t="shared" si="49"/>
        <v>-1.6402181118092649</v>
      </c>
      <c r="BW33" s="12">
        <f t="shared" si="50"/>
        <v>0.64795479300803516</v>
      </c>
      <c r="BX33" s="12">
        <f t="shared" si="50"/>
        <v>3.8232063134038305E-2</v>
      </c>
      <c r="BY33" s="12">
        <f t="shared" si="51"/>
        <v>8.2400000000000001E-2</v>
      </c>
      <c r="BZ33" s="12">
        <f t="shared" si="52"/>
        <v>-0.19794902175157275</v>
      </c>
      <c r="CA33" s="12">
        <f t="shared" si="53"/>
        <v>-2.1715568305876416</v>
      </c>
    </row>
    <row r="34" spans="1:79" x14ac:dyDescent="0.25">
      <c r="A34" s="10">
        <v>1902</v>
      </c>
      <c r="B34" s="6">
        <v>3.3287671232876709E-2</v>
      </c>
      <c r="C34" s="10">
        <v>184537.88015913861</v>
      </c>
      <c r="D34" s="6">
        <v>3655.563753767743</v>
      </c>
      <c r="E34" s="6">
        <v>1553.0946980011979</v>
      </c>
      <c r="F34" s="6">
        <v>1.0285101155662568E-2</v>
      </c>
      <c r="G34" s="6">
        <v>38696.120000000003</v>
      </c>
      <c r="H34" s="6">
        <v>0.47010606963891338</v>
      </c>
      <c r="I34" s="6">
        <v>0.92563360930000005</v>
      </c>
      <c r="J34" s="4">
        <v>8.5800000000000001E-2</v>
      </c>
      <c r="K34" s="6">
        <v>2013</v>
      </c>
      <c r="L34" s="6">
        <v>16767.884479363591</v>
      </c>
      <c r="M34" s="8">
        <v>0.113</v>
      </c>
      <c r="N34" s="12">
        <v>11776.882405075092</v>
      </c>
      <c r="O34" s="12">
        <f t="shared" ref="O34:O65" si="54">1-(W35-N34)/W34</f>
        <v>1.339395073297911E-2</v>
      </c>
      <c r="P34" s="8">
        <v>18840</v>
      </c>
      <c r="Q34" s="8">
        <v>966.26901989837893</v>
      </c>
      <c r="R34" s="8">
        <v>56.590037408815952</v>
      </c>
      <c r="S34" s="8">
        <f t="shared" si="28"/>
        <v>0.44739698549144696</v>
      </c>
      <c r="T34" s="36"/>
      <c r="U34" s="4">
        <f t="shared" ref="U34:U65" si="55">B34</f>
        <v>3.3287671232876709E-2</v>
      </c>
      <c r="V34" s="29">
        <f t="shared" ref="V34:V65" si="56">C34</f>
        <v>184537.88015913861</v>
      </c>
      <c r="W34" s="29">
        <f t="shared" ref="W34:W65" si="57">D34/F34</f>
        <v>355423.21834677679</v>
      </c>
      <c r="X34" s="29">
        <f t="shared" ref="X34:X65" si="58">E34/F34</f>
        <v>151004.31920848205</v>
      </c>
      <c r="Y34" s="12">
        <f t="shared" ref="Y34:Y65" si="59">V34*H34</f>
        <v>86752.377541109468</v>
      </c>
      <c r="Z34" s="12">
        <f t="shared" ref="Z34:Z65" si="60">V34*(1-H34)</f>
        <v>97785.502618029132</v>
      </c>
      <c r="AA34" s="12">
        <f t="shared" ref="AA34:AA65" si="61">W34*I34</f>
        <v>328991.67642734898</v>
      </c>
      <c r="AB34" s="12">
        <f t="shared" ref="AB34:AB65" si="62">W34*(1-I34)</f>
        <v>26431.541919427793</v>
      </c>
      <c r="AC34" s="12">
        <f t="shared" si="29"/>
        <v>61820.655424100391</v>
      </c>
      <c r="AD34" s="12">
        <f t="shared" si="30"/>
        <v>89183.663784381672</v>
      </c>
      <c r="AE34" s="12">
        <f t="shared" ref="AE34:AE65" si="63">R34/(24*5)</f>
        <v>0.47158364507346628</v>
      </c>
      <c r="AF34" s="12">
        <f t="shared" ref="AF34:AF65" si="64">(P34*0.9-Q34)/(P34*0.9)*(R34/24/5)</f>
        <v>0.44470957887122259</v>
      </c>
      <c r="AK34" s="12">
        <f t="shared" ref="AK34:AK65" si="65">J34</f>
        <v>8.5800000000000001E-2</v>
      </c>
      <c r="AM34" s="12">
        <f t="shared" ref="AM34:AM65" si="66">M34</f>
        <v>0.113</v>
      </c>
      <c r="AN34" s="37"/>
      <c r="AO34" s="12">
        <f t="shared" ref="AO34:AO65" si="67">U34</f>
        <v>3.3287671232876709E-2</v>
      </c>
      <c r="AP34" s="12">
        <f t="shared" ref="AP34:AP65" si="68">V34*1000/G34</f>
        <v>4768.8987981001355</v>
      </c>
      <c r="AQ34" s="12">
        <f t="shared" ref="AQ34:AQ65" si="69">W34*1000/G34</f>
        <v>9184.9833612976381</v>
      </c>
      <c r="AR34" s="12">
        <f t="shared" ref="AR34:AR65" si="70">X34*1000/G34</f>
        <v>3902.3116324965408</v>
      </c>
      <c r="AS34" s="12">
        <f t="shared" ref="AS34:AS65" si="71">Y34*1000/(G34*0.1)</f>
        <v>22418.882704805925</v>
      </c>
      <c r="AT34" s="12">
        <f t="shared" ref="AT34:AT65" si="72">Z34*1000/(G34*0.9)</f>
        <v>2807.7894751328249</v>
      </c>
      <c r="AU34" s="12">
        <f t="shared" ref="AU34:AU65" si="73">AA34*1000/(G34*0.1)</f>
        <v>85019.293000783786</v>
      </c>
      <c r="AV34" s="12">
        <f t="shared" ref="AV34:AV65" si="74">AB34*1000/(G34*0.9)</f>
        <v>758.94895691028773</v>
      </c>
      <c r="AW34" s="12">
        <f t="shared" ref="AW34:AW65" si="75">AC34*1000/(G34*0.1)</f>
        <v>15975.931288227446</v>
      </c>
      <c r="AX34" s="12">
        <f t="shared" ref="AX34:AX65" si="76">AD34*1000/(G34*0.9)</f>
        <v>2560.7983374153296</v>
      </c>
      <c r="AY34" s="12">
        <f t="shared" si="31"/>
        <v>0.47158364507346628</v>
      </c>
      <c r="AZ34" s="12">
        <f t="shared" si="32"/>
        <v>0.44470957887122259</v>
      </c>
      <c r="BA34" s="12">
        <f t="shared" si="33"/>
        <v>2.4037128490341526E-2</v>
      </c>
      <c r="BB34" s="12">
        <f t="shared" si="34"/>
        <v>0.19192520271122637</v>
      </c>
      <c r="BC34" s="12">
        <f t="shared" si="35"/>
        <v>1259.7013753627621</v>
      </c>
      <c r="BD34" s="12">
        <f t="shared" si="36"/>
        <v>677.09129819023678</v>
      </c>
      <c r="BE34" s="12">
        <f t="shared" si="37"/>
        <v>8.5800000000000001E-2</v>
      </c>
      <c r="BF34" s="12">
        <f t="shared" ref="BF34:BF65" si="77">AP34/(AQ34^0.3)/(S34^0.7)</f>
        <v>542.01269241305681</v>
      </c>
      <c r="BG34" s="12">
        <f t="shared" si="38"/>
        <v>0.113</v>
      </c>
      <c r="BH34" s="37"/>
      <c r="BI34" s="12">
        <f t="shared" si="39"/>
        <v>3.3287671232876709E-2</v>
      </c>
      <c r="BJ34" s="12">
        <f t="shared" si="40"/>
        <v>-0.79506332893169052</v>
      </c>
      <c r="BK34" s="12">
        <f t="shared" si="41"/>
        <v>-0.1396088400853068</v>
      </c>
      <c r="BL34" s="12">
        <f t="shared" si="42"/>
        <v>-0.99560964341867941</v>
      </c>
      <c r="BM34" s="12">
        <f t="shared" si="43"/>
        <v>0.75272483440519755</v>
      </c>
      <c r="BN34" s="12">
        <f t="shared" si="44"/>
        <v>-1.3247812371329699</v>
      </c>
      <c r="BO34" s="12">
        <f t="shared" si="44"/>
        <v>2.0856994599722571</v>
      </c>
      <c r="BP34" s="12">
        <f t="shared" si="44"/>
        <v>-2.6329995015381034</v>
      </c>
      <c r="BQ34" s="12">
        <f t="shared" si="44"/>
        <v>0.41390454792447012</v>
      </c>
      <c r="BR34" s="12">
        <f t="shared" si="45"/>
        <v>-1.416859686813547</v>
      </c>
      <c r="BS34" s="12">
        <f t="shared" si="46"/>
        <v>-0.75165879057789464</v>
      </c>
      <c r="BT34" s="12">
        <f t="shared" si="47"/>
        <v>-0.81033384162276245</v>
      </c>
      <c r="BU34" s="12">
        <f t="shared" si="48"/>
        <v>-3.7281556236066846</v>
      </c>
      <c r="BV34" s="12">
        <f t="shared" si="49"/>
        <v>-1.6506495520685172</v>
      </c>
      <c r="BW34" s="12">
        <f t="shared" si="50"/>
        <v>0.65317614981804695</v>
      </c>
      <c r="BX34" s="12">
        <f t="shared" si="50"/>
        <v>3.2352302464395265E-2</v>
      </c>
      <c r="BY34" s="12">
        <f t="shared" si="51"/>
        <v>8.5800000000000001E-2</v>
      </c>
      <c r="BZ34" s="12">
        <f t="shared" si="52"/>
        <v>-0.19016439945559607</v>
      </c>
      <c r="CA34" s="12">
        <f t="shared" si="53"/>
        <v>-2.1803674602697964</v>
      </c>
    </row>
    <row r="35" spans="1:79" x14ac:dyDescent="0.25">
      <c r="A35" s="10">
        <v>1903</v>
      </c>
      <c r="B35" s="6">
        <v>2.6473750017174877E-2</v>
      </c>
      <c r="C35" s="10">
        <v>182393.8482481426</v>
      </c>
      <c r="D35" s="6">
        <v>3716.8846859697178</v>
      </c>
      <c r="E35" s="6">
        <v>1565.0699240237457</v>
      </c>
      <c r="F35" s="6">
        <v>1.0255184296629043E-2</v>
      </c>
      <c r="G35" s="6">
        <v>39067.813000000002</v>
      </c>
      <c r="H35" s="6">
        <v>0.46996301736172319</v>
      </c>
      <c r="I35" s="6">
        <v>0.92394697670000003</v>
      </c>
      <c r="J35" s="4">
        <v>8.9200000000000002E-2</v>
      </c>
      <c r="K35" s="6">
        <v>1994</v>
      </c>
      <c r="L35" s="6">
        <v>16838.586876639729</v>
      </c>
      <c r="M35" s="8">
        <v>0.111</v>
      </c>
      <c r="N35" s="12">
        <v>11673.121326616279</v>
      </c>
      <c r="O35" s="12">
        <f t="shared" si="54"/>
        <v>2.1218176774144837E-3</v>
      </c>
      <c r="P35" s="8">
        <v>19010</v>
      </c>
      <c r="Q35" s="8">
        <v>1060.9037804659906</v>
      </c>
      <c r="R35" s="8">
        <v>56.609471912704009</v>
      </c>
      <c r="S35" s="8">
        <f t="shared" si="28"/>
        <v>0.44541857719539379</v>
      </c>
      <c r="T35" s="36"/>
      <c r="U35" s="4">
        <f t="shared" si="55"/>
        <v>2.6473750017174877E-2</v>
      </c>
      <c r="V35" s="29">
        <f t="shared" si="56"/>
        <v>182393.8482481426</v>
      </c>
      <c r="W35" s="29">
        <f t="shared" si="57"/>
        <v>362439.57967595826</v>
      </c>
      <c r="X35" s="29">
        <f t="shared" si="58"/>
        <v>152612.5595361749</v>
      </c>
      <c r="Y35" s="12">
        <f t="shared" si="59"/>
        <v>85718.363270913353</v>
      </c>
      <c r="Z35" s="12">
        <f t="shared" si="60"/>
        <v>96675.484977229251</v>
      </c>
      <c r="AA35" s="12">
        <f t="shared" si="61"/>
        <v>334874.9538780204</v>
      </c>
      <c r="AB35" s="12">
        <f t="shared" si="62"/>
        <v>27564.625797937846</v>
      </c>
      <c r="AC35" s="12">
        <f t="shared" si="29"/>
        <v>59741.773320947257</v>
      </c>
      <c r="AD35" s="12">
        <f t="shared" si="30"/>
        <v>92870.786215227665</v>
      </c>
      <c r="AE35" s="12">
        <f t="shared" si="63"/>
        <v>0.4717455992725334</v>
      </c>
      <c r="AF35" s="12">
        <f t="shared" si="64"/>
        <v>0.44249335252015598</v>
      </c>
      <c r="AK35" s="12">
        <f t="shared" si="65"/>
        <v>8.9200000000000002E-2</v>
      </c>
      <c r="AM35" s="12">
        <f t="shared" si="66"/>
        <v>0.111</v>
      </c>
      <c r="AN35" s="37"/>
      <c r="AO35" s="12">
        <f t="shared" si="67"/>
        <v>2.6473750017174877E-2</v>
      </c>
      <c r="AP35" s="12">
        <f t="shared" si="68"/>
        <v>4668.6475193311335</v>
      </c>
      <c r="AQ35" s="12">
        <f t="shared" si="69"/>
        <v>9277.1914229229642</v>
      </c>
      <c r="AR35" s="12">
        <f t="shared" si="70"/>
        <v>3906.3502104961667</v>
      </c>
      <c r="AS35" s="12">
        <f t="shared" si="71"/>
        <v>21940.916751831832</v>
      </c>
      <c r="AT35" s="12">
        <f t="shared" si="72"/>
        <v>2749.5064934977222</v>
      </c>
      <c r="AU35" s="12">
        <f t="shared" si="73"/>
        <v>85716.329674768422</v>
      </c>
      <c r="AV35" s="12">
        <f t="shared" si="74"/>
        <v>783.9538393845778</v>
      </c>
      <c r="AW35" s="12">
        <f t="shared" si="75"/>
        <v>15291.814087711347</v>
      </c>
      <c r="AX35" s="12">
        <f t="shared" si="76"/>
        <v>2641.2986685833698</v>
      </c>
      <c r="AY35" s="12">
        <f t="shared" si="31"/>
        <v>0.4717455992725334</v>
      </c>
      <c r="AZ35" s="12">
        <f t="shared" si="32"/>
        <v>0.44249335252015598</v>
      </c>
      <c r="BA35" s="12">
        <f t="shared" si="33"/>
        <v>2.3618879762737809E-2</v>
      </c>
      <c r="BB35" s="12">
        <f t="shared" si="34"/>
        <v>0.18847741435464449</v>
      </c>
      <c r="BC35" s="12">
        <f t="shared" si="35"/>
        <v>1229.5330282333725</v>
      </c>
      <c r="BD35" s="12">
        <f t="shared" si="36"/>
        <v>658.92028368061415</v>
      </c>
      <c r="BE35" s="12">
        <f t="shared" si="37"/>
        <v>8.9200000000000002E-2</v>
      </c>
      <c r="BF35" s="12">
        <f t="shared" si="77"/>
        <v>530.67460141053505</v>
      </c>
      <c r="BG35" s="12">
        <f t="shared" si="38"/>
        <v>0.111</v>
      </c>
      <c r="BH35" s="37"/>
      <c r="BI35" s="12">
        <f t="shared" si="39"/>
        <v>2.6473750017174877E-2</v>
      </c>
      <c r="BJ35" s="12">
        <f t="shared" si="40"/>
        <v>-0.81630932792859434</v>
      </c>
      <c r="BK35" s="12">
        <f t="shared" ref="BK35:BK65" si="78">LN(AQ35/$AP$153)</f>
        <v>-0.12961989464368445</v>
      </c>
      <c r="BL35" s="12">
        <f t="shared" ref="BL35:BL65" si="79">LN(AR35/$AP$153)</f>
        <v>-0.99457525918206668</v>
      </c>
      <c r="BM35" s="12">
        <f t="shared" ref="BM35:BM65" si="80">LN(AS35/$AP$153)</f>
        <v>0.73117449122705758</v>
      </c>
      <c r="BN35" s="12">
        <f t="shared" si="44"/>
        <v>-1.3457573085783618</v>
      </c>
      <c r="BO35" s="12">
        <f t="shared" si="44"/>
        <v>2.0938646048395437</v>
      </c>
      <c r="BP35" s="12">
        <f t="shared" si="44"/>
        <v>-2.6005838859437289</v>
      </c>
      <c r="BQ35" s="12">
        <f t="shared" si="44"/>
        <v>0.37013891103082575</v>
      </c>
      <c r="BR35" s="12">
        <f t="shared" si="45"/>
        <v>-1.385908031119375</v>
      </c>
      <c r="BS35" s="12">
        <f t="shared" si="46"/>
        <v>-0.75131542329308076</v>
      </c>
      <c r="BT35" s="12">
        <f t="shared" si="47"/>
        <v>-0.81532983720031238</v>
      </c>
      <c r="BU35" s="12">
        <f t="shared" si="48"/>
        <v>-3.7457088968254548</v>
      </c>
      <c r="BV35" s="12">
        <f t="shared" si="49"/>
        <v>-1.6687770970200353</v>
      </c>
      <c r="BW35" s="12">
        <f t="shared" si="50"/>
        <v>0.62893590608035166</v>
      </c>
      <c r="BX35" s="12">
        <f t="shared" si="50"/>
        <v>5.1487432449757896E-3</v>
      </c>
      <c r="BY35" s="12">
        <f t="shared" si="51"/>
        <v>8.9200000000000002E-2</v>
      </c>
      <c r="BZ35" s="12">
        <f t="shared" si="52"/>
        <v>-0.21130478832609878</v>
      </c>
      <c r="CA35" s="12">
        <f t="shared" si="53"/>
        <v>-2.1982250776698029</v>
      </c>
    </row>
    <row r="36" spans="1:79" x14ac:dyDescent="0.25">
      <c r="A36" s="10">
        <v>1904</v>
      </c>
      <c r="B36" s="6">
        <v>3.6905412438199135E-2</v>
      </c>
      <c r="C36" s="10">
        <v>184710.56387298371</v>
      </c>
      <c r="D36" s="6">
        <v>3787.9612210220071</v>
      </c>
      <c r="E36" s="6">
        <v>1583.4933486738191</v>
      </c>
      <c r="F36" s="6">
        <v>1.0146043772550444E-2</v>
      </c>
      <c r="G36" s="6">
        <v>39444.285000000003</v>
      </c>
      <c r="H36" s="6">
        <v>0.47072586175807357</v>
      </c>
      <c r="I36" s="6">
        <v>0.92366582159999999</v>
      </c>
      <c r="J36" s="4">
        <v>9.2600000000000002E-2</v>
      </c>
      <c r="K36" s="6">
        <v>1967</v>
      </c>
      <c r="L36" s="6">
        <v>16756.71453294321</v>
      </c>
      <c r="M36" s="8">
        <v>0.11</v>
      </c>
      <c r="N36" s="12">
        <v>11569.360248157469</v>
      </c>
      <c r="O36" s="12">
        <f t="shared" si="54"/>
        <v>1.7819043982204907E-2</v>
      </c>
      <c r="P36" s="8">
        <v>19180.000000000004</v>
      </c>
      <c r="Q36" s="8">
        <v>1318.1756272957416</v>
      </c>
      <c r="R36" s="8">
        <v>56.626400624674439</v>
      </c>
      <c r="S36" s="8">
        <f t="shared" si="28"/>
        <v>0.43945551912422898</v>
      </c>
      <c r="T36" s="36"/>
      <c r="U36" s="4">
        <f t="shared" si="55"/>
        <v>3.6905412438199135E-2</v>
      </c>
      <c r="V36" s="29">
        <f t="shared" si="56"/>
        <v>184710.56387298371</v>
      </c>
      <c r="W36" s="29">
        <f t="shared" si="57"/>
        <v>373343.67029542342</v>
      </c>
      <c r="X36" s="29">
        <f t="shared" si="58"/>
        <v>156070.02928154834</v>
      </c>
      <c r="Y36" s="12">
        <f t="shared" si="59"/>
        <v>86948.039354929948</v>
      </c>
      <c r="Z36" s="12">
        <f t="shared" si="60"/>
        <v>97762.524518053746</v>
      </c>
      <c r="AA36" s="12">
        <f t="shared" si="61"/>
        <v>344844.78796258179</v>
      </c>
      <c r="AB36" s="12">
        <f t="shared" si="62"/>
        <v>28498.882332841637</v>
      </c>
      <c r="AC36" s="12">
        <f t="shared" si="29"/>
        <v>63569.110664936037</v>
      </c>
      <c r="AD36" s="12">
        <f t="shared" si="30"/>
        <v>92500.918616612311</v>
      </c>
      <c r="AE36" s="12">
        <f t="shared" si="63"/>
        <v>0.471886671872287</v>
      </c>
      <c r="AF36" s="12">
        <f t="shared" si="64"/>
        <v>0.43585205770777818</v>
      </c>
      <c r="AK36" s="12">
        <f t="shared" si="65"/>
        <v>9.2600000000000002E-2</v>
      </c>
      <c r="AM36" s="12">
        <f t="shared" si="66"/>
        <v>0.11</v>
      </c>
      <c r="AN36" s="37"/>
      <c r="AO36" s="12">
        <f t="shared" si="67"/>
        <v>3.6905412438199135E-2</v>
      </c>
      <c r="AP36" s="12">
        <f t="shared" si="68"/>
        <v>4682.8219569193279</v>
      </c>
      <c r="AQ36" s="12">
        <f t="shared" si="69"/>
        <v>9465.0890565115678</v>
      </c>
      <c r="AR36" s="12">
        <f t="shared" si="70"/>
        <v>3956.7209617704652</v>
      </c>
      <c r="AS36" s="12">
        <f t="shared" si="71"/>
        <v>22043.254011304791</v>
      </c>
      <c r="AT36" s="12">
        <f t="shared" si="72"/>
        <v>2753.8850619876093</v>
      </c>
      <c r="AU36" s="12">
        <f t="shared" si="73"/>
        <v>87425.792598999265</v>
      </c>
      <c r="AV36" s="12">
        <f t="shared" si="74"/>
        <v>802.78866290182418</v>
      </c>
      <c r="AW36" s="12">
        <f t="shared" si="75"/>
        <v>16116.177708617619</v>
      </c>
      <c r="AX36" s="12">
        <f t="shared" si="76"/>
        <v>2605.6702121207818</v>
      </c>
      <c r="AY36" s="12">
        <f t="shared" si="31"/>
        <v>0.471886671872287</v>
      </c>
      <c r="AZ36" s="12">
        <f t="shared" si="32"/>
        <v>0.43585205770777818</v>
      </c>
      <c r="BA36" s="12">
        <f t="shared" si="33"/>
        <v>2.3368165834180103E-2</v>
      </c>
      <c r="BB36" s="12">
        <f t="shared" si="34"/>
        <v>0.18704862536613873</v>
      </c>
      <c r="BC36" s="12">
        <f t="shared" si="35"/>
        <v>1227.7146378335228</v>
      </c>
      <c r="BD36" s="12">
        <f t="shared" si="36"/>
        <v>662.25930742343189</v>
      </c>
      <c r="BE36" s="12">
        <f t="shared" si="37"/>
        <v>9.2600000000000002E-2</v>
      </c>
      <c r="BF36" s="12">
        <f t="shared" si="77"/>
        <v>534.10886758845118</v>
      </c>
      <c r="BG36" s="12">
        <f t="shared" si="38"/>
        <v>0.11</v>
      </c>
      <c r="BH36" s="37"/>
      <c r="BI36" s="12">
        <f t="shared" si="39"/>
        <v>3.6905412438199135E-2</v>
      </c>
      <c r="BJ36" s="12">
        <f t="shared" si="40"/>
        <v>-0.81327783678607912</v>
      </c>
      <c r="BK36" s="12">
        <f t="shared" si="78"/>
        <v>-0.10956855359108036</v>
      </c>
      <c r="BL36" s="12">
        <f t="shared" si="79"/>
        <v>-0.98176310494761998</v>
      </c>
      <c r="BM36" s="12">
        <f t="shared" si="80"/>
        <v>0.73582786731050398</v>
      </c>
      <c r="BN36" s="12">
        <f t="shared" si="44"/>
        <v>-1.3441660827425768</v>
      </c>
      <c r="BO36" s="12">
        <f t="shared" si="44"/>
        <v>2.1136116017109119</v>
      </c>
      <c r="BP36" s="12">
        <f t="shared" si="44"/>
        <v>-2.5768425313481833</v>
      </c>
      <c r="BQ36" s="12">
        <f t="shared" si="44"/>
        <v>0.42264484686968345</v>
      </c>
      <c r="BR36" s="12">
        <f t="shared" si="45"/>
        <v>-1.3994888260028127</v>
      </c>
      <c r="BS36" s="12">
        <f t="shared" si="46"/>
        <v>-0.75101642419116699</v>
      </c>
      <c r="BT36" s="12">
        <f t="shared" si="47"/>
        <v>-0.83045241039819928</v>
      </c>
      <c r="BU36" s="12">
        <f t="shared" si="48"/>
        <v>-3.7563806172863039</v>
      </c>
      <c r="BV36" s="12">
        <f t="shared" si="49"/>
        <v>-1.6763866672332233</v>
      </c>
      <c r="BW36" s="12">
        <f t="shared" si="50"/>
        <v>0.62745588373104799</v>
      </c>
      <c r="BX36" s="12">
        <f t="shared" si="50"/>
        <v>1.0203363940618351E-2</v>
      </c>
      <c r="BY36" s="12">
        <f t="shared" si="51"/>
        <v>9.2600000000000002E-2</v>
      </c>
      <c r="BZ36" s="12">
        <f t="shared" si="52"/>
        <v>-0.20485412828768765</v>
      </c>
      <c r="CA36" s="12">
        <f t="shared" si="53"/>
        <v>-2.2072749131897207</v>
      </c>
    </row>
    <row r="37" spans="1:79" x14ac:dyDescent="0.25">
      <c r="A37" s="10">
        <v>1905</v>
      </c>
      <c r="B37" s="6">
        <v>2.6125525296076008E-2</v>
      </c>
      <c r="C37" s="10">
        <v>190835.77086203219</v>
      </c>
      <c r="D37" s="6">
        <v>3853.4631258741169</v>
      </c>
      <c r="E37" s="6">
        <v>1599.1532596263817</v>
      </c>
      <c r="F37" s="6">
        <v>1.0187328868266255E-2</v>
      </c>
      <c r="G37" s="6">
        <v>39823.436000000002</v>
      </c>
      <c r="H37" s="6">
        <v>0.47086891403526376</v>
      </c>
      <c r="I37" s="6">
        <v>0.92516511680000002</v>
      </c>
      <c r="J37" s="4">
        <v>9.6000000000000002E-2</v>
      </c>
      <c r="K37" s="6">
        <v>1997</v>
      </c>
      <c r="L37" s="6">
        <v>16982.540807857564</v>
      </c>
      <c r="M37" s="8">
        <v>0.11</v>
      </c>
      <c r="N37" s="12">
        <v>11413.718630469251</v>
      </c>
      <c r="O37" s="12">
        <f t="shared" si="54"/>
        <v>2.1575480582797235E-3</v>
      </c>
      <c r="P37" s="8">
        <v>19350.000000000004</v>
      </c>
      <c r="Q37" s="8">
        <v>1247.4560486854998</v>
      </c>
      <c r="R37" s="8">
        <v>56.617427586183375</v>
      </c>
      <c r="S37" s="8">
        <f t="shared" si="28"/>
        <v>0.44139512114093477</v>
      </c>
      <c r="T37" s="36"/>
      <c r="U37" s="4">
        <f t="shared" si="55"/>
        <v>2.6125525296076008E-2</v>
      </c>
      <c r="V37" s="29">
        <f t="shared" si="56"/>
        <v>190835.77086203219</v>
      </c>
      <c r="W37" s="29">
        <f t="shared" si="57"/>
        <v>378260.40326210891</v>
      </c>
      <c r="X37" s="29">
        <f t="shared" si="58"/>
        <v>156974.73599853815</v>
      </c>
      <c r="Y37" s="12">
        <f t="shared" si="59"/>
        <v>89858.632184887523</v>
      </c>
      <c r="Z37" s="12">
        <f t="shared" si="60"/>
        <v>100977.13867714467</v>
      </c>
      <c r="AA37" s="12">
        <f t="shared" si="61"/>
        <v>349953.33016480412</v>
      </c>
      <c r="AB37" s="12">
        <f t="shared" si="62"/>
        <v>28307.073097304812</v>
      </c>
      <c r="AC37" s="12">
        <f t="shared" si="29"/>
        <v>61809.631938943145</v>
      </c>
      <c r="AD37" s="12">
        <f t="shared" si="30"/>
        <v>95165.104059594989</v>
      </c>
      <c r="AE37" s="12">
        <f t="shared" si="63"/>
        <v>0.47181189655152811</v>
      </c>
      <c r="AF37" s="12">
        <f t="shared" si="64"/>
        <v>0.43801547942864666</v>
      </c>
      <c r="AK37" s="12">
        <f t="shared" si="65"/>
        <v>9.6000000000000002E-2</v>
      </c>
      <c r="AM37" s="12">
        <f t="shared" si="66"/>
        <v>0.11</v>
      </c>
      <c r="AN37" s="37"/>
      <c r="AO37" s="12">
        <f t="shared" si="67"/>
        <v>2.6125525296076008E-2</v>
      </c>
      <c r="AP37" s="12">
        <f t="shared" si="68"/>
        <v>4792.0468455316659</v>
      </c>
      <c r="AQ37" s="12">
        <f t="shared" si="69"/>
        <v>9498.437132901061</v>
      </c>
      <c r="AR37" s="12">
        <f t="shared" si="70"/>
        <v>3941.7677570197138</v>
      </c>
      <c r="AS37" s="12">
        <f t="shared" si="71"/>
        <v>22564.25894161607</v>
      </c>
      <c r="AT37" s="12">
        <f t="shared" si="72"/>
        <v>2817.3566126333994</v>
      </c>
      <c r="AU37" s="12">
        <f t="shared" si="73"/>
        <v>87876.22699477867</v>
      </c>
      <c r="AV37" s="12">
        <f t="shared" si="74"/>
        <v>789.79381491465961</v>
      </c>
      <c r="AW37" s="12">
        <f t="shared" si="75"/>
        <v>15520.918872731912</v>
      </c>
      <c r="AX37" s="12">
        <f t="shared" si="76"/>
        <v>2655.1954108294699</v>
      </c>
      <c r="AY37" s="12">
        <f t="shared" si="31"/>
        <v>0.47181189655152811</v>
      </c>
      <c r="AZ37" s="12">
        <f t="shared" si="32"/>
        <v>0.43801547942864666</v>
      </c>
      <c r="BA37" s="12">
        <f t="shared" si="33"/>
        <v>2.3361066471200943E-2</v>
      </c>
      <c r="BB37" s="12">
        <f t="shared" si="34"/>
        <v>0.18709919455875212</v>
      </c>
      <c r="BC37" s="12">
        <f t="shared" si="35"/>
        <v>1254.9355818369243</v>
      </c>
      <c r="BD37" s="12">
        <f t="shared" si="36"/>
        <v>678.49254875821373</v>
      </c>
      <c r="BE37" s="12">
        <f t="shared" si="37"/>
        <v>9.6000000000000002E-2</v>
      </c>
      <c r="BF37" s="12">
        <f t="shared" si="77"/>
        <v>544.30978193437136</v>
      </c>
      <c r="BG37" s="12">
        <f t="shared" si="38"/>
        <v>0.11</v>
      </c>
      <c r="BH37" s="37"/>
      <c r="BI37" s="12">
        <f t="shared" si="39"/>
        <v>2.6125525296076008E-2</v>
      </c>
      <c r="BJ37" s="12">
        <f t="shared" si="40"/>
        <v>-0.79022111069851075</v>
      </c>
      <c r="BK37" s="12">
        <f t="shared" si="78"/>
        <v>-0.10605147449595058</v>
      </c>
      <c r="BL37" s="12">
        <f t="shared" si="79"/>
        <v>-0.98554945526039006</v>
      </c>
      <c r="BM37" s="12">
        <f t="shared" si="80"/>
        <v>0.75918844444306199</v>
      </c>
      <c r="BN37" s="12">
        <f t="shared" si="44"/>
        <v>-1.3213796733064935</v>
      </c>
      <c r="BO37" s="12">
        <f t="shared" si="44"/>
        <v>2.1187505657469727</v>
      </c>
      <c r="BP37" s="12">
        <f t="shared" si="44"/>
        <v>-2.5931621086073902</v>
      </c>
      <c r="BQ37" s="12">
        <f t="shared" si="44"/>
        <v>0.38500997147714122</v>
      </c>
      <c r="BR37" s="12">
        <f t="shared" si="45"/>
        <v>-1.3806604941914142</v>
      </c>
      <c r="BS37" s="12">
        <f t="shared" si="46"/>
        <v>-0.7511748970837141</v>
      </c>
      <c r="BT37" s="12">
        <f t="shared" si="47"/>
        <v>-0.82550102806888126</v>
      </c>
      <c r="BU37" s="12">
        <f t="shared" si="48"/>
        <v>-3.7566844683312937</v>
      </c>
      <c r="BV37" s="12">
        <f t="shared" si="49"/>
        <v>-1.676116350581738</v>
      </c>
      <c r="BW37" s="12">
        <f t="shared" si="50"/>
        <v>0.64938570267757045</v>
      </c>
      <c r="BX37" s="12">
        <f t="shared" si="50"/>
        <v>3.4419678923941308E-2</v>
      </c>
      <c r="BY37" s="12">
        <f t="shared" si="51"/>
        <v>9.6000000000000002E-2</v>
      </c>
      <c r="BZ37" s="12">
        <f t="shared" si="52"/>
        <v>-0.18593528149244617</v>
      </c>
      <c r="CA37" s="12">
        <f t="shared" si="53"/>
        <v>-2.2072749131897207</v>
      </c>
    </row>
    <row r="38" spans="1:79" x14ac:dyDescent="0.25">
      <c r="A38" s="10">
        <v>1906</v>
      </c>
      <c r="B38" s="6">
        <v>4.3731789519460669E-2</v>
      </c>
      <c r="C38" s="10">
        <v>195514.62034922745</v>
      </c>
      <c r="D38" s="6">
        <v>4020.7020318795035</v>
      </c>
      <c r="E38" s="6">
        <v>1626.788396601492</v>
      </c>
      <c r="F38" s="6">
        <v>1.0339769171772671E-2</v>
      </c>
      <c r="G38" s="6">
        <v>40206.466</v>
      </c>
      <c r="H38" s="6">
        <v>0.46915252925489481</v>
      </c>
      <c r="I38" s="6">
        <v>0.92544627189999995</v>
      </c>
      <c r="J38" s="4">
        <v>9.4399999999999998E-2</v>
      </c>
      <c r="K38" s="6">
        <v>2210</v>
      </c>
      <c r="L38" s="6">
        <v>17367.325077470992</v>
      </c>
      <c r="M38" s="8">
        <v>0.11900000000000001</v>
      </c>
      <c r="N38" s="12">
        <v>10739.271620486978</v>
      </c>
      <c r="O38" s="12">
        <f t="shared" si="54"/>
        <v>9.8795566081844033E-4</v>
      </c>
      <c r="P38" s="8">
        <v>19520</v>
      </c>
      <c r="Q38" s="8">
        <v>1007.295152783003</v>
      </c>
      <c r="R38" s="8">
        <v>56.600456343717745</v>
      </c>
      <c r="S38" s="8">
        <f t="shared" si="28"/>
        <v>0.447330747314309</v>
      </c>
      <c r="T38" s="36"/>
      <c r="U38" s="4">
        <f t="shared" si="55"/>
        <v>4.3731789519460669E-2</v>
      </c>
      <c r="V38" s="29">
        <f t="shared" si="56"/>
        <v>195514.62034922745</v>
      </c>
      <c r="W38" s="29">
        <f t="shared" si="57"/>
        <v>388858.00689399586</v>
      </c>
      <c r="X38" s="29">
        <f t="shared" si="58"/>
        <v>157333.14444219763</v>
      </c>
      <c r="Y38" s="12">
        <f t="shared" si="59"/>
        <v>91726.17864315059</v>
      </c>
      <c r="Z38" s="12">
        <f t="shared" si="60"/>
        <v>103788.44170607686</v>
      </c>
      <c r="AA38" s="12">
        <f t="shared" si="61"/>
        <v>359867.19277851295</v>
      </c>
      <c r="AB38" s="12">
        <f t="shared" si="62"/>
        <v>28990.814115482914</v>
      </c>
      <c r="AC38" s="12">
        <f t="shared" si="29"/>
        <v>63217.394251359932</v>
      </c>
      <c r="AD38" s="12">
        <f t="shared" si="30"/>
        <v>94115.750190837716</v>
      </c>
      <c r="AE38" s="12">
        <f t="shared" si="63"/>
        <v>0.47167046953098118</v>
      </c>
      <c r="AF38" s="12">
        <f t="shared" si="64"/>
        <v>0.4446263337346788</v>
      </c>
      <c r="AK38" s="12">
        <f t="shared" si="65"/>
        <v>9.4399999999999998E-2</v>
      </c>
      <c r="AM38" s="12">
        <f t="shared" si="66"/>
        <v>0.11900000000000001</v>
      </c>
      <c r="AN38" s="37"/>
      <c r="AO38" s="12">
        <f t="shared" si="67"/>
        <v>4.3731789519460669E-2</v>
      </c>
      <c r="AP38" s="12">
        <f t="shared" si="68"/>
        <v>4862.7656145961064</v>
      </c>
      <c r="AQ38" s="12">
        <f t="shared" si="69"/>
        <v>9671.5291240467614</v>
      </c>
      <c r="AR38" s="12">
        <f t="shared" si="70"/>
        <v>3913.1304015179453</v>
      </c>
      <c r="AS38" s="12">
        <f t="shared" si="71"/>
        <v>22813.787872614961</v>
      </c>
      <c r="AT38" s="12">
        <f t="shared" si="72"/>
        <v>2868.2075859273441</v>
      </c>
      <c r="AU38" s="12">
        <f t="shared" si="73"/>
        <v>89504.805714213464</v>
      </c>
      <c r="AV38" s="12">
        <f t="shared" si="74"/>
        <v>801.16505847268206</v>
      </c>
      <c r="AW38" s="12">
        <f t="shared" si="75"/>
        <v>15723.190954250973</v>
      </c>
      <c r="AX38" s="12">
        <f t="shared" si="76"/>
        <v>2600.9014512142762</v>
      </c>
      <c r="AY38" s="12">
        <f t="shared" si="31"/>
        <v>0.47167046953098118</v>
      </c>
      <c r="AZ38" s="12">
        <f t="shared" si="32"/>
        <v>0.4446263337346788</v>
      </c>
      <c r="BA38" s="12">
        <f t="shared" si="33"/>
        <v>2.5364885102291807E-2</v>
      </c>
      <c r="BB38" s="12">
        <f t="shared" si="34"/>
        <v>0.20175286857762159</v>
      </c>
      <c r="BC38" s="12">
        <f t="shared" si="35"/>
        <v>1262.1076878126685</v>
      </c>
      <c r="BD38" s="12">
        <f t="shared" si="36"/>
        <v>680.60847623344557</v>
      </c>
      <c r="BE38" s="12">
        <f t="shared" si="37"/>
        <v>9.4399999999999998E-2</v>
      </c>
      <c r="BF38" s="12">
        <f t="shared" si="77"/>
        <v>544.24527658461466</v>
      </c>
      <c r="BG38" s="12">
        <f t="shared" si="38"/>
        <v>0.11900000000000001</v>
      </c>
      <c r="BH38" s="37"/>
      <c r="BI38" s="12">
        <f t="shared" si="39"/>
        <v>4.3731789519460669E-2</v>
      </c>
      <c r="BJ38" s="12">
        <f t="shared" si="40"/>
        <v>-0.77557141468019775</v>
      </c>
      <c r="BK38" s="12">
        <f t="shared" si="78"/>
        <v>-8.7992319560362978E-2</v>
      </c>
      <c r="BL38" s="12">
        <f t="shared" si="79"/>
        <v>-0.99284107936695754</v>
      </c>
      <c r="BM38" s="12">
        <f t="shared" si="80"/>
        <v>0.77018633719657059</v>
      </c>
      <c r="BN38" s="12">
        <f t="shared" si="44"/>
        <v>-1.3034914470940839</v>
      </c>
      <c r="BO38" s="12">
        <f t="shared" si="44"/>
        <v>2.13711357172755</v>
      </c>
      <c r="BP38" s="12">
        <f t="shared" si="44"/>
        <v>-2.578867034875997</v>
      </c>
      <c r="BQ38" s="12">
        <f t="shared" si="44"/>
        <v>0.39795800607103976</v>
      </c>
      <c r="BR38" s="12">
        <f t="shared" si="45"/>
        <v>-1.4013206503003957</v>
      </c>
      <c r="BS38" s="12">
        <f t="shared" si="46"/>
        <v>-0.7514746949955573</v>
      </c>
      <c r="BT38" s="12">
        <f t="shared" si="47"/>
        <v>-0.81052104903361133</v>
      </c>
      <c r="BU38" s="12">
        <f t="shared" si="48"/>
        <v>-3.6743895377473761</v>
      </c>
      <c r="BV38" s="12">
        <f t="shared" si="49"/>
        <v>-1.6007117534567212</v>
      </c>
      <c r="BW38" s="12">
        <f t="shared" si="50"/>
        <v>0.65508455217519623</v>
      </c>
      <c r="BX38" s="12">
        <f t="shared" si="50"/>
        <v>3.753339769224364E-2</v>
      </c>
      <c r="BY38" s="12">
        <f t="shared" si="51"/>
        <v>9.4399999999999998E-2</v>
      </c>
      <c r="BZ38" s="12">
        <f t="shared" si="52"/>
        <v>-0.18605379704079156</v>
      </c>
      <c r="CA38" s="12">
        <f t="shared" si="53"/>
        <v>-2.1286317858706076</v>
      </c>
    </row>
    <row r="39" spans="1:79" x14ac:dyDescent="0.25">
      <c r="A39" s="10">
        <v>1907</v>
      </c>
      <c r="B39" s="6">
        <v>3.3385194052590862E-2</v>
      </c>
      <c r="C39" s="10">
        <v>200255.13581903157</v>
      </c>
      <c r="D39" s="6">
        <v>4175.398019934486</v>
      </c>
      <c r="E39" s="6">
        <v>1668.2411020641573</v>
      </c>
      <c r="F39" s="6">
        <v>1.0459070550601237E-2</v>
      </c>
      <c r="G39" s="6">
        <v>40593.378000000004</v>
      </c>
      <c r="H39" s="6">
        <v>0.4683420108743474</v>
      </c>
      <c r="I39" s="6">
        <v>0.92207288740000004</v>
      </c>
      <c r="J39" s="4">
        <v>9.2799999999999994E-2</v>
      </c>
      <c r="K39" s="6">
        <v>2513</v>
      </c>
      <c r="L39" s="6">
        <v>17661.115415592471</v>
      </c>
      <c r="M39" s="8">
        <v>0.13300000000000001</v>
      </c>
      <c r="N39" s="12">
        <v>9597.8997574400528</v>
      </c>
      <c r="O39" s="12">
        <f t="shared" si="54"/>
        <v>3.1742336386796133E-2</v>
      </c>
      <c r="P39" s="8">
        <v>19690</v>
      </c>
      <c r="Q39" s="8">
        <v>864.12926267927344</v>
      </c>
      <c r="R39" s="8">
        <v>56.580430789445359</v>
      </c>
      <c r="S39" s="8">
        <f t="shared" si="28"/>
        <v>0.45081084996784321</v>
      </c>
      <c r="T39" s="36"/>
      <c r="U39" s="4">
        <f t="shared" si="55"/>
        <v>3.3385194052590862E-2</v>
      </c>
      <c r="V39" s="29">
        <f t="shared" si="56"/>
        <v>200255.13581903157</v>
      </c>
      <c r="W39" s="29">
        <f t="shared" si="57"/>
        <v>399213.10404531733</v>
      </c>
      <c r="X39" s="29">
        <f t="shared" si="58"/>
        <v>159501.84999643767</v>
      </c>
      <c r="Y39" s="12">
        <f t="shared" si="59"/>
        <v>93787.892997400792</v>
      </c>
      <c r="Z39" s="12">
        <f t="shared" si="60"/>
        <v>106467.24282163076</v>
      </c>
      <c r="AA39" s="12">
        <f t="shared" si="61"/>
        <v>368103.57953498239</v>
      </c>
      <c r="AB39" s="12">
        <f t="shared" si="62"/>
        <v>31109.524510334944</v>
      </c>
      <c r="AC39" s="12">
        <f t="shared" si="29"/>
        <v>69489.363718248875</v>
      </c>
      <c r="AD39" s="12">
        <f t="shared" si="30"/>
        <v>90012.486278188808</v>
      </c>
      <c r="AE39" s="12">
        <f t="shared" si="63"/>
        <v>0.47150358991204466</v>
      </c>
      <c r="AF39" s="12">
        <f t="shared" si="64"/>
        <v>0.44851165664070974</v>
      </c>
      <c r="AK39" s="12">
        <f t="shared" si="65"/>
        <v>9.2799999999999994E-2</v>
      </c>
      <c r="AM39" s="12">
        <f t="shared" si="66"/>
        <v>0.13300000000000001</v>
      </c>
      <c r="AN39" s="37"/>
      <c r="AO39" s="12">
        <f t="shared" si="67"/>
        <v>3.3385194052590862E-2</v>
      </c>
      <c r="AP39" s="12">
        <f t="shared" si="68"/>
        <v>4933.1971293207371</v>
      </c>
      <c r="AQ39" s="12">
        <f t="shared" si="69"/>
        <v>9834.4391059378522</v>
      </c>
      <c r="AR39" s="12">
        <f t="shared" si="70"/>
        <v>3929.2578704939915</v>
      </c>
      <c r="AS39" s="12">
        <f t="shared" si="71"/>
        <v>23104.234635856315</v>
      </c>
      <c r="AT39" s="12">
        <f t="shared" si="72"/>
        <v>2914.192961927894</v>
      </c>
      <c r="AU39" s="12">
        <f t="shared" si="73"/>
        <v>90680.696623715892</v>
      </c>
      <c r="AV39" s="12">
        <f t="shared" si="74"/>
        <v>851.52160396251338</v>
      </c>
      <c r="AW39" s="12">
        <f t="shared" si="75"/>
        <v>17118.39889704396</v>
      </c>
      <c r="AX39" s="12">
        <f t="shared" si="76"/>
        <v>2463.7977564328844</v>
      </c>
      <c r="AY39" s="12">
        <f t="shared" si="31"/>
        <v>0.47150358991204466</v>
      </c>
      <c r="AZ39" s="12">
        <f t="shared" si="32"/>
        <v>0.44851165664070974</v>
      </c>
      <c r="BA39" s="12">
        <f t="shared" si="33"/>
        <v>2.8398050337551915E-2</v>
      </c>
      <c r="BB39" s="12">
        <f t="shared" si="34"/>
        <v>0.22514474050668315</v>
      </c>
      <c r="BC39" s="12">
        <f t="shared" si="35"/>
        <v>1273.4961298445792</v>
      </c>
      <c r="BD39" s="12">
        <f t="shared" si="36"/>
        <v>674.86668477528178</v>
      </c>
      <c r="BE39" s="12">
        <f t="shared" si="37"/>
        <v>9.2799999999999994E-2</v>
      </c>
      <c r="BF39" s="12">
        <f t="shared" si="77"/>
        <v>546.39603538318568</v>
      </c>
      <c r="BG39" s="12">
        <f t="shared" si="38"/>
        <v>0.13300000000000001</v>
      </c>
      <c r="BH39" s="37"/>
      <c r="BI39" s="12">
        <f t="shared" si="39"/>
        <v>3.3385194052590862E-2</v>
      </c>
      <c r="BJ39" s="12">
        <f t="shared" si="40"/>
        <v>-0.76119146444325048</v>
      </c>
      <c r="BK39" s="12">
        <f t="shared" si="78"/>
        <v>-7.128832743582357E-2</v>
      </c>
      <c r="BL39" s="12">
        <f t="shared" si="79"/>
        <v>-0.98872817621782028</v>
      </c>
      <c r="BM39" s="12">
        <f t="shared" si="80"/>
        <v>0.78283717105406836</v>
      </c>
      <c r="BN39" s="12">
        <f t="shared" si="44"/>
        <v>-1.2875858227436783</v>
      </c>
      <c r="BO39" s="12">
        <f t="shared" si="44"/>
        <v>2.150165760587285</v>
      </c>
      <c r="BP39" s="12">
        <f t="shared" si="44"/>
        <v>-2.5179091547908725</v>
      </c>
      <c r="BQ39" s="12">
        <f t="shared" si="44"/>
        <v>0.48297509672857453</v>
      </c>
      <c r="BR39" s="12">
        <f t="shared" si="45"/>
        <v>-1.4554747843097979</v>
      </c>
      <c r="BS39" s="12">
        <f t="shared" si="46"/>
        <v>-0.75182856312627433</v>
      </c>
      <c r="BT39" s="12">
        <f t="shared" si="47"/>
        <v>-0.80182060754073847</v>
      </c>
      <c r="BU39" s="12">
        <f t="shared" si="48"/>
        <v>-3.5614347862577018</v>
      </c>
      <c r="BV39" s="12">
        <f t="shared" si="49"/>
        <v>-1.4910117924599553</v>
      </c>
      <c r="BW39" s="12">
        <f t="shared" si="50"/>
        <v>0.66406743706627525</v>
      </c>
      <c r="BX39" s="12">
        <f t="shared" si="50"/>
        <v>2.9061348972101133E-2</v>
      </c>
      <c r="BY39" s="12">
        <f t="shared" si="51"/>
        <v>9.2799999999999994E-2</v>
      </c>
      <c r="BZ39" s="12">
        <f t="shared" si="52"/>
        <v>-0.18210976601435058</v>
      </c>
      <c r="CA39" s="12">
        <f t="shared" si="53"/>
        <v>-2.0174061507603831</v>
      </c>
    </row>
    <row r="40" spans="1:79" x14ac:dyDescent="0.25">
      <c r="A40" s="10">
        <v>1908</v>
      </c>
      <c r="B40" s="6">
        <v>1.7292277614858166E-2</v>
      </c>
      <c r="C40" s="10">
        <v>192159.27463161922</v>
      </c>
      <c r="D40" s="6">
        <v>4108.5024575323314</v>
      </c>
      <c r="E40" s="6">
        <v>1670.0834445291646</v>
      </c>
      <c r="F40" s="6">
        <v>1.0371364516939527E-2</v>
      </c>
      <c r="G40" s="6">
        <v>40984.171000000002</v>
      </c>
      <c r="H40" s="6">
        <v>0.4625936170212766</v>
      </c>
      <c r="I40" s="6">
        <v>0.92047989370000005</v>
      </c>
      <c r="J40" s="4">
        <v>9.1200000000000003E-2</v>
      </c>
      <c r="K40" s="6">
        <v>2485</v>
      </c>
      <c r="L40" s="6">
        <v>17316.5595704978</v>
      </c>
      <c r="M40" s="8">
        <v>0.13500000000000001</v>
      </c>
      <c r="N40" s="12">
        <v>8093.3641197872876</v>
      </c>
      <c r="O40" s="12">
        <f t="shared" si="54"/>
        <v>1.9841166042324665E-2</v>
      </c>
      <c r="P40" s="8">
        <v>19860</v>
      </c>
      <c r="Q40" s="8">
        <v>1401.4086586235264</v>
      </c>
      <c r="R40" s="8">
        <v>56.424967968561312</v>
      </c>
      <c r="S40" s="8">
        <f t="shared" si="28"/>
        <v>0.4370281240273291</v>
      </c>
      <c r="T40" s="36"/>
      <c r="U40" s="4">
        <f t="shared" si="55"/>
        <v>1.7292277614858166E-2</v>
      </c>
      <c r="V40" s="29">
        <f t="shared" si="56"/>
        <v>192159.27463161922</v>
      </c>
      <c r="W40" s="29">
        <f t="shared" si="57"/>
        <v>396139.04716413387</v>
      </c>
      <c r="X40" s="29">
        <f t="shared" si="58"/>
        <v>161028.32388172462</v>
      </c>
      <c r="Y40" s="12">
        <f t="shared" si="59"/>
        <v>88891.653896025571</v>
      </c>
      <c r="Z40" s="12">
        <f t="shared" si="60"/>
        <v>103267.62073559365</v>
      </c>
      <c r="AA40" s="12">
        <f t="shared" si="61"/>
        <v>364638.02802406123</v>
      </c>
      <c r="AB40" s="12">
        <f t="shared" si="62"/>
        <v>31501.019140072618</v>
      </c>
      <c r="AC40" s="12">
        <f t="shared" si="29"/>
        <v>66495.145276274779</v>
      </c>
      <c r="AD40" s="12">
        <f t="shared" si="30"/>
        <v>94533.178605449837</v>
      </c>
      <c r="AE40" s="12">
        <f t="shared" si="63"/>
        <v>0.4702080664046776</v>
      </c>
      <c r="AF40" s="12">
        <f t="shared" si="64"/>
        <v>0.43334146376317922</v>
      </c>
      <c r="AK40" s="12">
        <f t="shared" si="65"/>
        <v>9.1200000000000003E-2</v>
      </c>
      <c r="AM40" s="12">
        <f t="shared" si="66"/>
        <v>0.13500000000000001</v>
      </c>
      <c r="AN40" s="37"/>
      <c r="AO40" s="12">
        <f t="shared" si="67"/>
        <v>1.7292277614858166E-2</v>
      </c>
      <c r="AP40" s="12">
        <f t="shared" si="68"/>
        <v>4688.6217274376295</v>
      </c>
      <c r="AQ40" s="12">
        <f t="shared" si="69"/>
        <v>9665.6596314741564</v>
      </c>
      <c r="AR40" s="12">
        <f t="shared" si="70"/>
        <v>3929.0369904450336</v>
      </c>
      <c r="AS40" s="12">
        <f t="shared" si="71"/>
        <v>21689.264837399191</v>
      </c>
      <c r="AT40" s="12">
        <f t="shared" si="72"/>
        <v>2799.6613818863448</v>
      </c>
      <c r="AU40" s="12">
        <f t="shared" si="73"/>
        <v>88970.453501197131</v>
      </c>
      <c r="AV40" s="12">
        <f t="shared" si="74"/>
        <v>854.01586817160364</v>
      </c>
      <c r="AW40" s="12">
        <f t="shared" si="75"/>
        <v>16224.591995840239</v>
      </c>
      <c r="AX40" s="12">
        <f t="shared" si="76"/>
        <v>2562.8642120677878</v>
      </c>
      <c r="AY40" s="12">
        <f t="shared" si="31"/>
        <v>0.4702080664046776</v>
      </c>
      <c r="AZ40" s="12">
        <f t="shared" si="32"/>
        <v>0.43334146376317922</v>
      </c>
      <c r="BA40" s="12">
        <f t="shared" si="33"/>
        <v>2.9183282049866848E-2</v>
      </c>
      <c r="BB40" s="12">
        <f t="shared" si="34"/>
        <v>0.22608588927908277</v>
      </c>
      <c r="BC40" s="12">
        <f t="shared" si="35"/>
        <v>1204.6698409379551</v>
      </c>
      <c r="BD40" s="12">
        <f t="shared" si="36"/>
        <v>663.56665255002008</v>
      </c>
      <c r="BE40" s="12">
        <f t="shared" si="37"/>
        <v>9.1200000000000003E-2</v>
      </c>
      <c r="BF40" s="12">
        <f t="shared" si="77"/>
        <v>533.48126986779766</v>
      </c>
      <c r="BG40" s="12">
        <f t="shared" si="38"/>
        <v>0.13500000000000001</v>
      </c>
      <c r="BH40" s="37"/>
      <c r="BI40" s="12">
        <f t="shared" si="39"/>
        <v>1.7292277614858166E-2</v>
      </c>
      <c r="BJ40" s="12">
        <f t="shared" si="40"/>
        <v>-0.81204008272083583</v>
      </c>
      <c r="BK40" s="12">
        <f t="shared" si="78"/>
        <v>-8.8599387405339847E-2</v>
      </c>
      <c r="BL40" s="12">
        <f t="shared" si="79"/>
        <v>-0.98878439198801571</v>
      </c>
      <c r="BM40" s="12">
        <f t="shared" si="80"/>
        <v>0.71963868294150257</v>
      </c>
      <c r="BN40" s="12">
        <f t="shared" si="44"/>
        <v>-1.327680272415269</v>
      </c>
      <c r="BO40" s="12">
        <f t="shared" si="44"/>
        <v>2.1311255842383194</v>
      </c>
      <c r="BP40" s="12">
        <f t="shared" si="44"/>
        <v>-2.5149842516116023</v>
      </c>
      <c r="BQ40" s="12">
        <f t="shared" si="44"/>
        <v>0.42934936839594284</v>
      </c>
      <c r="BR40" s="12">
        <f t="shared" si="45"/>
        <v>-1.4160532813391593</v>
      </c>
      <c r="BS40" s="12">
        <f t="shared" si="46"/>
        <v>-0.7545799877602859</v>
      </c>
      <c r="BT40" s="12">
        <f t="shared" si="47"/>
        <v>-0.83622926184621915</v>
      </c>
      <c r="BU40" s="12">
        <f t="shared" si="48"/>
        <v>-3.5341592662060459</v>
      </c>
      <c r="BV40" s="12">
        <f t="shared" si="49"/>
        <v>-1.4868403108492743</v>
      </c>
      <c r="BW40" s="12">
        <f t="shared" si="50"/>
        <v>0.60850699910220751</v>
      </c>
      <c r="BX40" s="12">
        <f t="shared" si="50"/>
        <v>1.2175486360565726E-2</v>
      </c>
      <c r="BY40" s="12">
        <f t="shared" si="51"/>
        <v>9.1200000000000003E-2</v>
      </c>
      <c r="BZ40" s="12">
        <f t="shared" si="52"/>
        <v>-0.20602985625843273</v>
      </c>
      <c r="CA40" s="12">
        <f t="shared" si="53"/>
        <v>-2.0024805005437076</v>
      </c>
    </row>
    <row r="41" spans="1:79" x14ac:dyDescent="0.25">
      <c r="A41" s="10">
        <v>1909</v>
      </c>
      <c r="B41" s="6">
        <v>2.9124292590045966E-2</v>
      </c>
      <c r="C41" s="10">
        <v>196673.47941078318</v>
      </c>
      <c r="D41" s="6">
        <v>4101.5341697821068</v>
      </c>
      <c r="E41" s="6">
        <v>1686.664526714231</v>
      </c>
      <c r="F41" s="6">
        <v>1.0347674587493833E-2</v>
      </c>
      <c r="G41" s="6">
        <v>41379.848000000005</v>
      </c>
      <c r="H41" s="6">
        <v>0.46765851063829794</v>
      </c>
      <c r="I41" s="6">
        <v>0.92160439490000001</v>
      </c>
      <c r="J41" s="4">
        <v>8.9599999999999999E-2</v>
      </c>
      <c r="K41" s="6">
        <v>2477</v>
      </c>
      <c r="L41" s="6">
        <v>17393.293494609527</v>
      </c>
      <c r="M41" s="8">
        <v>0.13400000000000001</v>
      </c>
      <c r="N41" s="12">
        <v>8664.0500513107509</v>
      </c>
      <c r="O41" s="12">
        <f t="shared" si="54"/>
        <v>1.2804504793444194E-2</v>
      </c>
      <c r="P41" s="8">
        <v>20040</v>
      </c>
      <c r="Q41" s="8">
        <v>1499.6141115351061</v>
      </c>
      <c r="R41" s="8">
        <v>56.323224450564524</v>
      </c>
      <c r="S41" s="8">
        <f t="shared" si="28"/>
        <v>0.43423748993516603</v>
      </c>
      <c r="T41" s="36"/>
      <c r="U41" s="4">
        <f t="shared" si="55"/>
        <v>2.9124292590045966E-2</v>
      </c>
      <c r="V41" s="29">
        <f t="shared" si="56"/>
        <v>196673.47941078318</v>
      </c>
      <c r="W41" s="29">
        <f t="shared" si="57"/>
        <v>396372.55067328928</v>
      </c>
      <c r="X41" s="29">
        <f t="shared" si="58"/>
        <v>162999.37850314006</v>
      </c>
      <c r="Y41" s="12">
        <f t="shared" si="59"/>
        <v>91976.026463298826</v>
      </c>
      <c r="Z41" s="12">
        <f t="shared" si="60"/>
        <v>104697.45294748436</v>
      </c>
      <c r="AA41" s="12">
        <f t="shared" si="61"/>
        <v>365298.68471822637</v>
      </c>
      <c r="AB41" s="12">
        <f t="shared" si="62"/>
        <v>31073.86595506292</v>
      </c>
      <c r="AC41" s="12">
        <f t="shared" si="29"/>
        <v>68222.871775829321</v>
      </c>
      <c r="AD41" s="12">
        <f t="shared" si="30"/>
        <v>94776.506727310742</v>
      </c>
      <c r="AE41" s="12">
        <f t="shared" si="63"/>
        <v>0.46936020375470439</v>
      </c>
      <c r="AF41" s="12">
        <f t="shared" si="64"/>
        <v>0.43033496617743966</v>
      </c>
      <c r="AK41" s="12">
        <f t="shared" si="65"/>
        <v>8.9599999999999999E-2</v>
      </c>
      <c r="AM41" s="12">
        <f t="shared" si="66"/>
        <v>0.13400000000000001</v>
      </c>
      <c r="AN41" s="37"/>
      <c r="AO41" s="12">
        <f t="shared" si="67"/>
        <v>2.9124292590045966E-2</v>
      </c>
      <c r="AP41" s="12">
        <f t="shared" si="68"/>
        <v>4752.8806633311742</v>
      </c>
      <c r="AQ41" s="12">
        <f t="shared" si="69"/>
        <v>9578.878846372012</v>
      </c>
      <c r="AR41" s="12">
        <f t="shared" si="70"/>
        <v>3939.100465113841</v>
      </c>
      <c r="AS41" s="12">
        <f t="shared" si="71"/>
        <v>22227.250922550225</v>
      </c>
      <c r="AT41" s="12">
        <f t="shared" si="72"/>
        <v>2811.2839678623905</v>
      </c>
      <c r="AU41" s="12">
        <f t="shared" si="73"/>
        <v>88279.368430310875</v>
      </c>
      <c r="AV41" s="12">
        <f t="shared" si="74"/>
        <v>834.38000371213741</v>
      </c>
      <c r="AW41" s="12">
        <f t="shared" si="75"/>
        <v>16486.979791667985</v>
      </c>
      <c r="AX41" s="12">
        <f t="shared" si="76"/>
        <v>2544.8916510522686</v>
      </c>
      <c r="AY41" s="12">
        <f t="shared" si="31"/>
        <v>0.46936020375470439</v>
      </c>
      <c r="AZ41" s="12">
        <f t="shared" si="32"/>
        <v>0.43033496617743966</v>
      </c>
      <c r="BA41" s="12">
        <f t="shared" si="33"/>
        <v>2.8653386381679666E-2</v>
      </c>
      <c r="BB41" s="12">
        <f t="shared" si="34"/>
        <v>0.22654630985949276</v>
      </c>
      <c r="BC41" s="12">
        <f t="shared" si="35"/>
        <v>1239.0065503655985</v>
      </c>
      <c r="BD41" s="12">
        <f t="shared" si="36"/>
        <v>674.26544735403604</v>
      </c>
      <c r="BE41" s="12">
        <f t="shared" si="37"/>
        <v>8.9599999999999999E-2</v>
      </c>
      <c r="BF41" s="12">
        <f t="shared" si="77"/>
        <v>544.69499538383263</v>
      </c>
      <c r="BG41" s="12">
        <f t="shared" si="38"/>
        <v>0.13400000000000001</v>
      </c>
      <c r="BH41" s="37"/>
      <c r="BI41" s="12">
        <f t="shared" si="39"/>
        <v>2.9124292590045966E-2</v>
      </c>
      <c r="BJ41" s="12">
        <f t="shared" si="40"/>
        <v>-0.79842785757769685</v>
      </c>
      <c r="BK41" s="12">
        <f t="shared" si="78"/>
        <v>-9.761819275855943E-2</v>
      </c>
      <c r="BL41" s="12">
        <f t="shared" si="79"/>
        <v>-0.98622635834582117</v>
      </c>
      <c r="BM41" s="12">
        <f t="shared" si="80"/>
        <v>0.74414030788390995</v>
      </c>
      <c r="BN41" s="12">
        <f t="shared" si="44"/>
        <v>-1.323537440191882</v>
      </c>
      <c r="BO41" s="12">
        <f t="shared" si="44"/>
        <v>2.1233276799553069</v>
      </c>
      <c r="BP41" s="12">
        <f t="shared" si="44"/>
        <v>-2.5382450876957421</v>
      </c>
      <c r="BQ41" s="12">
        <f t="shared" si="44"/>
        <v>0.44539221862257761</v>
      </c>
      <c r="BR41" s="12">
        <f t="shared" si="45"/>
        <v>-1.4230906714067908</v>
      </c>
      <c r="BS41" s="12">
        <f t="shared" si="46"/>
        <v>-0.75638478025284828</v>
      </c>
      <c r="BT41" s="12">
        <f t="shared" si="47"/>
        <v>-0.84319138244030012</v>
      </c>
      <c r="BU41" s="12">
        <f t="shared" si="48"/>
        <v>-3.5524836444928325</v>
      </c>
      <c r="BV41" s="12">
        <f t="shared" si="49"/>
        <v>-1.4848058964170403</v>
      </c>
      <c r="BW41" s="12">
        <f t="shared" si="50"/>
        <v>0.63661135007431247</v>
      </c>
      <c r="BX41" s="12">
        <f t="shared" si="50"/>
        <v>2.8170053825051184E-2</v>
      </c>
      <c r="BY41" s="12">
        <f t="shared" si="51"/>
        <v>8.9599999999999999E-2</v>
      </c>
      <c r="BZ41" s="12">
        <f t="shared" si="52"/>
        <v>-0.185227821849383</v>
      </c>
      <c r="CA41" s="12">
        <f t="shared" si="53"/>
        <v>-2.0099154790312257</v>
      </c>
    </row>
    <row r="42" spans="1:79" x14ac:dyDescent="0.25">
      <c r="A42" s="10">
        <v>1910</v>
      </c>
      <c r="B42" s="6">
        <v>1.6038271702694923E-2</v>
      </c>
      <c r="C42" s="10">
        <v>202248.01200561135</v>
      </c>
      <c r="D42" s="6">
        <v>4196.3028831851589</v>
      </c>
      <c r="E42" s="6">
        <v>1729.0384034094002</v>
      </c>
      <c r="F42" s="6">
        <v>1.0491773690354912E-2</v>
      </c>
      <c r="G42" s="6">
        <v>41767.133878833956</v>
      </c>
      <c r="H42" s="6">
        <v>0.47103510638297869</v>
      </c>
      <c r="I42" s="6">
        <v>0.9189807177</v>
      </c>
      <c r="J42" s="4">
        <v>8.7999999999999995E-2</v>
      </c>
      <c r="K42" s="6">
        <v>2565</v>
      </c>
      <c r="L42" s="6">
        <v>17866.974143118478</v>
      </c>
      <c r="M42" s="8">
        <v>0.13500000000000001</v>
      </c>
      <c r="N42" s="12">
        <v>8767.8111297695632</v>
      </c>
      <c r="O42" s="12">
        <f t="shared" si="54"/>
        <v>-2.8497543460404007E-3</v>
      </c>
      <c r="P42" s="8">
        <v>20209.999999999996</v>
      </c>
      <c r="Q42" s="8">
        <v>1164.6940965893414</v>
      </c>
      <c r="R42" s="8">
        <v>56.263077396974658</v>
      </c>
      <c r="S42" s="8">
        <f t="shared" si="28"/>
        <v>0.44183882570206673</v>
      </c>
      <c r="T42" s="36"/>
      <c r="U42" s="4">
        <f t="shared" si="55"/>
        <v>1.6038271702694923E-2</v>
      </c>
      <c r="V42" s="29">
        <f t="shared" si="56"/>
        <v>202248.01200561135</v>
      </c>
      <c r="W42" s="29">
        <f t="shared" si="57"/>
        <v>399961.24649951421</v>
      </c>
      <c r="X42" s="29">
        <f t="shared" si="58"/>
        <v>164799.4375821226</v>
      </c>
      <c r="Y42" s="12">
        <f t="shared" si="59"/>
        <v>95265.913850809098</v>
      </c>
      <c r="Z42" s="12">
        <f t="shared" si="60"/>
        <v>106982.09815480225</v>
      </c>
      <c r="AA42" s="12">
        <f t="shared" si="61"/>
        <v>367556.6733603102</v>
      </c>
      <c r="AB42" s="12">
        <f t="shared" si="62"/>
        <v>32404.573139204025</v>
      </c>
      <c r="AC42" s="12">
        <f t="shared" si="29"/>
        <v>62776.054195827863</v>
      </c>
      <c r="AD42" s="12">
        <f t="shared" si="30"/>
        <v>102023.38338629474</v>
      </c>
      <c r="AE42" s="12">
        <f t="shared" si="63"/>
        <v>0.46885897830812218</v>
      </c>
      <c r="AF42" s="12">
        <f t="shared" si="64"/>
        <v>0.43883658652361618</v>
      </c>
      <c r="AK42" s="12">
        <f t="shared" si="65"/>
        <v>8.7999999999999995E-2</v>
      </c>
      <c r="AM42" s="12">
        <f t="shared" si="66"/>
        <v>0.13500000000000001</v>
      </c>
      <c r="AN42" s="37"/>
      <c r="AO42" s="12">
        <f t="shared" si="67"/>
        <v>1.6038271702694923E-2</v>
      </c>
      <c r="AP42" s="12">
        <f t="shared" si="68"/>
        <v>4842.276527576224</v>
      </c>
      <c r="AQ42" s="12">
        <f t="shared" si="69"/>
        <v>9575.9801871921081</v>
      </c>
      <c r="AR42" s="12">
        <f t="shared" si="70"/>
        <v>3945.6726444338778</v>
      </c>
      <c r="AS42" s="12">
        <f t="shared" si="71"/>
        <v>22808.822393026672</v>
      </c>
      <c r="AT42" s="12">
        <f t="shared" si="72"/>
        <v>2845.9936536372848</v>
      </c>
      <c r="AU42" s="12">
        <f t="shared" si="73"/>
        <v>88001.411451067834</v>
      </c>
      <c r="AV42" s="12">
        <f t="shared" si="74"/>
        <v>862.04338009480455</v>
      </c>
      <c r="AW42" s="12">
        <f t="shared" si="75"/>
        <v>15030.012444220036</v>
      </c>
      <c r="AX42" s="12">
        <f t="shared" si="76"/>
        <v>2714.0793333465272</v>
      </c>
      <c r="AY42" s="12">
        <f t="shared" si="31"/>
        <v>0.46885897830812218</v>
      </c>
      <c r="AZ42" s="12">
        <f t="shared" si="32"/>
        <v>0.43883658652361618</v>
      </c>
      <c r="BA42" s="12">
        <f t="shared" si="33"/>
        <v>2.8660284163668521E-2</v>
      </c>
      <c r="BB42" s="12">
        <f t="shared" si="34"/>
        <v>0.2296938822710754</v>
      </c>
      <c r="BC42" s="12">
        <f t="shared" si="35"/>
        <v>1273.5805159393744</v>
      </c>
      <c r="BD42" s="12">
        <f t="shared" si="36"/>
        <v>666.75028682990512</v>
      </c>
      <c r="BE42" s="12">
        <f t="shared" si="37"/>
        <v>8.7999999999999995E-2</v>
      </c>
      <c r="BF42" s="12">
        <f t="shared" si="77"/>
        <v>548.28946615187908</v>
      </c>
      <c r="BG42" s="12">
        <f t="shared" si="38"/>
        <v>0.13500000000000001</v>
      </c>
      <c r="BH42" s="37"/>
      <c r="BI42" s="12">
        <f t="shared" si="39"/>
        <v>1.6038271702694923E-2</v>
      </c>
      <c r="BJ42" s="12">
        <f t="shared" si="40"/>
        <v>-0.77979378015997769</v>
      </c>
      <c r="BK42" s="12">
        <f t="shared" si="78"/>
        <v>-9.792084799574502E-2</v>
      </c>
      <c r="BL42" s="12">
        <f t="shared" si="79"/>
        <v>-0.98455930191926955</v>
      </c>
      <c r="BM42" s="12">
        <f t="shared" si="80"/>
        <v>0.76996866093565586</v>
      </c>
      <c r="BN42" s="12">
        <f t="shared" si="44"/>
        <v>-1.3112664775010827</v>
      </c>
      <c r="BO42" s="12">
        <f t="shared" si="44"/>
        <v>2.1201741063236548</v>
      </c>
      <c r="BP42" s="12">
        <f t="shared" si="44"/>
        <v>-2.5056284318913375</v>
      </c>
      <c r="BQ42" s="12">
        <f t="shared" si="44"/>
        <v>0.35287028448068736</v>
      </c>
      <c r="BR42" s="12">
        <f t="shared" si="45"/>
        <v>-1.3587259551051492</v>
      </c>
      <c r="BS42" s="12">
        <f t="shared" si="46"/>
        <v>-0.75745324166111716</v>
      </c>
      <c r="BT42" s="12">
        <f t="shared" si="47"/>
        <v>-0.82362817547068212</v>
      </c>
      <c r="BU42" s="12">
        <f t="shared" si="48"/>
        <v>-3.5522429416393413</v>
      </c>
      <c r="BV42" s="12">
        <f t="shared" si="49"/>
        <v>-1.4710078032026026</v>
      </c>
      <c r="BW42" s="12">
        <f t="shared" si="50"/>
        <v>0.66413369820134216</v>
      </c>
      <c r="BX42" s="12">
        <f t="shared" si="50"/>
        <v>1.6961774895796464E-2</v>
      </c>
      <c r="BY42" s="12">
        <f t="shared" si="51"/>
        <v>8.7999999999999995E-2</v>
      </c>
      <c r="BZ42" s="12">
        <f t="shared" si="52"/>
        <v>-0.178650447965024</v>
      </c>
      <c r="CA42" s="12">
        <f t="shared" si="53"/>
        <v>-2.0024805005437076</v>
      </c>
    </row>
    <row r="43" spans="1:79" x14ac:dyDescent="0.25">
      <c r="A43" s="10">
        <v>1911</v>
      </c>
      <c r="B43" s="6">
        <v>3.1854742827604206E-2</v>
      </c>
      <c r="C43" s="10">
        <v>209312.43109285127</v>
      </c>
      <c r="D43" s="6">
        <v>4324.5193777892882</v>
      </c>
      <c r="E43" s="6">
        <v>1783.3875061271171</v>
      </c>
      <c r="F43" s="6">
        <v>1.0550983294001353E-2</v>
      </c>
      <c r="G43" s="6">
        <v>42132.489989737951</v>
      </c>
      <c r="H43" s="6">
        <v>0.47159787234042555</v>
      </c>
      <c r="I43" s="6">
        <v>0.92699623109999996</v>
      </c>
      <c r="J43" s="4">
        <v>9.1600000000000001E-2</v>
      </c>
      <c r="K43" s="6">
        <v>3139</v>
      </c>
      <c r="L43" s="6">
        <v>18223.974002745861</v>
      </c>
      <c r="M43" s="8">
        <v>0.16200000000000001</v>
      </c>
      <c r="N43" s="12">
        <v>8923.4527474577808</v>
      </c>
      <c r="O43" s="12">
        <f t="shared" si="54"/>
        <v>-9.0273667000040358E-3</v>
      </c>
      <c r="P43" s="8">
        <v>20390</v>
      </c>
      <c r="Q43" s="8">
        <v>964.15</v>
      </c>
      <c r="R43" s="8">
        <v>56.261127485422548</v>
      </c>
      <c r="S43" s="8">
        <f t="shared" si="28"/>
        <v>0.4466732971075264</v>
      </c>
      <c r="T43" s="36"/>
      <c r="U43" s="4">
        <f t="shared" si="55"/>
        <v>3.1854742827604206E-2</v>
      </c>
      <c r="V43" s="29">
        <f t="shared" si="56"/>
        <v>209312.43109285127</v>
      </c>
      <c r="W43" s="29">
        <f t="shared" si="57"/>
        <v>409868.84892974352</v>
      </c>
      <c r="X43" s="29">
        <f t="shared" si="58"/>
        <v>169025.71603359876</v>
      </c>
      <c r="Y43" s="12">
        <f t="shared" si="59"/>
        <v>98711.297157790599</v>
      </c>
      <c r="Z43" s="12">
        <f t="shared" si="60"/>
        <v>110601.13393506069</v>
      </c>
      <c r="AA43" s="12">
        <f t="shared" si="61"/>
        <v>379946.87820316746</v>
      </c>
      <c r="AB43" s="12">
        <f t="shared" si="62"/>
        <v>29921.970726576026</v>
      </c>
      <c r="AC43" s="12">
        <f t="shared" si="29"/>
        <v>65786.100255311379</v>
      </c>
      <c r="AD43" s="12">
        <f t="shared" si="30"/>
        <v>103239.61577828738</v>
      </c>
      <c r="AE43" s="12">
        <f t="shared" si="63"/>
        <v>0.46884272904518792</v>
      </c>
      <c r="AF43" s="12">
        <f t="shared" si="64"/>
        <v>0.44421002689223071</v>
      </c>
      <c r="AK43" s="12">
        <f t="shared" si="65"/>
        <v>9.1600000000000001E-2</v>
      </c>
      <c r="AM43" s="12">
        <f t="shared" si="66"/>
        <v>0.16200000000000001</v>
      </c>
      <c r="AN43" s="37"/>
      <c r="AO43" s="12">
        <f t="shared" si="67"/>
        <v>3.1854742827604206E-2</v>
      </c>
      <c r="AP43" s="12">
        <f t="shared" si="68"/>
        <v>4967.9577718723176</v>
      </c>
      <c r="AQ43" s="12">
        <f t="shared" si="69"/>
        <v>9728.0946136716284</v>
      </c>
      <c r="AR43" s="12">
        <f t="shared" si="70"/>
        <v>4011.7665980521847</v>
      </c>
      <c r="AS43" s="12">
        <f t="shared" si="71"/>
        <v>23428.783150920663</v>
      </c>
      <c r="AT43" s="12">
        <f t="shared" si="72"/>
        <v>2916.7549519780573</v>
      </c>
      <c r="AU43" s="12">
        <f t="shared" si="73"/>
        <v>90179.070426578081</v>
      </c>
      <c r="AV43" s="12">
        <f t="shared" si="74"/>
        <v>789.09730112646525</v>
      </c>
      <c r="AW43" s="12">
        <f t="shared" si="75"/>
        <v>15614.102150462659</v>
      </c>
      <c r="AX43" s="12">
        <f t="shared" si="76"/>
        <v>2722.61820333991</v>
      </c>
      <c r="AY43" s="12">
        <f t="shared" si="31"/>
        <v>0.46884272904518792</v>
      </c>
      <c r="AZ43" s="12">
        <f t="shared" si="32"/>
        <v>0.44421002689223071</v>
      </c>
      <c r="BA43" s="12">
        <f t="shared" si="33"/>
        <v>3.4351300016692912E-2</v>
      </c>
      <c r="BB43" s="12">
        <f t="shared" si="34"/>
        <v>0.27592621673532003</v>
      </c>
      <c r="BC43" s="12">
        <f t="shared" si="35"/>
        <v>1298.6705040650154</v>
      </c>
      <c r="BD43" s="12">
        <f t="shared" si="36"/>
        <v>695.74312941090284</v>
      </c>
      <c r="BE43" s="12">
        <f t="shared" si="37"/>
        <v>9.1600000000000001E-2</v>
      </c>
      <c r="BF43" s="12">
        <f t="shared" si="77"/>
        <v>555.61833234195558</v>
      </c>
      <c r="BG43" s="12">
        <f t="shared" si="38"/>
        <v>0.16200000000000001</v>
      </c>
      <c r="BH43" s="37"/>
      <c r="BI43" s="12">
        <f t="shared" si="39"/>
        <v>3.1854742827604206E-2</v>
      </c>
      <c r="BJ43" s="12">
        <f t="shared" si="40"/>
        <v>-0.75416990267325335</v>
      </c>
      <c r="BK43" s="12">
        <f t="shared" si="78"/>
        <v>-8.2160696154121401E-2</v>
      </c>
      <c r="BL43" s="12">
        <f t="shared" si="79"/>
        <v>-0.96794705479427878</v>
      </c>
      <c r="BM43" s="12">
        <f t="shared" si="80"/>
        <v>0.79678656841498829</v>
      </c>
      <c r="BN43" s="12">
        <f t="shared" si="44"/>
        <v>-1.2867070667496761</v>
      </c>
      <c r="BO43" s="12">
        <f t="shared" si="44"/>
        <v>2.1446186177195843</v>
      </c>
      <c r="BP43" s="12">
        <f t="shared" si="44"/>
        <v>-2.5940443908956361</v>
      </c>
      <c r="BQ43" s="12">
        <f t="shared" si="44"/>
        <v>0.39099574266943821</v>
      </c>
      <c r="BR43" s="12">
        <f t="shared" si="45"/>
        <v>-1.3555847551553837</v>
      </c>
      <c r="BS43" s="12">
        <f t="shared" si="46"/>
        <v>-0.75748789929863336</v>
      </c>
      <c r="BT43" s="12">
        <f t="shared" si="47"/>
        <v>-0.81145779485394798</v>
      </c>
      <c r="BU43" s="12">
        <f t="shared" si="48"/>
        <v>-3.3711154148379943</v>
      </c>
      <c r="BV43" s="12">
        <f t="shared" si="49"/>
        <v>-1.2876217796733302</v>
      </c>
      <c r="BW43" s="12">
        <f t="shared" si="50"/>
        <v>0.68364251260815712</v>
      </c>
      <c r="BX43" s="12">
        <f t="shared" si="50"/>
        <v>5.9526706916779089E-2</v>
      </c>
      <c r="BY43" s="12">
        <f t="shared" si="51"/>
        <v>9.1600000000000001E-2</v>
      </c>
      <c r="BZ43" s="12">
        <f t="shared" si="52"/>
        <v>-0.1653722124455978</v>
      </c>
      <c r="CA43" s="12">
        <f t="shared" si="53"/>
        <v>-1.820158943749753</v>
      </c>
    </row>
    <row r="44" spans="1:79" x14ac:dyDescent="0.25">
      <c r="A44" s="10">
        <v>1912</v>
      </c>
      <c r="B44" s="6">
        <v>9.5512108734430567E-3</v>
      </c>
      <c r="C44" s="10">
        <v>213042.4881215835</v>
      </c>
      <c r="D44" s="6">
        <v>4568.4094490471434</v>
      </c>
      <c r="E44" s="6">
        <v>1847.8694924023746</v>
      </c>
      <c r="F44" s="6">
        <v>1.0812999520554282E-2</v>
      </c>
      <c r="G44" s="6">
        <v>42340.816603941312</v>
      </c>
      <c r="H44" s="6">
        <v>0.47159787234042555</v>
      </c>
      <c r="I44" s="6">
        <v>0.9284513593</v>
      </c>
      <c r="J44" s="4">
        <v>9.5199999999999993E-2</v>
      </c>
      <c r="K44" s="6">
        <v>3416</v>
      </c>
      <c r="L44" s="6">
        <v>18523.002127659016</v>
      </c>
      <c r="M44" s="8">
        <v>0.17300000000000001</v>
      </c>
      <c r="N44" s="12">
        <v>8923.4527474577808</v>
      </c>
      <c r="O44" s="12">
        <f t="shared" si="54"/>
        <v>-3.0748872736866106E-2</v>
      </c>
      <c r="P44" s="8">
        <v>20560</v>
      </c>
      <c r="Q44" s="8">
        <v>815.40088965398002</v>
      </c>
      <c r="R44" s="8">
        <v>55.951984732005869</v>
      </c>
      <c r="S44" s="8">
        <f t="shared" si="28"/>
        <v>0.44777460601558733</v>
      </c>
      <c r="T44" s="36"/>
      <c r="U44" s="4">
        <f t="shared" si="55"/>
        <v>9.5512108734430567E-3</v>
      </c>
      <c r="V44" s="29">
        <f t="shared" si="56"/>
        <v>213042.4881215835</v>
      </c>
      <c r="W44" s="29">
        <f t="shared" si="57"/>
        <v>422492.33807539864</v>
      </c>
      <c r="X44" s="29">
        <f t="shared" si="58"/>
        <v>170893.32972685192</v>
      </c>
      <c r="Y44" s="12">
        <f t="shared" si="59"/>
        <v>100470.38411624916</v>
      </c>
      <c r="Z44" s="12">
        <f t="shared" si="60"/>
        <v>112572.10400533435</v>
      </c>
      <c r="AA44" s="12">
        <f t="shared" si="61"/>
        <v>392263.58557993901</v>
      </c>
      <c r="AB44" s="12">
        <f t="shared" si="62"/>
        <v>30228.752495459627</v>
      </c>
      <c r="AC44" s="12">
        <f t="shared" si="29"/>
        <v>63309.919729247405</v>
      </c>
      <c r="AD44" s="12">
        <f t="shared" si="30"/>
        <v>107583.4099976045</v>
      </c>
      <c r="AE44" s="12">
        <f t="shared" si="63"/>
        <v>0.46626653943338225</v>
      </c>
      <c r="AF44" s="12">
        <f t="shared" si="64"/>
        <v>0.44571994674694343</v>
      </c>
      <c r="AK44" s="12">
        <f t="shared" si="65"/>
        <v>9.5199999999999993E-2</v>
      </c>
      <c r="AM44" s="12">
        <f t="shared" si="66"/>
        <v>0.17300000000000001</v>
      </c>
      <c r="AN44" s="37"/>
      <c r="AO44" s="12">
        <f t="shared" si="67"/>
        <v>9.5512108734430567E-3</v>
      </c>
      <c r="AP44" s="12">
        <f t="shared" si="68"/>
        <v>5031.6102807935058</v>
      </c>
      <c r="AQ44" s="12">
        <f t="shared" si="69"/>
        <v>9978.3700920891242</v>
      </c>
      <c r="AR44" s="12">
        <f t="shared" si="70"/>
        <v>4036.136839905545</v>
      </c>
      <c r="AS44" s="12">
        <f t="shared" si="71"/>
        <v>23728.967028684288</v>
      </c>
      <c r="AT44" s="12">
        <f t="shared" si="72"/>
        <v>2954.1261976945307</v>
      </c>
      <c r="AU44" s="12">
        <f t="shared" si="73"/>
        <v>92644.312755986146</v>
      </c>
      <c r="AV44" s="12">
        <f t="shared" si="74"/>
        <v>793.26535165612302</v>
      </c>
      <c r="AW44" s="12">
        <f t="shared" si="75"/>
        <v>14952.456000424465</v>
      </c>
      <c r="AX44" s="12">
        <f t="shared" si="76"/>
        <v>2823.2124887367754</v>
      </c>
      <c r="AY44" s="12">
        <f t="shared" si="31"/>
        <v>0.46626653943338225</v>
      </c>
      <c r="AZ44" s="12">
        <f t="shared" si="32"/>
        <v>0.44571994674694343</v>
      </c>
      <c r="BA44" s="12">
        <f t="shared" si="33"/>
        <v>3.6683795696838724E-2</v>
      </c>
      <c r="BB44" s="12">
        <f t="shared" si="34"/>
        <v>0.29466194750129859</v>
      </c>
      <c r="BC44" s="12">
        <f t="shared" si="35"/>
        <v>1309.7524768033129</v>
      </c>
      <c r="BD44" s="12">
        <f t="shared" si="36"/>
        <v>701.8754457567037</v>
      </c>
      <c r="BE44" s="12">
        <f t="shared" si="37"/>
        <v>9.5199999999999993E-2</v>
      </c>
      <c r="BF44" s="12">
        <f t="shared" si="77"/>
        <v>557.50336264443149</v>
      </c>
      <c r="BG44" s="12">
        <f t="shared" si="38"/>
        <v>0.17300000000000001</v>
      </c>
      <c r="BH44" s="37"/>
      <c r="BI44" s="12">
        <f t="shared" si="39"/>
        <v>9.5512108734430567E-3</v>
      </c>
      <c r="BJ44" s="12">
        <f t="shared" si="40"/>
        <v>-0.74143867901672145</v>
      </c>
      <c r="BK44" s="12">
        <f t="shared" si="78"/>
        <v>-5.675898768291443E-2</v>
      </c>
      <c r="BL44" s="12">
        <f t="shared" si="79"/>
        <v>-0.96189074049310774</v>
      </c>
      <c r="BM44" s="12">
        <f t="shared" si="80"/>
        <v>0.80951779207152019</v>
      </c>
      <c r="BN44" s="12">
        <f t="shared" si="44"/>
        <v>-1.2739758430931443</v>
      </c>
      <c r="BO44" s="12">
        <f t="shared" si="44"/>
        <v>2.171588819427519</v>
      </c>
      <c r="BP44" s="12">
        <f t="shared" si="44"/>
        <v>-2.5887762430887915</v>
      </c>
      <c r="BQ44" s="12">
        <f t="shared" si="44"/>
        <v>0.34769682006629798</v>
      </c>
      <c r="BR44" s="12">
        <f t="shared" si="45"/>
        <v>-1.319303330263103</v>
      </c>
      <c r="BS44" s="12">
        <f t="shared" si="46"/>
        <v>-0.76299783533770982</v>
      </c>
      <c r="BT44" s="12">
        <f t="shared" si="47"/>
        <v>-0.80806444627977081</v>
      </c>
      <c r="BU44" s="12">
        <f t="shared" si="48"/>
        <v>-3.3054201555725995</v>
      </c>
      <c r="BV44" s="12">
        <f t="shared" si="49"/>
        <v>-1.2219265204079353</v>
      </c>
      <c r="BW44" s="12">
        <f t="shared" si="50"/>
        <v>0.69213963097966191</v>
      </c>
      <c r="BX44" s="12">
        <f t="shared" si="50"/>
        <v>6.8302142229333437E-2</v>
      </c>
      <c r="BY44" s="12">
        <f t="shared" si="51"/>
        <v>9.5199999999999993E-2</v>
      </c>
      <c r="BZ44" s="12">
        <f t="shared" si="52"/>
        <v>-0.16198528339203055</v>
      </c>
      <c r="CA44" s="12">
        <f t="shared" si="53"/>
        <v>-1.754463684484358</v>
      </c>
    </row>
    <row r="45" spans="1:79" x14ac:dyDescent="0.25">
      <c r="A45" s="10">
        <v>1913</v>
      </c>
      <c r="B45" s="6">
        <v>4.1307937184323684E-2</v>
      </c>
      <c r="C45" s="10">
        <v>222505.6475226194</v>
      </c>
      <c r="D45" s="6">
        <v>4802.5439174546846</v>
      </c>
      <c r="E45" s="6">
        <v>1906.82445128261</v>
      </c>
      <c r="F45" s="6">
        <v>1.0806635392797364E-2</v>
      </c>
      <c r="G45" s="6">
        <v>42604.213993720827</v>
      </c>
      <c r="H45" s="6">
        <v>0.48003936170212763</v>
      </c>
      <c r="I45" s="6">
        <v>0.92573255300000001</v>
      </c>
      <c r="J45" s="4">
        <v>9.8799999999999999E-2</v>
      </c>
      <c r="K45" s="6">
        <v>4135</v>
      </c>
      <c r="L45" s="6">
        <v>18750.277623920443</v>
      </c>
      <c r="M45" s="8">
        <v>0.20699999999999999</v>
      </c>
      <c r="N45" s="12">
        <v>9805.4219143576775</v>
      </c>
      <c r="O45" s="12">
        <f t="shared" si="54"/>
        <v>-6.232804435317929E-3</v>
      </c>
      <c r="P45" s="8">
        <v>20739.999999999996</v>
      </c>
      <c r="Q45" s="8">
        <v>753.13651315822506</v>
      </c>
      <c r="R45" s="8">
        <v>55.924505656763174</v>
      </c>
      <c r="S45" s="8">
        <f t="shared" si="28"/>
        <v>0.44911421573884447</v>
      </c>
      <c r="T45" s="36"/>
      <c r="U45" s="4">
        <f t="shared" si="55"/>
        <v>4.1307937184323684E-2</v>
      </c>
      <c r="V45" s="29">
        <f t="shared" si="56"/>
        <v>222505.6475226194</v>
      </c>
      <c r="W45" s="29">
        <f t="shared" si="57"/>
        <v>444406.95395863784</v>
      </c>
      <c r="X45" s="29">
        <f t="shared" si="58"/>
        <v>176449.41112323554</v>
      </c>
      <c r="Y45" s="12">
        <f t="shared" si="59"/>
        <v>106811.46901187682</v>
      </c>
      <c r="Z45" s="12">
        <f t="shared" si="60"/>
        <v>115694.17851074258</v>
      </c>
      <c r="AA45" s="12">
        <f t="shared" si="61"/>
        <v>411401.98405908328</v>
      </c>
      <c r="AB45" s="12">
        <f t="shared" si="62"/>
        <v>33004.96989955457</v>
      </c>
      <c r="AC45" s="12">
        <f t="shared" si="29"/>
        <v>69626.830797855408</v>
      </c>
      <c r="AD45" s="12">
        <f t="shared" si="30"/>
        <v>106822.58032538011</v>
      </c>
      <c r="AE45" s="12">
        <f t="shared" si="63"/>
        <v>0.46603754713969309</v>
      </c>
      <c r="AF45" s="12">
        <f t="shared" si="64"/>
        <v>0.44723384558319468</v>
      </c>
      <c r="AK45" s="12">
        <f t="shared" si="65"/>
        <v>9.8799999999999999E-2</v>
      </c>
      <c r="AM45" s="12">
        <f t="shared" si="66"/>
        <v>0.20699999999999999</v>
      </c>
      <c r="AN45" s="37"/>
      <c r="AO45" s="12">
        <f t="shared" si="67"/>
        <v>4.1307937184323684E-2</v>
      </c>
      <c r="AP45" s="12">
        <f t="shared" si="68"/>
        <v>5222.6206439441212</v>
      </c>
      <c r="AQ45" s="12">
        <f t="shared" si="69"/>
        <v>10431.056280586146</v>
      </c>
      <c r="AR45" s="12">
        <f t="shared" si="70"/>
        <v>4141.59526917317</v>
      </c>
      <c r="AS45" s="12">
        <f t="shared" si="71"/>
        <v>25070.634803312907</v>
      </c>
      <c r="AT45" s="12">
        <f t="shared" si="72"/>
        <v>3017.285737347589</v>
      </c>
      <c r="AU45" s="12">
        <f t="shared" si="73"/>
        <v>96563.683611136978</v>
      </c>
      <c r="AV45" s="12">
        <f t="shared" si="74"/>
        <v>860.76435496938745</v>
      </c>
      <c r="AW45" s="12">
        <f t="shared" si="75"/>
        <v>16342.709856850608</v>
      </c>
      <c r="AX45" s="12">
        <f t="shared" si="76"/>
        <v>2785.9158705423429</v>
      </c>
      <c r="AY45" s="12">
        <f t="shared" si="31"/>
        <v>0.46603754713969309</v>
      </c>
      <c r="AZ45" s="12">
        <f t="shared" si="32"/>
        <v>0.44723384558319468</v>
      </c>
      <c r="BA45" s="12">
        <f t="shared" si="33"/>
        <v>4.3121463887048267E-2</v>
      </c>
      <c r="BB45" s="12">
        <f t="shared" si="34"/>
        <v>0.35829635221978751</v>
      </c>
      <c r="BC45" s="12">
        <f t="shared" si="35"/>
        <v>1367.1826798924735</v>
      </c>
      <c r="BD45" s="12">
        <f t="shared" si="36"/>
        <v>697.87379966240269</v>
      </c>
      <c r="BE45" s="12">
        <f t="shared" si="37"/>
        <v>9.8799999999999999E-2</v>
      </c>
      <c r="BF45" s="12">
        <f t="shared" si="77"/>
        <v>569.82333888016706</v>
      </c>
      <c r="BG45" s="12">
        <f t="shared" si="38"/>
        <v>0.20699999999999999</v>
      </c>
      <c r="BH45" s="37"/>
      <c r="BI45" s="12">
        <f t="shared" si="39"/>
        <v>4.1307937184323684E-2</v>
      </c>
      <c r="BJ45" s="12">
        <f t="shared" si="40"/>
        <v>-0.70417943225775326</v>
      </c>
      <c r="BK45" s="12">
        <f t="shared" si="78"/>
        <v>-1.239121005128074E-2</v>
      </c>
      <c r="BL45" s="12">
        <f t="shared" si="79"/>
        <v>-0.93609770290803995</v>
      </c>
      <c r="BM45" s="12">
        <f t="shared" si="80"/>
        <v>0.86451848584008406</v>
      </c>
      <c r="BN45" s="12">
        <f t="shared" si="44"/>
        <v>-1.2528210824526609</v>
      </c>
      <c r="BO45" s="12">
        <f t="shared" si="44"/>
        <v>2.2130239772359506</v>
      </c>
      <c r="BP45" s="12">
        <f t="shared" si="44"/>
        <v>-2.5071132468644439</v>
      </c>
      <c r="BQ45" s="12">
        <f t="shared" si="44"/>
        <v>0.43660317035152446</v>
      </c>
      <c r="BR45" s="12">
        <f t="shared" si="45"/>
        <v>-1.3326020695619183</v>
      </c>
      <c r="BS45" s="12">
        <f t="shared" si="46"/>
        <v>-0.7634890748411981</v>
      </c>
      <c r="BT45" s="12">
        <f t="shared" si="47"/>
        <v>-0.8046736766795165</v>
      </c>
      <c r="BU45" s="12">
        <f t="shared" si="48"/>
        <v>-3.1437344038146056</v>
      </c>
      <c r="BV45" s="12">
        <f t="shared" si="49"/>
        <v>-1.0263948355218604</v>
      </c>
      <c r="BW45" s="12">
        <f t="shared" si="50"/>
        <v>0.73505364505813831</v>
      </c>
      <c r="BX45" s="12">
        <f t="shared" si="50"/>
        <v>6.2584465282334301E-2</v>
      </c>
      <c r="BY45" s="12">
        <f t="shared" si="51"/>
        <v>9.8799999999999999E-2</v>
      </c>
      <c r="BZ45" s="12">
        <f t="shared" si="52"/>
        <v>-0.14012743735668637</v>
      </c>
      <c r="CA45" s="12">
        <f t="shared" si="53"/>
        <v>-1.575036485716768</v>
      </c>
    </row>
    <row r="46" spans="1:79" x14ac:dyDescent="0.25">
      <c r="A46" s="10">
        <v>1914</v>
      </c>
      <c r="B46" s="6">
        <v>1.4983810709837951E-2</v>
      </c>
      <c r="C46" s="10">
        <v>227045.15591936882</v>
      </c>
      <c r="D46" s="6">
        <v>4898.7062884077823</v>
      </c>
      <c r="E46" s="6">
        <v>1910.5091362126245</v>
      </c>
      <c r="F46" s="6">
        <v>1.0719685487881528E-2</v>
      </c>
      <c r="G46" s="6">
        <v>43016.682432404792</v>
      </c>
      <c r="H46" s="6">
        <v>0.45640319148936165</v>
      </c>
      <c r="I46" s="6">
        <v>0.92965543269999995</v>
      </c>
      <c r="J46" s="4">
        <v>0.10239999999999999</v>
      </c>
      <c r="K46" s="6">
        <v>4145</v>
      </c>
      <c r="L46" s="6">
        <v>18997.133899191216</v>
      </c>
      <c r="M46" s="8">
        <v>0.20499999999999999</v>
      </c>
      <c r="N46" s="12">
        <v>9805.4219143576775</v>
      </c>
      <c r="O46" s="12">
        <f t="shared" si="54"/>
        <v>3.0600913056172963E-2</v>
      </c>
      <c r="P46" s="8">
        <v>20910</v>
      </c>
      <c r="Q46" s="8">
        <v>660</v>
      </c>
      <c r="R46" s="8">
        <v>55.753326255853217</v>
      </c>
      <c r="S46" s="8">
        <f t="shared" si="28"/>
        <v>0.44994614087399476</v>
      </c>
      <c r="T46" s="36"/>
      <c r="U46" s="4">
        <f t="shared" si="55"/>
        <v>1.4983810709837951E-2</v>
      </c>
      <c r="V46" s="29">
        <f t="shared" si="56"/>
        <v>227045.15591936882</v>
      </c>
      <c r="W46" s="29">
        <f t="shared" si="57"/>
        <v>456982.27750671504</v>
      </c>
      <c r="X46" s="29">
        <f t="shared" si="58"/>
        <v>178224.36473275558</v>
      </c>
      <c r="Y46" s="12">
        <f t="shared" si="59"/>
        <v>103624.13377379965</v>
      </c>
      <c r="Z46" s="12">
        <f t="shared" si="60"/>
        <v>123421.02214556916</v>
      </c>
      <c r="AA46" s="12">
        <f t="shared" si="61"/>
        <v>424836.05693173665</v>
      </c>
      <c r="AB46" s="12">
        <f t="shared" si="62"/>
        <v>32146.220574978415</v>
      </c>
      <c r="AC46" s="12">
        <f t="shared" si="29"/>
        <v>83218.400184158294</v>
      </c>
      <c r="AD46" s="12">
        <f t="shared" si="30"/>
        <v>95005.964548597301</v>
      </c>
      <c r="AE46" s="12">
        <f t="shared" si="63"/>
        <v>0.46461105213211012</v>
      </c>
      <c r="AF46" s="12">
        <f t="shared" si="64"/>
        <v>0.44831670628975967</v>
      </c>
      <c r="AK46" s="12">
        <f t="shared" si="65"/>
        <v>0.10239999999999999</v>
      </c>
      <c r="AM46" s="12">
        <f t="shared" si="66"/>
        <v>0.20499999999999999</v>
      </c>
      <c r="AN46" s="37"/>
      <c r="AO46" s="12">
        <f t="shared" si="67"/>
        <v>1.4983810709837951E-2</v>
      </c>
      <c r="AP46" s="12">
        <f t="shared" si="68"/>
        <v>5278.0722055016959</v>
      </c>
      <c r="AQ46" s="12">
        <f t="shared" si="69"/>
        <v>10623.373344162563</v>
      </c>
      <c r="AR46" s="12">
        <f t="shared" si="70"/>
        <v>4143.1452788766856</v>
      </c>
      <c r="AS46" s="12">
        <f t="shared" si="71"/>
        <v>24089.289995022678</v>
      </c>
      <c r="AT46" s="12">
        <f t="shared" si="72"/>
        <v>3187.9368955549198</v>
      </c>
      <c r="AU46" s="12">
        <f t="shared" si="73"/>
        <v>98760.767430010921</v>
      </c>
      <c r="AV46" s="12">
        <f t="shared" si="74"/>
        <v>830.32955684607771</v>
      </c>
      <c r="AW46" s="12">
        <f t="shared" si="75"/>
        <v>19345.610930114228</v>
      </c>
      <c r="AX46" s="12">
        <f t="shared" si="76"/>
        <v>2453.9824287391812</v>
      </c>
      <c r="AY46" s="12">
        <f t="shared" si="31"/>
        <v>0.46461105213211012</v>
      </c>
      <c r="AZ46" s="12">
        <f t="shared" si="32"/>
        <v>0.44831670628975967</v>
      </c>
      <c r="BA46" s="12">
        <f t="shared" si="33"/>
        <v>4.4916425612851647E-2</v>
      </c>
      <c r="BB46" s="12">
        <f t="shared" si="34"/>
        <v>0.33940596617095348</v>
      </c>
      <c r="BC46" s="12">
        <f t="shared" si="35"/>
        <v>1307.6333473500165</v>
      </c>
      <c r="BD46" s="12">
        <f t="shared" si="36"/>
        <v>744.08940503384156</v>
      </c>
      <c r="BE46" s="12">
        <f t="shared" si="37"/>
        <v>0.10239999999999999</v>
      </c>
      <c r="BF46" s="12">
        <f t="shared" si="77"/>
        <v>571.98444968777892</v>
      </c>
      <c r="BG46" s="12">
        <f t="shared" si="38"/>
        <v>0.20499999999999999</v>
      </c>
      <c r="BH46" s="37"/>
      <c r="BI46" s="12">
        <f t="shared" si="39"/>
        <v>1.4983810709837951E-2</v>
      </c>
      <c r="BJ46" s="12">
        <f t="shared" si="40"/>
        <v>-0.69361782878864209</v>
      </c>
      <c r="BK46" s="12">
        <f t="shared" si="78"/>
        <v>5.8778588273367726E-3</v>
      </c>
      <c r="BL46" s="12">
        <f t="shared" si="79"/>
        <v>-0.93572351865625525</v>
      </c>
      <c r="BM46" s="12">
        <f t="shared" si="80"/>
        <v>0.82458859593292932</v>
      </c>
      <c r="BN46" s="12">
        <f t="shared" si="44"/>
        <v>-1.1978047808785144</v>
      </c>
      <c r="BO46" s="12">
        <f t="shared" si="44"/>
        <v>2.2355216878604294</v>
      </c>
      <c r="BP46" s="12">
        <f t="shared" si="44"/>
        <v>-2.5431113477990896</v>
      </c>
      <c r="BQ46" s="12">
        <f t="shared" si="44"/>
        <v>0.60528682118733912</v>
      </c>
      <c r="BR46" s="12">
        <f t="shared" si="45"/>
        <v>-1.459466561232502</v>
      </c>
      <c r="BS46" s="12">
        <f t="shared" si="46"/>
        <v>-0.76655467043951009</v>
      </c>
      <c r="BT46" s="12">
        <f t="shared" si="47"/>
        <v>-0.80225536264456621</v>
      </c>
      <c r="BU46" s="12">
        <f t="shared" si="48"/>
        <v>-3.1029517245653002</v>
      </c>
      <c r="BV46" s="12">
        <f t="shared" si="49"/>
        <v>-1.0805583477538565</v>
      </c>
      <c r="BW46" s="12">
        <f t="shared" si="50"/>
        <v>0.69052035888245844</v>
      </c>
      <c r="BX46" s="12">
        <f t="shared" si="50"/>
        <v>0.12670737731240958</v>
      </c>
      <c r="BY46" s="12">
        <f t="shared" si="51"/>
        <v>0.10239999999999999</v>
      </c>
      <c r="BZ46" s="12">
        <f t="shared" si="52"/>
        <v>-0.13634201320758912</v>
      </c>
      <c r="CA46" s="12">
        <f t="shared" si="53"/>
        <v>-1.584745299843729</v>
      </c>
    </row>
    <row r="47" spans="1:79" x14ac:dyDescent="0.25">
      <c r="A47" s="10">
        <v>1915</v>
      </c>
      <c r="B47" s="6">
        <v>-7.4999999999999997E-2</v>
      </c>
      <c r="C47" s="10">
        <v>239586.77697908552</v>
      </c>
      <c r="D47" s="6">
        <v>5511.9156104275335</v>
      </c>
      <c r="E47" s="6">
        <v>2196.0722182887639</v>
      </c>
      <c r="F47" s="6">
        <v>1.217286106481829E-2</v>
      </c>
      <c r="G47" s="6">
        <v>43279</v>
      </c>
      <c r="H47" s="6">
        <v>0.45977978723404256</v>
      </c>
      <c r="I47" s="6">
        <v>0.90779594584117596</v>
      </c>
      <c r="J47" s="4">
        <v>0.106</v>
      </c>
      <c r="K47" s="6">
        <v>4359</v>
      </c>
      <c r="L47" s="6">
        <v>19597.53714341257</v>
      </c>
      <c r="M47" s="8">
        <v>0.20899999999999999</v>
      </c>
      <c r="N47" s="12">
        <v>7723.6554156171242</v>
      </c>
      <c r="O47" s="12">
        <f t="shared" si="54"/>
        <v>5.9129690881398744E-3</v>
      </c>
      <c r="P47" s="8">
        <v>21090</v>
      </c>
      <c r="Q47" s="8">
        <v>200</v>
      </c>
      <c r="R47" s="8">
        <v>55.757798600418177</v>
      </c>
      <c r="S47" s="8">
        <f t="shared" si="28"/>
        <v>0.46024198386389109</v>
      </c>
      <c r="T47" s="36"/>
      <c r="U47" s="4">
        <f t="shared" si="55"/>
        <v>-7.4999999999999997E-2</v>
      </c>
      <c r="V47" s="29">
        <f t="shared" si="56"/>
        <v>239586.77697908552</v>
      </c>
      <c r="W47" s="29">
        <f t="shared" si="57"/>
        <v>452803.62447887781</v>
      </c>
      <c r="X47" s="29">
        <f t="shared" si="58"/>
        <v>180407.23594848206</v>
      </c>
      <c r="Y47" s="12">
        <f t="shared" si="59"/>
        <v>110157.15734353395</v>
      </c>
      <c r="Z47" s="12">
        <f t="shared" si="60"/>
        <v>129429.61963555157</v>
      </c>
      <c r="AA47" s="12">
        <f t="shared" si="61"/>
        <v>411053.29456411552</v>
      </c>
      <c r="AB47" s="12">
        <f t="shared" si="62"/>
        <v>41750.329914762275</v>
      </c>
      <c r="AC47" s="12">
        <f t="shared" si="29"/>
        <v>75282.529954397891</v>
      </c>
      <c r="AD47" s="12">
        <f t="shared" si="30"/>
        <v>105124.70599408417</v>
      </c>
      <c r="AE47" s="12">
        <f t="shared" si="63"/>
        <v>0.46464832167015147</v>
      </c>
      <c r="AF47" s="12">
        <f t="shared" si="64"/>
        <v>0.45975239077430669</v>
      </c>
      <c r="AK47" s="12">
        <f t="shared" si="65"/>
        <v>0.106</v>
      </c>
      <c r="AM47" s="12">
        <f t="shared" si="66"/>
        <v>0.20899999999999999</v>
      </c>
      <c r="AN47" s="37"/>
      <c r="AO47" s="12">
        <f t="shared" si="67"/>
        <v>-7.4999999999999997E-2</v>
      </c>
      <c r="AP47" s="12">
        <f t="shared" si="68"/>
        <v>5535.866747824246</v>
      </c>
      <c r="AQ47" s="12">
        <f t="shared" si="69"/>
        <v>10462.432692041819</v>
      </c>
      <c r="AR47" s="12">
        <f t="shared" si="70"/>
        <v>4168.4705272414349</v>
      </c>
      <c r="AS47" s="12">
        <f t="shared" si="71"/>
        <v>25452.796354706425</v>
      </c>
      <c r="AT47" s="12">
        <f t="shared" si="72"/>
        <v>3322.8745692817811</v>
      </c>
      <c r="AU47" s="12">
        <f t="shared" si="73"/>
        <v>94977.539814717413</v>
      </c>
      <c r="AV47" s="12">
        <f t="shared" si="74"/>
        <v>1071.8652339667499</v>
      </c>
      <c r="AW47" s="12">
        <f t="shared" si="75"/>
        <v>17394.701807897105</v>
      </c>
      <c r="AX47" s="12">
        <f t="shared" si="76"/>
        <v>2698.8892738352492</v>
      </c>
      <c r="AY47" s="12">
        <f t="shared" si="31"/>
        <v>0.46464832167015147</v>
      </c>
      <c r="AZ47" s="12">
        <f t="shared" si="32"/>
        <v>0.45975239077430669</v>
      </c>
      <c r="BA47" s="12">
        <f t="shared" si="33"/>
        <v>4.5456543720051E-2</v>
      </c>
      <c r="BB47" s="12">
        <f t="shared" si="34"/>
        <v>0.34819134041082539</v>
      </c>
      <c r="BC47" s="12">
        <f t="shared" si="35"/>
        <v>1397.85513777695</v>
      </c>
      <c r="BD47" s="12">
        <f t="shared" si="36"/>
        <v>705.83809670561334</v>
      </c>
      <c r="BE47" s="12">
        <f t="shared" si="37"/>
        <v>0.106</v>
      </c>
      <c r="BF47" s="12">
        <f t="shared" si="77"/>
        <v>593.20589959683798</v>
      </c>
      <c r="BG47" s="12">
        <f t="shared" si="38"/>
        <v>0.20899999999999999</v>
      </c>
      <c r="BH47" s="37"/>
      <c r="BI47" s="12">
        <f t="shared" si="39"/>
        <v>-7.4999999999999997E-2</v>
      </c>
      <c r="BJ47" s="12">
        <f t="shared" si="40"/>
        <v>-0.64593059933537877</v>
      </c>
      <c r="BK47" s="12">
        <f t="shared" si="78"/>
        <v>-9.3877447053561189E-3</v>
      </c>
      <c r="BL47" s="12">
        <f t="shared" si="79"/>
        <v>-0.92962955875016973</v>
      </c>
      <c r="BM47" s="12">
        <f t="shared" si="80"/>
        <v>0.87964686613078236</v>
      </c>
      <c r="BN47" s="12">
        <f t="shared" si="44"/>
        <v>-1.1563485048113291</v>
      </c>
      <c r="BO47" s="12">
        <f t="shared" si="44"/>
        <v>2.1964616934026377</v>
      </c>
      <c r="BP47" s="12">
        <f t="shared" si="44"/>
        <v>-2.2877784070799905</v>
      </c>
      <c r="BQ47" s="12">
        <f t="shared" si="44"/>
        <v>0.49898691881121232</v>
      </c>
      <c r="BR47" s="12">
        <f t="shared" si="45"/>
        <v>-1.3643384389333308</v>
      </c>
      <c r="BS47" s="12">
        <f t="shared" si="46"/>
        <v>-0.76647445701554684</v>
      </c>
      <c r="BT47" s="12">
        <f t="shared" si="47"/>
        <v>-0.77706721534960321</v>
      </c>
      <c r="BU47" s="12">
        <f t="shared" si="48"/>
        <v>-3.0909984924834872</v>
      </c>
      <c r="BV47" s="12">
        <f t="shared" si="49"/>
        <v>-1.0550031215413758</v>
      </c>
      <c r="BW47" s="12">
        <f t="shared" si="50"/>
        <v>0.7572404780208748</v>
      </c>
      <c r="BX47" s="12">
        <f t="shared" si="50"/>
        <v>7.3932068057390971E-2</v>
      </c>
      <c r="BY47" s="12">
        <f t="shared" si="51"/>
        <v>0.106</v>
      </c>
      <c r="BZ47" s="12">
        <f t="shared" si="52"/>
        <v>-9.9912262767342316E-2</v>
      </c>
      <c r="CA47" s="12">
        <f t="shared" si="53"/>
        <v>-1.5654210270173261</v>
      </c>
    </row>
    <row r="48" spans="1:79" x14ac:dyDescent="0.25">
      <c r="A48" s="10">
        <v>1916</v>
      </c>
      <c r="B48" s="6">
        <v>-0.12630054644808766</v>
      </c>
      <c r="C48" s="10">
        <v>242365.05295420121</v>
      </c>
      <c r="D48" s="6">
        <v>6387.1325518557232</v>
      </c>
      <c r="E48" s="6">
        <v>2377.542951091988</v>
      </c>
      <c r="F48" s="6">
        <v>1.3950277209471441E-2</v>
      </c>
      <c r="G48" s="6">
        <v>43453</v>
      </c>
      <c r="H48" s="6">
        <v>0.44852446808510638</v>
      </c>
      <c r="I48" s="6">
        <v>0.90296367586941795</v>
      </c>
      <c r="J48" s="4">
        <v>0.125</v>
      </c>
      <c r="K48" s="6">
        <v>4644</v>
      </c>
      <c r="L48" s="6">
        <v>19888.357464832286</v>
      </c>
      <c r="M48" s="8">
        <v>0.21899999999999997</v>
      </c>
      <c r="N48" s="12">
        <v>6064.2763224181326</v>
      </c>
      <c r="O48" s="12">
        <f t="shared" si="54"/>
        <v>7.3518348619546758E-2</v>
      </c>
      <c r="P48" s="8">
        <v>21270</v>
      </c>
      <c r="Q48" s="8">
        <v>70</v>
      </c>
      <c r="R48" s="8">
        <v>55.7116199476649</v>
      </c>
      <c r="S48" s="8">
        <f t="shared" si="28"/>
        <v>0.46273559900113453</v>
      </c>
      <c r="T48" s="36"/>
      <c r="U48" s="4">
        <f t="shared" si="55"/>
        <v>-0.12630054644808766</v>
      </c>
      <c r="V48" s="29">
        <f t="shared" si="56"/>
        <v>242365.05295420121</v>
      </c>
      <c r="W48" s="29">
        <f t="shared" si="57"/>
        <v>457849.86605995364</v>
      </c>
      <c r="X48" s="29">
        <f t="shared" si="58"/>
        <v>170429.79973743978</v>
      </c>
      <c r="Y48" s="12">
        <f t="shared" si="59"/>
        <v>108706.65645870173</v>
      </c>
      <c r="Z48" s="12">
        <f t="shared" si="60"/>
        <v>133658.39649549947</v>
      </c>
      <c r="AA48" s="12">
        <f t="shared" si="61"/>
        <v>413421.79805381643</v>
      </c>
      <c r="AB48" s="12">
        <f t="shared" si="62"/>
        <v>44428.06800613724</v>
      </c>
      <c r="AC48" s="12">
        <f t="shared" si="29"/>
        <v>83319.829262888787</v>
      </c>
      <c r="AD48" s="12">
        <f t="shared" si="30"/>
        <v>87109.970474550995</v>
      </c>
      <c r="AE48" s="12">
        <f t="shared" si="63"/>
        <v>0.46426349956387419</v>
      </c>
      <c r="AF48" s="12">
        <f t="shared" si="64"/>
        <v>0.46256583227194126</v>
      </c>
      <c r="AK48" s="12">
        <f t="shared" si="65"/>
        <v>0.125</v>
      </c>
      <c r="AM48" s="12">
        <f t="shared" si="66"/>
        <v>0.21899999999999997</v>
      </c>
      <c r="AN48" s="37"/>
      <c r="AO48" s="12">
        <f t="shared" si="67"/>
        <v>-0.12630054644808766</v>
      </c>
      <c r="AP48" s="12">
        <f t="shared" si="68"/>
        <v>5577.6368249419193</v>
      </c>
      <c r="AQ48" s="12">
        <f t="shared" si="69"/>
        <v>10536.668723907524</v>
      </c>
      <c r="AR48" s="12">
        <f t="shared" si="70"/>
        <v>3922.1641713446661</v>
      </c>
      <c r="AS48" s="12">
        <f t="shared" si="71"/>
        <v>25017.065900789756</v>
      </c>
      <c r="AT48" s="12">
        <f t="shared" si="72"/>
        <v>3417.7002609588258</v>
      </c>
      <c r="AU48" s="12">
        <f t="shared" si="73"/>
        <v>95142.291223578679</v>
      </c>
      <c r="AV48" s="12">
        <f t="shared" si="74"/>
        <v>1136.0440017218407</v>
      </c>
      <c r="AW48" s="12">
        <f t="shared" si="75"/>
        <v>19174.701231880143</v>
      </c>
      <c r="AX48" s="12">
        <f t="shared" si="76"/>
        <v>2227.4378312851686</v>
      </c>
      <c r="AY48" s="12">
        <f t="shared" si="31"/>
        <v>0.46426349956387419</v>
      </c>
      <c r="AZ48" s="12">
        <f t="shared" si="32"/>
        <v>0.46256583227194126</v>
      </c>
      <c r="BA48" s="12">
        <f t="shared" si="33"/>
        <v>4.8826767675569774E-2</v>
      </c>
      <c r="BB48" s="12">
        <f t="shared" si="34"/>
        <v>0.35740479603076464</v>
      </c>
      <c r="BC48" s="12">
        <f t="shared" si="35"/>
        <v>1374.00752840163</v>
      </c>
      <c r="BD48" s="12">
        <f t="shared" si="36"/>
        <v>710.38525837283089</v>
      </c>
      <c r="BE48" s="12">
        <f t="shared" si="37"/>
        <v>0.125</v>
      </c>
      <c r="BF48" s="12">
        <f t="shared" si="77"/>
        <v>594.16381133372545</v>
      </c>
      <c r="BG48" s="12">
        <f t="shared" si="38"/>
        <v>0.21899999999999997</v>
      </c>
      <c r="BH48" s="37"/>
      <c r="BI48" s="12">
        <f t="shared" si="39"/>
        <v>-0.12630054644808766</v>
      </c>
      <c r="BJ48" s="12">
        <f t="shared" si="40"/>
        <v>-0.63841356862918275</v>
      </c>
      <c r="BK48" s="12">
        <f t="shared" si="78"/>
        <v>-2.3173144373173091E-3</v>
      </c>
      <c r="BL48" s="12">
        <f t="shared" si="79"/>
        <v>-0.99053516125612706</v>
      </c>
      <c r="BM48" s="12">
        <f t="shared" si="80"/>
        <v>0.86237948076719062</v>
      </c>
      <c r="BN48" s="12">
        <f t="shared" si="44"/>
        <v>-1.1282108606722721</v>
      </c>
      <c r="BO48" s="12">
        <f t="shared" si="44"/>
        <v>2.198194826124257</v>
      </c>
      <c r="BP48" s="12">
        <f t="shared" si="44"/>
        <v>-2.2296266937837124</v>
      </c>
      <c r="BQ48" s="12">
        <f t="shared" si="44"/>
        <v>0.59641301876182595</v>
      </c>
      <c r="BR48" s="12">
        <f t="shared" si="45"/>
        <v>-1.5563267769055462</v>
      </c>
      <c r="BS48" s="12">
        <f t="shared" si="46"/>
        <v>-0.76730300095156989</v>
      </c>
      <c r="BT48" s="12">
        <f t="shared" si="47"/>
        <v>-0.77096639211160001</v>
      </c>
      <c r="BU48" s="12">
        <f t="shared" si="48"/>
        <v>-3.0194765985620098</v>
      </c>
      <c r="BV48" s="12">
        <f t="shared" si="49"/>
        <v>-1.0288862571225468</v>
      </c>
      <c r="BW48" s="12">
        <f t="shared" si="50"/>
        <v>0.74003313359601353</v>
      </c>
      <c r="BX48" s="12">
        <f t="shared" si="50"/>
        <v>8.0353621940962516E-2</v>
      </c>
      <c r="BY48" s="12">
        <f t="shared" si="51"/>
        <v>0.125</v>
      </c>
      <c r="BZ48" s="12">
        <f t="shared" si="52"/>
        <v>-9.8298760357962436E-2</v>
      </c>
      <c r="CA48" s="12">
        <f t="shared" si="53"/>
        <v>-1.5186835491656363</v>
      </c>
    </row>
    <row r="49" spans="1:79" x14ac:dyDescent="0.25">
      <c r="A49" s="10">
        <v>1917</v>
      </c>
      <c r="B49" s="6">
        <v>-0.20047945205479439</v>
      </c>
      <c r="C49" s="10">
        <v>241056.12209168161</v>
      </c>
      <c r="D49" s="6">
        <v>7468.6108106905558</v>
      </c>
      <c r="E49" s="6">
        <v>2744.1691016284512</v>
      </c>
      <c r="F49" s="6">
        <v>1.7358617685299726E-2</v>
      </c>
      <c r="G49" s="6">
        <v>43556</v>
      </c>
      <c r="H49" s="6">
        <v>0.3973127659574468</v>
      </c>
      <c r="I49" s="6">
        <v>0.88711525825608395</v>
      </c>
      <c r="J49" s="4">
        <v>0.14400000000000002</v>
      </c>
      <c r="K49" s="6">
        <v>5499</v>
      </c>
      <c r="L49" s="6">
        <v>20029.076975196665</v>
      </c>
      <c r="M49" s="8">
        <v>0.25800000000000001</v>
      </c>
      <c r="N49" s="12">
        <v>6486.6637279596944</v>
      </c>
      <c r="O49" s="12">
        <f t="shared" si="54"/>
        <v>-1.7807671643816914E-2</v>
      </c>
      <c r="P49" s="8">
        <v>21450</v>
      </c>
      <c r="Q49" s="8">
        <v>100</v>
      </c>
      <c r="R49" s="8">
        <v>55.637529002483795</v>
      </c>
      <c r="S49" s="8">
        <f t="shared" si="28"/>
        <v>0.46148455485743167</v>
      </c>
      <c r="T49" s="36"/>
      <c r="U49" s="4">
        <f t="shared" si="55"/>
        <v>-0.20047945205479439</v>
      </c>
      <c r="V49" s="29">
        <f t="shared" si="56"/>
        <v>241056.12209168161</v>
      </c>
      <c r="W49" s="29">
        <f t="shared" si="57"/>
        <v>430253.77631396329</v>
      </c>
      <c r="X49" s="29">
        <f t="shared" si="58"/>
        <v>158086.84489620227</v>
      </c>
      <c r="Y49" s="12">
        <f t="shared" si="59"/>
        <v>95774.674619222016</v>
      </c>
      <c r="Z49" s="12">
        <f t="shared" si="60"/>
        <v>145281.44747245958</v>
      </c>
      <c r="AA49" s="12">
        <f t="shared" si="61"/>
        <v>381684.68989041692</v>
      </c>
      <c r="AB49" s="12">
        <f t="shared" si="62"/>
        <v>48569.086423546367</v>
      </c>
      <c r="AC49" s="12">
        <f t="shared" si="29"/>
        <v>53477.396998762029</v>
      </c>
      <c r="AD49" s="12">
        <f t="shared" si="30"/>
        <v>104609.44789744023</v>
      </c>
      <c r="AE49" s="12">
        <f t="shared" si="63"/>
        <v>0.46364607502069827</v>
      </c>
      <c r="AF49" s="12">
        <f t="shared" si="64"/>
        <v>0.46124438595040207</v>
      </c>
      <c r="AK49" s="12">
        <f t="shared" si="65"/>
        <v>0.14400000000000002</v>
      </c>
      <c r="AM49" s="12">
        <f t="shared" si="66"/>
        <v>0.25800000000000001</v>
      </c>
      <c r="AN49" s="37"/>
      <c r="AO49" s="12">
        <f t="shared" si="67"/>
        <v>-0.20047945205479439</v>
      </c>
      <c r="AP49" s="12">
        <f t="shared" si="68"/>
        <v>5534.3953092956563</v>
      </c>
      <c r="AQ49" s="12">
        <f t="shared" si="69"/>
        <v>9878.1746788952914</v>
      </c>
      <c r="AR49" s="12">
        <f t="shared" si="70"/>
        <v>3629.5078725365565</v>
      </c>
      <c r="AS49" s="12">
        <f t="shared" si="71"/>
        <v>21988.859082381761</v>
      </c>
      <c r="AT49" s="12">
        <f t="shared" si="72"/>
        <v>3706.121556730533</v>
      </c>
      <c r="AU49" s="12">
        <f t="shared" si="73"/>
        <v>87630.794813669039</v>
      </c>
      <c r="AV49" s="12">
        <f t="shared" si="74"/>
        <v>1238.9946639204286</v>
      </c>
      <c r="AW49" s="12">
        <f t="shared" si="75"/>
        <v>12277.848516567643</v>
      </c>
      <c r="AX49" s="12">
        <f t="shared" si="76"/>
        <v>2668.5811343108799</v>
      </c>
      <c r="AY49" s="12">
        <f t="shared" si="31"/>
        <v>0.46364607502069827</v>
      </c>
      <c r="AZ49" s="12">
        <f t="shared" si="32"/>
        <v>0.46124438595040207</v>
      </c>
      <c r="BA49" s="12">
        <f t="shared" si="33"/>
        <v>6.4936247235416675E-2</v>
      </c>
      <c r="BB49" s="12">
        <f t="shared" si="34"/>
        <v>0.38527446224886414</v>
      </c>
      <c r="BC49" s="12">
        <f t="shared" si="35"/>
        <v>1239.0107073333729</v>
      </c>
      <c r="BD49" s="12">
        <f t="shared" si="36"/>
        <v>752.05060260912421</v>
      </c>
      <c r="BE49" s="12">
        <f t="shared" si="37"/>
        <v>0.14400000000000002</v>
      </c>
      <c r="BF49" s="12">
        <f t="shared" si="77"/>
        <v>602.22273481185709</v>
      </c>
      <c r="BG49" s="12">
        <f t="shared" si="38"/>
        <v>0.25800000000000001</v>
      </c>
      <c r="BH49" s="37"/>
      <c r="BI49" s="12">
        <f t="shared" si="39"/>
        <v>-0.20047945205479439</v>
      </c>
      <c r="BJ49" s="12">
        <f t="shared" si="40"/>
        <v>-0.646196435596465</v>
      </c>
      <c r="BK49" s="12">
        <f t="shared" si="78"/>
        <v>-6.6851001650712172E-2</v>
      </c>
      <c r="BL49" s="12">
        <f t="shared" si="79"/>
        <v>-1.0680816804605795</v>
      </c>
      <c r="BM49" s="12">
        <f t="shared" si="80"/>
        <v>0.73335717250293531</v>
      </c>
      <c r="BN49" s="12">
        <f t="shared" si="44"/>
        <v>-1.0471928199360887</v>
      </c>
      <c r="BO49" s="12">
        <f t="shared" si="44"/>
        <v>2.1159537278932197</v>
      </c>
      <c r="BP49" s="12">
        <f t="shared" si="44"/>
        <v>-2.1428784513680466</v>
      </c>
      <c r="BQ49" s="12">
        <f t="shared" si="44"/>
        <v>0.15061795789278218</v>
      </c>
      <c r="BR49" s="12">
        <f t="shared" si="45"/>
        <v>-1.3756318264494372</v>
      </c>
      <c r="BS49" s="12">
        <f t="shared" si="46"/>
        <v>-0.76863378716438269</v>
      </c>
      <c r="BT49" s="12">
        <f t="shared" si="47"/>
        <v>-0.7738272550827141</v>
      </c>
      <c r="BU49" s="12">
        <f t="shared" si="48"/>
        <v>-2.7343493021599197</v>
      </c>
      <c r="BV49" s="12">
        <f t="shared" si="49"/>
        <v>-0.9537993097208961</v>
      </c>
      <c r="BW49" s="12">
        <f t="shared" si="50"/>
        <v>0.63661470515003804</v>
      </c>
      <c r="BX49" s="12">
        <f t="shared" si="50"/>
        <v>0.13734979403222614</v>
      </c>
      <c r="BY49" s="12">
        <f t="shared" si="51"/>
        <v>0.14400000000000002</v>
      </c>
      <c r="BZ49" s="12">
        <f t="shared" si="52"/>
        <v>-8.4826450096607872E-2</v>
      </c>
      <c r="CA49" s="12">
        <f t="shared" si="53"/>
        <v>-1.3547956940605197</v>
      </c>
    </row>
    <row r="50" spans="1:79" x14ac:dyDescent="0.25">
      <c r="A50" s="10">
        <v>1918</v>
      </c>
      <c r="B50" s="6">
        <v>-0.17</v>
      </c>
      <c r="C50" s="10">
        <v>245733.78555899661</v>
      </c>
      <c r="D50" s="6">
        <v>8984.9102251393942</v>
      </c>
      <c r="E50" s="6">
        <v>3316.2164370132341</v>
      </c>
      <c r="F50" s="6">
        <v>2.0217967085251958E-2</v>
      </c>
      <c r="G50" s="6">
        <v>43516</v>
      </c>
      <c r="H50" s="6">
        <v>0.37030000000000002</v>
      </c>
      <c r="I50" s="6">
        <v>0.87793859203131097</v>
      </c>
      <c r="J50" s="4">
        <v>0.16300000000000001</v>
      </c>
      <c r="K50" s="6">
        <v>6533</v>
      </c>
      <c r="L50" s="6">
        <v>20160.415184870086</v>
      </c>
      <c r="M50" s="8">
        <v>0.30399999999999999</v>
      </c>
      <c r="N50" s="12">
        <v>7874.5080604533969</v>
      </c>
      <c r="O50" s="12">
        <f t="shared" si="54"/>
        <v>-3.9392922090591087E-2</v>
      </c>
      <c r="P50" s="8">
        <v>21630</v>
      </c>
      <c r="Q50" s="8">
        <v>140</v>
      </c>
      <c r="R50" s="8">
        <v>55.58522843306455</v>
      </c>
      <c r="S50" s="8">
        <f t="shared" si="28"/>
        <v>0.46021211243125182</v>
      </c>
      <c r="T50" s="36"/>
      <c r="U50" s="4">
        <f t="shared" si="55"/>
        <v>-0.17</v>
      </c>
      <c r="V50" s="29">
        <f t="shared" si="56"/>
        <v>245733.78555899661</v>
      </c>
      <c r="W50" s="29">
        <f t="shared" si="57"/>
        <v>444402.25801403431</v>
      </c>
      <c r="X50" s="29">
        <f t="shared" si="58"/>
        <v>164023.23849029589</v>
      </c>
      <c r="Y50" s="12">
        <f t="shared" si="59"/>
        <v>90995.220792496446</v>
      </c>
      <c r="Z50" s="12">
        <f t="shared" si="60"/>
        <v>154738.56476650015</v>
      </c>
      <c r="AA50" s="12">
        <f t="shared" si="61"/>
        <v>390157.89269637666</v>
      </c>
      <c r="AB50" s="12">
        <f t="shared" si="62"/>
        <v>54244.365317657648</v>
      </c>
      <c r="AC50" s="12">
        <f t="shared" si="29"/>
        <v>39113.526949035026</v>
      </c>
      <c r="AD50" s="12">
        <f t="shared" si="30"/>
        <v>124909.71154126085</v>
      </c>
      <c r="AE50" s="12">
        <f t="shared" si="63"/>
        <v>0.46321023694220459</v>
      </c>
      <c r="AF50" s="12">
        <f t="shared" si="64"/>
        <v>0.45987898748559031</v>
      </c>
      <c r="AK50" s="12">
        <f t="shared" si="65"/>
        <v>0.16300000000000001</v>
      </c>
      <c r="AM50" s="12">
        <f t="shared" si="66"/>
        <v>0.30399999999999999</v>
      </c>
      <c r="AN50" s="37"/>
      <c r="AO50" s="12">
        <f t="shared" si="67"/>
        <v>-0.17</v>
      </c>
      <c r="AP50" s="12">
        <f t="shared" si="68"/>
        <v>5646.9754931288862</v>
      </c>
      <c r="AQ50" s="12">
        <f t="shared" si="69"/>
        <v>10212.387581901699</v>
      </c>
      <c r="AR50" s="12">
        <f t="shared" si="70"/>
        <v>3769.262765196615</v>
      </c>
      <c r="AS50" s="12">
        <f t="shared" si="71"/>
        <v>20910.750251056263</v>
      </c>
      <c r="AT50" s="12">
        <f t="shared" si="72"/>
        <v>3951.0005200258433</v>
      </c>
      <c r="AU50" s="12">
        <f t="shared" si="73"/>
        <v>89658.491749328212</v>
      </c>
      <c r="AV50" s="12">
        <f t="shared" si="74"/>
        <v>1385.0426744098631</v>
      </c>
      <c r="AW50" s="12">
        <f t="shared" si="75"/>
        <v>8988.3093457659306</v>
      </c>
      <c r="AX50" s="12">
        <f t="shared" si="76"/>
        <v>3189.3687006889127</v>
      </c>
      <c r="AY50" s="12">
        <f t="shared" si="31"/>
        <v>0.46321023694220459</v>
      </c>
      <c r="AZ50" s="12">
        <f t="shared" si="32"/>
        <v>0.45987898748559031</v>
      </c>
      <c r="BA50" s="12">
        <f t="shared" si="33"/>
        <v>8.2095598163651112E-2</v>
      </c>
      <c r="BB50" s="12">
        <f t="shared" si="34"/>
        <v>0.43449261553120538</v>
      </c>
      <c r="BC50" s="12">
        <f t="shared" si="35"/>
        <v>1170.9746202923632</v>
      </c>
      <c r="BD50" s="12">
        <f t="shared" si="36"/>
        <v>776.99396197058218</v>
      </c>
      <c r="BE50" s="12">
        <f t="shared" si="37"/>
        <v>0.16300000000000001</v>
      </c>
      <c r="BF50" s="12">
        <f t="shared" si="77"/>
        <v>609.54684116333567</v>
      </c>
      <c r="BG50" s="12">
        <f t="shared" si="38"/>
        <v>0.30399999999999999</v>
      </c>
      <c r="BH50" s="37"/>
      <c r="BI50" s="12">
        <f t="shared" si="39"/>
        <v>-0.17</v>
      </c>
      <c r="BJ50" s="12">
        <f t="shared" si="40"/>
        <v>-0.6260586563649545</v>
      </c>
      <c r="BK50" s="12">
        <f t="shared" si="78"/>
        <v>-3.3577295009193063E-2</v>
      </c>
      <c r="BL50" s="12">
        <f t="shared" si="79"/>
        <v>-1.030299317903911</v>
      </c>
      <c r="BM50" s="12">
        <f t="shared" si="80"/>
        <v>0.68308464556652093</v>
      </c>
      <c r="BN50" s="12">
        <f t="shared" si="44"/>
        <v>-0.98320990419456855</v>
      </c>
      <c r="BO50" s="12">
        <f t="shared" si="44"/>
        <v>2.138829169453039</v>
      </c>
      <c r="BP50" s="12">
        <f t="shared" si="44"/>
        <v>-2.0314477962297013</v>
      </c>
      <c r="BQ50" s="12">
        <f t="shared" si="44"/>
        <v>-0.16125397586983597</v>
      </c>
      <c r="BR50" s="12">
        <f t="shared" si="45"/>
        <v>-1.1973557495010958</v>
      </c>
      <c r="BS50" s="12">
        <f t="shared" si="46"/>
        <v>-0.76957425248784728</v>
      </c>
      <c r="BT50" s="12">
        <f t="shared" si="47"/>
        <v>-0.77679189479165789</v>
      </c>
      <c r="BU50" s="12">
        <f t="shared" si="48"/>
        <v>-2.499870879507391</v>
      </c>
      <c r="BV50" s="12">
        <f t="shared" si="49"/>
        <v>-0.83357632974630147</v>
      </c>
      <c r="BW50" s="12">
        <f t="shared" si="50"/>
        <v>0.58013787147210272</v>
      </c>
      <c r="BX50" s="12">
        <f t="shared" si="50"/>
        <v>0.16997876102850318</v>
      </c>
      <c r="BY50" s="12">
        <f t="shared" si="51"/>
        <v>0.16300000000000001</v>
      </c>
      <c r="BZ50" s="12">
        <f t="shared" si="52"/>
        <v>-7.2738020603318992E-2</v>
      </c>
      <c r="CA50" s="12">
        <f t="shared" si="53"/>
        <v>-1.1907275775759154</v>
      </c>
    </row>
    <row r="51" spans="1:79" x14ac:dyDescent="0.25">
      <c r="A51" s="10">
        <v>1919</v>
      </c>
      <c r="B51" s="6">
        <v>-4.9465753424657477E-2</v>
      </c>
      <c r="C51" s="10">
        <v>226529.86163558863</v>
      </c>
      <c r="D51" s="6">
        <v>11068.428262456502</v>
      </c>
      <c r="E51" s="6">
        <v>4177.5115394041713</v>
      </c>
      <c r="F51" s="6">
        <v>2.3560721913307252E-2</v>
      </c>
      <c r="G51" s="6">
        <v>43441</v>
      </c>
      <c r="H51" s="6">
        <v>0.38729999999999998</v>
      </c>
      <c r="I51" s="6">
        <v>0.88534128670000001</v>
      </c>
      <c r="J51" s="4">
        <v>0.182</v>
      </c>
      <c r="K51" s="6">
        <v>7926</v>
      </c>
      <c r="L51" s="6">
        <v>19850.832262068452</v>
      </c>
      <c r="M51" s="8">
        <v>0.375</v>
      </c>
      <c r="N51" s="12">
        <v>10318.320906801004</v>
      </c>
      <c r="O51" s="12">
        <f t="shared" si="54"/>
        <v>-1.9554953549109078E-2</v>
      </c>
      <c r="P51" s="8">
        <v>21820</v>
      </c>
      <c r="Q51" s="8">
        <v>660</v>
      </c>
      <c r="R51" s="8">
        <v>50.341012421152094</v>
      </c>
      <c r="S51" s="8">
        <f t="shared" si="28"/>
        <v>0.40681936405116803</v>
      </c>
      <c r="T51" s="36"/>
      <c r="U51" s="4">
        <f t="shared" si="55"/>
        <v>-4.9465753424657477E-2</v>
      </c>
      <c r="V51" s="29">
        <f t="shared" si="56"/>
        <v>226529.86163558863</v>
      </c>
      <c r="W51" s="29">
        <f t="shared" si="57"/>
        <v>469783.06960131729</v>
      </c>
      <c r="X51" s="29">
        <f t="shared" si="58"/>
        <v>177308.29958332833</v>
      </c>
      <c r="Y51" s="12">
        <f t="shared" si="59"/>
        <v>87735.015411463479</v>
      </c>
      <c r="Z51" s="12">
        <f t="shared" si="60"/>
        <v>138794.84622412515</v>
      </c>
      <c r="AA51" s="12">
        <f t="shared" si="61"/>
        <v>415918.34731070593</v>
      </c>
      <c r="AB51" s="12">
        <f t="shared" si="62"/>
        <v>53864.722290611382</v>
      </c>
      <c r="AC51" s="12">
        <f t="shared" si="29"/>
        <v>52070.386907781576</v>
      </c>
      <c r="AD51" s="12">
        <f t="shared" si="30"/>
        <v>125237.91267554676</v>
      </c>
      <c r="AE51" s="12">
        <f t="shared" si="63"/>
        <v>0.4195084368429341</v>
      </c>
      <c r="AF51" s="12">
        <f t="shared" si="64"/>
        <v>0.40540946707430509</v>
      </c>
      <c r="AK51" s="12">
        <f t="shared" si="65"/>
        <v>0.182</v>
      </c>
      <c r="AM51" s="12">
        <f t="shared" si="66"/>
        <v>0.375</v>
      </c>
      <c r="AN51" s="37"/>
      <c r="AO51" s="12">
        <f t="shared" si="67"/>
        <v>-4.9465753424657477E-2</v>
      </c>
      <c r="AP51" s="12">
        <f t="shared" si="68"/>
        <v>5214.6557776199588</v>
      </c>
      <c r="AQ51" s="12">
        <f t="shared" si="69"/>
        <v>10814.278437451194</v>
      </c>
      <c r="AR51" s="12">
        <f t="shared" si="70"/>
        <v>4081.5888120284603</v>
      </c>
      <c r="AS51" s="12">
        <f t="shared" si="71"/>
        <v>20196.361826722099</v>
      </c>
      <c r="AT51" s="12">
        <f t="shared" si="72"/>
        <v>3550.0217721641648</v>
      </c>
      <c r="AU51" s="12">
        <f t="shared" si="73"/>
        <v>95743.271865451039</v>
      </c>
      <c r="AV51" s="12">
        <f t="shared" si="74"/>
        <v>1377.7236121178757</v>
      </c>
      <c r="AW51" s="12">
        <f t="shared" si="75"/>
        <v>11986.461386197734</v>
      </c>
      <c r="AX51" s="12">
        <f t="shared" si="76"/>
        <v>3203.269637120763</v>
      </c>
      <c r="AY51" s="12">
        <f t="shared" si="31"/>
        <v>0.4195084368429341</v>
      </c>
      <c r="AZ51" s="12">
        <f t="shared" si="32"/>
        <v>0.40540946707430509</v>
      </c>
      <c r="BA51" s="12">
        <f t="shared" si="33"/>
        <v>9.6824167312161119E-2</v>
      </c>
      <c r="BB51" s="12">
        <f t="shared" si="34"/>
        <v>0.55084054186388121</v>
      </c>
      <c r="BC51" s="12">
        <f t="shared" si="35"/>
        <v>1188.562909984912</v>
      </c>
      <c r="BD51" s="12">
        <f t="shared" si="36"/>
        <v>763.75957139443005</v>
      </c>
      <c r="BE51" s="12">
        <f t="shared" si="37"/>
        <v>0.182</v>
      </c>
      <c r="BF51" s="12">
        <f t="shared" si="77"/>
        <v>603.17766248779469</v>
      </c>
      <c r="BG51" s="12">
        <f t="shared" si="38"/>
        <v>0.375</v>
      </c>
      <c r="BH51" s="37"/>
      <c r="BI51" s="12">
        <f t="shared" si="39"/>
        <v>-4.9465753424657477E-2</v>
      </c>
      <c r="BJ51" s="12">
        <f t="shared" si="40"/>
        <v>-0.70570566717739491</v>
      </c>
      <c r="BK51" s="12">
        <f t="shared" si="78"/>
        <v>2.3688591254352145E-2</v>
      </c>
      <c r="BL51" s="12">
        <f t="shared" si="79"/>
        <v>-0.95069241991590725</v>
      </c>
      <c r="BM51" s="12">
        <f t="shared" si="80"/>
        <v>0.6483237333552202</v>
      </c>
      <c r="BN51" s="12">
        <f t="shared" si="44"/>
        <v>-1.0902250107700968</v>
      </c>
      <c r="BO51" s="12">
        <f t="shared" si="44"/>
        <v>2.2044916106255097</v>
      </c>
      <c r="BP51" s="12">
        <f t="shared" si="44"/>
        <v>-2.0367461665260529</v>
      </c>
      <c r="BQ51" s="12">
        <f t="shared" si="44"/>
        <v>0.12659904781172007</v>
      </c>
      <c r="BR51" s="12">
        <f t="shared" si="45"/>
        <v>-1.1930066974797695</v>
      </c>
      <c r="BS51" s="12">
        <f t="shared" si="46"/>
        <v>-0.8686716416133845</v>
      </c>
      <c r="BT51" s="12">
        <f t="shared" si="47"/>
        <v>-0.90285769280891615</v>
      </c>
      <c r="BU51" s="12">
        <f t="shared" si="48"/>
        <v>-2.3348586535443414</v>
      </c>
      <c r="BV51" s="12">
        <f t="shared" si="49"/>
        <v>-0.59630990941902429</v>
      </c>
      <c r="BW51" s="12">
        <f t="shared" si="50"/>
        <v>0.59504639929693692</v>
      </c>
      <c r="BX51" s="12">
        <f t="shared" si="50"/>
        <v>0.15279922415396044</v>
      </c>
      <c r="BY51" s="12">
        <f t="shared" si="51"/>
        <v>0.182</v>
      </c>
      <c r="BZ51" s="12">
        <f t="shared" si="52"/>
        <v>-8.3242034033952458E-2</v>
      </c>
      <c r="CA51" s="12">
        <f t="shared" si="53"/>
        <v>-0.98082925301172619</v>
      </c>
    </row>
    <row r="52" spans="1:79" x14ac:dyDescent="0.25">
      <c r="A52" s="10">
        <v>1920</v>
      </c>
      <c r="B52" s="6">
        <v>-8.6868852459016169E-2</v>
      </c>
      <c r="C52" s="10">
        <v>213407.66092673733</v>
      </c>
      <c r="D52" s="6">
        <v>13395.836371031466</v>
      </c>
      <c r="E52" s="6">
        <v>4832.4642857142853</v>
      </c>
      <c r="F52" s="6">
        <v>2.7378225117608367E-2</v>
      </c>
      <c r="G52" s="6">
        <v>43729</v>
      </c>
      <c r="H52" s="6">
        <v>0.40755000000000002</v>
      </c>
      <c r="I52" s="6">
        <v>0.87973845009999996</v>
      </c>
      <c r="J52" s="4">
        <v>0.20100000000000001</v>
      </c>
      <c r="K52" s="6">
        <v>8348</v>
      </c>
      <c r="L52" s="6">
        <v>20235.465590397755</v>
      </c>
      <c r="M52" s="8">
        <v>0.38700000000000001</v>
      </c>
      <c r="N52" s="12">
        <v>11977.699999999995</v>
      </c>
      <c r="O52" s="12">
        <f t="shared" si="54"/>
        <v>0.12391283297978628</v>
      </c>
      <c r="P52" s="8">
        <v>22000</v>
      </c>
      <c r="Q52" s="8">
        <v>430</v>
      </c>
      <c r="R52" s="8">
        <v>48.339927726098139</v>
      </c>
      <c r="S52" s="8">
        <f t="shared" si="28"/>
        <v>0.39495918221664278</v>
      </c>
      <c r="T52" s="36"/>
      <c r="U52" s="4">
        <f t="shared" si="55"/>
        <v>-8.6868852459016169E-2</v>
      </c>
      <c r="V52" s="29">
        <f t="shared" si="56"/>
        <v>213407.66092673733</v>
      </c>
      <c r="W52" s="29">
        <f t="shared" si="57"/>
        <v>489287.97661232995</v>
      </c>
      <c r="X52" s="29">
        <f t="shared" si="58"/>
        <v>176507.58093176299</v>
      </c>
      <c r="Y52" s="12">
        <f t="shared" si="59"/>
        <v>86974.292210691798</v>
      </c>
      <c r="Z52" s="12">
        <f t="shared" si="60"/>
        <v>126433.36871604552</v>
      </c>
      <c r="AA52" s="12">
        <f t="shared" si="61"/>
        <v>430445.4461974962</v>
      </c>
      <c r="AB52" s="12">
        <f t="shared" si="62"/>
        <v>58842.530414833775</v>
      </c>
      <c r="AC52" s="12">
        <f t="shared" si="29"/>
        <v>80574.786897956932</v>
      </c>
      <c r="AD52" s="12">
        <f t="shared" si="30"/>
        <v>95932.794033806058</v>
      </c>
      <c r="AE52" s="12">
        <f t="shared" si="63"/>
        <v>0.40283273105081785</v>
      </c>
      <c r="AF52" s="12">
        <f t="shared" si="64"/>
        <v>0.39408434345728999</v>
      </c>
      <c r="AK52" s="12">
        <f t="shared" si="65"/>
        <v>0.20100000000000001</v>
      </c>
      <c r="AM52" s="12">
        <f t="shared" si="66"/>
        <v>0.38700000000000001</v>
      </c>
      <c r="AN52" s="37"/>
      <c r="AO52" s="12">
        <f t="shared" si="67"/>
        <v>-8.6868852459016169E-2</v>
      </c>
      <c r="AP52" s="12">
        <f t="shared" si="68"/>
        <v>4880.2319039250233</v>
      </c>
      <c r="AQ52" s="12">
        <f t="shared" si="69"/>
        <v>11189.095945764366</v>
      </c>
      <c r="AR52" s="12">
        <f t="shared" si="70"/>
        <v>4036.3964630282649</v>
      </c>
      <c r="AS52" s="12">
        <f t="shared" si="71"/>
        <v>19889.385124446428</v>
      </c>
      <c r="AT52" s="12">
        <f t="shared" si="72"/>
        <v>3212.5482127559771</v>
      </c>
      <c r="AU52" s="12">
        <f t="shared" si="73"/>
        <v>98434.779253469344</v>
      </c>
      <c r="AV52" s="12">
        <f t="shared" si="74"/>
        <v>1495.131133797144</v>
      </c>
      <c r="AW52" s="12">
        <f t="shared" si="75"/>
        <v>18425.938598631783</v>
      </c>
      <c r="AX52" s="12">
        <f t="shared" si="76"/>
        <v>2437.5584479612071</v>
      </c>
      <c r="AY52" s="12">
        <f t="shared" si="31"/>
        <v>0.40283273105081785</v>
      </c>
      <c r="AZ52" s="12">
        <f t="shared" si="32"/>
        <v>0.39408434345728999</v>
      </c>
      <c r="BA52" s="12">
        <f t="shared" si="33"/>
        <v>9.4957673905042353E-2</v>
      </c>
      <c r="BB52" s="12">
        <f t="shared" si="34"/>
        <v>0.58789771288716364</v>
      </c>
      <c r="BC52" s="12">
        <f t="shared" si="35"/>
        <v>1194.2340791366332</v>
      </c>
      <c r="BD52" s="12">
        <f t="shared" si="36"/>
        <v>687.91288131405861</v>
      </c>
      <c r="BE52" s="12">
        <f t="shared" si="37"/>
        <v>0.20100000000000001</v>
      </c>
      <c r="BF52" s="12">
        <f t="shared" si="77"/>
        <v>570.4471436754759</v>
      </c>
      <c r="BG52" s="12">
        <f t="shared" si="38"/>
        <v>0.38700000000000001</v>
      </c>
      <c r="BH52" s="37"/>
      <c r="BI52" s="12">
        <f t="shared" si="39"/>
        <v>-8.6868852459016169E-2</v>
      </c>
      <c r="BJ52" s="12">
        <f t="shared" si="40"/>
        <v>-0.77198600721053834</v>
      </c>
      <c r="BK52" s="12">
        <f t="shared" si="78"/>
        <v>5.7760980554201265E-2</v>
      </c>
      <c r="BL52" s="12">
        <f t="shared" si="79"/>
        <v>-0.96182641790363876</v>
      </c>
      <c r="BM52" s="12">
        <f t="shared" si="80"/>
        <v>0.63300743134183646</v>
      </c>
      <c r="BN52" s="12">
        <f t="shared" si="44"/>
        <v>-1.1901142892721004</v>
      </c>
      <c r="BO52" s="12">
        <f t="shared" si="44"/>
        <v>2.2322154420655389</v>
      </c>
      <c r="BP52" s="12">
        <f t="shared" si="44"/>
        <v>-1.9549648293322055</v>
      </c>
      <c r="BQ52" s="12">
        <f t="shared" si="44"/>
        <v>0.55658063111641831</v>
      </c>
      <c r="BR52" s="12">
        <f t="shared" si="45"/>
        <v>-1.466181844989471</v>
      </c>
      <c r="BS52" s="12">
        <f t="shared" si="46"/>
        <v>-0.90923386262371131</v>
      </c>
      <c r="BT52" s="12">
        <f t="shared" si="47"/>
        <v>-0.93119032290529635</v>
      </c>
      <c r="BU52" s="12">
        <f t="shared" si="48"/>
        <v>-2.3543240245047299</v>
      </c>
      <c r="BV52" s="12">
        <f t="shared" si="49"/>
        <v>-0.53120230389079315</v>
      </c>
      <c r="BW52" s="12">
        <f t="shared" si="50"/>
        <v>0.59980650255877299</v>
      </c>
      <c r="BX52" s="12">
        <f t="shared" si="50"/>
        <v>4.8208385561268899E-2</v>
      </c>
      <c r="BY52" s="12">
        <f t="shared" si="51"/>
        <v>0.20100000000000001</v>
      </c>
      <c r="BZ52" s="12">
        <f t="shared" si="52"/>
        <v>-0.13903330247012488</v>
      </c>
      <c r="CA52" s="12">
        <f t="shared" si="53"/>
        <v>-0.9493305859523552</v>
      </c>
    </row>
    <row r="53" spans="1:79" x14ac:dyDescent="0.25">
      <c r="A53" s="10">
        <v>1921</v>
      </c>
      <c r="B53" s="6">
        <v>0.14691780821917816</v>
      </c>
      <c r="C53" s="10">
        <v>192683.862867877</v>
      </c>
      <c r="D53" s="6">
        <v>10975.690151655666</v>
      </c>
      <c r="E53" s="6">
        <v>4048.1324884792625</v>
      </c>
      <c r="F53" s="6">
        <v>2.4908710990076841E-2</v>
      </c>
      <c r="G53" s="6">
        <v>43964.9</v>
      </c>
      <c r="H53" s="6">
        <v>0.40805000000000002</v>
      </c>
      <c r="I53" s="6">
        <v>0.8817805648</v>
      </c>
      <c r="J53" s="4">
        <v>0.1976</v>
      </c>
      <c r="K53" s="6">
        <v>6633</v>
      </c>
      <c r="L53" s="6">
        <v>17853.708321074198</v>
      </c>
      <c r="M53" s="8">
        <v>0.37200000000000005</v>
      </c>
      <c r="N53" s="12">
        <v>13706.874999999995</v>
      </c>
      <c r="O53" s="12">
        <f t="shared" si="54"/>
        <v>6.0097991520290051E-2</v>
      </c>
      <c r="P53" s="8">
        <v>20065.708321074198</v>
      </c>
      <c r="Q53" s="8">
        <v>2212</v>
      </c>
      <c r="R53" s="8">
        <v>46.256303181091013</v>
      </c>
      <c r="S53" s="8">
        <f t="shared" si="28"/>
        <v>0.34297590853006932</v>
      </c>
      <c r="T53" s="36"/>
      <c r="U53" s="4">
        <f t="shared" si="55"/>
        <v>0.14691780821917816</v>
      </c>
      <c r="V53" s="29">
        <f t="shared" si="56"/>
        <v>192683.862867877</v>
      </c>
      <c r="W53" s="29">
        <f t="shared" si="57"/>
        <v>440636.61728734872</v>
      </c>
      <c r="X53" s="29">
        <f t="shared" si="58"/>
        <v>162518.7465578593</v>
      </c>
      <c r="Y53" s="12">
        <f t="shared" si="59"/>
        <v>78624.650243237222</v>
      </c>
      <c r="Z53" s="12">
        <f t="shared" si="60"/>
        <v>114059.21262463978</v>
      </c>
      <c r="AA53" s="12">
        <f t="shared" si="61"/>
        <v>388544.80526319979</v>
      </c>
      <c r="AB53" s="12">
        <f t="shared" si="62"/>
        <v>52091.812024148923</v>
      </c>
      <c r="AC53" s="12">
        <f t="shared" si="29"/>
        <v>61036.593179195545</v>
      </c>
      <c r="AD53" s="12">
        <f t="shared" si="30"/>
        <v>101482.15337866374</v>
      </c>
      <c r="AE53" s="12">
        <f t="shared" si="63"/>
        <v>0.38546919317575845</v>
      </c>
      <c r="AF53" s="12">
        <f t="shared" si="64"/>
        <v>0.33825443245832615</v>
      </c>
      <c r="AK53" s="12">
        <f t="shared" si="65"/>
        <v>0.1976</v>
      </c>
      <c r="AM53" s="12">
        <f t="shared" si="66"/>
        <v>0.37200000000000005</v>
      </c>
      <c r="AN53" s="37"/>
      <c r="AO53" s="12">
        <f t="shared" si="67"/>
        <v>0.14691780821917816</v>
      </c>
      <c r="AP53" s="12">
        <f t="shared" si="68"/>
        <v>4382.6748808225884</v>
      </c>
      <c r="AQ53" s="12">
        <f t="shared" si="69"/>
        <v>10022.463767399648</v>
      </c>
      <c r="AR53" s="12">
        <f t="shared" si="70"/>
        <v>3696.556720426051</v>
      </c>
      <c r="AS53" s="12">
        <f t="shared" si="71"/>
        <v>17883.504851196572</v>
      </c>
      <c r="AT53" s="12">
        <f t="shared" si="72"/>
        <v>2882.5826618921451</v>
      </c>
      <c r="AU53" s="12">
        <f t="shared" si="73"/>
        <v>88376.13761505195</v>
      </c>
      <c r="AV53" s="12">
        <f t="shared" si="74"/>
        <v>1316.5000065493894</v>
      </c>
      <c r="AW53" s="12">
        <f t="shared" si="75"/>
        <v>13883.027865227838</v>
      </c>
      <c r="AX53" s="12">
        <f t="shared" si="76"/>
        <v>2564.726593225852</v>
      </c>
      <c r="AY53" s="12">
        <f t="shared" si="31"/>
        <v>0.38546919317575845</v>
      </c>
      <c r="AZ53" s="12">
        <f t="shared" si="32"/>
        <v>0.33825443245832615</v>
      </c>
      <c r="BA53" s="12">
        <f t="shared" si="33"/>
        <v>9.116529837029777E-2</v>
      </c>
      <c r="BB53" s="12">
        <f t="shared" si="34"/>
        <v>0.56558830982346509</v>
      </c>
      <c r="BC53" s="12">
        <f t="shared" si="35"/>
        <v>1143.8244069676389</v>
      </c>
      <c r="BD53" s="12">
        <f t="shared" si="36"/>
        <v>713.64965972078687</v>
      </c>
      <c r="BE53" s="12">
        <f t="shared" si="37"/>
        <v>0.1976</v>
      </c>
      <c r="BF53" s="12">
        <f t="shared" si="77"/>
        <v>584.47020346801776</v>
      </c>
      <c r="BG53" s="12">
        <f t="shared" si="38"/>
        <v>0.37200000000000005</v>
      </c>
      <c r="BH53" s="37"/>
      <c r="BI53" s="12">
        <f t="shared" si="39"/>
        <v>0.14691780821917816</v>
      </c>
      <c r="BJ53" s="12">
        <f t="shared" si="40"/>
        <v>-0.87951950587352135</v>
      </c>
      <c r="BK53" s="12">
        <f t="shared" si="78"/>
        <v>-5.2349796840615963E-2</v>
      </c>
      <c r="BL53" s="12">
        <f t="shared" si="79"/>
        <v>-1.0497769769854968</v>
      </c>
      <c r="BM53" s="12">
        <f t="shared" si="80"/>
        <v>0.52670002405363914</v>
      </c>
      <c r="BN53" s="12">
        <f t="shared" si="44"/>
        <v>-1.298492097340187</v>
      </c>
      <c r="BO53" s="12">
        <f t="shared" si="44"/>
        <v>2.1244232494802708</v>
      </c>
      <c r="BP53" s="12">
        <f t="shared" si="44"/>
        <v>-2.0822020423135279</v>
      </c>
      <c r="BQ53" s="12">
        <f t="shared" si="44"/>
        <v>0.27348832995548122</v>
      </c>
      <c r="BR53" s="12">
        <f t="shared" si="45"/>
        <v>-1.4153268656360822</v>
      </c>
      <c r="BS53" s="12">
        <f t="shared" si="46"/>
        <v>-0.95329400311300583</v>
      </c>
      <c r="BT53" s="12">
        <f t="shared" si="47"/>
        <v>-1.0839569079274414</v>
      </c>
      <c r="BU53" s="12">
        <f t="shared" si="48"/>
        <v>-2.3950809546361507</v>
      </c>
      <c r="BV53" s="12">
        <f t="shared" si="49"/>
        <v>-0.56988883324232453</v>
      </c>
      <c r="BW53" s="12">
        <f t="shared" si="50"/>
        <v>0.55667885138866269</v>
      </c>
      <c r="BX53" s="12">
        <f t="shared" si="50"/>
        <v>8.4938350903081314E-2</v>
      </c>
      <c r="BY53" s="12">
        <f t="shared" si="51"/>
        <v>0.1976</v>
      </c>
      <c r="BZ53" s="12">
        <f t="shared" si="52"/>
        <v>-0.11474801655809376</v>
      </c>
      <c r="CA53" s="12">
        <f t="shared" si="53"/>
        <v>-0.9888614247089903</v>
      </c>
    </row>
    <row r="54" spans="1:79" x14ac:dyDescent="0.25">
      <c r="A54" s="10">
        <v>1922</v>
      </c>
      <c r="B54" s="6">
        <v>0.17693150684931505</v>
      </c>
      <c r="C54" s="10">
        <v>202913.93112085137</v>
      </c>
      <c r="D54" s="6">
        <v>9196.5556336280479</v>
      </c>
      <c r="E54" s="6">
        <v>3637.338709677419</v>
      </c>
      <c r="F54" s="6">
        <v>2.149420403645342E-2</v>
      </c>
      <c r="G54" s="6">
        <v>44393.5</v>
      </c>
      <c r="H54" s="6">
        <v>0.41795000000000004</v>
      </c>
      <c r="I54" s="6">
        <v>0.88824605940000001</v>
      </c>
      <c r="J54" s="4">
        <v>0.19420000000000001</v>
      </c>
      <c r="K54" s="6">
        <v>5625</v>
      </c>
      <c r="L54" s="6">
        <v>17820.808367165584</v>
      </c>
      <c r="M54" s="8">
        <v>0.316</v>
      </c>
      <c r="N54" s="12">
        <v>12652.499999999996</v>
      </c>
      <c r="O54" s="12">
        <f t="shared" si="54"/>
        <v>4.5904402465681171E-2</v>
      </c>
      <c r="P54" s="8">
        <v>19729.808367165584</v>
      </c>
      <c r="Q54" s="8">
        <v>1909</v>
      </c>
      <c r="R54" s="8">
        <v>46.715412985036039</v>
      </c>
      <c r="S54" s="8">
        <f t="shared" si="28"/>
        <v>0.35162802357505663</v>
      </c>
      <c r="T54" s="36"/>
      <c r="U54" s="4">
        <f t="shared" si="55"/>
        <v>0.17693150684931505</v>
      </c>
      <c r="V54" s="29">
        <f t="shared" si="56"/>
        <v>202913.93112085137</v>
      </c>
      <c r="W54" s="29">
        <f t="shared" si="57"/>
        <v>427862.11659808434</v>
      </c>
      <c r="X54" s="29">
        <f t="shared" si="58"/>
        <v>169224.16403550556</v>
      </c>
      <c r="Y54" s="12">
        <f t="shared" si="59"/>
        <v>84807.877511959843</v>
      </c>
      <c r="Z54" s="12">
        <f t="shared" si="60"/>
        <v>118106.05360889153</v>
      </c>
      <c r="AA54" s="12">
        <f t="shared" si="61"/>
        <v>380046.83903479174</v>
      </c>
      <c r="AB54" s="12">
        <f t="shared" si="62"/>
        <v>47815.277563292584</v>
      </c>
      <c r="AC54" s="12">
        <f t="shared" si="29"/>
        <v>67518.509454159735</v>
      </c>
      <c r="AD54" s="12">
        <f t="shared" si="30"/>
        <v>101705.65458134581</v>
      </c>
      <c r="AE54" s="12">
        <f t="shared" si="63"/>
        <v>0.38929510820863367</v>
      </c>
      <c r="AF54" s="12">
        <f t="shared" si="64"/>
        <v>0.34744279194910366</v>
      </c>
      <c r="AK54" s="12">
        <f t="shared" si="65"/>
        <v>0.19420000000000001</v>
      </c>
      <c r="AM54" s="12">
        <f t="shared" si="66"/>
        <v>0.316</v>
      </c>
      <c r="AN54" s="37"/>
      <c r="AO54" s="12">
        <f t="shared" si="67"/>
        <v>0.17693150684931505</v>
      </c>
      <c r="AP54" s="12">
        <f t="shared" si="68"/>
        <v>4570.8027328516873</v>
      </c>
      <c r="AQ54" s="12">
        <f t="shared" si="69"/>
        <v>9637.9451180484612</v>
      </c>
      <c r="AR54" s="12">
        <f t="shared" si="70"/>
        <v>3811.9130961853775</v>
      </c>
      <c r="AS54" s="12">
        <f t="shared" si="71"/>
        <v>19103.670021953625</v>
      </c>
      <c r="AT54" s="12">
        <f t="shared" si="72"/>
        <v>2956.039700729249</v>
      </c>
      <c r="AU54" s="12">
        <f t="shared" si="73"/>
        <v>85608.667718200129</v>
      </c>
      <c r="AV54" s="12">
        <f t="shared" si="74"/>
        <v>1196.7537180316083</v>
      </c>
      <c r="AW54" s="12">
        <f t="shared" si="75"/>
        <v>15209.098055832437</v>
      </c>
      <c r="AX54" s="12">
        <f t="shared" si="76"/>
        <v>2545.5592117801484</v>
      </c>
      <c r="AY54" s="12">
        <f t="shared" si="31"/>
        <v>0.38929510820863367</v>
      </c>
      <c r="AZ54" s="12">
        <f t="shared" si="32"/>
        <v>0.34744279194910366</v>
      </c>
      <c r="BA54" s="12">
        <f t="shared" si="33"/>
        <v>7.5607130039478415E-2</v>
      </c>
      <c r="BB54" s="12">
        <f t="shared" si="34"/>
        <v>0.48861781633880258</v>
      </c>
      <c r="BC54" s="12">
        <f t="shared" si="35"/>
        <v>1225.0850041840579</v>
      </c>
      <c r="BD54" s="12">
        <f t="shared" si="36"/>
        <v>739.078404362387</v>
      </c>
      <c r="BE54" s="12">
        <f t="shared" si="37"/>
        <v>0.19420000000000001</v>
      </c>
      <c r="BF54" s="12">
        <f t="shared" si="77"/>
        <v>606.09221814717046</v>
      </c>
      <c r="BG54" s="12">
        <f t="shared" si="38"/>
        <v>0.316</v>
      </c>
      <c r="BH54" s="37"/>
      <c r="BI54" s="12">
        <f t="shared" si="39"/>
        <v>0.17693150684931505</v>
      </c>
      <c r="BJ54" s="12">
        <f t="shared" si="40"/>
        <v>-0.8374899050588448</v>
      </c>
      <c r="BK54" s="12">
        <f t="shared" si="78"/>
        <v>-9.1470823370572454E-2</v>
      </c>
      <c r="BL54" s="12">
        <f t="shared" si="79"/>
        <v>-1.0190475591435213</v>
      </c>
      <c r="BM54" s="12">
        <f t="shared" si="80"/>
        <v>0.59270171709822894</v>
      </c>
      <c r="BN54" s="12">
        <f t="shared" si="44"/>
        <v>-1.2733283136889058</v>
      </c>
      <c r="BO54" s="12">
        <f t="shared" si="44"/>
        <v>2.0926077891689956</v>
      </c>
      <c r="BP54" s="12">
        <f t="shared" si="44"/>
        <v>-2.1775660911830963</v>
      </c>
      <c r="BQ54" s="12">
        <f t="shared" si="44"/>
        <v>0.36471505785101627</v>
      </c>
      <c r="BR54" s="12">
        <f t="shared" si="45"/>
        <v>-1.4228283917975009</v>
      </c>
      <c r="BS54" s="12">
        <f t="shared" si="46"/>
        <v>-0.94341759005311654</v>
      </c>
      <c r="BT54" s="12">
        <f t="shared" si="47"/>
        <v>-1.0571552550144758</v>
      </c>
      <c r="BU54" s="12">
        <f t="shared" si="48"/>
        <v>-2.5822046875522986</v>
      </c>
      <c r="BV54" s="12">
        <f t="shared" si="49"/>
        <v>-0.71617465676516401</v>
      </c>
      <c r="BW54" s="12">
        <f t="shared" si="50"/>
        <v>0.62531169338471237</v>
      </c>
      <c r="BX54" s="12">
        <f t="shared" si="50"/>
        <v>0.11995019217615709</v>
      </c>
      <c r="BY54" s="12">
        <f t="shared" si="51"/>
        <v>0.19420000000000001</v>
      </c>
      <c r="BZ54" s="12">
        <f t="shared" si="52"/>
        <v>-7.8421668705121961E-2</v>
      </c>
      <c r="CA54" s="12">
        <f t="shared" si="53"/>
        <v>-1.152013065395225</v>
      </c>
    </row>
    <row r="55" spans="1:79" x14ac:dyDescent="0.25">
      <c r="A55" s="10">
        <v>1923</v>
      </c>
      <c r="B55" s="6">
        <v>9.4931506849314923E-2</v>
      </c>
      <c r="C55" s="10">
        <v>208925.41452723832</v>
      </c>
      <c r="D55" s="6">
        <v>8385.4796033507519</v>
      </c>
      <c r="E55" s="6">
        <v>3517.7281105990783</v>
      </c>
      <c r="F55" s="6">
        <v>1.9923973343292194E-2</v>
      </c>
      <c r="G55" s="6">
        <v>44628.1</v>
      </c>
      <c r="H55" s="6">
        <v>0.42015000000000002</v>
      </c>
      <c r="I55" s="6">
        <v>0.88330376150000001</v>
      </c>
      <c r="J55" s="4">
        <v>0.1908</v>
      </c>
      <c r="K55" s="6">
        <v>5429</v>
      </c>
      <c r="L55" s="6">
        <v>18051.108044525878</v>
      </c>
      <c r="M55" s="8">
        <v>0.30099999999999999</v>
      </c>
      <c r="N55" s="12">
        <v>12989.899999999996</v>
      </c>
      <c r="O55" s="12">
        <f t="shared" si="54"/>
        <v>1.5168062517767478E-2</v>
      </c>
      <c r="P55" s="8">
        <v>19618.108044525878</v>
      </c>
      <c r="Q55" s="8">
        <v>1567</v>
      </c>
      <c r="R55" s="8">
        <v>46.208496633702033</v>
      </c>
      <c r="S55" s="8">
        <f t="shared" si="28"/>
        <v>0.35431320365557717</v>
      </c>
      <c r="T55" s="36"/>
      <c r="U55" s="4">
        <f t="shared" si="55"/>
        <v>9.4931506849314923E-2</v>
      </c>
      <c r="V55" s="29">
        <f t="shared" si="56"/>
        <v>208925.41452723832</v>
      </c>
      <c r="W55" s="29">
        <f t="shared" si="57"/>
        <v>420873.86179794767</v>
      </c>
      <c r="X55" s="29">
        <f t="shared" si="58"/>
        <v>176557.55957851611</v>
      </c>
      <c r="Y55" s="12">
        <f t="shared" si="59"/>
        <v>87780.012913619183</v>
      </c>
      <c r="Z55" s="12">
        <f t="shared" si="60"/>
        <v>121145.40161361913</v>
      </c>
      <c r="AA55" s="12">
        <f t="shared" si="61"/>
        <v>371759.46524315834</v>
      </c>
      <c r="AB55" s="12">
        <f t="shared" si="62"/>
        <v>49114.396554789339</v>
      </c>
      <c r="AC55" s="12">
        <f t="shared" si="29"/>
        <v>64513.838710946045</v>
      </c>
      <c r="AD55" s="12">
        <f t="shared" si="30"/>
        <v>112043.72086757007</v>
      </c>
      <c r="AE55" s="12">
        <f t="shared" si="63"/>
        <v>0.3850708052808503</v>
      </c>
      <c r="AF55" s="12">
        <f t="shared" si="64"/>
        <v>0.35089569236388019</v>
      </c>
      <c r="AK55" s="12">
        <f t="shared" si="65"/>
        <v>0.1908</v>
      </c>
      <c r="AM55" s="12">
        <f t="shared" si="66"/>
        <v>0.30099999999999999</v>
      </c>
      <c r="AN55" s="37"/>
      <c r="AO55" s="12">
        <f t="shared" si="67"/>
        <v>9.4931506849314923E-2</v>
      </c>
      <c r="AP55" s="12">
        <f t="shared" si="68"/>
        <v>4681.4767943792885</v>
      </c>
      <c r="AQ55" s="12">
        <f t="shared" si="69"/>
        <v>9430.6919137930508</v>
      </c>
      <c r="AR55" s="12">
        <f t="shared" si="70"/>
        <v>3956.1970950705077</v>
      </c>
      <c r="AS55" s="12">
        <f t="shared" si="71"/>
        <v>19669.224751584577</v>
      </c>
      <c r="AT55" s="12">
        <f t="shared" si="72"/>
        <v>3016.1714658009223</v>
      </c>
      <c r="AU55" s="12">
        <f t="shared" si="73"/>
        <v>83301.656410010357</v>
      </c>
      <c r="AV55" s="12">
        <f t="shared" si="74"/>
        <v>1222.8069697689059</v>
      </c>
      <c r="AW55" s="12">
        <f t="shared" si="75"/>
        <v>14455.878406417938</v>
      </c>
      <c r="AX55" s="12">
        <f t="shared" si="76"/>
        <v>2789.565838254126</v>
      </c>
      <c r="AY55" s="12">
        <f t="shared" si="31"/>
        <v>0.3850708052808503</v>
      </c>
      <c r="AZ55" s="12">
        <f t="shared" si="32"/>
        <v>0.35089569236388019</v>
      </c>
      <c r="BA55" s="12">
        <f t="shared" si="33"/>
        <v>7.1641080566464371E-2</v>
      </c>
      <c r="BB55" s="12">
        <f t="shared" si="34"/>
        <v>0.46718979046305081</v>
      </c>
      <c r="BC55" s="12">
        <f t="shared" si="35"/>
        <v>1281.4826671509911</v>
      </c>
      <c r="BD55" s="12">
        <f t="shared" si="36"/>
        <v>744.08753562182494</v>
      </c>
      <c r="BE55" s="12">
        <f t="shared" si="37"/>
        <v>0.1908</v>
      </c>
      <c r="BF55" s="12">
        <f t="shared" si="77"/>
        <v>621.51078883757305</v>
      </c>
      <c r="BG55" s="12">
        <f t="shared" si="38"/>
        <v>0.30099999999999999</v>
      </c>
      <c r="BH55" s="37"/>
      <c r="BI55" s="12">
        <f t="shared" si="39"/>
        <v>9.4931506849314923E-2</v>
      </c>
      <c r="BJ55" s="12">
        <f t="shared" si="40"/>
        <v>-0.81356513273530451</v>
      </c>
      <c r="BK55" s="12">
        <f t="shared" si="78"/>
        <v>-0.11320927960994663</v>
      </c>
      <c r="BL55" s="12">
        <f t="shared" si="79"/>
        <v>-0.98189551291569444</v>
      </c>
      <c r="BM55" s="12">
        <f t="shared" si="80"/>
        <v>0.62187647165083126</v>
      </c>
      <c r="BN55" s="12">
        <f t="shared" si="44"/>
        <v>-1.253190446656903</v>
      </c>
      <c r="BO55" s="12">
        <f t="shared" si="44"/>
        <v>2.0652896866065649</v>
      </c>
      <c r="BP55" s="12">
        <f t="shared" si="44"/>
        <v>-2.156029736380582</v>
      </c>
      <c r="BQ55" s="12">
        <f t="shared" si="44"/>
        <v>0.31392239472375866</v>
      </c>
      <c r="BR55" s="12">
        <f t="shared" si="45"/>
        <v>-1.3312927770473588</v>
      </c>
      <c r="BS55" s="12">
        <f t="shared" si="46"/>
        <v>-0.95432805178330027</v>
      </c>
      <c r="BT55" s="12">
        <f t="shared" si="47"/>
        <v>-1.0472662724333217</v>
      </c>
      <c r="BU55" s="12">
        <f t="shared" si="48"/>
        <v>-2.6360866186193972</v>
      </c>
      <c r="BV55" s="12">
        <f t="shared" si="49"/>
        <v>-0.76101970031166277</v>
      </c>
      <c r="BW55" s="12">
        <f t="shared" si="50"/>
        <v>0.67031920191717231</v>
      </c>
      <c r="BX55" s="12">
        <f t="shared" si="50"/>
        <v>0.12670486496059763</v>
      </c>
      <c r="BY55" s="12">
        <f t="shared" si="51"/>
        <v>0.1908</v>
      </c>
      <c r="BZ55" s="12">
        <f t="shared" si="52"/>
        <v>-5.3300548204733678E-2</v>
      </c>
      <c r="CA55" s="12">
        <f t="shared" si="53"/>
        <v>-1.2006450142332614</v>
      </c>
    </row>
    <row r="56" spans="1:79" x14ac:dyDescent="0.25">
      <c r="A56" s="10">
        <v>1924</v>
      </c>
      <c r="B56" s="6">
        <v>4.7000000000000174E-2</v>
      </c>
      <c r="C56" s="10">
        <v>218786.35660613622</v>
      </c>
      <c r="D56" s="6">
        <v>8346.2339889824943</v>
      </c>
      <c r="E56" s="6">
        <v>3608.9066820276498</v>
      </c>
      <c r="F56" s="6">
        <v>1.9524271395805669E-2</v>
      </c>
      <c r="G56" s="6">
        <v>44934.6</v>
      </c>
      <c r="H56" s="6">
        <v>0.41775000000000007</v>
      </c>
      <c r="I56" s="6">
        <v>0.87929266689999996</v>
      </c>
      <c r="J56" s="4">
        <v>0.18740000000000001</v>
      </c>
      <c r="K56" s="6">
        <v>5544</v>
      </c>
      <c r="L56" s="6">
        <v>18322.283422196873</v>
      </c>
      <c r="M56" s="8">
        <v>0.30299999999999999</v>
      </c>
      <c r="N56" s="12">
        <v>15140.824999999995</v>
      </c>
      <c r="O56" s="12">
        <f t="shared" si="54"/>
        <v>3.1273171860593418E-2</v>
      </c>
      <c r="P56" s="8">
        <v>19726.283422196873</v>
      </c>
      <c r="Q56" s="8">
        <v>1404</v>
      </c>
      <c r="R56" s="8">
        <v>45.623940927851827</v>
      </c>
      <c r="S56" s="8">
        <f t="shared" si="28"/>
        <v>0.35313915898666731</v>
      </c>
      <c r="T56" s="36"/>
      <c r="U56" s="4">
        <f t="shared" si="55"/>
        <v>4.7000000000000174E-2</v>
      </c>
      <c r="V56" s="29">
        <f t="shared" si="56"/>
        <v>218786.35660613622</v>
      </c>
      <c r="W56" s="29">
        <f t="shared" si="57"/>
        <v>427479.9207501022</v>
      </c>
      <c r="X56" s="29">
        <f t="shared" si="58"/>
        <v>184842.0670285775</v>
      </c>
      <c r="Y56" s="12">
        <f t="shared" si="59"/>
        <v>91398.000472213418</v>
      </c>
      <c r="Z56" s="12">
        <f t="shared" si="60"/>
        <v>127388.3561339228</v>
      </c>
      <c r="AA56" s="12">
        <f t="shared" si="61"/>
        <v>375879.95956255798</v>
      </c>
      <c r="AB56" s="12">
        <f t="shared" si="62"/>
        <v>51599.961187544206</v>
      </c>
      <c r="AC56" s="12">
        <f t="shared" si="29"/>
        <v>67282.905410310806</v>
      </c>
      <c r="AD56" s="12">
        <f t="shared" si="30"/>
        <v>117559.16161826671</v>
      </c>
      <c r="AE56" s="12">
        <f t="shared" si="63"/>
        <v>0.38019950773209854</v>
      </c>
      <c r="AF56" s="12">
        <f t="shared" si="64"/>
        <v>0.35013245357050826</v>
      </c>
      <c r="AK56" s="12">
        <f t="shared" si="65"/>
        <v>0.18740000000000001</v>
      </c>
      <c r="AM56" s="12">
        <f t="shared" si="66"/>
        <v>0.30299999999999999</v>
      </c>
      <c r="AN56" s="37"/>
      <c r="AO56" s="12">
        <f t="shared" si="67"/>
        <v>4.7000000000000174E-2</v>
      </c>
      <c r="AP56" s="12">
        <f t="shared" si="68"/>
        <v>4868.9953088741468</v>
      </c>
      <c r="AQ56" s="12">
        <f t="shared" si="69"/>
        <v>9513.3799065776093</v>
      </c>
      <c r="AR56" s="12">
        <f t="shared" si="70"/>
        <v>4113.5798923007551</v>
      </c>
      <c r="AS56" s="12">
        <f t="shared" si="71"/>
        <v>20340.227902821749</v>
      </c>
      <c r="AT56" s="12">
        <f t="shared" si="72"/>
        <v>3149.9694651021905</v>
      </c>
      <c r="AU56" s="12">
        <f t="shared" si="73"/>
        <v>83650.451892874975</v>
      </c>
      <c r="AV56" s="12">
        <f t="shared" si="74"/>
        <v>1275.9274636556784</v>
      </c>
      <c r="AW56" s="12">
        <f t="shared" si="75"/>
        <v>14973.518271067464</v>
      </c>
      <c r="AX56" s="12">
        <f t="shared" si="76"/>
        <v>2906.9200724377874</v>
      </c>
      <c r="AY56" s="12">
        <f t="shared" si="31"/>
        <v>0.38019950773209854</v>
      </c>
      <c r="AZ56" s="12">
        <f t="shared" si="32"/>
        <v>0.35013245357050826</v>
      </c>
      <c r="BA56" s="12">
        <f t="shared" si="33"/>
        <v>7.2531418312387796E-2</v>
      </c>
      <c r="BB56" s="12">
        <f t="shared" si="34"/>
        <v>0.46835551738943759</v>
      </c>
      <c r="BC56" s="12">
        <f t="shared" si="35"/>
        <v>1335.3873014536023</v>
      </c>
      <c r="BD56" s="12">
        <f t="shared" si="36"/>
        <v>768.41510127822994</v>
      </c>
      <c r="BE56" s="12">
        <f t="shared" si="37"/>
        <v>0.18740000000000001</v>
      </c>
      <c r="BF56" s="12">
        <f t="shared" si="77"/>
        <v>646.21463471768789</v>
      </c>
      <c r="BG56" s="12">
        <f t="shared" si="38"/>
        <v>0.30299999999999999</v>
      </c>
      <c r="BH56" s="37"/>
      <c r="BI56" s="12">
        <f t="shared" si="39"/>
        <v>4.7000000000000174E-2</v>
      </c>
      <c r="BJ56" s="12">
        <f t="shared" si="40"/>
        <v>-0.77429113351053791</v>
      </c>
      <c r="BK56" s="12">
        <f t="shared" si="78"/>
        <v>-0.10447952829822489</v>
      </c>
      <c r="BL56" s="12">
        <f t="shared" si="79"/>
        <v>-0.9428850778277581</v>
      </c>
      <c r="BM56" s="12">
        <f t="shared" si="80"/>
        <v>0.65542184797687375</v>
      </c>
      <c r="BN56" s="12">
        <f t="shared" si="44"/>
        <v>-1.2097859880703985</v>
      </c>
      <c r="BO56" s="12">
        <f t="shared" si="44"/>
        <v>2.069468082361829</v>
      </c>
      <c r="BP56" s="12">
        <f t="shared" si="44"/>
        <v>-2.1135054106006681</v>
      </c>
      <c r="BQ56" s="12">
        <f t="shared" si="44"/>
        <v>0.34910444502311083</v>
      </c>
      <c r="BR56" s="12">
        <f t="shared" si="45"/>
        <v>-1.2900846209052987</v>
      </c>
      <c r="BS56" s="12">
        <f t="shared" si="46"/>
        <v>-0.96705914368903956</v>
      </c>
      <c r="BT56" s="12">
        <f t="shared" si="47"/>
        <v>-1.0494437573156883</v>
      </c>
      <c r="BU56" s="12">
        <f t="shared" si="48"/>
        <v>-2.6237354549601797</v>
      </c>
      <c r="BV56" s="12">
        <f t="shared" si="49"/>
        <v>-0.75852761891290743</v>
      </c>
      <c r="BW56" s="12">
        <f t="shared" si="50"/>
        <v>0.71152282385065357</v>
      </c>
      <c r="BX56" s="12">
        <f t="shared" si="50"/>
        <v>0.15887626523078432</v>
      </c>
      <c r="BY56" s="12">
        <f t="shared" si="51"/>
        <v>0.18740000000000001</v>
      </c>
      <c r="BZ56" s="12">
        <f t="shared" si="52"/>
        <v>-1.4322117873185535E-2</v>
      </c>
      <c r="CA56" s="12">
        <f t="shared" si="53"/>
        <v>-1.194022473472768</v>
      </c>
    </row>
    <row r="57" spans="1:79" x14ac:dyDescent="0.25">
      <c r="A57" s="10">
        <v>1925</v>
      </c>
      <c r="B57" s="6">
        <v>4.2780821917808243E-2</v>
      </c>
      <c r="C57" s="10">
        <v>226485.27395115816</v>
      </c>
      <c r="D57" s="6">
        <v>8359.3158604385808</v>
      </c>
      <c r="E57" s="6">
        <v>3678.516129032258</v>
      </c>
      <c r="F57" s="6">
        <v>1.9474141191576012E-2</v>
      </c>
      <c r="G57" s="6">
        <v>45085</v>
      </c>
      <c r="H57" s="6">
        <v>0.41515000000000002</v>
      </c>
      <c r="I57" s="6">
        <v>0.88164770599999998</v>
      </c>
      <c r="J57" s="4">
        <v>0.184</v>
      </c>
      <c r="K57" s="6">
        <v>5506</v>
      </c>
      <c r="L57" s="6">
        <v>18531.646765251684</v>
      </c>
      <c r="M57" s="8">
        <v>0.29699999999999999</v>
      </c>
      <c r="N57" s="12">
        <v>17249.574999999993</v>
      </c>
      <c r="O57" s="12">
        <f t="shared" si="54"/>
        <v>5.9569740729744636E-2</v>
      </c>
      <c r="P57" s="8">
        <v>20090.646765251684</v>
      </c>
      <c r="Q57" s="8">
        <v>1559</v>
      </c>
      <c r="R57" s="8">
        <v>46.079361863544257</v>
      </c>
      <c r="S57" s="8">
        <f t="shared" si="28"/>
        <v>0.35419734831547878</v>
      </c>
      <c r="T57" s="36"/>
      <c r="U57" s="4">
        <f t="shared" si="55"/>
        <v>4.2780821917808243E-2</v>
      </c>
      <c r="V57" s="29">
        <f t="shared" si="56"/>
        <v>226485.27395115816</v>
      </c>
      <c r="W57" s="29">
        <f t="shared" si="57"/>
        <v>429252.0927215314</v>
      </c>
      <c r="X57" s="29">
        <f t="shared" si="58"/>
        <v>188892.34153357605</v>
      </c>
      <c r="Y57" s="12">
        <f t="shared" si="59"/>
        <v>94025.361480823311</v>
      </c>
      <c r="Z57" s="12">
        <f t="shared" si="60"/>
        <v>132459.91247033485</v>
      </c>
      <c r="AA57" s="12">
        <f t="shared" si="61"/>
        <v>378449.12284363742</v>
      </c>
      <c r="AB57" s="12">
        <f t="shared" si="62"/>
        <v>50802.969877893956</v>
      </c>
      <c r="AC57" s="12">
        <f t="shared" si="29"/>
        <v>77501.119580638566</v>
      </c>
      <c r="AD57" s="12">
        <f t="shared" si="30"/>
        <v>111391.22195293747</v>
      </c>
      <c r="AE57" s="12">
        <f t="shared" si="63"/>
        <v>0.38399468219620214</v>
      </c>
      <c r="AF57" s="12">
        <f t="shared" si="64"/>
        <v>0.35088653343984288</v>
      </c>
      <c r="AK57" s="12">
        <f t="shared" si="65"/>
        <v>0.184</v>
      </c>
      <c r="AM57" s="12">
        <f t="shared" si="66"/>
        <v>0.29699999999999999</v>
      </c>
      <c r="AN57" s="37"/>
      <c r="AO57" s="12">
        <f t="shared" si="67"/>
        <v>4.2780821917808243E-2</v>
      </c>
      <c r="AP57" s="12">
        <f t="shared" si="68"/>
        <v>5023.517221939851</v>
      </c>
      <c r="AQ57" s="12">
        <f t="shared" si="69"/>
        <v>9520.9513745487729</v>
      </c>
      <c r="AR57" s="12">
        <f t="shared" si="70"/>
        <v>4189.6937237124548</v>
      </c>
      <c r="AS57" s="12">
        <f t="shared" si="71"/>
        <v>20855.131746883289</v>
      </c>
      <c r="AT57" s="12">
        <f t="shared" si="72"/>
        <v>3264.4489413905794</v>
      </c>
      <c r="AU57" s="12">
        <f t="shared" si="73"/>
        <v>83941.249383084709</v>
      </c>
      <c r="AV57" s="12">
        <f t="shared" si="74"/>
        <v>1252.0293736003341</v>
      </c>
      <c r="AW57" s="12">
        <f t="shared" si="75"/>
        <v>17190.00101600057</v>
      </c>
      <c r="AX57" s="12">
        <f t="shared" si="76"/>
        <v>2745.2151356804425</v>
      </c>
      <c r="AY57" s="12">
        <f t="shared" si="31"/>
        <v>0.38399468219620214</v>
      </c>
      <c r="AZ57" s="12">
        <f t="shared" si="32"/>
        <v>0.35088653343984288</v>
      </c>
      <c r="BA57" s="12">
        <f t="shared" si="33"/>
        <v>7.1540407081777682E-2</v>
      </c>
      <c r="BB57" s="12">
        <f t="shared" si="34"/>
        <v>0.45704026673506026</v>
      </c>
      <c r="BC57" s="12">
        <f t="shared" si="35"/>
        <v>1358.2904962994867</v>
      </c>
      <c r="BD57" s="12">
        <f t="shared" si="36"/>
        <v>799.6663739777083</v>
      </c>
      <c r="BE57" s="12">
        <f t="shared" si="37"/>
        <v>0.184</v>
      </c>
      <c r="BF57" s="12">
        <f t="shared" si="77"/>
        <v>665.16911732413575</v>
      </c>
      <c r="BG57" s="12">
        <f t="shared" si="38"/>
        <v>0.29699999999999999</v>
      </c>
      <c r="BH57" s="37"/>
      <c r="BI57" s="12">
        <f t="shared" si="39"/>
        <v>4.2780821917808243E-2</v>
      </c>
      <c r="BJ57" s="12">
        <f t="shared" si="40"/>
        <v>-0.74304841705317182</v>
      </c>
      <c r="BK57" s="12">
        <f t="shared" si="78"/>
        <v>-0.10368396913108853</v>
      </c>
      <c r="BL57" s="12">
        <f t="shared" si="79"/>
        <v>-0.92455111294627279</v>
      </c>
      <c r="BM57" s="12">
        <f t="shared" si="80"/>
        <v>0.68042129766677628</v>
      </c>
      <c r="BN57" s="12">
        <f t="shared" si="44"/>
        <v>-1.1740877762807667</v>
      </c>
      <c r="BO57" s="12">
        <f t="shared" si="44"/>
        <v>2.0729383947918221</v>
      </c>
      <c r="BP57" s="12">
        <f t="shared" si="44"/>
        <v>-2.132413013497791</v>
      </c>
      <c r="BQ57" s="12">
        <f t="shared" si="44"/>
        <v>0.48714913125631504</v>
      </c>
      <c r="BR57" s="12">
        <f t="shared" si="45"/>
        <v>-1.3473193016980876</v>
      </c>
      <c r="BS57" s="12">
        <f t="shared" si="46"/>
        <v>-0.95712657493769104</v>
      </c>
      <c r="BT57" s="12">
        <f t="shared" si="47"/>
        <v>-1.0472923743313209</v>
      </c>
      <c r="BU57" s="12">
        <f t="shared" si="48"/>
        <v>-2.6374928548993855</v>
      </c>
      <c r="BV57" s="12">
        <f t="shared" si="49"/>
        <v>-0.78298378095184273</v>
      </c>
      <c r="BW57" s="12">
        <f t="shared" si="50"/>
        <v>0.72852838168561451</v>
      </c>
      <c r="BX57" s="12">
        <f t="shared" si="50"/>
        <v>0.19874078980049575</v>
      </c>
      <c r="BY57" s="12">
        <f t="shared" si="51"/>
        <v>0.184</v>
      </c>
      <c r="BZ57" s="12">
        <f t="shared" si="52"/>
        <v>1.4587501732397742E-2</v>
      </c>
      <c r="CA57" s="12">
        <f t="shared" si="53"/>
        <v>-1.2140231401794375</v>
      </c>
    </row>
    <row r="58" spans="1:79" x14ac:dyDescent="0.25">
      <c r="A58" s="10">
        <v>1926</v>
      </c>
      <c r="B58" s="6">
        <v>5.7999999999999968E-2</v>
      </c>
      <c r="C58" s="10">
        <v>219419.14433312436</v>
      </c>
      <c r="D58" s="6">
        <v>8163.0877885973005</v>
      </c>
      <c r="E58" s="6">
        <v>3672.6336405529955</v>
      </c>
      <c r="F58" s="6">
        <v>1.9392924950501888E-2</v>
      </c>
      <c r="G58" s="6">
        <v>45264.6</v>
      </c>
      <c r="H58" s="6">
        <v>0.41395000000000004</v>
      </c>
      <c r="I58" s="6">
        <v>0.87211716179999998</v>
      </c>
      <c r="J58" s="4">
        <v>0.18379999999999999</v>
      </c>
      <c r="K58" s="6">
        <v>5219</v>
      </c>
      <c r="L58" s="6">
        <v>18536.631606752988</v>
      </c>
      <c r="M58" s="8">
        <v>0.28199999999999997</v>
      </c>
      <c r="N58" s="12">
        <v>16743.474999999995</v>
      </c>
      <c r="O58" s="12">
        <f t="shared" si="54"/>
        <v>3.7786678049947509E-2</v>
      </c>
      <c r="P58" s="8">
        <v>20295.631606752988</v>
      </c>
      <c r="Q58" s="8">
        <v>1759</v>
      </c>
      <c r="R58" s="8">
        <v>45.647912554377307</v>
      </c>
      <c r="S58" s="8">
        <f t="shared" si="28"/>
        <v>0.3474304861233552</v>
      </c>
      <c r="T58" s="36"/>
      <c r="U58" s="4">
        <f t="shared" si="55"/>
        <v>5.7999999999999968E-2</v>
      </c>
      <c r="V58" s="29">
        <f t="shared" si="56"/>
        <v>219419.14433312436</v>
      </c>
      <c r="W58" s="29">
        <f t="shared" si="57"/>
        <v>420931.23185040947</v>
      </c>
      <c r="X58" s="29">
        <f t="shared" si="58"/>
        <v>189380.07804015907</v>
      </c>
      <c r="Y58" s="12">
        <f t="shared" si="59"/>
        <v>90828.554796696844</v>
      </c>
      <c r="Z58" s="12">
        <f t="shared" si="60"/>
        <v>128590.58953642752</v>
      </c>
      <c r="AA58" s="12">
        <f t="shared" si="61"/>
        <v>367101.35123435687</v>
      </c>
      <c r="AB58" s="12">
        <f t="shared" si="62"/>
        <v>53829.880616052607</v>
      </c>
      <c r="AC58" s="12">
        <f t="shared" si="29"/>
        <v>66784.686717407094</v>
      </c>
      <c r="AD58" s="12">
        <f t="shared" si="30"/>
        <v>122595.39132275198</v>
      </c>
      <c r="AE58" s="12">
        <f t="shared" si="63"/>
        <v>0.38039927128647755</v>
      </c>
      <c r="AF58" s="12">
        <f t="shared" si="64"/>
        <v>0.34376728777189719</v>
      </c>
      <c r="AK58" s="12">
        <f t="shared" si="65"/>
        <v>0.18379999999999999</v>
      </c>
      <c r="AM58" s="12">
        <f t="shared" si="66"/>
        <v>0.28199999999999997</v>
      </c>
      <c r="AN58" s="37"/>
      <c r="AO58" s="12">
        <f t="shared" si="67"/>
        <v>5.7999999999999968E-2</v>
      </c>
      <c r="AP58" s="12">
        <f t="shared" si="68"/>
        <v>4847.4778156246684</v>
      </c>
      <c r="AQ58" s="12">
        <f t="shared" si="69"/>
        <v>9299.3472128420326</v>
      </c>
      <c r="AR58" s="12">
        <f t="shared" si="70"/>
        <v>4183.8451690760348</v>
      </c>
      <c r="AS58" s="12">
        <f t="shared" si="71"/>
        <v>20066.134417778318</v>
      </c>
      <c r="AT58" s="12">
        <f t="shared" si="72"/>
        <v>3156.5159709409299</v>
      </c>
      <c r="AU58" s="12">
        <f t="shared" si="73"/>
        <v>81101.202978565343</v>
      </c>
      <c r="AV58" s="12">
        <f t="shared" si="74"/>
        <v>1321.3632388727763</v>
      </c>
      <c r="AW58" s="12">
        <f t="shared" si="75"/>
        <v>14754.286289375603</v>
      </c>
      <c r="AX58" s="12">
        <f t="shared" si="76"/>
        <v>3009.3517112649715</v>
      </c>
      <c r="AY58" s="12">
        <f t="shared" si="31"/>
        <v>0.38039927128647755</v>
      </c>
      <c r="AZ58" s="12">
        <f t="shared" si="32"/>
        <v>0.34376728777189719</v>
      </c>
      <c r="BA58" s="12">
        <f t="shared" si="33"/>
        <v>6.8124169585698738E-2</v>
      </c>
      <c r="BB58" s="12">
        <f t="shared" si="34"/>
        <v>0.43306885078065011</v>
      </c>
      <c r="BC58" s="12">
        <f t="shared" si="35"/>
        <v>1329.1921106360373</v>
      </c>
      <c r="BD58" s="12">
        <f t="shared" si="36"/>
        <v>771.82020156908243</v>
      </c>
      <c r="BE58" s="12">
        <f t="shared" si="37"/>
        <v>0.18379999999999999</v>
      </c>
      <c r="BF58" s="12">
        <f t="shared" si="77"/>
        <v>655.19797183279377</v>
      </c>
      <c r="BG58" s="12">
        <f t="shared" si="38"/>
        <v>0.28199999999999997</v>
      </c>
      <c r="BH58" s="37"/>
      <c r="BI58" s="12">
        <f t="shared" si="39"/>
        <v>5.7999999999999968E-2</v>
      </c>
      <c r="BJ58" s="12">
        <f t="shared" si="40"/>
        <v>-0.77872021557541171</v>
      </c>
      <c r="BK58" s="12">
        <f t="shared" si="78"/>
        <v>-0.12723454171450319</v>
      </c>
      <c r="BL58" s="12">
        <f t="shared" si="79"/>
        <v>-0.92594802664366149</v>
      </c>
      <c r="BM58" s="12">
        <f t="shared" si="80"/>
        <v>0.6418547920213119</v>
      </c>
      <c r="BN58" s="12">
        <f t="shared" si="44"/>
        <v>-1.2077098687305332</v>
      </c>
      <c r="BO58" s="12">
        <f t="shared" si="44"/>
        <v>2.0385190470432928</v>
      </c>
      <c r="BP58" s="12">
        <f t="shared" si="44"/>
        <v>-2.0785147868488574</v>
      </c>
      <c r="BQ58" s="12">
        <f t="shared" si="44"/>
        <v>0.3343548892182881</v>
      </c>
      <c r="BR58" s="12">
        <f t="shared" si="45"/>
        <v>-1.2554540699963459</v>
      </c>
      <c r="BS58" s="12">
        <f t="shared" si="46"/>
        <v>-0.96653386396342666</v>
      </c>
      <c r="BT58" s="12">
        <f t="shared" si="47"/>
        <v>-1.0677903395658765</v>
      </c>
      <c r="BU58" s="12">
        <f t="shared" si="48"/>
        <v>-2.686423215640747</v>
      </c>
      <c r="BV58" s="12">
        <f t="shared" si="49"/>
        <v>-0.83685855488890204</v>
      </c>
      <c r="BW58" s="12">
        <f t="shared" si="50"/>
        <v>0.70687278268272336</v>
      </c>
      <c r="BX58" s="12">
        <f t="shared" si="50"/>
        <v>0.16329780502023841</v>
      </c>
      <c r="BY58" s="12">
        <f t="shared" si="51"/>
        <v>0.18379999999999999</v>
      </c>
      <c r="BZ58" s="12">
        <f t="shared" si="52"/>
        <v>-5.1638131654384355E-4</v>
      </c>
      <c r="CA58" s="12">
        <f t="shared" si="53"/>
        <v>-1.2658482080440236</v>
      </c>
    </row>
    <row r="59" spans="1:79" x14ac:dyDescent="0.25">
      <c r="A59" s="10">
        <v>1927</v>
      </c>
      <c r="B59" s="6">
        <v>7.050684931506869E-2</v>
      </c>
      <c r="C59" s="10">
        <v>236293.48371947376</v>
      </c>
      <c r="D59" s="6">
        <v>8032.2690740364478</v>
      </c>
      <c r="E59" s="6">
        <v>3742.2430875576038</v>
      </c>
      <c r="F59" s="6">
        <v>1.9044232517522554E-2</v>
      </c>
      <c r="G59" s="6">
        <v>45429</v>
      </c>
      <c r="H59" s="6">
        <v>0.41215000000000002</v>
      </c>
      <c r="I59" s="6">
        <v>0.87982827429999999</v>
      </c>
      <c r="J59" s="4">
        <v>0.18359999999999999</v>
      </c>
      <c r="K59" s="6">
        <v>4919</v>
      </c>
      <c r="L59" s="6">
        <v>19077.985393794715</v>
      </c>
      <c r="M59" s="8">
        <v>0.25800000000000001</v>
      </c>
      <c r="N59" s="12">
        <v>18683.524999999994</v>
      </c>
      <c r="O59" s="12">
        <f t="shared" si="54"/>
        <v>4.8561812390233605E-2</v>
      </c>
      <c r="P59" s="8">
        <v>20450.985393794715</v>
      </c>
      <c r="Q59" s="8">
        <v>1373</v>
      </c>
      <c r="R59" s="8">
        <v>46.992471298311152</v>
      </c>
      <c r="S59" s="8">
        <f t="shared" si="28"/>
        <v>0.36531315557029431</v>
      </c>
      <c r="T59" s="36"/>
      <c r="U59" s="4">
        <f t="shared" si="55"/>
        <v>7.050684931506869E-2</v>
      </c>
      <c r="V59" s="29">
        <f t="shared" si="56"/>
        <v>236293.48371947376</v>
      </c>
      <c r="W59" s="29">
        <f t="shared" si="57"/>
        <v>421769.11391131021</v>
      </c>
      <c r="X59" s="29">
        <f t="shared" si="58"/>
        <v>196502.69886772148</v>
      </c>
      <c r="Y59" s="12">
        <f t="shared" si="59"/>
        <v>97388.35931498112</v>
      </c>
      <c r="Z59" s="12">
        <f t="shared" si="60"/>
        <v>138905.12440449264</v>
      </c>
      <c r="AA59" s="12">
        <f t="shared" si="61"/>
        <v>371084.3916456282</v>
      </c>
      <c r="AB59" s="12">
        <f t="shared" si="62"/>
        <v>50684.72226568203</v>
      </c>
      <c r="AC59" s="12">
        <f t="shared" si="29"/>
        <v>78742.688674940189</v>
      </c>
      <c r="AD59" s="12">
        <f t="shared" si="30"/>
        <v>117760.01019278129</v>
      </c>
      <c r="AE59" s="12">
        <f t="shared" si="63"/>
        <v>0.39160392748592626</v>
      </c>
      <c r="AF59" s="12">
        <f t="shared" si="64"/>
        <v>0.36239195869077967</v>
      </c>
      <c r="AK59" s="12">
        <f t="shared" si="65"/>
        <v>0.18359999999999999</v>
      </c>
      <c r="AM59" s="12">
        <f t="shared" si="66"/>
        <v>0.25800000000000001</v>
      </c>
      <c r="AN59" s="37"/>
      <c r="AO59" s="12">
        <f t="shared" si="67"/>
        <v>7.050684931506869E-2</v>
      </c>
      <c r="AP59" s="12">
        <f t="shared" si="68"/>
        <v>5201.3798172857369</v>
      </c>
      <c r="AQ59" s="12">
        <f t="shared" si="69"/>
        <v>9284.1381917125673</v>
      </c>
      <c r="AR59" s="12">
        <f t="shared" si="70"/>
        <v>4325.4903006388322</v>
      </c>
      <c r="AS59" s="12">
        <f t="shared" si="71"/>
        <v>21437.486916943166</v>
      </c>
      <c r="AT59" s="12">
        <f t="shared" si="72"/>
        <v>3397.3679173238006</v>
      </c>
      <c r="AU59" s="12">
        <f t="shared" si="73"/>
        <v>81684.4728357719</v>
      </c>
      <c r="AV59" s="12">
        <f t="shared" si="74"/>
        <v>1239.6565645948631</v>
      </c>
      <c r="AW59" s="12">
        <f t="shared" si="75"/>
        <v>17333.132729080582</v>
      </c>
      <c r="AX59" s="12">
        <f t="shared" si="76"/>
        <v>2880.1966974786369</v>
      </c>
      <c r="AY59" s="12">
        <f t="shared" si="31"/>
        <v>0.39160392748592626</v>
      </c>
      <c r="AZ59" s="12">
        <f t="shared" si="32"/>
        <v>0.36239195869077967</v>
      </c>
      <c r="BA59" s="12">
        <f t="shared" si="33"/>
        <v>6.2598568482348654E-2</v>
      </c>
      <c r="BB59" s="12">
        <f t="shared" si="34"/>
        <v>0.39499872416432763</v>
      </c>
      <c r="BC59" s="12">
        <f t="shared" si="35"/>
        <v>1388.4782849457931</v>
      </c>
      <c r="BD59" s="12">
        <f t="shared" si="36"/>
        <v>816.06956115926619</v>
      </c>
      <c r="BE59" s="12">
        <f t="shared" si="37"/>
        <v>0.18359999999999999</v>
      </c>
      <c r="BF59" s="12">
        <f t="shared" si="77"/>
        <v>679.09474650517575</v>
      </c>
      <c r="BG59" s="12">
        <f t="shared" si="38"/>
        <v>0.25800000000000001</v>
      </c>
      <c r="BH59" s="37"/>
      <c r="BI59" s="12">
        <f t="shared" si="39"/>
        <v>7.050684931506869E-2</v>
      </c>
      <c r="BJ59" s="12">
        <f t="shared" si="40"/>
        <v>-0.70825480737614277</v>
      </c>
      <c r="BK59" s="12">
        <f t="shared" si="78"/>
        <v>-0.12887137400877557</v>
      </c>
      <c r="BL59" s="12">
        <f t="shared" si="79"/>
        <v>-0.89265324897445308</v>
      </c>
      <c r="BM59" s="12">
        <f t="shared" si="80"/>
        <v>0.7079623673950024</v>
      </c>
      <c r="BN59" s="12">
        <f t="shared" si="44"/>
        <v>-1.1341777573867033</v>
      </c>
      <c r="BO59" s="12">
        <f t="shared" si="44"/>
        <v>2.0456851855916343</v>
      </c>
      <c r="BP59" s="12">
        <f t="shared" si="44"/>
        <v>-2.1423443700236819</v>
      </c>
      <c r="BQ59" s="12">
        <f t="shared" si="44"/>
        <v>0.49544110928146751</v>
      </c>
      <c r="BR59" s="12">
        <f t="shared" si="45"/>
        <v>-1.2993201576912963</v>
      </c>
      <c r="BS59" s="12">
        <f t="shared" si="46"/>
        <v>-0.9375043390453135</v>
      </c>
      <c r="BT59" s="12">
        <f t="shared" si="47"/>
        <v>-1.0150288941025958</v>
      </c>
      <c r="BU59" s="12">
        <f t="shared" si="48"/>
        <v>-2.7710128688316651</v>
      </c>
      <c r="BV59" s="12">
        <f t="shared" si="49"/>
        <v>-0.92887274404995901</v>
      </c>
      <c r="BW59" s="12">
        <f t="shared" si="50"/>
        <v>0.7505098490492319</v>
      </c>
      <c r="BX59" s="12">
        <f t="shared" si="50"/>
        <v>0.21904577949221901</v>
      </c>
      <c r="BY59" s="12">
        <f t="shared" si="51"/>
        <v>0.18359999999999999</v>
      </c>
      <c r="BZ59" s="12">
        <f t="shared" si="52"/>
        <v>3.530683776604257E-2</v>
      </c>
      <c r="CA59" s="12">
        <f t="shared" si="53"/>
        <v>-1.3547956940605197</v>
      </c>
    </row>
    <row r="60" spans="1:79" x14ac:dyDescent="0.25">
      <c r="A60" s="10">
        <v>1928</v>
      </c>
      <c r="B60" s="6">
        <v>4.7999999999999973E-2</v>
      </c>
      <c r="C60" s="10">
        <v>238402.77614276746</v>
      </c>
      <c r="D60" s="6">
        <v>7927.6141023877644</v>
      </c>
      <c r="E60" s="6">
        <v>3776.557603686636</v>
      </c>
      <c r="F60" s="6">
        <v>1.8876585557783581E-2</v>
      </c>
      <c r="G60" s="6">
        <v>45626.2</v>
      </c>
      <c r="H60" s="6">
        <v>0.41265000000000002</v>
      </c>
      <c r="I60" s="6">
        <v>0.86682701110000004</v>
      </c>
      <c r="J60" s="4">
        <v>0.18340000000000001</v>
      </c>
      <c r="K60" s="6">
        <v>4806</v>
      </c>
      <c r="L60" s="6">
        <v>19145.779238212464</v>
      </c>
      <c r="M60" s="8">
        <v>0.251</v>
      </c>
      <c r="N60" s="12">
        <v>18472.649999999994</v>
      </c>
      <c r="O60" s="12">
        <f t="shared" si="54"/>
        <v>1.9073428167155737E-2</v>
      </c>
      <c r="P60" s="8">
        <v>20681.779238212464</v>
      </c>
      <c r="Q60" s="8">
        <v>1536</v>
      </c>
      <c r="R60" s="8">
        <v>46.912390851933765</v>
      </c>
      <c r="S60" s="8">
        <f t="shared" si="28"/>
        <v>0.3619024055114336</v>
      </c>
      <c r="T60" s="36"/>
      <c r="U60" s="4">
        <f t="shared" si="55"/>
        <v>4.7999999999999973E-2</v>
      </c>
      <c r="V60" s="29">
        <f t="shared" si="56"/>
        <v>238402.77614276746</v>
      </c>
      <c r="W60" s="29">
        <f t="shared" si="57"/>
        <v>419970.76632955414</v>
      </c>
      <c r="X60" s="29">
        <f t="shared" si="58"/>
        <v>200065.71591700852</v>
      </c>
      <c r="Y60" s="12">
        <f t="shared" si="59"/>
        <v>98376.905575312994</v>
      </c>
      <c r="Z60" s="12">
        <f t="shared" si="60"/>
        <v>140025.87056745446</v>
      </c>
      <c r="AA60" s="12">
        <f t="shared" si="61"/>
        <v>364042.00412682397</v>
      </c>
      <c r="AB60" s="12">
        <f t="shared" si="62"/>
        <v>55928.762202730191</v>
      </c>
      <c r="AC60" s="12">
        <f t="shared" si="29"/>
        <v>68272.241270678205</v>
      </c>
      <c r="AD60" s="12">
        <f t="shared" si="30"/>
        <v>131793.47464633032</v>
      </c>
      <c r="AE60" s="12">
        <f t="shared" si="63"/>
        <v>0.39093659043278139</v>
      </c>
      <c r="AF60" s="12">
        <f t="shared" si="64"/>
        <v>0.35867638496461718</v>
      </c>
      <c r="AK60" s="12">
        <f t="shared" si="65"/>
        <v>0.18340000000000001</v>
      </c>
      <c r="AM60" s="12">
        <f t="shared" si="66"/>
        <v>0.251</v>
      </c>
      <c r="AN60" s="37"/>
      <c r="AO60" s="12">
        <f t="shared" si="67"/>
        <v>4.7999999999999973E-2</v>
      </c>
      <c r="AP60" s="12">
        <f t="shared" si="68"/>
        <v>5225.1288983690838</v>
      </c>
      <c r="AQ60" s="12">
        <f t="shared" si="69"/>
        <v>9204.5966205722634</v>
      </c>
      <c r="AR60" s="12">
        <f t="shared" si="70"/>
        <v>4384.8866641755949</v>
      </c>
      <c r="AS60" s="12">
        <f t="shared" si="71"/>
        <v>21561.49439912002</v>
      </c>
      <c r="AT60" s="12">
        <f t="shared" si="72"/>
        <v>3409.977176063423</v>
      </c>
      <c r="AU60" s="12">
        <f t="shared" si="73"/>
        <v>79787.929769918148</v>
      </c>
      <c r="AV60" s="12">
        <f t="shared" si="74"/>
        <v>1362.0040484227188</v>
      </c>
      <c r="AW60" s="12">
        <f t="shared" si="75"/>
        <v>14963.385351109277</v>
      </c>
      <c r="AX60" s="12">
        <f t="shared" si="76"/>
        <v>3209.4979211829632</v>
      </c>
      <c r="AY60" s="12">
        <f t="shared" si="31"/>
        <v>0.39093659043278139</v>
      </c>
      <c r="AZ60" s="12">
        <f t="shared" si="32"/>
        <v>0.35867638496461718</v>
      </c>
      <c r="BA60" s="12">
        <f t="shared" si="33"/>
        <v>6.0826366169877633E-2</v>
      </c>
      <c r="BB60" s="12">
        <f t="shared" si="34"/>
        <v>0.38460883629862952</v>
      </c>
      <c r="BC60" s="12">
        <f t="shared" si="35"/>
        <v>1408.0668507225912</v>
      </c>
      <c r="BD60" s="12">
        <f t="shared" si="36"/>
        <v>802.05842268386596</v>
      </c>
      <c r="BE60" s="12">
        <f t="shared" si="37"/>
        <v>0.18340000000000001</v>
      </c>
      <c r="BF60" s="12">
        <f t="shared" si="77"/>
        <v>688.46450027291723</v>
      </c>
      <c r="BG60" s="12">
        <f t="shared" si="38"/>
        <v>0.251</v>
      </c>
      <c r="BH60" s="37"/>
      <c r="BI60" s="12">
        <f t="shared" si="39"/>
        <v>4.7999999999999973E-2</v>
      </c>
      <c r="BJ60" s="12">
        <f t="shared" si="40"/>
        <v>-0.70369928015169581</v>
      </c>
      <c r="BK60" s="12">
        <f t="shared" si="78"/>
        <v>-0.13747575529155528</v>
      </c>
      <c r="BL60" s="12">
        <f t="shared" si="79"/>
        <v>-0.87901496800661871</v>
      </c>
      <c r="BM60" s="12">
        <f t="shared" si="80"/>
        <v>0.71373030989890585</v>
      </c>
      <c r="BN60" s="12">
        <f t="shared" si="44"/>
        <v>-1.1304731492061117</v>
      </c>
      <c r="BO60" s="12">
        <f t="shared" si="44"/>
        <v>2.0221934897567504</v>
      </c>
      <c r="BP60" s="12">
        <f t="shared" si="44"/>
        <v>-2.0482215671094819</v>
      </c>
      <c r="BQ60" s="12">
        <f t="shared" si="44"/>
        <v>0.34842749322655669</v>
      </c>
      <c r="BR60" s="12">
        <f t="shared" si="45"/>
        <v>-1.1910642331805612</v>
      </c>
      <c r="BS60" s="12">
        <f t="shared" si="46"/>
        <v>-0.93920990495438839</v>
      </c>
      <c r="BT60" s="12">
        <f t="shared" si="47"/>
        <v>-1.0253347316693409</v>
      </c>
      <c r="BU60" s="12">
        <f t="shared" si="48"/>
        <v>-2.7997319299009549</v>
      </c>
      <c r="BV60" s="12">
        <f t="shared" si="49"/>
        <v>-0.95552847079593717</v>
      </c>
      <c r="BW60" s="12">
        <f t="shared" si="50"/>
        <v>0.76451919643995314</v>
      </c>
      <c r="BX60" s="12">
        <f t="shared" si="50"/>
        <v>0.20172763309527195</v>
      </c>
      <c r="BY60" s="12">
        <f t="shared" si="51"/>
        <v>0.18340000000000001</v>
      </c>
      <c r="BZ60" s="12">
        <f t="shared" si="52"/>
        <v>4.9009937513185574E-2</v>
      </c>
      <c r="CA60" s="12">
        <f t="shared" si="53"/>
        <v>-1.3823023398503531</v>
      </c>
    </row>
    <row r="61" spans="1:79" x14ac:dyDescent="0.25">
      <c r="A61" s="10">
        <v>1929</v>
      </c>
      <c r="B61" s="6">
        <v>6.3958904109589099E-2</v>
      </c>
      <c r="C61" s="10">
        <v>245205.24420788954</v>
      </c>
      <c r="D61" s="6">
        <v>8058.4328169486171</v>
      </c>
      <c r="E61" s="6">
        <v>3828.5195852534562</v>
      </c>
      <c r="F61" s="6">
        <v>1.8721683297143382E-2</v>
      </c>
      <c r="G61" s="6">
        <v>45730</v>
      </c>
      <c r="H61" s="6">
        <v>0.41054999999999997</v>
      </c>
      <c r="I61" s="6">
        <v>0.87070226669999995</v>
      </c>
      <c r="J61" s="4">
        <v>0.1832</v>
      </c>
      <c r="K61" s="6">
        <v>4858</v>
      </c>
      <c r="L61" s="6">
        <v>19419.94552078424</v>
      </c>
      <c r="M61" s="8">
        <v>0.25</v>
      </c>
      <c r="N61" s="12">
        <v>19442.674999999992</v>
      </c>
      <c r="O61" s="12">
        <f t="shared" si="54"/>
        <v>5.2983658310884363E-2</v>
      </c>
      <c r="P61" s="8">
        <v>20922.94552078424</v>
      </c>
      <c r="Q61" s="8">
        <v>1503</v>
      </c>
      <c r="R61" s="8">
        <v>46.666070392708122</v>
      </c>
      <c r="S61" s="8">
        <f t="shared" si="28"/>
        <v>0.36094843967484941</v>
      </c>
      <c r="T61" s="36"/>
      <c r="U61" s="4">
        <f t="shared" si="55"/>
        <v>6.3958904109589099E-2</v>
      </c>
      <c r="V61" s="29">
        <f t="shared" si="56"/>
        <v>245205.24420788954</v>
      </c>
      <c r="W61" s="29">
        <f t="shared" si="57"/>
        <v>430433.13408566208</v>
      </c>
      <c r="X61" s="29">
        <f t="shared" si="58"/>
        <v>204496.54683762463</v>
      </c>
      <c r="Y61" s="12">
        <f t="shared" si="59"/>
        <v>100669.01300954905</v>
      </c>
      <c r="Z61" s="12">
        <f t="shared" si="60"/>
        <v>144536.23119834051</v>
      </c>
      <c r="AA61" s="12">
        <f t="shared" si="61"/>
        <v>374779.10551117099</v>
      </c>
      <c r="AB61" s="12">
        <f t="shared" si="62"/>
        <v>55654.028574491094</v>
      </c>
      <c r="AC61" s="12">
        <f t="shared" si="29"/>
        <v>81027.05636274883</v>
      </c>
      <c r="AD61" s="12">
        <f t="shared" si="30"/>
        <v>123469.4904748758</v>
      </c>
      <c r="AE61" s="12">
        <f t="shared" si="63"/>
        <v>0.38888391993923432</v>
      </c>
      <c r="AF61" s="12">
        <f t="shared" si="64"/>
        <v>0.35784449742325108</v>
      </c>
      <c r="AK61" s="12">
        <f t="shared" si="65"/>
        <v>0.1832</v>
      </c>
      <c r="AM61" s="12">
        <f t="shared" si="66"/>
        <v>0.25</v>
      </c>
      <c r="AN61" s="37"/>
      <c r="AO61" s="12">
        <f t="shared" si="67"/>
        <v>6.3958904109589099E-2</v>
      </c>
      <c r="AP61" s="12">
        <f t="shared" si="68"/>
        <v>5362.0215221493445</v>
      </c>
      <c r="AQ61" s="12">
        <f t="shared" si="69"/>
        <v>9412.4892649390349</v>
      </c>
      <c r="AR61" s="12">
        <f t="shared" si="70"/>
        <v>4471.8247723075583</v>
      </c>
      <c r="AS61" s="12">
        <f t="shared" si="71"/>
        <v>22013.779359184136</v>
      </c>
      <c r="AT61" s="12">
        <f t="shared" si="72"/>
        <v>3511.8262069232574</v>
      </c>
      <c r="AU61" s="12">
        <f t="shared" si="73"/>
        <v>81954.757382718337</v>
      </c>
      <c r="AV61" s="12">
        <f t="shared" si="74"/>
        <v>1352.2372518524453</v>
      </c>
      <c r="AW61" s="12">
        <f t="shared" si="75"/>
        <v>17718.577818226291</v>
      </c>
      <c r="AX61" s="12">
        <f t="shared" si="76"/>
        <v>2999.963322761032</v>
      </c>
      <c r="AY61" s="12">
        <f t="shared" si="31"/>
        <v>0.38888391993923432</v>
      </c>
      <c r="AZ61" s="12">
        <f t="shared" si="32"/>
        <v>0.35784449742325108</v>
      </c>
      <c r="BA61" s="12">
        <f t="shared" si="33"/>
        <v>6.0893922786505898E-2</v>
      </c>
      <c r="BB61" s="12">
        <f t="shared" si="34"/>
        <v>0.38171176520485189</v>
      </c>
      <c r="BC61" s="12">
        <f t="shared" si="35"/>
        <v>1431.3583259821125</v>
      </c>
      <c r="BD61" s="12">
        <f t="shared" si="36"/>
        <v>829.14618388352017</v>
      </c>
      <c r="BE61" s="12">
        <f t="shared" si="37"/>
        <v>0.1832</v>
      </c>
      <c r="BF61" s="12">
        <f t="shared" si="77"/>
        <v>703.08136387645663</v>
      </c>
      <c r="BG61" s="12">
        <f t="shared" si="38"/>
        <v>0.25</v>
      </c>
      <c r="BH61" s="37"/>
      <c r="BI61" s="12">
        <f t="shared" si="39"/>
        <v>6.3958904109589099E-2</v>
      </c>
      <c r="BJ61" s="12">
        <f t="shared" si="40"/>
        <v>-0.67783769360821955</v>
      </c>
      <c r="BK61" s="12">
        <f t="shared" si="78"/>
        <v>-0.11514129462836811</v>
      </c>
      <c r="BL61" s="12">
        <f t="shared" si="79"/>
        <v>-0.85938219545186612</v>
      </c>
      <c r="BM61" s="12">
        <f t="shared" si="80"/>
        <v>0.73448984455848709</v>
      </c>
      <c r="BN61" s="12">
        <f t="shared" si="44"/>
        <v>-1.1010425581943937</v>
      </c>
      <c r="BO61" s="12">
        <f t="shared" si="44"/>
        <v>2.0489886085224054</v>
      </c>
      <c r="BP61" s="12">
        <f t="shared" si="44"/>
        <v>-2.0554183028776394</v>
      </c>
      <c r="BQ61" s="12">
        <f t="shared" si="44"/>
        <v>0.51743493614833158</v>
      </c>
      <c r="BR61" s="12">
        <f t="shared" si="45"/>
        <v>-1.2585786843955526</v>
      </c>
      <c r="BS61" s="12">
        <f t="shared" si="46"/>
        <v>-0.94447438622159352</v>
      </c>
      <c r="BT61" s="12">
        <f t="shared" si="47"/>
        <v>-1.0276567516846489</v>
      </c>
      <c r="BU61" s="12">
        <f t="shared" si="48"/>
        <v>-2.798621899286597</v>
      </c>
      <c r="BV61" s="12">
        <f t="shared" si="49"/>
        <v>-0.96308949653371656</v>
      </c>
      <c r="BW61" s="12">
        <f t="shared" si="50"/>
        <v>0.78092533235688144</v>
      </c>
      <c r="BX61" s="12">
        <f t="shared" si="50"/>
        <v>0.23494265884815302</v>
      </c>
      <c r="BY61" s="12">
        <f t="shared" si="51"/>
        <v>0.1832</v>
      </c>
      <c r="BZ61" s="12">
        <f t="shared" si="52"/>
        <v>7.0018804845053503E-2</v>
      </c>
      <c r="CA61" s="12">
        <f t="shared" si="53"/>
        <v>-1.3862943611198906</v>
      </c>
    </row>
    <row r="62" spans="1:79" x14ac:dyDescent="0.25">
      <c r="A62" s="10">
        <v>1930</v>
      </c>
      <c r="B62" s="6">
        <v>6.2082191780821888E-2</v>
      </c>
      <c r="C62" s="10">
        <v>243254.14871634284</v>
      </c>
      <c r="D62" s="6">
        <v>7927.6141023877644</v>
      </c>
      <c r="E62" s="6">
        <v>3768.7142857142858</v>
      </c>
      <c r="F62" s="6">
        <v>1.8562802819887151E-2</v>
      </c>
      <c r="G62" s="6">
        <v>45890.9</v>
      </c>
      <c r="H62" s="6">
        <v>0.40535000000000004</v>
      </c>
      <c r="I62" s="6">
        <v>0.86131060120000003</v>
      </c>
      <c r="J62" s="4">
        <v>0.183</v>
      </c>
      <c r="K62" s="6">
        <v>4842</v>
      </c>
      <c r="L62" s="6">
        <v>19057.049059489233</v>
      </c>
      <c r="M62" s="8">
        <v>0.254</v>
      </c>
      <c r="N62" s="12">
        <v>19527.024999999994</v>
      </c>
      <c r="O62" s="12">
        <f t="shared" si="54"/>
        <v>5.3174635242848045E-2</v>
      </c>
      <c r="P62" s="8">
        <v>21436.049059489233</v>
      </c>
      <c r="Q62" s="8">
        <v>2379</v>
      </c>
      <c r="R62" s="8">
        <v>46.513309883759099</v>
      </c>
      <c r="S62" s="8">
        <f t="shared" si="28"/>
        <v>0.34459336307500477</v>
      </c>
      <c r="T62" s="36"/>
      <c r="U62" s="4">
        <f t="shared" si="55"/>
        <v>6.2082191780821888E-2</v>
      </c>
      <c r="V62" s="29">
        <f t="shared" si="56"/>
        <v>243254.14871634284</v>
      </c>
      <c r="W62" s="29">
        <f t="shared" si="57"/>
        <v>427069.88698358426</v>
      </c>
      <c r="X62" s="29">
        <f t="shared" si="58"/>
        <v>203025.0669730056</v>
      </c>
      <c r="Y62" s="12">
        <f t="shared" si="59"/>
        <v>98603.06918216958</v>
      </c>
      <c r="Z62" s="12">
        <f t="shared" si="60"/>
        <v>144651.07953417324</v>
      </c>
      <c r="AA62" s="12">
        <f t="shared" si="61"/>
        <v>367839.82111224701</v>
      </c>
      <c r="AB62" s="12">
        <f t="shared" si="62"/>
        <v>59230.06587133724</v>
      </c>
      <c r="AC62" s="12">
        <f t="shared" si="29"/>
        <v>77053.460112238943</v>
      </c>
      <c r="AD62" s="12">
        <f t="shared" si="30"/>
        <v>125971.60686076665</v>
      </c>
      <c r="AE62" s="12">
        <f t="shared" si="63"/>
        <v>0.3876109156979925</v>
      </c>
      <c r="AF62" s="12">
        <f t="shared" si="64"/>
        <v>0.33981363500578393</v>
      </c>
      <c r="AK62" s="12">
        <f t="shared" si="65"/>
        <v>0.183</v>
      </c>
      <c r="AM62" s="12">
        <f t="shared" si="66"/>
        <v>0.254</v>
      </c>
      <c r="AN62" s="37"/>
      <c r="AO62" s="12">
        <f t="shared" si="67"/>
        <v>6.2082191780821888E-2</v>
      </c>
      <c r="AP62" s="12">
        <f t="shared" si="68"/>
        <v>5300.7055585386825</v>
      </c>
      <c r="AQ62" s="12">
        <f t="shared" si="69"/>
        <v>9306.1998562587414</v>
      </c>
      <c r="AR62" s="12">
        <f t="shared" si="70"/>
        <v>4424.0811789048721</v>
      </c>
      <c r="AS62" s="12">
        <f t="shared" si="71"/>
        <v>21486.409981536555</v>
      </c>
      <c r="AT62" s="12">
        <f t="shared" si="72"/>
        <v>3502.293955983363</v>
      </c>
      <c r="AU62" s="12">
        <f t="shared" si="73"/>
        <v>80155.285930815691</v>
      </c>
      <c r="AV62" s="12">
        <f t="shared" si="74"/>
        <v>1434.0791813079677</v>
      </c>
      <c r="AW62" s="12">
        <f t="shared" si="75"/>
        <v>16790.575062210359</v>
      </c>
      <c r="AX62" s="12">
        <f t="shared" si="76"/>
        <v>3050.0263029820399</v>
      </c>
      <c r="AY62" s="12">
        <f t="shared" si="31"/>
        <v>0.3876109156979925</v>
      </c>
      <c r="AZ62" s="12">
        <f t="shared" si="32"/>
        <v>0.33981363500578393</v>
      </c>
      <c r="BA62" s="12">
        <f t="shared" si="33"/>
        <v>6.266189712594053E-2</v>
      </c>
      <c r="BB62" s="12">
        <f t="shared" si="34"/>
        <v>0.38442781468090481</v>
      </c>
      <c r="BC62" s="12">
        <f t="shared" si="35"/>
        <v>1409.6360851710342</v>
      </c>
      <c r="BD62" s="12">
        <f t="shared" si="36"/>
        <v>842.38785077166006</v>
      </c>
      <c r="BE62" s="12">
        <f t="shared" si="37"/>
        <v>0.183</v>
      </c>
      <c r="BF62" s="12">
        <f t="shared" si="77"/>
        <v>720.42227480009115</v>
      </c>
      <c r="BG62" s="12">
        <f t="shared" si="38"/>
        <v>0.254</v>
      </c>
      <c r="BH62" s="37"/>
      <c r="BI62" s="12">
        <f t="shared" si="39"/>
        <v>6.2082191780821888E-2</v>
      </c>
      <c r="BJ62" s="12">
        <f t="shared" si="40"/>
        <v>-0.68933881129219388</v>
      </c>
      <c r="BK62" s="12">
        <f t="shared" si="78"/>
        <v>-0.12649791798598606</v>
      </c>
      <c r="BL62" s="12">
        <f t="shared" si="79"/>
        <v>-0.87011613352888229</v>
      </c>
      <c r="BM62" s="12">
        <f t="shared" si="80"/>
        <v>0.71024189415343131</v>
      </c>
      <c r="BN62" s="12">
        <f t="shared" si="44"/>
        <v>-1.1037605774432504</v>
      </c>
      <c r="BO62" s="12">
        <f t="shared" si="44"/>
        <v>2.0267870801163701</v>
      </c>
      <c r="BP62" s="12">
        <f t="shared" si="44"/>
        <v>-1.9966557894989505</v>
      </c>
      <c r="BQ62" s="12">
        <f t="shared" si="44"/>
        <v>0.46363897354086292</v>
      </c>
      <c r="BR62" s="12">
        <f t="shared" si="45"/>
        <v>-1.2420285327319325</v>
      </c>
      <c r="BS62" s="12">
        <f t="shared" si="46"/>
        <v>-0.9477532370865529</v>
      </c>
      <c r="BT62" s="12">
        <f t="shared" si="47"/>
        <v>-1.0793579439873062</v>
      </c>
      <c r="BU62" s="12">
        <f t="shared" si="48"/>
        <v>-2.7700017174092255</v>
      </c>
      <c r="BV62" s="12">
        <f t="shared" si="49"/>
        <v>-0.95599924581254381</v>
      </c>
      <c r="BW62" s="12">
        <f t="shared" si="50"/>
        <v>0.76563303607910804</v>
      </c>
      <c r="BX62" s="12">
        <f t="shared" si="50"/>
        <v>0.2507867201975495</v>
      </c>
      <c r="BY62" s="12">
        <f t="shared" si="51"/>
        <v>0.183</v>
      </c>
      <c r="BZ62" s="12">
        <f t="shared" si="52"/>
        <v>9.4383714511014016E-2</v>
      </c>
      <c r="CA62" s="12">
        <f t="shared" si="53"/>
        <v>-1.3704210119636004</v>
      </c>
    </row>
    <row r="63" spans="1:79" x14ac:dyDescent="0.25">
      <c r="A63" s="10">
        <v>1931</v>
      </c>
      <c r="B63" s="6">
        <v>8.2698630136986417E-2</v>
      </c>
      <c r="C63" s="10">
        <v>231969.43425172169</v>
      </c>
      <c r="D63" s="6">
        <v>7718.3041590903958</v>
      </c>
      <c r="E63" s="6">
        <v>3660.8686635944705</v>
      </c>
      <c r="F63" s="6">
        <v>1.8208373342848028E-2</v>
      </c>
      <c r="G63" s="6">
        <v>46073.599999999999</v>
      </c>
      <c r="H63" s="6">
        <v>0.39895000000000003</v>
      </c>
      <c r="I63" s="6">
        <v>0.85807365179999995</v>
      </c>
      <c r="J63" s="4">
        <v>0.18379999999999999</v>
      </c>
      <c r="K63" s="6">
        <v>4624</v>
      </c>
      <c r="L63" s="6">
        <v>18608.413324371777</v>
      </c>
      <c r="M63" s="8">
        <v>0.248</v>
      </c>
      <c r="N63" s="12">
        <v>19147.449999999997</v>
      </c>
      <c r="O63" s="12">
        <f t="shared" si="54"/>
        <v>6.4011144178107271E-2</v>
      </c>
      <c r="P63" s="8">
        <v>21860.413324371777</v>
      </c>
      <c r="Q63" s="8">
        <v>3252</v>
      </c>
      <c r="R63" s="8">
        <v>46.475564263815897</v>
      </c>
      <c r="S63" s="8">
        <f t="shared" si="28"/>
        <v>0.3296813653031811</v>
      </c>
      <c r="T63" s="36"/>
      <c r="U63" s="4">
        <f t="shared" si="55"/>
        <v>8.2698630136986417E-2</v>
      </c>
      <c r="V63" s="29">
        <f t="shared" si="56"/>
        <v>231969.43425172169</v>
      </c>
      <c r="W63" s="29">
        <f t="shared" si="57"/>
        <v>423887.62652002787</v>
      </c>
      <c r="X63" s="29">
        <f t="shared" si="58"/>
        <v>201054.13013361811</v>
      </c>
      <c r="Y63" s="12">
        <f t="shared" si="59"/>
        <v>92544.205794724374</v>
      </c>
      <c r="Z63" s="12">
        <f t="shared" si="60"/>
        <v>139425.22845699731</v>
      </c>
      <c r="AA63" s="12">
        <f t="shared" si="61"/>
        <v>363726.8036408748</v>
      </c>
      <c r="AB63" s="12">
        <f t="shared" si="62"/>
        <v>60160.822879153049</v>
      </c>
      <c r="AC63" s="12">
        <f t="shared" si="29"/>
        <v>75889.684590868259</v>
      </c>
      <c r="AD63" s="12">
        <f t="shared" si="30"/>
        <v>125164.44554274985</v>
      </c>
      <c r="AE63" s="12">
        <f t="shared" si="63"/>
        <v>0.38729636886513247</v>
      </c>
      <c r="AF63" s="12">
        <f t="shared" si="64"/>
        <v>0.32327969824074199</v>
      </c>
      <c r="AK63" s="12">
        <f t="shared" si="65"/>
        <v>0.18379999999999999</v>
      </c>
      <c r="AM63" s="12">
        <f t="shared" si="66"/>
        <v>0.248</v>
      </c>
      <c r="AN63" s="37"/>
      <c r="AO63" s="12">
        <f t="shared" si="67"/>
        <v>8.2698630136986417E-2</v>
      </c>
      <c r="AP63" s="12">
        <f t="shared" si="68"/>
        <v>5034.7581750009049</v>
      </c>
      <c r="AQ63" s="12">
        <f t="shared" si="69"/>
        <v>9200.2280377489042</v>
      </c>
      <c r="AR63" s="12">
        <f t="shared" si="70"/>
        <v>4363.759943516854</v>
      </c>
      <c r="AS63" s="12">
        <f t="shared" si="71"/>
        <v>20086.167739166114</v>
      </c>
      <c r="AT63" s="12">
        <f t="shared" si="72"/>
        <v>3362.3793345381041</v>
      </c>
      <c r="AU63" s="12">
        <f t="shared" si="73"/>
        <v>78944.732697439496</v>
      </c>
      <c r="AV63" s="12">
        <f t="shared" si="74"/>
        <v>1450.8386311166157</v>
      </c>
      <c r="AW63" s="12">
        <f t="shared" si="75"/>
        <v>16471.403274514749</v>
      </c>
      <c r="AX63" s="12">
        <f t="shared" si="76"/>
        <v>3018.4662400726438</v>
      </c>
      <c r="AY63" s="12">
        <f t="shared" si="31"/>
        <v>0.38729636886513247</v>
      </c>
      <c r="AZ63" s="12">
        <f t="shared" si="32"/>
        <v>0.32327969824074199</v>
      </c>
      <c r="BA63" s="12">
        <f t="shared" si="33"/>
        <v>6.216317834315075E-2</v>
      </c>
      <c r="BB63" s="12">
        <f t="shared" si="34"/>
        <v>0.37135013725979538</v>
      </c>
      <c r="BC63" s="12">
        <f t="shared" si="35"/>
        <v>1324.5542178094797</v>
      </c>
      <c r="BD63" s="12">
        <f t="shared" si="36"/>
        <v>834.55713042433888</v>
      </c>
      <c r="BE63" s="12">
        <f t="shared" si="37"/>
        <v>0.18379999999999999</v>
      </c>
      <c r="BF63" s="12">
        <f t="shared" si="77"/>
        <v>708.22778050716204</v>
      </c>
      <c r="BG63" s="12">
        <f t="shared" si="38"/>
        <v>0.248</v>
      </c>
      <c r="BH63" s="37"/>
      <c r="BI63" s="12">
        <f t="shared" si="39"/>
        <v>8.2698630136986417E-2</v>
      </c>
      <c r="BJ63" s="12">
        <f t="shared" si="40"/>
        <v>-0.74081325102372997</v>
      </c>
      <c r="BK63" s="12">
        <f t="shared" si="78"/>
        <v>-0.13795047678295799</v>
      </c>
      <c r="BL63" s="12">
        <f t="shared" si="79"/>
        <v>-0.88384468914481973</v>
      </c>
      <c r="BM63" s="12">
        <f t="shared" si="80"/>
        <v>0.64285265874246877</v>
      </c>
      <c r="BN63" s="12">
        <f t="shared" si="44"/>
        <v>-1.1445298885977775</v>
      </c>
      <c r="BO63" s="12">
        <f t="shared" si="44"/>
        <v>2.0115692742915039</v>
      </c>
      <c r="BP63" s="12">
        <f t="shared" si="44"/>
        <v>-1.98503699171212</v>
      </c>
      <c r="BQ63" s="12">
        <f t="shared" si="44"/>
        <v>0.44444699517022002</v>
      </c>
      <c r="BR63" s="12">
        <f t="shared" si="45"/>
        <v>-1.2524299123898341</v>
      </c>
      <c r="BS63" s="12">
        <f t="shared" si="46"/>
        <v>-0.94856506801497953</v>
      </c>
      <c r="BT63" s="12">
        <f t="shared" si="47"/>
        <v>-1.1292373916423779</v>
      </c>
      <c r="BU63" s="12">
        <f t="shared" si="48"/>
        <v>-2.7779924425833538</v>
      </c>
      <c r="BV63" s="12">
        <f t="shared" si="49"/>
        <v>-0.99060989524310739</v>
      </c>
      <c r="BW63" s="12">
        <f t="shared" si="50"/>
        <v>0.70337742406550363</v>
      </c>
      <c r="BX63" s="12">
        <f t="shared" si="50"/>
        <v>0.2414473830655236</v>
      </c>
      <c r="BY63" s="12">
        <f t="shared" si="51"/>
        <v>0.18379999999999999</v>
      </c>
      <c r="BZ63" s="12">
        <f t="shared" si="52"/>
        <v>7.7311947474543549E-2</v>
      </c>
      <c r="CA63" s="12">
        <f t="shared" si="53"/>
        <v>-1.3943265328171548</v>
      </c>
    </row>
    <row r="64" spans="1:79" x14ac:dyDescent="0.25">
      <c r="A64" s="10">
        <v>1932</v>
      </c>
      <c r="B64" s="6">
        <v>5.6027322404371666E-2</v>
      </c>
      <c r="C64" s="10">
        <v>232127.63118346871</v>
      </c>
      <c r="D64" s="6">
        <v>7404.3392441443457</v>
      </c>
      <c r="E64" s="6">
        <v>3544.1993087557607</v>
      </c>
      <c r="F64" s="6">
        <v>1.7803105906400937E-2</v>
      </c>
      <c r="G64" s="6">
        <v>46335</v>
      </c>
      <c r="H64" s="6">
        <v>0.39594999999999997</v>
      </c>
      <c r="I64" s="6">
        <v>0.8574177623</v>
      </c>
      <c r="J64" s="4">
        <v>0.18459999999999999</v>
      </c>
      <c r="K64" s="6">
        <v>4444</v>
      </c>
      <c r="L64" s="6">
        <v>18696.146534794745</v>
      </c>
      <c r="M64" s="8">
        <v>0.23800000000000002</v>
      </c>
      <c r="N64" s="12">
        <v>16701.3</v>
      </c>
      <c r="O64" s="12">
        <f t="shared" si="54"/>
        <v>4.6167072173100121E-2</v>
      </c>
      <c r="P64" s="8">
        <v>22096.146534794745</v>
      </c>
      <c r="Q64" s="8">
        <v>3400</v>
      </c>
      <c r="R64" s="8">
        <v>46.440706176877654</v>
      </c>
      <c r="S64" s="8">
        <f t="shared" si="28"/>
        <v>0.3274561345251617</v>
      </c>
      <c r="T64" s="36"/>
      <c r="U64" s="4">
        <f t="shared" si="55"/>
        <v>5.6027322404371666E-2</v>
      </c>
      <c r="V64" s="29">
        <f t="shared" si="56"/>
        <v>232127.63118346871</v>
      </c>
      <c r="W64" s="29">
        <f t="shared" si="57"/>
        <v>415901.54454353871</v>
      </c>
      <c r="X64" s="29">
        <f t="shared" si="58"/>
        <v>199077.58384347294</v>
      </c>
      <c r="Y64" s="12">
        <f t="shared" si="59"/>
        <v>91910.935567094421</v>
      </c>
      <c r="Z64" s="12">
        <f t="shared" si="60"/>
        <v>140216.69561637426</v>
      </c>
      <c r="AA64" s="12">
        <f t="shared" si="61"/>
        <v>356601.37165963475</v>
      </c>
      <c r="AB64" s="12">
        <f t="shared" si="62"/>
        <v>59300.172883903979</v>
      </c>
      <c r="AC64" s="12">
        <f t="shared" si="29"/>
        <v>69457.571796220684</v>
      </c>
      <c r="AD64" s="12">
        <f t="shared" si="30"/>
        <v>129620.01204725225</v>
      </c>
      <c r="AE64" s="12">
        <f t="shared" si="63"/>
        <v>0.38700588480731379</v>
      </c>
      <c r="AF64" s="12">
        <f t="shared" si="64"/>
        <v>0.32083949560492259</v>
      </c>
      <c r="AK64" s="12">
        <f t="shared" si="65"/>
        <v>0.18459999999999999</v>
      </c>
      <c r="AM64" s="12">
        <f t="shared" si="66"/>
        <v>0.23800000000000002</v>
      </c>
      <c r="AN64" s="37"/>
      <c r="AO64" s="12">
        <f t="shared" si="67"/>
        <v>5.6027322404371666E-2</v>
      </c>
      <c r="AP64" s="12">
        <f t="shared" si="68"/>
        <v>5009.7686669573477</v>
      </c>
      <c r="AQ64" s="12">
        <f t="shared" si="69"/>
        <v>8975.9694516788313</v>
      </c>
      <c r="AR64" s="12">
        <f t="shared" si="70"/>
        <v>4296.48395043645</v>
      </c>
      <c r="AS64" s="12">
        <f t="shared" si="71"/>
        <v>19836.179036817615</v>
      </c>
      <c r="AT64" s="12">
        <f t="shared" si="72"/>
        <v>3362.3897369728729</v>
      </c>
      <c r="AU64" s="12">
        <f t="shared" si="73"/>
        <v>76961.556417316227</v>
      </c>
      <c r="AV64" s="12">
        <f t="shared" si="74"/>
        <v>1422.0153443857889</v>
      </c>
      <c r="AW64" s="12">
        <f t="shared" si="75"/>
        <v>14990.303614162229</v>
      </c>
      <c r="AX64" s="12">
        <f t="shared" si="76"/>
        <v>3108.2817655780309</v>
      </c>
      <c r="AY64" s="12">
        <f t="shared" si="31"/>
        <v>0.38700588480731379</v>
      </c>
      <c r="AZ64" s="12">
        <f t="shared" si="32"/>
        <v>0.32083949560492259</v>
      </c>
      <c r="BA64" s="12">
        <f t="shared" si="33"/>
        <v>6.0108599570652871E-2</v>
      </c>
      <c r="BB64" s="12">
        <f t="shared" si="34"/>
        <v>0.3546064067544078</v>
      </c>
      <c r="BC64" s="12">
        <f t="shared" si="35"/>
        <v>1318.783693746788</v>
      </c>
      <c r="BD64" s="12">
        <f t="shared" si="36"/>
        <v>844.063827979954</v>
      </c>
      <c r="BE64" s="12">
        <f t="shared" si="37"/>
        <v>0.18459999999999999</v>
      </c>
      <c r="BF64" s="12">
        <f t="shared" si="77"/>
        <v>713.32274280822469</v>
      </c>
      <c r="BG64" s="12">
        <f t="shared" si="38"/>
        <v>0.23800000000000002</v>
      </c>
      <c r="BH64" s="37"/>
      <c r="BI64" s="12">
        <f t="shared" si="39"/>
        <v>5.6027322404371666E-2</v>
      </c>
      <c r="BJ64" s="12">
        <f t="shared" si="40"/>
        <v>-0.74578900747190557</v>
      </c>
      <c r="BK64" s="12">
        <f t="shared" si="78"/>
        <v>-0.16262780180151895</v>
      </c>
      <c r="BL64" s="12">
        <f t="shared" si="79"/>
        <v>-0.89938174497560142</v>
      </c>
      <c r="BM64" s="12">
        <f t="shared" si="80"/>
        <v>0.6303287471964244</v>
      </c>
      <c r="BN64" s="12">
        <f t="shared" si="44"/>
        <v>-1.1445267948306435</v>
      </c>
      <c r="BO64" s="12">
        <f t="shared" si="44"/>
        <v>1.9861272826280765</v>
      </c>
      <c r="BP64" s="12">
        <f t="shared" si="44"/>
        <v>-2.005103625212469</v>
      </c>
      <c r="BQ64" s="12">
        <f t="shared" si="44"/>
        <v>0.35022481911389652</v>
      </c>
      <c r="BR64" s="12">
        <f t="shared" si="45"/>
        <v>-1.2231086606810171</v>
      </c>
      <c r="BS64" s="12">
        <f t="shared" si="46"/>
        <v>-0.94931537984751957</v>
      </c>
      <c r="BT64" s="12">
        <f t="shared" si="47"/>
        <v>-1.1368142945924828</v>
      </c>
      <c r="BU64" s="12">
        <f t="shared" si="48"/>
        <v>-2.8116023599789921</v>
      </c>
      <c r="BV64" s="12">
        <f t="shared" si="49"/>
        <v>-1.0367468179519244</v>
      </c>
      <c r="BW64" s="12">
        <f t="shared" si="50"/>
        <v>0.69901132830126611</v>
      </c>
      <c r="BX64" s="12">
        <f t="shared" si="50"/>
        <v>0.25277429894783532</v>
      </c>
      <c r="BY64" s="12">
        <f t="shared" si="51"/>
        <v>0.18459999999999999</v>
      </c>
      <c r="BZ64" s="12">
        <f t="shared" si="52"/>
        <v>8.448015434973194E-2</v>
      </c>
      <c r="CA64" s="12">
        <f t="shared" si="53"/>
        <v>-1.4354846053106622</v>
      </c>
    </row>
    <row r="65" spans="1:79" x14ac:dyDescent="0.25">
      <c r="A65" s="10">
        <v>1933</v>
      </c>
      <c r="B65" s="6">
        <v>4.0999999999999946E-2</v>
      </c>
      <c r="C65" s="10">
        <v>239510.15466499657</v>
      </c>
      <c r="D65" s="6">
        <v>7260.4386581274075</v>
      </c>
      <c r="E65" s="6">
        <v>3601.0633640552996</v>
      </c>
      <c r="F65" s="6">
        <v>1.7562664492567114E-2</v>
      </c>
      <c r="G65" s="6">
        <v>46520</v>
      </c>
      <c r="H65" s="6">
        <v>0.39474999999999999</v>
      </c>
      <c r="I65" s="6">
        <v>0.86407065390000004</v>
      </c>
      <c r="J65" s="4">
        <v>0.18539999999999998</v>
      </c>
      <c r="K65" s="6">
        <v>4392</v>
      </c>
      <c r="L65" s="6">
        <v>19077.985393794712</v>
      </c>
      <c r="M65" s="8">
        <v>0.23</v>
      </c>
      <c r="N65" s="12">
        <v>17291.75</v>
      </c>
      <c r="O65" s="12">
        <f t="shared" si="54"/>
        <v>3.168388957196222E-2</v>
      </c>
      <c r="P65" s="8">
        <v>22164.985393794712</v>
      </c>
      <c r="Q65" s="8">
        <v>3087</v>
      </c>
      <c r="R65" s="8">
        <v>46.400554922213615</v>
      </c>
      <c r="S65" s="8">
        <f t="shared" si="28"/>
        <v>0.3328181413697166</v>
      </c>
      <c r="T65" s="36"/>
      <c r="U65" s="4">
        <f t="shared" si="55"/>
        <v>4.0999999999999946E-2</v>
      </c>
      <c r="V65" s="29">
        <f t="shared" si="56"/>
        <v>239510.15466499657</v>
      </c>
      <c r="W65" s="29">
        <f t="shared" si="57"/>
        <v>413401.88791969331</v>
      </c>
      <c r="X65" s="29">
        <f t="shared" si="58"/>
        <v>205040.83338717453</v>
      </c>
      <c r="Y65" s="12">
        <f t="shared" si="59"/>
        <v>94546.633554007392</v>
      </c>
      <c r="Z65" s="12">
        <f t="shared" si="60"/>
        <v>144963.52111098918</v>
      </c>
      <c r="AA65" s="12">
        <f t="shared" si="61"/>
        <v>357208.43961826392</v>
      </c>
      <c r="AB65" s="12">
        <f t="shared" si="62"/>
        <v>56193.448301429387</v>
      </c>
      <c r="AC65" s="12">
        <f t="shared" si="29"/>
        <v>72035.166352213259</v>
      </c>
      <c r="AD65" s="12">
        <f t="shared" si="30"/>
        <v>133005.66703496128</v>
      </c>
      <c r="AE65" s="12">
        <f t="shared" si="63"/>
        <v>0.38667129101844677</v>
      </c>
      <c r="AF65" s="12">
        <f t="shared" si="64"/>
        <v>0.32683445807541323</v>
      </c>
      <c r="AK65" s="12">
        <f t="shared" si="65"/>
        <v>0.18539999999999998</v>
      </c>
      <c r="AM65" s="12">
        <f t="shared" si="66"/>
        <v>0.23</v>
      </c>
      <c r="AN65" s="37"/>
      <c r="AO65" s="12">
        <f t="shared" si="67"/>
        <v>4.0999999999999946E-2</v>
      </c>
      <c r="AP65" s="12">
        <f t="shared" si="68"/>
        <v>5148.54158781162</v>
      </c>
      <c r="AQ65" s="12">
        <f t="shared" si="69"/>
        <v>8886.5410128910862</v>
      </c>
      <c r="AR65" s="12">
        <f t="shared" si="70"/>
        <v>4407.5845526047833</v>
      </c>
      <c r="AS65" s="12">
        <f t="shared" si="71"/>
        <v>20323.867917886371</v>
      </c>
      <c r="AT65" s="12">
        <f t="shared" si="72"/>
        <v>3462.3942178033149</v>
      </c>
      <c r="AU65" s="12">
        <f t="shared" si="73"/>
        <v>76785.993039179681</v>
      </c>
      <c r="AV65" s="12">
        <f t="shared" si="74"/>
        <v>1342.1574544145742</v>
      </c>
      <c r="AW65" s="12">
        <f t="shared" si="75"/>
        <v>15484.773506494683</v>
      </c>
      <c r="AX65" s="12">
        <f t="shared" si="76"/>
        <v>3176.7857799503508</v>
      </c>
      <c r="AY65" s="12">
        <f t="shared" si="31"/>
        <v>0.38667129101844677</v>
      </c>
      <c r="AZ65" s="12">
        <f t="shared" si="32"/>
        <v>0.32683445807541323</v>
      </c>
      <c r="BA65" s="12">
        <f t="shared" si="33"/>
        <v>5.8264724509183033E-2</v>
      </c>
      <c r="BB65" s="12">
        <f t="shared" si="34"/>
        <v>0.34200743494423791</v>
      </c>
      <c r="BC65" s="12">
        <f t="shared" si="35"/>
        <v>1352.9520728543166</v>
      </c>
      <c r="BD65" s="12">
        <f t="shared" si="36"/>
        <v>872.98340286297673</v>
      </c>
      <c r="BE65" s="12">
        <f t="shared" si="37"/>
        <v>0.18539999999999998</v>
      </c>
      <c r="BF65" s="12">
        <f t="shared" si="77"/>
        <v>726.97505102986554</v>
      </c>
      <c r="BG65" s="12">
        <f t="shared" si="38"/>
        <v>0.23</v>
      </c>
      <c r="BH65" s="37"/>
      <c r="BI65" s="12">
        <f t="shared" si="39"/>
        <v>4.0999999999999946E-2</v>
      </c>
      <c r="BJ65" s="12">
        <f t="shared" si="40"/>
        <v>-0.7184652595046177</v>
      </c>
      <c r="BK65" s="12">
        <f t="shared" si="78"/>
        <v>-0.17264086084476543</v>
      </c>
      <c r="BL65" s="12">
        <f t="shared" si="79"/>
        <v>-0.87385192833529746</v>
      </c>
      <c r="BM65" s="12">
        <f t="shared" si="80"/>
        <v>0.65461720764304243</v>
      </c>
      <c r="BN65" s="12">
        <f t="shared" si="44"/>
        <v>-1.1152184270107606</v>
      </c>
      <c r="BO65" s="12">
        <f t="shared" si="44"/>
        <v>1.9838434939749994</v>
      </c>
      <c r="BP65" s="12">
        <f t="shared" si="44"/>
        <v>-2.0629003873977516</v>
      </c>
      <c r="BQ65" s="12">
        <f t="shared" si="44"/>
        <v>0.38267843943656521</v>
      </c>
      <c r="BR65" s="12">
        <f t="shared" si="45"/>
        <v>-1.2013088226358148</v>
      </c>
      <c r="BS65" s="12">
        <f t="shared" si="46"/>
        <v>-0.95018032409088526</v>
      </c>
      <c r="BT65" s="12">
        <f t="shared" si="47"/>
        <v>-1.1183014806875493</v>
      </c>
      <c r="BU65" s="12">
        <f t="shared" si="48"/>
        <v>-2.8427584372066015</v>
      </c>
      <c r="BV65" s="12">
        <f t="shared" si="49"/>
        <v>-1.0729228025527988</v>
      </c>
      <c r="BW65" s="12">
        <f t="shared" si="50"/>
        <v>0.72459038631416284</v>
      </c>
      <c r="BX65" s="12">
        <f t="shared" si="50"/>
        <v>0.28646272568985021</v>
      </c>
      <c r="BY65" s="12">
        <f t="shared" si="51"/>
        <v>0.18539999999999998</v>
      </c>
      <c r="BZ65" s="12">
        <f t="shared" si="52"/>
        <v>0.10343834088426157</v>
      </c>
      <c r="CA65" s="12">
        <f t="shared" si="53"/>
        <v>-1.4696759700589417</v>
      </c>
    </row>
    <row r="66" spans="1:79" x14ac:dyDescent="0.25">
      <c r="A66" s="10">
        <v>1934</v>
      </c>
      <c r="B66" s="6">
        <v>0.02</v>
      </c>
      <c r="C66" s="10">
        <v>253800.61083281125</v>
      </c>
      <c r="D66" s="6">
        <v>7273.520529583493</v>
      </c>
      <c r="E66" s="6">
        <v>3691.2615207373274</v>
      </c>
      <c r="F66" s="6">
        <v>1.7417623653610454E-2</v>
      </c>
      <c r="G66" s="6">
        <v>46666</v>
      </c>
      <c r="H66" s="6">
        <v>0.39505000000000001</v>
      </c>
      <c r="I66" s="6">
        <v>0.86116594079999997</v>
      </c>
      <c r="J66" s="4">
        <v>0.18619999999999998</v>
      </c>
      <c r="K66" s="6">
        <v>4590</v>
      </c>
      <c r="L66" s="6">
        <v>19625.320990638007</v>
      </c>
      <c r="M66" s="8">
        <v>0.23399999999999999</v>
      </c>
      <c r="N66" s="12">
        <v>21003.15</v>
      </c>
      <c r="O66" s="12">
        <f t="shared" ref="O66:O97" si="81">1-(W67-N66)/W66</f>
        <v>2.9274782422692547E-2</v>
      </c>
      <c r="P66" s="8">
        <v>22234.320990638007</v>
      </c>
      <c r="Q66" s="8">
        <v>2609</v>
      </c>
      <c r="R66" s="8">
        <v>46.471113788895138</v>
      </c>
      <c r="S66" s="8">
        <f t="shared" si="28"/>
        <v>0.34181784596418258</v>
      </c>
      <c r="T66" s="36"/>
      <c r="U66" s="4">
        <f t="shared" ref="U66:U97" si="82">B66</f>
        <v>0.02</v>
      </c>
      <c r="V66" s="29">
        <f t="shared" ref="V66:V97" si="83">C66</f>
        <v>253800.61083281125</v>
      </c>
      <c r="W66" s="29">
        <f t="shared" ref="W66:W97" si="84">D66/F66</f>
        <v>417595.45815400506</v>
      </c>
      <c r="X66" s="29">
        <f t="shared" ref="X66:X97" si="85">E66/F66</f>
        <v>211926.81585884281</v>
      </c>
      <c r="Y66" s="12">
        <f t="shared" ref="Y66:Y97" si="86">V66*H66</f>
        <v>100263.93130950209</v>
      </c>
      <c r="Z66" s="12">
        <f t="shared" ref="Z66:Z97" si="87">V66*(1-H66)</f>
        <v>153536.67952330917</v>
      </c>
      <c r="AA66" s="12">
        <f t="shared" ref="AA66:AA97" si="88">W66*I66</f>
        <v>359618.98559500079</v>
      </c>
      <c r="AB66" s="12">
        <f t="shared" ref="AB66:AB97" si="89">W66*(1-I66)</f>
        <v>57976.472559004273</v>
      </c>
      <c r="AC66" s="12">
        <f t="shared" si="29"/>
        <v>72727.570615196993</v>
      </c>
      <c r="AD66" s="12">
        <f t="shared" si="30"/>
        <v>139199.24524364583</v>
      </c>
      <c r="AE66" s="12">
        <f t="shared" ref="AE66:AE97" si="90">R66/(24*5)</f>
        <v>0.38725928157412615</v>
      </c>
      <c r="AF66" s="12">
        <f t="shared" ref="AF66:AF97" si="91">(P66*0.9-Q66)/(P66*0.9)*(R66/24/5)</f>
        <v>0.33676879756307765</v>
      </c>
      <c r="AK66" s="12">
        <f t="shared" ref="AK66:AK97" si="92">J66</f>
        <v>0.18619999999999998</v>
      </c>
      <c r="AM66" s="12">
        <f t="shared" ref="AM66:AM97" si="93">M66</f>
        <v>0.23399999999999999</v>
      </c>
      <c r="AN66" s="37"/>
      <c r="AO66" s="12">
        <f t="shared" ref="AO66:AO97" si="94">U66</f>
        <v>0.02</v>
      </c>
      <c r="AP66" s="12">
        <f t="shared" ref="AP66:AP97" si="95">V66*1000/G66</f>
        <v>5438.6622130204269</v>
      </c>
      <c r="AQ66" s="12">
        <f t="shared" ref="AQ66:AQ97" si="96">W66*1000/G66</f>
        <v>8948.6019404706858</v>
      </c>
      <c r="AR66" s="12">
        <f t="shared" ref="AR66:AR97" si="97">X66*1000/G66</f>
        <v>4541.3537877435992</v>
      </c>
      <c r="AS66" s="12">
        <f t="shared" ref="AS66:AS97" si="98">Y66*1000/(G66*0.1)</f>
        <v>21485.435072537199</v>
      </c>
      <c r="AT66" s="12">
        <f t="shared" ref="AT66:AT97" si="99">Z66*1000/(G66*0.9)</f>
        <v>3655.6874508518972</v>
      </c>
      <c r="AU66" s="12">
        <f t="shared" ref="AU66:AU97" si="100">AA66*1000/(G66*0.1)</f>
        <v>77062.312089101441</v>
      </c>
      <c r="AV66" s="12">
        <f t="shared" ref="AV66:AV97" si="101">AB66*1000/(G66*0.9)</f>
        <v>1380.411923956158</v>
      </c>
      <c r="AW66" s="12">
        <f t="shared" ref="AW66:AW97" si="102">AC66*1000/(G66*0.1)</f>
        <v>15584.702056143013</v>
      </c>
      <c r="AX66" s="12">
        <f t="shared" ref="AX66:AX97" si="103">AD66*1000/(G66*0.9)</f>
        <v>3314.3150912547753</v>
      </c>
      <c r="AY66" s="12">
        <f t="shared" si="31"/>
        <v>0.38725928157412615</v>
      </c>
      <c r="AZ66" s="12">
        <f t="shared" si="32"/>
        <v>0.33676879756307765</v>
      </c>
      <c r="BA66" s="12">
        <f t="shared" si="33"/>
        <v>5.9233008479939238E-2</v>
      </c>
      <c r="BB66" s="12">
        <f t="shared" si="34"/>
        <v>0.34812794445821965</v>
      </c>
      <c r="BC66" s="12">
        <f t="shared" si="35"/>
        <v>1427.2178119034354</v>
      </c>
      <c r="BD66" s="12">
        <f t="shared" si="36"/>
        <v>895.02291570059947</v>
      </c>
      <c r="BE66" s="12">
        <f t="shared" si="37"/>
        <v>0.18619999999999998</v>
      </c>
      <c r="BF66" s="12">
        <f t="shared" ref="BF66:BF97" si="104">AP66/(AQ66^0.3)/(S66^0.7)</f>
        <v>752.15823752720564</v>
      </c>
      <c r="BG66" s="12">
        <f t="shared" si="38"/>
        <v>0.23399999999999999</v>
      </c>
      <c r="BH66" s="37"/>
      <c r="BI66" s="12">
        <f t="shared" si="39"/>
        <v>0.02</v>
      </c>
      <c r="BJ66" s="12">
        <f t="shared" si="40"/>
        <v>-0.66364563334141524</v>
      </c>
      <c r="BK66" s="12">
        <f t="shared" ref="BK66:BK97" si="105">LN(AQ66/$AP$153)</f>
        <v>-0.16568143492618326</v>
      </c>
      <c r="BL66" s="12">
        <f t="shared" ref="BL66:BL97" si="106">LN(AR66/$AP$153)</f>
        <v>-0.84395358850653623</v>
      </c>
      <c r="BM66" s="12">
        <f t="shared" ref="BM66" si="107">LN(AS66/$AP$153)</f>
        <v>0.7101965198392356</v>
      </c>
      <c r="BN66" s="12">
        <f t="shared" si="44"/>
        <v>-1.0608945866782391</v>
      </c>
      <c r="BO66" s="12">
        <f t="shared" si="44"/>
        <v>1.9874355952569442</v>
      </c>
      <c r="BP66" s="12">
        <f t="shared" si="44"/>
        <v>-2.034796796994041</v>
      </c>
      <c r="BQ66" s="12">
        <f t="shared" ref="BQ66:BR129" si="108">LN(AW66/$AP$153)</f>
        <v>0.38911104844670091</v>
      </c>
      <c r="BR66" s="12">
        <f t="shared" si="45"/>
        <v>-1.1589277539242715</v>
      </c>
      <c r="BS66" s="12">
        <f t="shared" si="46"/>
        <v>-0.94866083205985774</v>
      </c>
      <c r="BT66" s="12">
        <f t="shared" si="47"/>
        <v>-1.0883586447207587</v>
      </c>
      <c r="BU66" s="12">
        <f t="shared" si="48"/>
        <v>-2.8262763168050866</v>
      </c>
      <c r="BV66" s="12">
        <f t="shared" si="49"/>
        <v>-1.0551852102876118</v>
      </c>
      <c r="BW66" s="12">
        <f t="shared" si="50"/>
        <v>0.77802842370405367</v>
      </c>
      <c r="BX66" s="12">
        <f t="shared" si="50"/>
        <v>0.3113955037245047</v>
      </c>
      <c r="BY66" s="12">
        <f t="shared" si="51"/>
        <v>0.18619999999999998</v>
      </c>
      <c r="BZ66" s="12">
        <f t="shared" si="52"/>
        <v>0.13749290570049078</v>
      </c>
      <c r="CA66" s="12">
        <f t="shared" si="53"/>
        <v>-1.4524341636244358</v>
      </c>
    </row>
    <row r="67" spans="1:79" x14ac:dyDescent="0.25">
      <c r="A67" s="10">
        <v>1935</v>
      </c>
      <c r="B67" s="6">
        <v>1.3000000000000114E-2</v>
      </c>
      <c r="C67" s="10">
        <v>263186.96211646806</v>
      </c>
      <c r="D67" s="6">
        <v>7482.8304728808589</v>
      </c>
      <c r="E67" s="6">
        <v>3821.6566820276498</v>
      </c>
      <c r="F67" s="6">
        <v>1.7549938865127537E-2</v>
      </c>
      <c r="G67" s="6">
        <v>46868.5</v>
      </c>
      <c r="H67" s="6">
        <v>0.39685000000000004</v>
      </c>
      <c r="I67" s="6">
        <v>0.85872960089999995</v>
      </c>
      <c r="J67" s="4">
        <v>0.18699999999999997</v>
      </c>
      <c r="K67" s="6">
        <v>4867</v>
      </c>
      <c r="L67" s="6">
        <v>19976.253832329883</v>
      </c>
      <c r="M67" s="8">
        <v>0.24399999999999999</v>
      </c>
      <c r="N67" s="12">
        <v>21846.65</v>
      </c>
      <c r="O67" s="12">
        <f t="shared" si="81"/>
        <v>9.4525788385619869E-3</v>
      </c>
      <c r="P67" s="8">
        <v>22413.253832329883</v>
      </c>
      <c r="Q67" s="8">
        <v>2437</v>
      </c>
      <c r="R67" s="8">
        <v>46.746758545904278</v>
      </c>
      <c r="S67" s="8">
        <f t="shared" ref="S67:S130" si="109">(P67-Q67)/P67*R67/(24*5)</f>
        <v>0.34719974229586897</v>
      </c>
      <c r="T67" s="36"/>
      <c r="U67" s="4">
        <f t="shared" si="82"/>
        <v>1.3000000000000114E-2</v>
      </c>
      <c r="V67" s="29">
        <f t="shared" si="83"/>
        <v>263186.96211646806</v>
      </c>
      <c r="W67" s="29">
        <f t="shared" si="84"/>
        <v>426373.59197584196</v>
      </c>
      <c r="X67" s="29">
        <f t="shared" si="85"/>
        <v>217758.9740566813</v>
      </c>
      <c r="Y67" s="12">
        <f t="shared" si="86"/>
        <v>104445.74591592036</v>
      </c>
      <c r="Z67" s="12">
        <f t="shared" si="87"/>
        <v>158741.2162005477</v>
      </c>
      <c r="AA67" s="12">
        <f t="shared" si="88"/>
        <v>366139.6244717142</v>
      </c>
      <c r="AB67" s="12">
        <f t="shared" si="89"/>
        <v>60233.967504127773</v>
      </c>
      <c r="AC67" s="12">
        <f t="shared" ref="AC67:AC130" si="110">((Y67-AA68+(1-$O$153)*AA67)/((Y67-AA68+(1-$O$153)*AA67)+(Z67-AB68+(1-$O$153)*AB67)))*X67</f>
        <v>73073.798993184173</v>
      </c>
      <c r="AD67" s="12">
        <f t="shared" ref="AD67:AD130" si="111">((Z67-AB68+(1-$O$153)*AB67)/((Y67-AA68+(1-$O$153)*AA67)+(Z67-AB68+(1-$O$153)*AB67)))*X67</f>
        <v>144685.17506349712</v>
      </c>
      <c r="AE67" s="12">
        <f t="shared" si="90"/>
        <v>0.38955632121586897</v>
      </c>
      <c r="AF67" s="12">
        <f t="shared" si="91"/>
        <v>0.34249345574920231</v>
      </c>
      <c r="AK67" s="12">
        <f t="shared" si="92"/>
        <v>0.18699999999999997</v>
      </c>
      <c r="AM67" s="12">
        <f t="shared" si="93"/>
        <v>0.24399999999999999</v>
      </c>
      <c r="AN67" s="37"/>
      <c r="AO67" s="12">
        <f t="shared" si="94"/>
        <v>1.3000000000000114E-2</v>
      </c>
      <c r="AP67" s="12">
        <f t="shared" si="95"/>
        <v>5615.4338653139757</v>
      </c>
      <c r="AQ67" s="12">
        <f t="shared" si="96"/>
        <v>9097.2314449116566</v>
      </c>
      <c r="AR67" s="12">
        <f t="shared" si="97"/>
        <v>4646.1690486506141</v>
      </c>
      <c r="AS67" s="12">
        <f t="shared" si="98"/>
        <v>22284.849294498512</v>
      </c>
      <c r="AT67" s="12">
        <f t="shared" si="99"/>
        <v>3763.2765954045822</v>
      </c>
      <c r="AU67" s="12">
        <f t="shared" si="100"/>
        <v>78120.619279839157</v>
      </c>
      <c r="AV67" s="12">
        <f t="shared" si="101"/>
        <v>1427.9661299197107</v>
      </c>
      <c r="AW67" s="12">
        <f t="shared" si="102"/>
        <v>15591.23910370167</v>
      </c>
      <c r="AX67" s="12">
        <f t="shared" si="103"/>
        <v>3430.050153644941</v>
      </c>
      <c r="AY67" s="12">
        <f t="shared" ref="AY67:AY130" si="112">AE67</f>
        <v>0.38955632121586897</v>
      </c>
      <c r="AZ67" s="12">
        <f t="shared" ref="AZ67:AZ130" si="113">AF67</f>
        <v>0.34249345574920231</v>
      </c>
      <c r="BA67" s="12">
        <f t="shared" ref="BA67:BA130" si="114">AM67*(AP67/AS67)</f>
        <v>6.1484187980345224E-2</v>
      </c>
      <c r="BB67" s="12">
        <f t="shared" ref="BB67:BB130" si="115">AM67*(AP67/AT67)</f>
        <v>0.36408853519025119</v>
      </c>
      <c r="BC67" s="12">
        <f t="shared" ref="BC67:BC130" si="116">AS67/(AU67^0.3)/(AY67^0.7)</f>
        <v>1468.1851229821925</v>
      </c>
      <c r="BD67" s="12">
        <f t="shared" ref="BD67:BD130" si="117">AT67/(AV67^0.3)/(AZ67^0.7)</f>
        <v>901.35147399449579</v>
      </c>
      <c r="BE67" s="12">
        <f t="shared" ref="BE67:BE130" si="118">AK67</f>
        <v>0.18699999999999997</v>
      </c>
      <c r="BF67" s="12">
        <f t="shared" si="104"/>
        <v>764.37234824157713</v>
      </c>
      <c r="BG67" s="12">
        <f t="shared" ref="BG67:BG130" si="119">AM67</f>
        <v>0.24399999999999999</v>
      </c>
      <c r="BH67" s="37"/>
      <c r="BI67" s="12">
        <f t="shared" ref="BI67:BI130" si="120">AO67</f>
        <v>1.3000000000000114E-2</v>
      </c>
      <c r="BJ67" s="12">
        <f t="shared" ref="BJ67:BJ130" si="121">LN(AP67/$AP$153)</f>
        <v>-0.63165989305884551</v>
      </c>
      <c r="BK67" s="12">
        <f t="shared" si="105"/>
        <v>-0.14920861683210615</v>
      </c>
      <c r="BL67" s="12">
        <f t="shared" si="106"/>
        <v>-0.82113572770816257</v>
      </c>
      <c r="BM67" s="12">
        <f t="shared" ref="BM67:BM98" si="122">LN(AS67/$AP$153)</f>
        <v>0.74672829648994765</v>
      </c>
      <c r="BN67" s="12">
        <f t="shared" ref="BN67:BR130" si="123">LN(AT67/$AP$153)</f>
        <v>-1.0318887343717638</v>
      </c>
      <c r="BO67" s="12">
        <f t="shared" si="123"/>
        <v>2.0010752860237404</v>
      </c>
      <c r="BP67" s="12">
        <f t="shared" si="123"/>
        <v>-2.0009276021501208</v>
      </c>
      <c r="BQ67" s="12">
        <f t="shared" si="108"/>
        <v>0.38953041334227489</v>
      </c>
      <c r="BR67" s="12">
        <f t="shared" si="108"/>
        <v>-1.1246038641177385</v>
      </c>
      <c r="BS67" s="12">
        <f t="shared" ref="BS67:BS130" si="124">LN(AY67)</f>
        <v>-0.94274682536768184</v>
      </c>
      <c r="BT67" s="12">
        <f t="shared" ref="BT67:BT130" si="125">LN(AZ67)</f>
        <v>-1.0715027287640029</v>
      </c>
      <c r="BU67" s="12">
        <f t="shared" ref="BU67:BU130" si="126">LN(BA67)</f>
        <v>-2.7889752432377284</v>
      </c>
      <c r="BV67" s="12">
        <f t="shared" ref="BV67:BV130" si="127">LN(BB67)</f>
        <v>-1.0103582123760171</v>
      </c>
      <c r="BW67" s="12">
        <f t="shared" ref="BW67:BX130" si="128">LN(BC67/$AP$153^0.7)</f>
        <v>0.80632848844020355</v>
      </c>
      <c r="BX67" s="12">
        <f t="shared" si="128"/>
        <v>0.31844145640807497</v>
      </c>
      <c r="BY67" s="12">
        <f t="shared" ref="BY67:BY130" si="129">BE67</f>
        <v>0.18699999999999997</v>
      </c>
      <c r="BZ67" s="12">
        <f t="shared" ref="BZ67:BZ130" si="130">LN(BF67/$AP$153^0.7)</f>
        <v>0.15360121889291947</v>
      </c>
      <c r="CA67" s="12">
        <f t="shared" ref="CA67:CA130" si="131">LN(BG67)</f>
        <v>-1.4105870536889351</v>
      </c>
    </row>
    <row r="68" spans="1:79" x14ac:dyDescent="0.25">
      <c r="A68" s="10">
        <v>1936</v>
      </c>
      <c r="B68" s="6">
        <v>1.3000000000000114E-2</v>
      </c>
      <c r="C68" s="10">
        <v>275737.25203506544</v>
      </c>
      <c r="D68" s="6">
        <v>7862.204745107334</v>
      </c>
      <c r="E68" s="6">
        <v>3994.2096774193546</v>
      </c>
      <c r="F68" s="6">
        <v>1.7700097487599105E-2</v>
      </c>
      <c r="G68" s="6">
        <v>47081.3</v>
      </c>
      <c r="H68" s="6">
        <v>0.39755000000000001</v>
      </c>
      <c r="I68" s="6">
        <v>0.85163199899999997</v>
      </c>
      <c r="J68" s="4">
        <v>0.18479999999999996</v>
      </c>
      <c r="K68" s="6">
        <v>5295</v>
      </c>
      <c r="L68" s="6">
        <v>20607.334766395103</v>
      </c>
      <c r="M68" s="8">
        <v>0.25700000000000001</v>
      </c>
      <c r="N68" s="12">
        <v>23871.05</v>
      </c>
      <c r="O68" s="12">
        <f t="shared" si="81"/>
        <v>3.921368415134574E-3</v>
      </c>
      <c r="P68" s="8">
        <v>22707.334766395103</v>
      </c>
      <c r="Q68" s="8">
        <v>2100</v>
      </c>
      <c r="R68" s="8">
        <v>46.997064552718939</v>
      </c>
      <c r="S68" s="8">
        <f t="shared" si="109"/>
        <v>0.35542269059725184</v>
      </c>
      <c r="T68" s="36"/>
      <c r="U68" s="4">
        <f t="shared" si="82"/>
        <v>1.3000000000000114E-2</v>
      </c>
      <c r="V68" s="29">
        <f t="shared" si="83"/>
        <v>275737.25203506544</v>
      </c>
      <c r="W68" s="29">
        <f t="shared" si="84"/>
        <v>444189.91198300949</v>
      </c>
      <c r="X68" s="29">
        <f t="shared" si="85"/>
        <v>225660.32080996982</v>
      </c>
      <c r="Y68" s="12">
        <f t="shared" si="86"/>
        <v>109619.34454654026</v>
      </c>
      <c r="Z68" s="12">
        <f t="shared" si="87"/>
        <v>166117.90748852515</v>
      </c>
      <c r="AA68" s="12">
        <f t="shared" si="88"/>
        <v>378286.34267772443</v>
      </c>
      <c r="AB68" s="12">
        <f t="shared" si="89"/>
        <v>65903.569305285069</v>
      </c>
      <c r="AC68" s="12">
        <f t="shared" si="110"/>
        <v>69937.28976740998</v>
      </c>
      <c r="AD68" s="12">
        <f t="shared" si="111"/>
        <v>155723.03104255983</v>
      </c>
      <c r="AE68" s="12">
        <f t="shared" si="90"/>
        <v>0.39164220460599114</v>
      </c>
      <c r="AF68" s="12">
        <f t="shared" si="91"/>
        <v>0.35139830015183637</v>
      </c>
      <c r="AK68" s="12">
        <f t="shared" si="92"/>
        <v>0.18479999999999996</v>
      </c>
      <c r="AM68" s="12">
        <f t="shared" si="93"/>
        <v>0.25700000000000001</v>
      </c>
      <c r="AN68" s="37"/>
      <c r="AO68" s="12">
        <f t="shared" si="94"/>
        <v>1.3000000000000114E-2</v>
      </c>
      <c r="AP68" s="12">
        <f t="shared" si="95"/>
        <v>5856.6193379338592</v>
      </c>
      <c r="AQ68" s="12">
        <f t="shared" si="96"/>
        <v>9434.5294625044226</v>
      </c>
      <c r="AR68" s="12">
        <f t="shared" si="97"/>
        <v>4792.9925641384116</v>
      </c>
      <c r="AS68" s="12">
        <f t="shared" si="98"/>
        <v>23282.990177956057</v>
      </c>
      <c r="AT68" s="12">
        <f t="shared" si="99"/>
        <v>3920.3559112647254</v>
      </c>
      <c r="AU68" s="12">
        <f t="shared" si="100"/>
        <v>80347.471857770375</v>
      </c>
      <c r="AV68" s="12">
        <f t="shared" si="101"/>
        <v>1555.3136408082062</v>
      </c>
      <c r="AW68" s="12">
        <f t="shared" si="102"/>
        <v>14854.57915720466</v>
      </c>
      <c r="AX68" s="12">
        <f t="shared" si="103"/>
        <v>3675.0384982421615</v>
      </c>
      <c r="AY68" s="12">
        <f t="shared" si="112"/>
        <v>0.39164220460599114</v>
      </c>
      <c r="AZ68" s="12">
        <f t="shared" si="113"/>
        <v>0.35139830015183637</v>
      </c>
      <c r="BA68" s="12">
        <f t="shared" si="114"/>
        <v>6.4645956483461206E-2</v>
      </c>
      <c r="BB68" s="12">
        <f t="shared" si="115"/>
        <v>0.38393227653747203</v>
      </c>
      <c r="BC68" s="12">
        <f t="shared" si="116"/>
        <v>1515.3901131822345</v>
      </c>
      <c r="BD68" s="12">
        <f t="shared" si="117"/>
        <v>898.91855027902579</v>
      </c>
      <c r="BE68" s="12">
        <f t="shared" si="118"/>
        <v>0.18479999999999996</v>
      </c>
      <c r="BF68" s="12">
        <f t="shared" si="104"/>
        <v>775.72773358114614</v>
      </c>
      <c r="BG68" s="12">
        <f t="shared" si="119"/>
        <v>0.25700000000000001</v>
      </c>
      <c r="BH68" s="37"/>
      <c r="BI68" s="12">
        <f t="shared" si="120"/>
        <v>1.3000000000000114E-2</v>
      </c>
      <c r="BJ68" s="12">
        <f t="shared" si="121"/>
        <v>-0.58960621491672449</v>
      </c>
      <c r="BK68" s="12">
        <f t="shared" si="105"/>
        <v>-0.11280244115438254</v>
      </c>
      <c r="BL68" s="12">
        <f t="shared" si="106"/>
        <v>-0.79002377846660343</v>
      </c>
      <c r="BM68" s="12">
        <f t="shared" si="122"/>
        <v>0.79054431144267656</v>
      </c>
      <c r="BN68" s="12">
        <f t="shared" si="123"/>
        <v>-0.99099630387175008</v>
      </c>
      <c r="BO68" s="12">
        <f t="shared" si="123"/>
        <v>2.0291818803235762</v>
      </c>
      <c r="BP68" s="12">
        <f t="shared" si="123"/>
        <v>-1.9155015236808253</v>
      </c>
      <c r="BQ68" s="12">
        <f t="shared" si="108"/>
        <v>0.34112943122722056</v>
      </c>
      <c r="BR68" s="12">
        <f t="shared" si="108"/>
        <v>-1.0556151389205217</v>
      </c>
      <c r="BS68" s="12">
        <f t="shared" si="124"/>
        <v>-0.93740659934759385</v>
      </c>
      <c r="BT68" s="12">
        <f t="shared" si="125"/>
        <v>-1.0458349406004408</v>
      </c>
      <c r="BU68" s="12">
        <f t="shared" si="126"/>
        <v>-2.7388297204463181</v>
      </c>
      <c r="BV68" s="12">
        <f t="shared" si="127"/>
        <v>-0.9572891051318918</v>
      </c>
      <c r="BW68" s="12">
        <f t="shared" si="128"/>
        <v>0.83797436688892002</v>
      </c>
      <c r="BX68" s="12">
        <f t="shared" si="128"/>
        <v>0.31573861165280681</v>
      </c>
      <c r="BY68" s="12">
        <f t="shared" si="129"/>
        <v>0.18479999999999996</v>
      </c>
      <c r="BZ68" s="12">
        <f t="shared" si="130"/>
        <v>0.16834778147337223</v>
      </c>
      <c r="CA68" s="12">
        <f t="shared" si="131"/>
        <v>-1.3586791940869172</v>
      </c>
    </row>
    <row r="69" spans="1:79" x14ac:dyDescent="0.25">
      <c r="A69" s="10">
        <v>1937</v>
      </c>
      <c r="B69" s="6">
        <v>-1.40000000000002E-2</v>
      </c>
      <c r="C69" s="10">
        <v>285387.26487163408</v>
      </c>
      <c r="D69" s="6">
        <v>8529.38018936769</v>
      </c>
      <c r="E69" s="6">
        <v>4178.527649769585</v>
      </c>
      <c r="F69" s="6">
        <v>1.8290864874027882E-2</v>
      </c>
      <c r="G69" s="6">
        <v>47288.6</v>
      </c>
      <c r="H69" s="6">
        <v>0.38369999999999999</v>
      </c>
      <c r="I69" s="6">
        <v>0.85470038650000002</v>
      </c>
      <c r="J69" s="4">
        <v>0.18259999999999998</v>
      </c>
      <c r="K69" s="6">
        <v>5842</v>
      </c>
      <c r="L69" s="6">
        <v>21299.230766776247</v>
      </c>
      <c r="M69" s="8">
        <v>0.27399999999999997</v>
      </c>
      <c r="N69" s="12">
        <v>24672.375</v>
      </c>
      <c r="O69" s="12">
        <f t="shared" si="81"/>
        <v>4.5812922902069841E-2</v>
      </c>
      <c r="P69" s="8">
        <v>23075.230766776247</v>
      </c>
      <c r="Q69" s="8">
        <v>1776</v>
      </c>
      <c r="R69" s="8">
        <v>47.198659230318746</v>
      </c>
      <c r="S69" s="8">
        <f t="shared" si="109"/>
        <v>0.3630498668282075</v>
      </c>
      <c r="T69" s="36"/>
      <c r="U69" s="4">
        <f t="shared" si="82"/>
        <v>-1.40000000000002E-2</v>
      </c>
      <c r="V69" s="29">
        <f t="shared" si="83"/>
        <v>285387.26487163408</v>
      </c>
      <c r="W69" s="29">
        <f t="shared" si="84"/>
        <v>466319.12969183788</v>
      </c>
      <c r="X69" s="29">
        <f t="shared" si="85"/>
        <v>228448.88301060526</v>
      </c>
      <c r="Y69" s="12">
        <f t="shared" si="86"/>
        <v>109503.09353124599</v>
      </c>
      <c r="Z69" s="12">
        <f t="shared" si="87"/>
        <v>175884.1713403881</v>
      </c>
      <c r="AA69" s="12">
        <f t="shared" si="88"/>
        <v>398563.14037995745</v>
      </c>
      <c r="AB69" s="12">
        <f t="shared" si="89"/>
        <v>67755.989311880403</v>
      </c>
      <c r="AC69" s="12">
        <f t="shared" si="110"/>
        <v>79596.655231515164</v>
      </c>
      <c r="AD69" s="12">
        <f t="shared" si="111"/>
        <v>148852.22777909011</v>
      </c>
      <c r="AE69" s="12">
        <f t="shared" si="90"/>
        <v>0.39332216025265621</v>
      </c>
      <c r="AF69" s="12">
        <f t="shared" si="91"/>
        <v>0.35968627866993541</v>
      </c>
      <c r="AK69" s="12">
        <f t="shared" si="92"/>
        <v>0.18259999999999998</v>
      </c>
      <c r="AM69" s="12">
        <f t="shared" si="93"/>
        <v>0.27399999999999997</v>
      </c>
      <c r="AN69" s="37"/>
      <c r="AO69" s="12">
        <f t="shared" si="94"/>
        <v>-1.40000000000002E-2</v>
      </c>
      <c r="AP69" s="12">
        <f t="shared" si="95"/>
        <v>6035.011924050069</v>
      </c>
      <c r="AQ69" s="12">
        <f t="shared" si="96"/>
        <v>9861.1320633691394</v>
      </c>
      <c r="AR69" s="12">
        <f t="shared" si="97"/>
        <v>4830.9504407109807</v>
      </c>
      <c r="AS69" s="12">
        <f t="shared" si="98"/>
        <v>23156.340752580116</v>
      </c>
      <c r="AT69" s="12">
        <f t="shared" si="99"/>
        <v>4132.6420542133974</v>
      </c>
      <c r="AU69" s="12">
        <f t="shared" si="100"/>
        <v>84283.133858891466</v>
      </c>
      <c r="AV69" s="12">
        <f t="shared" si="101"/>
        <v>1592.0207527555481</v>
      </c>
      <c r="AW69" s="12">
        <f t="shared" si="102"/>
        <v>16832.102289244169</v>
      </c>
      <c r="AX69" s="12">
        <f t="shared" si="103"/>
        <v>3497.4891242072936</v>
      </c>
      <c r="AY69" s="12">
        <f t="shared" si="112"/>
        <v>0.39332216025265621</v>
      </c>
      <c r="AZ69" s="12">
        <f t="shared" si="113"/>
        <v>0.35968627866993541</v>
      </c>
      <c r="BA69" s="12">
        <f t="shared" si="114"/>
        <v>7.1409955694553037E-2</v>
      </c>
      <c r="BB69" s="12">
        <f t="shared" si="115"/>
        <v>0.400129806912218</v>
      </c>
      <c r="BC69" s="12">
        <f t="shared" si="116"/>
        <v>1481.2345656060932</v>
      </c>
      <c r="BD69" s="12">
        <f t="shared" si="117"/>
        <v>925.75584754323108</v>
      </c>
      <c r="BE69" s="12">
        <f t="shared" si="118"/>
        <v>0.18259999999999998</v>
      </c>
      <c r="BF69" s="12">
        <f t="shared" si="104"/>
        <v>777.18373446292696</v>
      </c>
      <c r="BG69" s="12">
        <f t="shared" si="119"/>
        <v>0.27399999999999997</v>
      </c>
      <c r="BH69" s="37"/>
      <c r="BI69" s="12">
        <f t="shared" si="120"/>
        <v>-1.40000000000002E-2</v>
      </c>
      <c r="BJ69" s="12">
        <f t="shared" si="121"/>
        <v>-0.55960091687897728</v>
      </c>
      <c r="BK69" s="12">
        <f t="shared" si="105"/>
        <v>-6.8577771489530606E-2</v>
      </c>
      <c r="BL69" s="12">
        <f t="shared" si="106"/>
        <v>-0.78213552032138556</v>
      </c>
      <c r="BM69" s="12">
        <f t="shared" si="122"/>
        <v>0.78508989438583809</v>
      </c>
      <c r="BN69" s="12">
        <f t="shared" si="123"/>
        <v>-0.93826182223509058</v>
      </c>
      <c r="BO69" s="12">
        <f t="shared" si="123"/>
        <v>2.0770030248997005</v>
      </c>
      <c r="BP69" s="12">
        <f t="shared" si="123"/>
        <v>-1.8921746242549069</v>
      </c>
      <c r="BQ69" s="12">
        <f t="shared" si="108"/>
        <v>0.46610916636434407</v>
      </c>
      <c r="BR69" s="12">
        <f t="shared" si="108"/>
        <v>-1.1051334292804209</v>
      </c>
      <c r="BS69" s="12">
        <f t="shared" si="124"/>
        <v>-0.933126256731313</v>
      </c>
      <c r="BT69" s="12">
        <f t="shared" si="125"/>
        <v>-1.0225230756027224</v>
      </c>
      <c r="BU69" s="12">
        <f t="shared" si="126"/>
        <v>-2.6393179838588821</v>
      </c>
      <c r="BV69" s="12">
        <f t="shared" si="127"/>
        <v>-0.91596626723795371</v>
      </c>
      <c r="BW69" s="12">
        <f t="shared" si="128"/>
        <v>0.81517736662784812</v>
      </c>
      <c r="BX69" s="12">
        <f t="shared" si="128"/>
        <v>0.34515671796328778</v>
      </c>
      <c r="BY69" s="12">
        <f t="shared" si="129"/>
        <v>0.18259999999999998</v>
      </c>
      <c r="BZ69" s="12">
        <f t="shared" si="130"/>
        <v>0.17022297054678853</v>
      </c>
      <c r="CA69" s="12">
        <f t="shared" si="131"/>
        <v>-1.294627172594067</v>
      </c>
    </row>
    <row r="70" spans="1:79" x14ac:dyDescent="0.25">
      <c r="A70" s="10">
        <v>1938</v>
      </c>
      <c r="B70" s="6">
        <v>3.9999999999997728E-3</v>
      </c>
      <c r="C70" s="10">
        <v>287602.02191609243</v>
      </c>
      <c r="D70" s="6">
        <v>8791.017618489399</v>
      </c>
      <c r="E70" s="6">
        <v>4225.587557603686</v>
      </c>
      <c r="F70" s="6">
        <v>1.8719106295301952E-2</v>
      </c>
      <c r="G70" s="6">
        <v>47494.1</v>
      </c>
      <c r="H70" s="6">
        <v>0.38329999999999997</v>
      </c>
      <c r="I70" s="6">
        <v>0.85012537239999997</v>
      </c>
      <c r="J70" s="4">
        <v>0.18039999999999998</v>
      </c>
      <c r="K70" s="6">
        <v>6053</v>
      </c>
      <c r="L70" s="6">
        <v>21353.067054990341</v>
      </c>
      <c r="M70" s="8">
        <v>0.28300000000000003</v>
      </c>
      <c r="N70" s="12">
        <v>24967.599999999999</v>
      </c>
      <c r="O70" s="12">
        <f t="shared" si="81"/>
        <v>-3.7409325052575326E-3</v>
      </c>
      <c r="P70" s="8">
        <v>23517.067054990341</v>
      </c>
      <c r="Q70" s="8">
        <v>2164</v>
      </c>
      <c r="R70" s="8">
        <v>45.138265181258895</v>
      </c>
      <c r="S70" s="8">
        <f t="shared" si="109"/>
        <v>0.34153933145220067</v>
      </c>
      <c r="T70" s="36"/>
      <c r="U70" s="4">
        <f t="shared" si="82"/>
        <v>3.9999999999997728E-3</v>
      </c>
      <c r="V70" s="29">
        <f t="shared" si="83"/>
        <v>287602.02191609243</v>
      </c>
      <c r="W70" s="29">
        <f t="shared" si="84"/>
        <v>469628.06235550542</v>
      </c>
      <c r="X70" s="29">
        <f t="shared" si="85"/>
        <v>225736.60787770661</v>
      </c>
      <c r="Y70" s="12">
        <f t="shared" si="86"/>
        <v>110237.85500043823</v>
      </c>
      <c r="Z70" s="12">
        <f t="shared" si="87"/>
        <v>177364.1669156542</v>
      </c>
      <c r="AA70" s="12">
        <f t="shared" si="88"/>
        <v>399242.73139946448</v>
      </c>
      <c r="AB70" s="12">
        <f t="shared" si="89"/>
        <v>70385.330956040969</v>
      </c>
      <c r="AC70" s="12">
        <f t="shared" si="110"/>
        <v>68953.12541359289</v>
      </c>
      <c r="AD70" s="12">
        <f t="shared" si="111"/>
        <v>156783.48246411371</v>
      </c>
      <c r="AE70" s="12">
        <f t="shared" si="90"/>
        <v>0.37615220984382414</v>
      </c>
      <c r="AF70" s="12">
        <f t="shared" si="91"/>
        <v>0.33769345607535362</v>
      </c>
      <c r="AK70" s="12">
        <f t="shared" si="92"/>
        <v>0.18039999999999998</v>
      </c>
      <c r="AM70" s="12">
        <f t="shared" si="93"/>
        <v>0.28300000000000003</v>
      </c>
      <c r="AN70" s="37"/>
      <c r="AO70" s="12">
        <f t="shared" si="94"/>
        <v>3.9999999999997728E-3</v>
      </c>
      <c r="AP70" s="12">
        <f t="shared" si="95"/>
        <v>6055.5315695232139</v>
      </c>
      <c r="AQ70" s="12">
        <f t="shared" si="96"/>
        <v>9888.1347863314695</v>
      </c>
      <c r="AR70" s="12">
        <f t="shared" si="97"/>
        <v>4752.9400047101981</v>
      </c>
      <c r="AS70" s="12">
        <f t="shared" si="98"/>
        <v>23210.852505982475</v>
      </c>
      <c r="AT70" s="12">
        <f t="shared" si="99"/>
        <v>4149.3847988055168</v>
      </c>
      <c r="AU70" s="12">
        <f t="shared" si="100"/>
        <v>84061.542675714358</v>
      </c>
      <c r="AV70" s="12">
        <f t="shared" si="101"/>
        <v>1646.6450208444828</v>
      </c>
      <c r="AW70" s="12">
        <f t="shared" si="102"/>
        <v>14518.250775063196</v>
      </c>
      <c r="AX70" s="12">
        <f t="shared" si="103"/>
        <v>3667.9054746709758</v>
      </c>
      <c r="AY70" s="12">
        <f t="shared" si="112"/>
        <v>0.37615220984382414</v>
      </c>
      <c r="AZ70" s="12">
        <f t="shared" si="113"/>
        <v>0.33769345607535362</v>
      </c>
      <c r="BA70" s="12">
        <f t="shared" si="114"/>
        <v>7.3832507174536946E-2</v>
      </c>
      <c r="BB70" s="12">
        <f t="shared" si="115"/>
        <v>0.41300470244851645</v>
      </c>
      <c r="BC70" s="12">
        <f t="shared" si="116"/>
        <v>1533.0536476019577</v>
      </c>
      <c r="BD70" s="12">
        <f t="shared" si="117"/>
        <v>961.69612166355159</v>
      </c>
      <c r="BE70" s="12">
        <f t="shared" si="118"/>
        <v>0.18039999999999998</v>
      </c>
      <c r="BF70" s="12">
        <f t="shared" si="104"/>
        <v>813.22262440685563</v>
      </c>
      <c r="BG70" s="12">
        <f t="shared" si="119"/>
        <v>0.28300000000000003</v>
      </c>
      <c r="BH70" s="37"/>
      <c r="BI70" s="12">
        <f t="shared" si="120"/>
        <v>3.9999999999997728E-3</v>
      </c>
      <c r="BJ70" s="12">
        <f t="shared" si="121"/>
        <v>-0.55620658391363675</v>
      </c>
      <c r="BK70" s="12">
        <f t="shared" si="105"/>
        <v>-6.5843215316425993E-2</v>
      </c>
      <c r="BL70" s="12">
        <f t="shared" si="106"/>
        <v>-0.79841537230554682</v>
      </c>
      <c r="BM70" s="12">
        <f t="shared" si="122"/>
        <v>0.787441202484781</v>
      </c>
      <c r="BN70" s="12">
        <f t="shared" si="123"/>
        <v>-0.93421866524050068</v>
      </c>
      <c r="BO70" s="12">
        <f t="shared" si="123"/>
        <v>2.0743704342444169</v>
      </c>
      <c r="BP70" s="12">
        <f t="shared" si="123"/>
        <v>-1.8584388500334266</v>
      </c>
      <c r="BQ70" s="12">
        <f t="shared" si="108"/>
        <v>0.31822778485997766</v>
      </c>
      <c r="BR70" s="12">
        <f t="shared" si="108"/>
        <v>-1.0575579634446284</v>
      </c>
      <c r="BS70" s="12">
        <f t="shared" si="124"/>
        <v>-0.97776140409266077</v>
      </c>
      <c r="BT70" s="12">
        <f t="shared" si="125"/>
        <v>-1.0856167297015153</v>
      </c>
      <c r="BU70" s="12">
        <f t="shared" si="126"/>
        <v>-2.6059561677373169</v>
      </c>
      <c r="BV70" s="12">
        <f t="shared" si="127"/>
        <v>-0.88429630001203541</v>
      </c>
      <c r="BW70" s="12">
        <f t="shared" si="128"/>
        <v>0.84956305507631935</v>
      </c>
      <c r="BX70" s="12">
        <f t="shared" si="128"/>
        <v>0.38324470056058862</v>
      </c>
      <c r="BY70" s="12">
        <f t="shared" si="129"/>
        <v>0.18039999999999998</v>
      </c>
      <c r="BZ70" s="12">
        <f t="shared" si="130"/>
        <v>0.21555108446443272</v>
      </c>
      <c r="CA70" s="12">
        <f t="shared" si="131"/>
        <v>-1.2623083813388993</v>
      </c>
    </row>
    <row r="71" spans="1:79" x14ac:dyDescent="0.25">
      <c r="A71" s="10">
        <v>1939</v>
      </c>
      <c r="B71" s="6">
        <v>-5.3150684931507989E-3</v>
      </c>
      <c r="C71" s="10">
        <v>300257.77645585447</v>
      </c>
      <c r="D71" s="6">
        <v>9573.8229658489599</v>
      </c>
      <c r="E71" s="6">
        <v>4339.3156682027648</v>
      </c>
      <c r="F71" s="6">
        <v>1.9288354118569086E-2</v>
      </c>
      <c r="G71" s="6">
        <v>47761.7</v>
      </c>
      <c r="H71" s="6">
        <v>0.37890000000000001</v>
      </c>
      <c r="I71" s="6">
        <v>0.84289377929999998</v>
      </c>
      <c r="J71" s="4">
        <v>0.1782</v>
      </c>
      <c r="K71" s="6">
        <v>6298</v>
      </c>
      <c r="L71" s="6">
        <v>22232.393095820553</v>
      </c>
      <c r="M71" s="8">
        <v>0.28300000000000003</v>
      </c>
      <c r="N71" s="12">
        <v>22352.75</v>
      </c>
      <c r="O71" s="12">
        <f t="shared" si="81"/>
        <v>5.8798924354416471E-2</v>
      </c>
      <c r="P71" s="8">
        <v>23572.393095820553</v>
      </c>
      <c r="Q71" s="8">
        <v>1340</v>
      </c>
      <c r="R71" s="8">
        <v>46.040161060043403</v>
      </c>
      <c r="S71" s="8">
        <f t="shared" si="109"/>
        <v>0.3618579562969288</v>
      </c>
      <c r="T71" s="36"/>
      <c r="U71" s="4">
        <f t="shared" si="82"/>
        <v>-5.3150684931507989E-3</v>
      </c>
      <c r="V71" s="29">
        <f t="shared" si="83"/>
        <v>300257.77645585447</v>
      </c>
      <c r="W71" s="29">
        <f t="shared" si="84"/>
        <v>496352.50923935225</v>
      </c>
      <c r="X71" s="29">
        <f t="shared" si="85"/>
        <v>224970.75911859496</v>
      </c>
      <c r="Y71" s="12">
        <f t="shared" si="86"/>
        <v>113767.67149912326</v>
      </c>
      <c r="Z71" s="12">
        <f t="shared" si="87"/>
        <v>186490.1049567312</v>
      </c>
      <c r="AA71" s="12">
        <f t="shared" si="88"/>
        <v>418372.44237779576</v>
      </c>
      <c r="AB71" s="12">
        <f t="shared" si="89"/>
        <v>77980.066861556479</v>
      </c>
      <c r="AC71" s="12">
        <f t="shared" si="110"/>
        <v>81472.412622675503</v>
      </c>
      <c r="AD71" s="12">
        <f t="shared" si="111"/>
        <v>143498.34649591945</v>
      </c>
      <c r="AE71" s="12">
        <f t="shared" si="90"/>
        <v>0.38366800883369501</v>
      </c>
      <c r="AF71" s="12">
        <f t="shared" si="91"/>
        <v>0.35943461712617697</v>
      </c>
      <c r="AK71" s="12">
        <f t="shared" si="92"/>
        <v>0.1782</v>
      </c>
      <c r="AM71" s="12">
        <f t="shared" si="93"/>
        <v>0.28300000000000003</v>
      </c>
      <c r="AN71" s="37"/>
      <c r="AO71" s="12">
        <f t="shared" si="94"/>
        <v>-5.3150684931507989E-3</v>
      </c>
      <c r="AP71" s="12">
        <f t="shared" si="95"/>
        <v>6286.580596081264</v>
      </c>
      <c r="AQ71" s="12">
        <f t="shared" si="96"/>
        <v>10392.270569082597</v>
      </c>
      <c r="AR71" s="12">
        <f t="shared" si="97"/>
        <v>4710.2753695658857</v>
      </c>
      <c r="AS71" s="12">
        <f t="shared" si="98"/>
        <v>23819.853878551905</v>
      </c>
      <c r="AT71" s="12">
        <f t="shared" si="99"/>
        <v>4338.4391202511915</v>
      </c>
      <c r="AU71" s="12">
        <f t="shared" si="100"/>
        <v>87595.802154821911</v>
      </c>
      <c r="AV71" s="12">
        <f t="shared" si="101"/>
        <v>1814.1003928893394</v>
      </c>
      <c r="AW71" s="12">
        <f t="shared" si="102"/>
        <v>17058.105683565598</v>
      </c>
      <c r="AX71" s="12">
        <f t="shared" si="103"/>
        <v>3338.2942235659179</v>
      </c>
      <c r="AY71" s="12">
        <f t="shared" si="112"/>
        <v>0.38366800883369501</v>
      </c>
      <c r="AZ71" s="12">
        <f t="shared" si="113"/>
        <v>0.35943461712617697</v>
      </c>
      <c r="BA71" s="12">
        <f t="shared" si="114"/>
        <v>7.4689891792029575E-2</v>
      </c>
      <c r="BB71" s="12">
        <f t="shared" si="115"/>
        <v>0.41007889228787647</v>
      </c>
      <c r="BC71" s="12">
        <f t="shared" si="116"/>
        <v>1532.5871965162041</v>
      </c>
      <c r="BD71" s="12">
        <f t="shared" si="117"/>
        <v>934.97754595146648</v>
      </c>
      <c r="BE71" s="12">
        <f t="shared" si="118"/>
        <v>0.1782</v>
      </c>
      <c r="BF71" s="12">
        <f t="shared" si="104"/>
        <v>798.77537152040895</v>
      </c>
      <c r="BG71" s="12">
        <f t="shared" si="119"/>
        <v>0.28300000000000003</v>
      </c>
      <c r="BH71" s="37"/>
      <c r="BI71" s="12">
        <f t="shared" si="120"/>
        <v>-5.3150684931507989E-3</v>
      </c>
      <c r="BJ71" s="12">
        <f t="shared" si="121"/>
        <v>-0.51876144977241279</v>
      </c>
      <c r="BK71" s="12">
        <f t="shared" si="105"/>
        <v>-1.6116431927390096E-2</v>
      </c>
      <c r="BL71" s="12">
        <f t="shared" si="106"/>
        <v>-0.80743237604729823</v>
      </c>
      <c r="BM71" s="12">
        <f t="shared" si="122"/>
        <v>0.81334068226405065</v>
      </c>
      <c r="BN71" s="12">
        <f t="shared" si="123"/>
        <v>-0.88966411353146646</v>
      </c>
      <c r="BO71" s="12">
        <f t="shared" si="123"/>
        <v>2.1155543289444565</v>
      </c>
      <c r="BP71" s="12">
        <f t="shared" si="123"/>
        <v>-1.7615890537021397</v>
      </c>
      <c r="BQ71" s="12">
        <f t="shared" si="108"/>
        <v>0.47944675017771654</v>
      </c>
      <c r="BR71" s="12">
        <f t="shared" si="108"/>
        <v>-1.1517187822187467</v>
      </c>
      <c r="BS71" s="12">
        <f t="shared" si="124"/>
        <v>-0.95797766067115975</v>
      </c>
      <c r="BT71" s="12">
        <f t="shared" si="125"/>
        <v>-1.023222990055225</v>
      </c>
      <c r="BU71" s="12">
        <f t="shared" si="126"/>
        <v>-2.594410513375363</v>
      </c>
      <c r="BV71" s="12">
        <f t="shared" si="127"/>
        <v>-0.89140571757984566</v>
      </c>
      <c r="BW71" s="12">
        <f t="shared" si="128"/>
        <v>0.84925874605052587</v>
      </c>
      <c r="BX71" s="12">
        <f t="shared" si="128"/>
        <v>0.35506869561783366</v>
      </c>
      <c r="BY71" s="12">
        <f t="shared" si="129"/>
        <v>0.1782</v>
      </c>
      <c r="BZ71" s="12">
        <f t="shared" si="130"/>
        <v>0.19762595086177073</v>
      </c>
      <c r="CA71" s="12">
        <f t="shared" si="131"/>
        <v>-1.2623083813388993</v>
      </c>
    </row>
    <row r="72" spans="1:79" x14ac:dyDescent="0.25">
      <c r="A72" s="10">
        <v>1940</v>
      </c>
      <c r="B72" s="6">
        <v>-0.1480000000000001</v>
      </c>
      <c r="C72" s="10">
        <v>330051.53193487768</v>
      </c>
      <c r="D72" s="6">
        <v>10426.334033120389</v>
      </c>
      <c r="E72" s="6">
        <v>4426.572580645161</v>
      </c>
      <c r="F72" s="6">
        <v>2.1299085586247542E-2</v>
      </c>
      <c r="G72" s="6">
        <v>48226</v>
      </c>
      <c r="H72" s="6">
        <v>0.36530000000000001</v>
      </c>
      <c r="I72" s="6">
        <v>0.83811491729999998</v>
      </c>
      <c r="J72" s="4">
        <v>0.17599999999999999</v>
      </c>
      <c r="K72" s="6">
        <v>6613</v>
      </c>
      <c r="L72" s="6">
        <v>23029.967736029361</v>
      </c>
      <c r="M72" s="8">
        <v>0.28699999999999998</v>
      </c>
      <c r="N72" s="12">
        <v>19400.5</v>
      </c>
      <c r="O72" s="12">
        <f t="shared" si="81"/>
        <v>5.7095741090980368E-2</v>
      </c>
      <c r="P72" s="8">
        <v>23739.967736029361</v>
      </c>
      <c r="Q72" s="8">
        <v>710</v>
      </c>
      <c r="R72" s="8">
        <v>46.939360709209353</v>
      </c>
      <c r="S72" s="8">
        <f t="shared" si="109"/>
        <v>0.37946273232233574</v>
      </c>
      <c r="T72" s="36"/>
      <c r="U72" s="4">
        <f t="shared" si="82"/>
        <v>-0.1480000000000001</v>
      </c>
      <c r="V72" s="29">
        <f t="shared" si="83"/>
        <v>330051.53193487768</v>
      </c>
      <c r="W72" s="29">
        <f t="shared" si="84"/>
        <v>489520.26559546276</v>
      </c>
      <c r="X72" s="29">
        <f t="shared" si="85"/>
        <v>207829.23110573928</v>
      </c>
      <c r="Y72" s="12">
        <f t="shared" si="86"/>
        <v>120567.82461581082</v>
      </c>
      <c r="Z72" s="12">
        <f t="shared" si="87"/>
        <v>209483.70731906689</v>
      </c>
      <c r="AA72" s="12">
        <f t="shared" si="88"/>
        <v>410274.23691621528</v>
      </c>
      <c r="AB72" s="12">
        <f t="shared" si="89"/>
        <v>79246.028679247465</v>
      </c>
      <c r="AC72" s="12">
        <f t="shared" si="110"/>
        <v>74807.773941438238</v>
      </c>
      <c r="AD72" s="12">
        <f t="shared" si="111"/>
        <v>133021.45716430104</v>
      </c>
      <c r="AE72" s="12">
        <f t="shared" si="90"/>
        <v>0.39116133924341129</v>
      </c>
      <c r="AF72" s="12">
        <f t="shared" si="91"/>
        <v>0.37816288710888296</v>
      </c>
      <c r="AK72" s="12">
        <f t="shared" si="92"/>
        <v>0.17599999999999999</v>
      </c>
      <c r="AM72" s="12">
        <f t="shared" si="93"/>
        <v>0.28699999999999998</v>
      </c>
      <c r="AN72" s="37"/>
      <c r="AO72" s="12">
        <f t="shared" si="94"/>
        <v>-0.1480000000000001</v>
      </c>
      <c r="AP72" s="12">
        <f t="shared" si="95"/>
        <v>6843.8504527615332</v>
      </c>
      <c r="AQ72" s="12">
        <f t="shared" si="96"/>
        <v>10150.546709149892</v>
      </c>
      <c r="AR72" s="12">
        <f t="shared" si="97"/>
        <v>4309.485155429421</v>
      </c>
      <c r="AS72" s="12">
        <f t="shared" si="98"/>
        <v>25000.585703937879</v>
      </c>
      <c r="AT72" s="12">
        <f t="shared" si="99"/>
        <v>4826.4354248530499</v>
      </c>
      <c r="AU72" s="12">
        <f t="shared" si="100"/>
        <v>85073.246156889494</v>
      </c>
      <c r="AV72" s="12">
        <f t="shared" si="101"/>
        <v>1825.8023260677151</v>
      </c>
      <c r="AW72" s="12">
        <f t="shared" si="102"/>
        <v>15511.917625645552</v>
      </c>
      <c r="AX72" s="12">
        <f t="shared" si="103"/>
        <v>3064.7704365165177</v>
      </c>
      <c r="AY72" s="12">
        <f t="shared" si="112"/>
        <v>0.39116133924341129</v>
      </c>
      <c r="AZ72" s="12">
        <f t="shared" si="113"/>
        <v>0.37816288710888296</v>
      </c>
      <c r="BA72" s="12">
        <f t="shared" si="114"/>
        <v>7.8565562551327683E-2</v>
      </c>
      <c r="BB72" s="12">
        <f t="shared" si="115"/>
        <v>0.40696391996218689</v>
      </c>
      <c r="BC72" s="12">
        <f t="shared" si="116"/>
        <v>1600.8960565381569</v>
      </c>
      <c r="BD72" s="12">
        <f t="shared" si="117"/>
        <v>1001.8786909527215</v>
      </c>
      <c r="BE72" s="12">
        <f t="shared" si="118"/>
        <v>0.17599999999999999</v>
      </c>
      <c r="BF72" s="12">
        <f t="shared" si="104"/>
        <v>847.10118678646108</v>
      </c>
      <c r="BG72" s="12">
        <f t="shared" si="119"/>
        <v>0.28699999999999998</v>
      </c>
      <c r="BH72" s="37"/>
      <c r="BI72" s="12">
        <f t="shared" si="120"/>
        <v>-0.1480000000000001</v>
      </c>
      <c r="BJ72" s="12">
        <f t="shared" si="121"/>
        <v>-0.43382824230446904</v>
      </c>
      <c r="BK72" s="12">
        <f t="shared" si="105"/>
        <v>-3.965118023493322E-2</v>
      </c>
      <c r="BL72" s="12">
        <f t="shared" si="106"/>
        <v>-0.89636030375873932</v>
      </c>
      <c r="BM72" s="12">
        <f t="shared" si="122"/>
        <v>0.86172050550867629</v>
      </c>
      <c r="BN72" s="12">
        <f t="shared" si="123"/>
        <v>-0.7830705593163555</v>
      </c>
      <c r="BO72" s="12">
        <f t="shared" si="123"/>
        <v>2.0863338576734427</v>
      </c>
      <c r="BP72" s="12">
        <f t="shared" si="123"/>
        <v>-1.7551592260953861</v>
      </c>
      <c r="BQ72" s="12">
        <f t="shared" si="108"/>
        <v>0.38442986032041448</v>
      </c>
      <c r="BR72" s="12">
        <f t="shared" si="108"/>
        <v>-1.2372060790227419</v>
      </c>
      <c r="BS72" s="12">
        <f t="shared" si="124"/>
        <v>-0.93863517176999167</v>
      </c>
      <c r="BT72" s="12">
        <f t="shared" si="125"/>
        <v>-0.9724302579036983</v>
      </c>
      <c r="BU72" s="12">
        <f t="shared" si="126"/>
        <v>-2.5438218110356612</v>
      </c>
      <c r="BV72" s="12">
        <f t="shared" si="127"/>
        <v>-0.89903074621062951</v>
      </c>
      <c r="BW72" s="12">
        <f t="shared" si="128"/>
        <v>0.89286496844563834</v>
      </c>
      <c r="BX72" s="12">
        <f t="shared" si="128"/>
        <v>0.42417838904484972</v>
      </c>
      <c r="BY72" s="12">
        <f t="shared" si="129"/>
        <v>0.17599999999999999</v>
      </c>
      <c r="BZ72" s="12">
        <f t="shared" si="130"/>
        <v>0.25636633407845116</v>
      </c>
      <c r="CA72" s="12">
        <f t="shared" si="131"/>
        <v>-1.2482730632225161</v>
      </c>
    </row>
    <row r="73" spans="1:79" x14ac:dyDescent="0.25">
      <c r="A73" s="10">
        <v>1941</v>
      </c>
      <c r="B73" s="6">
        <v>-8.8000000000000259E-2</v>
      </c>
      <c r="C73" s="10">
        <v>358790.64120225399</v>
      </c>
      <c r="D73" s="6">
        <v>11354.757838951196</v>
      </c>
      <c r="E73" s="6">
        <v>4776.5806451612907</v>
      </c>
      <c r="F73" s="6">
        <v>2.3607976564612217E-2</v>
      </c>
      <c r="G73" s="6">
        <v>48216</v>
      </c>
      <c r="H73" s="6">
        <v>0.35189999999999999</v>
      </c>
      <c r="I73" s="6">
        <v>0.82855719329999999</v>
      </c>
      <c r="J73" s="4">
        <v>0.21179999999999999</v>
      </c>
      <c r="K73" s="6">
        <v>7165</v>
      </c>
      <c r="L73" s="6">
        <v>23927.239206264272</v>
      </c>
      <c r="M73" s="8">
        <v>0.29899999999999999</v>
      </c>
      <c r="N73" s="12">
        <v>15604.75</v>
      </c>
      <c r="O73" s="12">
        <f t="shared" si="81"/>
        <v>2.0690342246484694E-2</v>
      </c>
      <c r="P73" s="8">
        <v>24177.239206264272</v>
      </c>
      <c r="Q73" s="8">
        <v>250</v>
      </c>
      <c r="R73" s="8">
        <v>46.761014595106467</v>
      </c>
      <c r="S73" s="8">
        <f t="shared" si="109"/>
        <v>0.38564576245979887</v>
      </c>
      <c r="T73" s="36"/>
      <c r="U73" s="4">
        <f t="shared" si="82"/>
        <v>-8.8000000000000259E-2</v>
      </c>
      <c r="V73" s="29">
        <f t="shared" si="83"/>
        <v>358790.64120225399</v>
      </c>
      <c r="W73" s="29">
        <f t="shared" si="84"/>
        <v>480971.24325223628</v>
      </c>
      <c r="X73" s="29">
        <f t="shared" si="85"/>
        <v>202329.09974678935</v>
      </c>
      <c r="Y73" s="12">
        <f t="shared" si="86"/>
        <v>126258.42663907318</v>
      </c>
      <c r="Z73" s="12">
        <f t="shared" si="87"/>
        <v>232532.21456318081</v>
      </c>
      <c r="AA73" s="12">
        <f t="shared" si="88"/>
        <v>398512.18336708448</v>
      </c>
      <c r="AB73" s="12">
        <f t="shared" si="89"/>
        <v>82459.05988515183</v>
      </c>
      <c r="AC73" s="12">
        <f t="shared" si="110"/>
        <v>65029.968856590676</v>
      </c>
      <c r="AD73" s="12">
        <f t="shared" si="111"/>
        <v>137299.13089019869</v>
      </c>
      <c r="AE73" s="12">
        <f t="shared" si="90"/>
        <v>0.38967512162588724</v>
      </c>
      <c r="AF73" s="12">
        <f t="shared" si="91"/>
        <v>0.38519805588578904</v>
      </c>
      <c r="AK73" s="12">
        <f t="shared" si="92"/>
        <v>0.21179999999999999</v>
      </c>
      <c r="AM73" s="12">
        <f t="shared" si="93"/>
        <v>0.29899999999999999</v>
      </c>
      <c r="AN73" s="37"/>
      <c r="AO73" s="12">
        <f t="shared" si="94"/>
        <v>-8.8000000000000259E-2</v>
      </c>
      <c r="AP73" s="12">
        <f t="shared" si="95"/>
        <v>7441.3190891458025</v>
      </c>
      <c r="AQ73" s="12">
        <f t="shared" si="96"/>
        <v>9975.3451811066097</v>
      </c>
      <c r="AR73" s="12">
        <f t="shared" si="97"/>
        <v>4196.3062001574026</v>
      </c>
      <c r="AS73" s="12">
        <f t="shared" si="98"/>
        <v>26186.001874704074</v>
      </c>
      <c r="AT73" s="12">
        <f t="shared" si="99"/>
        <v>5358.5765574171046</v>
      </c>
      <c r="AU73" s="12">
        <f t="shared" si="100"/>
        <v>82651.440054563733</v>
      </c>
      <c r="AV73" s="12">
        <f t="shared" si="101"/>
        <v>1900.2235285002635</v>
      </c>
      <c r="AW73" s="12">
        <f t="shared" si="102"/>
        <v>13487.217698811737</v>
      </c>
      <c r="AX73" s="12">
        <f t="shared" si="103"/>
        <v>3163.9827003069213</v>
      </c>
      <c r="AY73" s="12">
        <f t="shared" si="112"/>
        <v>0.38967512162588724</v>
      </c>
      <c r="AZ73" s="12">
        <f t="shared" si="113"/>
        <v>0.38519805588578904</v>
      </c>
      <c r="BA73" s="12">
        <f t="shared" si="114"/>
        <v>8.4967320261437926E-2</v>
      </c>
      <c r="BB73" s="12">
        <f t="shared" si="115"/>
        <v>0.41521370158926096</v>
      </c>
      <c r="BC73" s="12">
        <f t="shared" si="116"/>
        <v>1695.9076196664253</v>
      </c>
      <c r="BD73" s="12">
        <f t="shared" si="117"/>
        <v>1084.9985851589845</v>
      </c>
      <c r="BE73" s="12">
        <f t="shared" si="118"/>
        <v>0.21179999999999999</v>
      </c>
      <c r="BF73" s="12">
        <f t="shared" si="104"/>
        <v>915.46038029461988</v>
      </c>
      <c r="BG73" s="12">
        <f t="shared" si="119"/>
        <v>0.29899999999999999</v>
      </c>
      <c r="BH73" s="37"/>
      <c r="BI73" s="12">
        <f t="shared" si="120"/>
        <v>-8.8000000000000259E-2</v>
      </c>
      <c r="BJ73" s="12">
        <f t="shared" si="121"/>
        <v>-0.35013061718464777</v>
      </c>
      <c r="BK73" s="12">
        <f t="shared" si="105"/>
        <v>-5.7062180443187005E-2</v>
      </c>
      <c r="BL73" s="12">
        <f t="shared" si="106"/>
        <v>-0.92297408507233469</v>
      </c>
      <c r="BM73" s="12">
        <f t="shared" si="122"/>
        <v>0.90804624115480015</v>
      </c>
      <c r="BN73" s="12">
        <f t="shared" si="123"/>
        <v>-0.67848037507528824</v>
      </c>
      <c r="BO73" s="12">
        <f t="shared" si="123"/>
        <v>2.0574535004003325</v>
      </c>
      <c r="BP73" s="12">
        <f t="shared" si="123"/>
        <v>-1.71520722141094</v>
      </c>
      <c r="BQ73" s="12">
        <f t="shared" si="108"/>
        <v>0.24456365254330417</v>
      </c>
      <c r="BR73" s="12">
        <f t="shared" si="108"/>
        <v>-1.2053471650174667</v>
      </c>
      <c r="BS73" s="12">
        <f t="shared" si="124"/>
        <v>-0.94244190848572063</v>
      </c>
      <c r="BT73" s="12">
        <f t="shared" si="125"/>
        <v>-0.95399764609637261</v>
      </c>
      <c r="BU73" s="12">
        <f t="shared" si="126"/>
        <v>-2.4654885639308985</v>
      </c>
      <c r="BV73" s="12">
        <f t="shared" si="127"/>
        <v>-0.87896194770081004</v>
      </c>
      <c r="BW73" s="12">
        <f t="shared" si="128"/>
        <v>0.95051952697470499</v>
      </c>
      <c r="BX73" s="12">
        <f t="shared" si="128"/>
        <v>0.5038801436154553</v>
      </c>
      <c r="BY73" s="12">
        <f t="shared" si="129"/>
        <v>0.21179999999999999</v>
      </c>
      <c r="BZ73" s="12">
        <f t="shared" si="130"/>
        <v>0.33397326824473189</v>
      </c>
      <c r="CA73" s="12">
        <f t="shared" si="131"/>
        <v>-1.2073117055914506</v>
      </c>
    </row>
    <row r="74" spans="1:79" x14ac:dyDescent="0.25">
      <c r="A74" s="10">
        <v>1942</v>
      </c>
      <c r="B74" s="6">
        <v>-5.0999999999999802E-2</v>
      </c>
      <c r="C74" s="10">
        <v>365223.98309329973</v>
      </c>
      <c r="D74" s="6">
        <v>12365.854112448513</v>
      </c>
      <c r="E74" s="6">
        <v>5118.7453917050698</v>
      </c>
      <c r="F74" s="6">
        <v>2.5411489265643326E-2</v>
      </c>
      <c r="G74" s="6">
        <v>48400</v>
      </c>
      <c r="H74" s="6">
        <v>0.3407</v>
      </c>
      <c r="I74" s="6">
        <v>0.82276725332492795</v>
      </c>
      <c r="J74" s="4">
        <v>0.24759999999999999</v>
      </c>
      <c r="K74" s="6">
        <v>7867</v>
      </c>
      <c r="L74" s="6">
        <v>24724.813846473084</v>
      </c>
      <c r="M74" s="8">
        <v>0.318</v>
      </c>
      <c r="N74" s="12">
        <v>13496</v>
      </c>
      <c r="O74" s="12">
        <f t="shared" si="81"/>
        <v>-1.3050973252159537E-2</v>
      </c>
      <c r="P74" s="8">
        <v>24834.813846473084</v>
      </c>
      <c r="Q74" s="8">
        <v>110</v>
      </c>
      <c r="R74" s="8">
        <v>46.580275668468488</v>
      </c>
      <c r="S74" s="8">
        <f t="shared" si="109"/>
        <v>0.38644966025647631</v>
      </c>
      <c r="T74" s="36"/>
      <c r="U74" s="4">
        <f t="shared" si="82"/>
        <v>-5.0999999999999802E-2</v>
      </c>
      <c r="V74" s="29">
        <f t="shared" si="83"/>
        <v>365223.98309329973</v>
      </c>
      <c r="W74" s="29">
        <f t="shared" si="84"/>
        <v>486624.53361863026</v>
      </c>
      <c r="X74" s="29">
        <f t="shared" si="85"/>
        <v>201434.29368485231</v>
      </c>
      <c r="Y74" s="12">
        <f t="shared" si="86"/>
        <v>124431.81103988722</v>
      </c>
      <c r="Z74" s="12">
        <f t="shared" si="87"/>
        <v>240792.17205341251</v>
      </c>
      <c r="AA74" s="12">
        <f t="shared" si="88"/>
        <v>400378.73092592449</v>
      </c>
      <c r="AB74" s="12">
        <f t="shared" si="89"/>
        <v>86245.80269270578</v>
      </c>
      <c r="AC74" s="12">
        <f t="shared" si="110"/>
        <v>57479.746132848617</v>
      </c>
      <c r="AD74" s="12">
        <f t="shared" si="111"/>
        <v>143954.5475520037</v>
      </c>
      <c r="AE74" s="12">
        <f t="shared" si="90"/>
        <v>0.38816896390390404</v>
      </c>
      <c r="AF74" s="12">
        <f t="shared" si="91"/>
        <v>0.38625862651787324</v>
      </c>
      <c r="AK74" s="12">
        <f t="shared" si="92"/>
        <v>0.24759999999999999</v>
      </c>
      <c r="AM74" s="12">
        <f t="shared" si="93"/>
        <v>0.318</v>
      </c>
      <c r="AN74" s="37"/>
      <c r="AO74" s="12">
        <f t="shared" si="94"/>
        <v>-5.0999999999999802E-2</v>
      </c>
      <c r="AP74" s="12">
        <f t="shared" si="95"/>
        <v>7545.950063911152</v>
      </c>
      <c r="AQ74" s="12">
        <f t="shared" si="96"/>
        <v>10054.225901211368</v>
      </c>
      <c r="AR74" s="12">
        <f t="shared" si="97"/>
        <v>4161.8655720010802</v>
      </c>
      <c r="AS74" s="12">
        <f t="shared" si="98"/>
        <v>25709.051867745293</v>
      </c>
      <c r="AT74" s="12">
        <f t="shared" si="99"/>
        <v>5527.8276412629129</v>
      </c>
      <c r="AU74" s="12">
        <f t="shared" si="100"/>
        <v>82722.878290480265</v>
      </c>
      <c r="AV74" s="12">
        <f t="shared" si="101"/>
        <v>1979.9311912926028</v>
      </c>
      <c r="AW74" s="12">
        <f t="shared" si="102"/>
        <v>11875.980605960458</v>
      </c>
      <c r="AX74" s="12">
        <f t="shared" si="103"/>
        <v>3304.741679338928</v>
      </c>
      <c r="AY74" s="12">
        <f t="shared" si="112"/>
        <v>0.38816896390390404</v>
      </c>
      <c r="AZ74" s="12">
        <f t="shared" si="113"/>
        <v>0.38625862651787324</v>
      </c>
      <c r="BA74" s="12">
        <f t="shared" si="114"/>
        <v>9.333724684473145E-2</v>
      </c>
      <c r="BB74" s="12">
        <f t="shared" si="115"/>
        <v>0.43409676930077362</v>
      </c>
      <c r="BC74" s="12">
        <f t="shared" si="116"/>
        <v>1669.1055586857306</v>
      </c>
      <c r="BD74" s="12">
        <f t="shared" si="117"/>
        <v>1103.4298533682847</v>
      </c>
      <c r="BE74" s="12">
        <f t="shared" si="118"/>
        <v>0.24759999999999999</v>
      </c>
      <c r="BF74" s="12">
        <f t="shared" si="104"/>
        <v>924.79246881859956</v>
      </c>
      <c r="BG74" s="12">
        <f t="shared" si="119"/>
        <v>0.318</v>
      </c>
      <c r="BH74" s="37"/>
      <c r="BI74" s="12">
        <f t="shared" si="120"/>
        <v>-5.0999999999999802E-2</v>
      </c>
      <c r="BJ74" s="12">
        <f t="shared" si="121"/>
        <v>-0.33616774327987575</v>
      </c>
      <c r="BK74" s="12">
        <f t="shared" si="105"/>
        <v>-4.9185713434967908E-2</v>
      </c>
      <c r="BL74" s="12">
        <f t="shared" si="106"/>
        <v>-0.93121531868728491</v>
      </c>
      <c r="BM74" s="12">
        <f t="shared" si="122"/>
        <v>0.8896643953989537</v>
      </c>
      <c r="BN74" s="12">
        <f t="shared" si="123"/>
        <v>-0.6473838404849328</v>
      </c>
      <c r="BO74" s="12">
        <f t="shared" si="123"/>
        <v>2.0583174584934034</v>
      </c>
      <c r="BP74" s="12">
        <f t="shared" si="123"/>
        <v>-1.6741166550124438</v>
      </c>
      <c r="BQ74" s="12">
        <f t="shared" si="108"/>
        <v>0.11733917661281773</v>
      </c>
      <c r="BR74" s="12">
        <f t="shared" si="108"/>
        <v>-1.1618204375567591</v>
      </c>
      <c r="BS74" s="12">
        <f t="shared" si="124"/>
        <v>-0.94631456017100435</v>
      </c>
      <c r="BT74" s="12">
        <f t="shared" si="125"/>
        <v>-0.95124811699272627</v>
      </c>
      <c r="BU74" s="12">
        <f t="shared" si="126"/>
        <v>-2.3715360348807897</v>
      </c>
      <c r="BV74" s="12">
        <f t="shared" si="127"/>
        <v>-0.83448779899690328</v>
      </c>
      <c r="BW74" s="12">
        <f t="shared" si="128"/>
        <v>0.93458934997063625</v>
      </c>
      <c r="BX74" s="12">
        <f t="shared" si="128"/>
        <v>0.5207248379137096</v>
      </c>
      <c r="BY74" s="12">
        <f t="shared" si="129"/>
        <v>0.24759999999999999</v>
      </c>
      <c r="BZ74" s="12">
        <f t="shared" si="130"/>
        <v>0.34411553594913141</v>
      </c>
      <c r="CA74" s="12">
        <f t="shared" si="131"/>
        <v>-1.1457038962019601</v>
      </c>
    </row>
    <row r="75" spans="1:79" x14ac:dyDescent="0.25">
      <c r="A75" s="10">
        <v>1943</v>
      </c>
      <c r="B75" s="6">
        <v>-1.4000000000000058E-2</v>
      </c>
      <c r="C75" s="10">
        <v>371499.12805259851</v>
      </c>
      <c r="D75" s="6">
        <v>13466.984509859351</v>
      </c>
      <c r="E75" s="6">
        <v>5250.1209677419365</v>
      </c>
      <c r="F75" s="6">
        <v>2.6589819255046131E-2</v>
      </c>
      <c r="G75" s="6">
        <v>48789</v>
      </c>
      <c r="H75" s="6">
        <v>0.33649999999999997</v>
      </c>
      <c r="I75" s="6">
        <v>0.81856479780668701</v>
      </c>
      <c r="J75" s="4">
        <v>0.28339999999999999</v>
      </c>
      <c r="K75" s="6">
        <v>8174</v>
      </c>
      <c r="L75" s="6">
        <v>24924.207506525287</v>
      </c>
      <c r="M75" s="8">
        <v>0.32799999999999996</v>
      </c>
      <c r="N75" s="12">
        <v>9278.5</v>
      </c>
      <c r="O75" s="12">
        <f t="shared" si="81"/>
        <v>-1.3859249933325435E-2</v>
      </c>
      <c r="P75" s="8">
        <v>25004.207506525287</v>
      </c>
      <c r="Q75" s="8">
        <v>80</v>
      </c>
      <c r="R75" s="8">
        <v>46.399613175244085</v>
      </c>
      <c r="S75" s="8">
        <f t="shared" si="109"/>
        <v>0.38542632831577317</v>
      </c>
      <c r="T75" s="36"/>
      <c r="U75" s="4">
        <f t="shared" si="82"/>
        <v>-1.4000000000000058E-2</v>
      </c>
      <c r="V75" s="29">
        <f t="shared" si="83"/>
        <v>371499.12805259851</v>
      </c>
      <c r="W75" s="29">
        <f t="shared" si="84"/>
        <v>506471.45739073161</v>
      </c>
      <c r="X75" s="29">
        <f t="shared" si="85"/>
        <v>197448.53913384859</v>
      </c>
      <c r="Y75" s="12">
        <f t="shared" si="86"/>
        <v>125009.45658969939</v>
      </c>
      <c r="Z75" s="12">
        <f t="shared" si="87"/>
        <v>246489.6714628991</v>
      </c>
      <c r="AA75" s="12">
        <f t="shared" si="88"/>
        <v>414579.70611390233</v>
      </c>
      <c r="AB75" s="12">
        <f t="shared" si="89"/>
        <v>91891.751276829295</v>
      </c>
      <c r="AC75" s="12">
        <f t="shared" si="110"/>
        <v>57259.520586484672</v>
      </c>
      <c r="AD75" s="12">
        <f t="shared" si="111"/>
        <v>140189.01854736393</v>
      </c>
      <c r="AE75" s="12">
        <f t="shared" si="90"/>
        <v>0.38666344312703405</v>
      </c>
      <c r="AF75" s="12">
        <f t="shared" si="91"/>
        <v>0.38528887111452198</v>
      </c>
      <c r="AK75" s="12">
        <f t="shared" si="92"/>
        <v>0.28339999999999999</v>
      </c>
      <c r="AM75" s="12">
        <f t="shared" si="93"/>
        <v>0.32799999999999996</v>
      </c>
      <c r="AN75" s="37"/>
      <c r="AO75" s="12">
        <f t="shared" si="94"/>
        <v>-1.4000000000000058E-2</v>
      </c>
      <c r="AP75" s="12">
        <f t="shared" si="95"/>
        <v>7614.4034116829298</v>
      </c>
      <c r="AQ75" s="12">
        <f t="shared" si="96"/>
        <v>10380.853417588629</v>
      </c>
      <c r="AR75" s="12">
        <f t="shared" si="97"/>
        <v>4046.9888526891023</v>
      </c>
      <c r="AS75" s="12">
        <f t="shared" si="98"/>
        <v>25622.467480313058</v>
      </c>
      <c r="AT75" s="12">
        <f t="shared" si="99"/>
        <v>5613.50740405736</v>
      </c>
      <c r="AU75" s="12">
        <f t="shared" si="100"/>
        <v>84974.011788292904</v>
      </c>
      <c r="AV75" s="12">
        <f t="shared" si="101"/>
        <v>2092.7247097325967</v>
      </c>
      <c r="AW75" s="12">
        <f t="shared" si="102"/>
        <v>11736.153761397993</v>
      </c>
      <c r="AX75" s="12">
        <f t="shared" si="103"/>
        <v>3192.637196165892</v>
      </c>
      <c r="AY75" s="12">
        <f t="shared" si="112"/>
        <v>0.38666344312703405</v>
      </c>
      <c r="AZ75" s="12">
        <f t="shared" si="113"/>
        <v>0.38528887111452198</v>
      </c>
      <c r="BA75" s="12">
        <f t="shared" si="114"/>
        <v>9.7473997028231785E-2</v>
      </c>
      <c r="BB75" s="12">
        <f t="shared" si="115"/>
        <v>0.44491333835719665</v>
      </c>
      <c r="BC75" s="12">
        <f t="shared" si="116"/>
        <v>1654.6339617989929</v>
      </c>
      <c r="BD75" s="12">
        <f t="shared" si="117"/>
        <v>1104.0027209497587</v>
      </c>
      <c r="BE75" s="12">
        <f t="shared" si="118"/>
        <v>0.28339999999999999</v>
      </c>
      <c r="BF75" s="12">
        <f t="shared" si="104"/>
        <v>925.99149961798264</v>
      </c>
      <c r="BG75" s="12">
        <f t="shared" si="119"/>
        <v>0.32799999999999996</v>
      </c>
      <c r="BH75" s="37"/>
      <c r="BI75" s="12">
        <f t="shared" si="120"/>
        <v>-1.4000000000000058E-2</v>
      </c>
      <c r="BJ75" s="12">
        <f t="shared" si="121"/>
        <v>-0.32713710780129684</v>
      </c>
      <c r="BK75" s="12">
        <f t="shared" si="105"/>
        <v>-1.7215655390447393E-2</v>
      </c>
      <c r="BL75" s="12">
        <f t="shared" si="106"/>
        <v>-0.95920563581545626</v>
      </c>
      <c r="BM75" s="12">
        <f t="shared" si="122"/>
        <v>0.88629085529539431</v>
      </c>
      <c r="BN75" s="12">
        <f t="shared" si="123"/>
        <v>-0.63200301735334552</v>
      </c>
      <c r="BO75" s="12">
        <f t="shared" si="123"/>
        <v>2.0851667188314456</v>
      </c>
      <c r="BP75" s="12">
        <f t="shared" si="123"/>
        <v>-1.6187118414630812</v>
      </c>
      <c r="BQ75" s="12">
        <f t="shared" si="108"/>
        <v>0.10549539519919528</v>
      </c>
      <c r="BR75" s="12">
        <f t="shared" si="108"/>
        <v>-1.1963314647180452</v>
      </c>
      <c r="BS75" s="12">
        <f t="shared" si="124"/>
        <v>-0.9502006203250164</v>
      </c>
      <c r="BT75" s="12">
        <f t="shared" si="125"/>
        <v>-0.95376191145644285</v>
      </c>
      <c r="BU75" s="12">
        <f t="shared" si="126"/>
        <v>-2.3281696336946847</v>
      </c>
      <c r="BV75" s="12">
        <f t="shared" si="127"/>
        <v>-0.80987576104594483</v>
      </c>
      <c r="BW75" s="12">
        <f t="shared" si="128"/>
        <v>0.92588127387347274</v>
      </c>
      <c r="BX75" s="12">
        <f t="shared" si="128"/>
        <v>0.52124387310508957</v>
      </c>
      <c r="BY75" s="12">
        <f t="shared" si="129"/>
        <v>0.28339999999999999</v>
      </c>
      <c r="BZ75" s="12">
        <f t="shared" si="130"/>
        <v>0.34541123656852285</v>
      </c>
      <c r="CA75" s="12">
        <f t="shared" si="131"/>
        <v>-1.1147416705979933</v>
      </c>
    </row>
    <row r="76" spans="1:79" x14ac:dyDescent="0.25">
      <c r="A76" s="10">
        <v>1944</v>
      </c>
      <c r="B76" s="6">
        <v>-6.9999999999998865E-3</v>
      </c>
      <c r="C76" s="10">
        <v>355152.11177207262</v>
      </c>
      <c r="D76" s="6">
        <v>14666.166213801578</v>
      </c>
      <c r="E76" s="6">
        <v>5592.2857142857147</v>
      </c>
      <c r="F76" s="6">
        <v>2.8054759531712395E-2</v>
      </c>
      <c r="G76" s="6">
        <v>49016</v>
      </c>
      <c r="H76" s="6">
        <v>0.33449999999999996</v>
      </c>
      <c r="I76" s="6">
        <v>0.81226834997994202</v>
      </c>
      <c r="J76" s="4">
        <v>0.31919999999999998</v>
      </c>
      <c r="K76" s="6">
        <v>8087</v>
      </c>
      <c r="L76" s="6">
        <v>24625.11701644698</v>
      </c>
      <c r="M76" s="8">
        <v>0.32799999999999996</v>
      </c>
      <c r="N76" s="12">
        <v>7169.75</v>
      </c>
      <c r="O76" s="12">
        <f t="shared" si="81"/>
        <v>-5.4141033594206522E-2</v>
      </c>
      <c r="P76" s="8">
        <v>24695.11701644698</v>
      </c>
      <c r="Q76" s="8">
        <v>70</v>
      </c>
      <c r="R76" s="8">
        <v>46.209201125738431</v>
      </c>
      <c r="S76" s="8">
        <f t="shared" si="109"/>
        <v>0.38398514984426374</v>
      </c>
      <c r="T76" s="36"/>
      <c r="U76" s="4">
        <f t="shared" si="82"/>
        <v>-6.9999999999998865E-3</v>
      </c>
      <c r="V76" s="29">
        <f t="shared" si="83"/>
        <v>355152.11177207262</v>
      </c>
      <c r="W76" s="29">
        <f t="shared" si="84"/>
        <v>522769.27190280537</v>
      </c>
      <c r="X76" s="29">
        <f t="shared" si="85"/>
        <v>199334.6515041177</v>
      </c>
      <c r="Y76" s="12">
        <f t="shared" si="86"/>
        <v>118798.38138775827</v>
      </c>
      <c r="Z76" s="12">
        <f t="shared" si="87"/>
        <v>236353.73038431432</v>
      </c>
      <c r="AA76" s="12">
        <f t="shared" si="88"/>
        <v>424628.9339087074</v>
      </c>
      <c r="AB76" s="12">
        <f t="shared" si="89"/>
        <v>98140.337994097994</v>
      </c>
      <c r="AC76" s="12">
        <f t="shared" si="110"/>
        <v>51569.942817924464</v>
      </c>
      <c r="AD76" s="12">
        <f t="shared" si="111"/>
        <v>147764.70868619322</v>
      </c>
      <c r="AE76" s="12">
        <f t="shared" si="90"/>
        <v>0.38507667604782025</v>
      </c>
      <c r="AF76" s="12">
        <f t="shared" si="91"/>
        <v>0.38386386915497961</v>
      </c>
      <c r="AK76" s="12">
        <f t="shared" si="92"/>
        <v>0.31919999999999998</v>
      </c>
      <c r="AM76" s="12">
        <f t="shared" si="93"/>
        <v>0.32799999999999996</v>
      </c>
      <c r="AN76" s="37"/>
      <c r="AO76" s="12">
        <f t="shared" si="94"/>
        <v>-6.9999999999998865E-3</v>
      </c>
      <c r="AP76" s="12">
        <f t="shared" si="95"/>
        <v>7245.6363589863031</v>
      </c>
      <c r="AQ76" s="12">
        <f t="shared" si="96"/>
        <v>10665.278111286221</v>
      </c>
      <c r="AR76" s="12">
        <f t="shared" si="97"/>
        <v>4066.7262017324483</v>
      </c>
      <c r="AS76" s="12">
        <f t="shared" si="98"/>
        <v>24236.653620809178</v>
      </c>
      <c r="AT76" s="12">
        <f t="shared" si="99"/>
        <v>5357.7455521170941</v>
      </c>
      <c r="AU76" s="12">
        <f t="shared" si="100"/>
        <v>86630.678535316503</v>
      </c>
      <c r="AV76" s="12">
        <f t="shared" si="101"/>
        <v>2224.6780641717442</v>
      </c>
      <c r="AW76" s="12">
        <f t="shared" si="102"/>
        <v>10521.042683598102</v>
      </c>
      <c r="AX76" s="12">
        <f t="shared" si="103"/>
        <v>3349.5799259695978</v>
      </c>
      <c r="AY76" s="12">
        <f t="shared" si="112"/>
        <v>0.38507667604782025</v>
      </c>
      <c r="AZ76" s="12">
        <f t="shared" si="113"/>
        <v>0.38386386915497961</v>
      </c>
      <c r="BA76" s="12">
        <f t="shared" si="114"/>
        <v>9.8056801195814655E-2</v>
      </c>
      <c r="BB76" s="12">
        <f t="shared" si="115"/>
        <v>0.44357625845229143</v>
      </c>
      <c r="BC76" s="12">
        <f t="shared" si="116"/>
        <v>1560.5873825501587</v>
      </c>
      <c r="BD76" s="12">
        <f t="shared" si="117"/>
        <v>1037.2366817142663</v>
      </c>
      <c r="BE76" s="12">
        <f t="shared" si="118"/>
        <v>0.31919999999999998</v>
      </c>
      <c r="BF76" s="12">
        <f t="shared" si="104"/>
        <v>876.32414624322655</v>
      </c>
      <c r="BG76" s="12">
        <f t="shared" si="119"/>
        <v>0.32799999999999996</v>
      </c>
      <c r="BH76" s="37"/>
      <c r="BI76" s="12">
        <f t="shared" si="120"/>
        <v>-6.9999999999998865E-3</v>
      </c>
      <c r="BJ76" s="12">
        <f t="shared" si="121"/>
        <v>-0.37677934109854555</v>
      </c>
      <c r="BK76" s="12">
        <f t="shared" si="105"/>
        <v>9.8146813483258617E-3</v>
      </c>
      <c r="BL76" s="12">
        <f t="shared" si="106"/>
        <v>-0.95434044450838962</v>
      </c>
      <c r="BM76" s="12">
        <f t="shared" si="122"/>
        <v>0.83068735248164582</v>
      </c>
      <c r="BN76" s="12">
        <f t="shared" si="123"/>
        <v>-0.67863546658769003</v>
      </c>
      <c r="BO76" s="12">
        <f t="shared" si="123"/>
        <v>2.1044752611962005</v>
      </c>
      <c r="BP76" s="12">
        <f t="shared" si="123"/>
        <v>-1.5575665323529366</v>
      </c>
      <c r="BQ76" s="12">
        <f t="shared" si="108"/>
        <v>-3.8014304340834798E-3</v>
      </c>
      <c r="BR76" s="12">
        <f t="shared" si="108"/>
        <v>-1.1483438045012249</v>
      </c>
      <c r="BS76" s="12">
        <f t="shared" si="124"/>
        <v>-0.95431280595802037</v>
      </c>
      <c r="BT76" s="12">
        <f t="shared" si="125"/>
        <v>-0.95746729665592389</v>
      </c>
      <c r="BU76" s="12">
        <f t="shared" si="126"/>
        <v>-2.3222083641781852</v>
      </c>
      <c r="BV76" s="12">
        <f t="shared" si="127"/>
        <v>-0.81288554510884903</v>
      </c>
      <c r="BW76" s="12">
        <f t="shared" si="128"/>
        <v>0.86736373829340108</v>
      </c>
      <c r="BX76" s="12">
        <f t="shared" si="128"/>
        <v>0.45886160077733845</v>
      </c>
      <c r="BY76" s="12">
        <f t="shared" si="129"/>
        <v>0.31919999999999998</v>
      </c>
      <c r="BZ76" s="12">
        <f t="shared" si="130"/>
        <v>0.29028223409289289</v>
      </c>
      <c r="CA76" s="12">
        <f t="shared" si="131"/>
        <v>-1.1147416705979933</v>
      </c>
    </row>
    <row r="77" spans="1:79" x14ac:dyDescent="0.25">
      <c r="A77" s="10">
        <v>1945</v>
      </c>
      <c r="B77" s="6">
        <v>-7.9999999999999724E-3</v>
      </c>
      <c r="C77" s="10">
        <v>338910.56011271139</v>
      </c>
      <c r="D77" s="6">
        <v>15972.130305294411</v>
      </c>
      <c r="E77" s="6">
        <v>6185.4366359447013</v>
      </c>
      <c r="F77" s="6">
        <v>2.8611465977794012E-2</v>
      </c>
      <c r="G77" s="6">
        <v>49182</v>
      </c>
      <c r="H77" s="6">
        <v>0.33649999999999997</v>
      </c>
      <c r="I77" s="6">
        <v>0.80216464341046501</v>
      </c>
      <c r="J77" s="4">
        <v>0.35499999999999998</v>
      </c>
      <c r="K77" s="6">
        <v>7875</v>
      </c>
      <c r="L77" s="6">
        <v>24126.632866316475</v>
      </c>
      <c r="M77" s="8">
        <v>0.32600000000000001</v>
      </c>
      <c r="N77" s="12">
        <v>8013.25</v>
      </c>
      <c r="O77" s="12">
        <f t="shared" si="81"/>
        <v>-4.1437795122556187E-2</v>
      </c>
      <c r="P77" s="8">
        <v>24226.632866316475</v>
      </c>
      <c r="Q77" s="8">
        <v>100</v>
      </c>
      <c r="R77" s="8">
        <v>44.513053568352333</v>
      </c>
      <c r="S77" s="8">
        <f t="shared" si="109"/>
        <v>0.36941097948155327</v>
      </c>
      <c r="T77" s="36"/>
      <c r="U77" s="4">
        <f t="shared" si="82"/>
        <v>-7.9999999999999724E-3</v>
      </c>
      <c r="V77" s="29">
        <f t="shared" si="83"/>
        <v>338910.56011271139</v>
      </c>
      <c r="W77" s="29">
        <f t="shared" si="84"/>
        <v>558242.29061491403</v>
      </c>
      <c r="X77" s="29">
        <f t="shared" si="85"/>
        <v>216187.33694894749</v>
      </c>
      <c r="Y77" s="12">
        <f t="shared" si="86"/>
        <v>114043.40347792738</v>
      </c>
      <c r="Z77" s="12">
        <f t="shared" si="87"/>
        <v>224867.15663478401</v>
      </c>
      <c r="AA77" s="12">
        <f t="shared" si="88"/>
        <v>447802.22798775369</v>
      </c>
      <c r="AB77" s="12">
        <f t="shared" si="89"/>
        <v>110440.06262716034</v>
      </c>
      <c r="AC77" s="12">
        <f t="shared" si="110"/>
        <v>37945.237916366052</v>
      </c>
      <c r="AD77" s="12">
        <f t="shared" si="111"/>
        <v>178242.09903258141</v>
      </c>
      <c r="AE77" s="12">
        <f t="shared" si="90"/>
        <v>0.37094211306960279</v>
      </c>
      <c r="AF77" s="12">
        <f t="shared" si="91"/>
        <v>0.36924085352732561</v>
      </c>
      <c r="AK77" s="12">
        <f t="shared" si="92"/>
        <v>0.35499999999999998</v>
      </c>
      <c r="AM77" s="12">
        <f t="shared" si="93"/>
        <v>0.32600000000000001</v>
      </c>
      <c r="AN77" s="37"/>
      <c r="AO77" s="12">
        <f t="shared" si="94"/>
        <v>-7.9999999999999724E-3</v>
      </c>
      <c r="AP77" s="12">
        <f t="shared" si="95"/>
        <v>6890.9470967571751</v>
      </c>
      <c r="AQ77" s="12">
        <f t="shared" si="96"/>
        <v>11350.540657454232</v>
      </c>
      <c r="AR77" s="12">
        <f t="shared" si="97"/>
        <v>4395.6597321977042</v>
      </c>
      <c r="AS77" s="12">
        <f t="shared" si="98"/>
        <v>23188.036980587887</v>
      </c>
      <c r="AT77" s="12">
        <f t="shared" si="99"/>
        <v>5080.1593318870955</v>
      </c>
      <c r="AU77" s="12">
        <f t="shared" si="100"/>
        <v>91050.023990027577</v>
      </c>
      <c r="AV77" s="12">
        <f t="shared" si="101"/>
        <v>2495.0425093905251</v>
      </c>
      <c r="AW77" s="12">
        <f t="shared" si="102"/>
        <v>7715.2693905018186</v>
      </c>
      <c r="AX77" s="12">
        <f t="shared" si="103"/>
        <v>4026.8142146083574</v>
      </c>
      <c r="AY77" s="12">
        <f t="shared" si="112"/>
        <v>0.37094211306960279</v>
      </c>
      <c r="AZ77" s="12">
        <f t="shared" si="113"/>
        <v>0.36924085352732561</v>
      </c>
      <c r="BA77" s="12">
        <f t="shared" si="114"/>
        <v>9.6879643387815795E-2</v>
      </c>
      <c r="BB77" s="12">
        <f t="shared" si="115"/>
        <v>0.44220045214770154</v>
      </c>
      <c r="BC77" s="12">
        <f t="shared" si="116"/>
        <v>1509.9607759661301</v>
      </c>
      <c r="BD77" s="12">
        <f t="shared" si="117"/>
        <v>976.42103397572703</v>
      </c>
      <c r="BE77" s="12">
        <f t="shared" si="118"/>
        <v>0.35499999999999998</v>
      </c>
      <c r="BF77" s="12">
        <f t="shared" si="104"/>
        <v>840.46008284672348</v>
      </c>
      <c r="BG77" s="12">
        <f t="shared" si="119"/>
        <v>0.32600000000000001</v>
      </c>
      <c r="BH77" s="37"/>
      <c r="BI77" s="12">
        <f t="shared" si="120"/>
        <v>-7.9999999999999724E-3</v>
      </c>
      <c r="BJ77" s="12">
        <f t="shared" si="121"/>
        <v>-0.42697021204731883</v>
      </c>
      <c r="BK77" s="12">
        <f t="shared" si="105"/>
        <v>7.2086630568289706E-2</v>
      </c>
      <c r="BL77" s="12">
        <f t="shared" si="106"/>
        <v>-0.87656111765573674</v>
      </c>
      <c r="BM77" s="12">
        <f t="shared" si="122"/>
        <v>0.7864577510493721</v>
      </c>
      <c r="BN77" s="12">
        <f t="shared" si="123"/>
        <v>-0.73183612159936728</v>
      </c>
      <c r="BO77" s="12">
        <f t="shared" si="123"/>
        <v>2.154230322412884</v>
      </c>
      <c r="BP77" s="12">
        <f t="shared" si="123"/>
        <v>-1.442872980352391</v>
      </c>
      <c r="BQ77" s="12">
        <f t="shared" si="108"/>
        <v>-0.31397734427924034</v>
      </c>
      <c r="BR77" s="12">
        <f t="shared" si="108"/>
        <v>-0.96420320137462179</v>
      </c>
      <c r="BS77" s="12">
        <f t="shared" si="124"/>
        <v>-0.99170925801055188</v>
      </c>
      <c r="BT77" s="12">
        <f t="shared" si="125"/>
        <v>-0.99630612828414056</v>
      </c>
      <c r="BU77" s="12">
        <f t="shared" si="126"/>
        <v>-2.3342858607121202</v>
      </c>
      <c r="BV77" s="12">
        <f t="shared" si="127"/>
        <v>-0.81599198806338091</v>
      </c>
      <c r="BW77" s="12">
        <f t="shared" si="128"/>
        <v>0.83438513493289379</v>
      </c>
      <c r="BX77" s="12">
        <f t="shared" si="128"/>
        <v>0.39844006230524859</v>
      </c>
      <c r="BY77" s="12">
        <f t="shared" si="129"/>
        <v>0.35499999999999998</v>
      </c>
      <c r="BZ77" s="12">
        <f t="shared" si="130"/>
        <v>0.24849564121213435</v>
      </c>
      <c r="CA77" s="12">
        <f t="shared" si="131"/>
        <v>-1.1208578976154293</v>
      </c>
    </row>
    <row r="78" spans="1:79" x14ac:dyDescent="0.25">
      <c r="A78" s="10">
        <v>1946</v>
      </c>
      <c r="B78" s="6">
        <v>-1.0999999999999944E-2</v>
      </c>
      <c r="C78" s="10">
        <v>330578.85504070134</v>
      </c>
      <c r="D78" s="6">
        <v>17394.385333587328</v>
      </c>
      <c r="E78" s="6">
        <v>6998.2004608294937</v>
      </c>
      <c r="F78" s="6">
        <v>2.9512628628173172E-2</v>
      </c>
      <c r="G78" s="6">
        <v>49217</v>
      </c>
      <c r="H78" s="6">
        <v>0.34149999999999997</v>
      </c>
      <c r="I78" s="6">
        <v>0.83511632680000003</v>
      </c>
      <c r="J78" s="4">
        <v>0.35771680074505235</v>
      </c>
      <c r="K78" s="6">
        <v>8803</v>
      </c>
      <c r="L78" s="6">
        <v>22930.270906003261</v>
      </c>
      <c r="M78" s="8">
        <v>0.38400000000000001</v>
      </c>
      <c r="N78" s="12">
        <v>20244</v>
      </c>
      <c r="O78" s="12">
        <f t="shared" si="81"/>
        <v>3.9526804949563288E-2</v>
      </c>
      <c r="P78" s="8">
        <v>23407.36859904943</v>
      </c>
      <c r="Q78" s="8">
        <v>477.09769304616879</v>
      </c>
      <c r="R78" s="8">
        <v>43.771328070807144</v>
      </c>
      <c r="S78" s="8">
        <f t="shared" si="109"/>
        <v>0.3573263715127411</v>
      </c>
      <c r="T78" s="36"/>
      <c r="U78" s="4">
        <f t="shared" si="82"/>
        <v>-1.0999999999999944E-2</v>
      </c>
      <c r="V78" s="29">
        <f t="shared" si="83"/>
        <v>330578.85504070134</v>
      </c>
      <c r="W78" s="29">
        <f t="shared" si="84"/>
        <v>589387.87028216128</v>
      </c>
      <c r="X78" s="29">
        <f t="shared" si="85"/>
        <v>237125.62337293511</v>
      </c>
      <c r="Y78" s="12">
        <f t="shared" si="86"/>
        <v>112892.6789963995</v>
      </c>
      <c r="Z78" s="12">
        <f t="shared" si="87"/>
        <v>217686.17604430186</v>
      </c>
      <c r="AA78" s="12">
        <f t="shared" si="88"/>
        <v>492207.43329051341</v>
      </c>
      <c r="AB78" s="12">
        <f t="shared" si="89"/>
        <v>97180.436991647861</v>
      </c>
      <c r="AC78" s="12">
        <f t="shared" si="110"/>
        <v>74534.369082209887</v>
      </c>
      <c r="AD78" s="12">
        <f t="shared" si="111"/>
        <v>162591.25429072522</v>
      </c>
      <c r="AE78" s="12">
        <f t="shared" si="90"/>
        <v>0.36476106725672619</v>
      </c>
      <c r="AF78" s="12">
        <f t="shared" si="91"/>
        <v>0.3565002942078539</v>
      </c>
      <c r="AK78" s="12">
        <f t="shared" si="92"/>
        <v>0.35771680074505235</v>
      </c>
      <c r="AM78" s="12">
        <f t="shared" si="93"/>
        <v>0.38400000000000001</v>
      </c>
      <c r="AN78" s="37"/>
      <c r="AO78" s="12">
        <f t="shared" si="94"/>
        <v>-1.0999999999999944E-2</v>
      </c>
      <c r="AP78" s="12">
        <f t="shared" si="95"/>
        <v>6716.7615872706856</v>
      </c>
      <c r="AQ78" s="12">
        <f t="shared" si="96"/>
        <v>11975.290454155296</v>
      </c>
      <c r="AR78" s="12">
        <f t="shared" si="97"/>
        <v>4817.9617484392611</v>
      </c>
      <c r="AS78" s="12">
        <f t="shared" si="98"/>
        <v>22937.740820529387</v>
      </c>
      <c r="AT78" s="12">
        <f t="shared" si="99"/>
        <v>4914.4305613530523</v>
      </c>
      <c r="AU78" s="12">
        <f t="shared" si="100"/>
        <v>100007.60576437274</v>
      </c>
      <c r="AV78" s="12">
        <f t="shared" si="101"/>
        <v>2193.9220863533569</v>
      </c>
      <c r="AW78" s="12">
        <f t="shared" si="102"/>
        <v>15144.029315523067</v>
      </c>
      <c r="AX78" s="12">
        <f t="shared" si="103"/>
        <v>3670.6209076521714</v>
      </c>
      <c r="AY78" s="12">
        <f t="shared" si="112"/>
        <v>0.36476106725672619</v>
      </c>
      <c r="AZ78" s="12">
        <f t="shared" si="113"/>
        <v>0.3565002942078539</v>
      </c>
      <c r="BA78" s="12">
        <f t="shared" si="114"/>
        <v>0.11244509516837485</v>
      </c>
      <c r="BB78" s="12">
        <f t="shared" si="115"/>
        <v>0.52482915717539858</v>
      </c>
      <c r="BC78" s="12">
        <f t="shared" si="116"/>
        <v>1469.3822786006544</v>
      </c>
      <c r="BD78" s="12">
        <f t="shared" si="117"/>
        <v>1006.1550659156329</v>
      </c>
      <c r="BE78" s="12">
        <f t="shared" si="118"/>
        <v>0.35771680074505235</v>
      </c>
      <c r="BF78" s="12">
        <f t="shared" si="104"/>
        <v>825.14176161949331</v>
      </c>
      <c r="BG78" s="12">
        <f t="shared" si="119"/>
        <v>0.38400000000000001</v>
      </c>
      <c r="BH78" s="37"/>
      <c r="BI78" s="12">
        <f t="shared" si="120"/>
        <v>-1.0999999999999944E-2</v>
      </c>
      <c r="BJ78" s="12">
        <f t="shared" si="121"/>
        <v>-0.45257261551802552</v>
      </c>
      <c r="BK78" s="12">
        <f t="shared" si="105"/>
        <v>0.12566665080450923</v>
      </c>
      <c r="BL78" s="12">
        <f t="shared" si="106"/>
        <v>-0.78482778238421003</v>
      </c>
      <c r="BM78" s="12">
        <f t="shared" si="122"/>
        <v>0.77560487750472762</v>
      </c>
      <c r="BN78" s="12">
        <f t="shared" si="123"/>
        <v>-0.76500285765900045</v>
      </c>
      <c r="BO78" s="12">
        <f t="shared" si="123"/>
        <v>2.2480674934969782</v>
      </c>
      <c r="BP78" s="12">
        <f t="shared" si="123"/>
        <v>-1.571487898165371</v>
      </c>
      <c r="BQ78" s="12">
        <f t="shared" si="108"/>
        <v>0.36042760244721511</v>
      </c>
      <c r="BR78" s="12">
        <f t="shared" si="108"/>
        <v>-1.0568179148398658</v>
      </c>
      <c r="BS78" s="12">
        <f t="shared" si="124"/>
        <v>-1.0085127500060329</v>
      </c>
      <c r="BT78" s="12">
        <f t="shared" si="125"/>
        <v>-1.0314202138606545</v>
      </c>
      <c r="BU78" s="12">
        <f t="shared" si="126"/>
        <v>-2.1852902194171633</v>
      </c>
      <c r="BV78" s="12">
        <f t="shared" si="127"/>
        <v>-0.64468248425343533</v>
      </c>
      <c r="BW78" s="12">
        <f t="shared" si="128"/>
        <v>0.8071435544598583</v>
      </c>
      <c r="BX78" s="12">
        <f t="shared" si="128"/>
        <v>0.42843766149306955</v>
      </c>
      <c r="BY78" s="12">
        <f t="shared" si="129"/>
        <v>0.35771680074505235</v>
      </c>
      <c r="BZ78" s="12">
        <f t="shared" si="130"/>
        <v>0.23010138548194206</v>
      </c>
      <c r="CA78" s="12">
        <f t="shared" si="131"/>
        <v>-0.95711272639441014</v>
      </c>
    </row>
    <row r="79" spans="1:79" x14ac:dyDescent="0.25">
      <c r="A79" s="10">
        <v>1947</v>
      </c>
      <c r="B79" s="6">
        <v>-0.05</v>
      </c>
      <c r="C79" s="10">
        <v>326360.27019411395</v>
      </c>
      <c r="D79" s="6">
        <v>18943.286546630814</v>
      </c>
      <c r="E79" s="6">
        <v>7790.3755760368667</v>
      </c>
      <c r="F79" s="6">
        <v>3.2307944162919412E-2</v>
      </c>
      <c r="G79" s="6">
        <v>49538.7</v>
      </c>
      <c r="H79" s="6">
        <v>0.33390000000000003</v>
      </c>
      <c r="I79" s="6">
        <v>0.82977533339999998</v>
      </c>
      <c r="J79" s="4">
        <v>0.36043360149010478</v>
      </c>
      <c r="K79" s="6">
        <v>9145</v>
      </c>
      <c r="L79" s="6">
        <v>23029.967736029361</v>
      </c>
      <c r="M79" s="8">
        <v>0.39700000000000002</v>
      </c>
      <c r="N79" s="12">
        <v>23618</v>
      </c>
      <c r="O79" s="12">
        <f t="shared" si="81"/>
        <v>1.6867041610580502E-2</v>
      </c>
      <c r="P79" s="8">
        <v>23410.190197051976</v>
      </c>
      <c r="Q79" s="8">
        <v>380.22246102261334</v>
      </c>
      <c r="R79" s="8">
        <v>42.311335867410413</v>
      </c>
      <c r="S79" s="8">
        <f t="shared" si="109"/>
        <v>0.34686771433460084</v>
      </c>
      <c r="T79" s="36"/>
      <c r="U79" s="4">
        <f t="shared" si="82"/>
        <v>-0.05</v>
      </c>
      <c r="V79" s="29">
        <f t="shared" si="83"/>
        <v>326360.27019411395</v>
      </c>
      <c r="W79" s="29">
        <f t="shared" si="84"/>
        <v>586335.2508938798</v>
      </c>
      <c r="X79" s="29">
        <f t="shared" si="85"/>
        <v>241128.79286754693</v>
      </c>
      <c r="Y79" s="12">
        <f t="shared" si="86"/>
        <v>108971.69421781466</v>
      </c>
      <c r="Z79" s="12">
        <f t="shared" si="87"/>
        <v>217388.57597629927</v>
      </c>
      <c r="AA79" s="12">
        <f t="shared" si="88"/>
        <v>486526.52829464176</v>
      </c>
      <c r="AB79" s="12">
        <f t="shared" si="89"/>
        <v>99808.722599238055</v>
      </c>
      <c r="AC79" s="12">
        <f t="shared" si="110"/>
        <v>63239.451985490232</v>
      </c>
      <c r="AD79" s="12">
        <f t="shared" si="111"/>
        <v>177889.34088205668</v>
      </c>
      <c r="AE79" s="12">
        <f t="shared" si="90"/>
        <v>0.35259446556175345</v>
      </c>
      <c r="AF79" s="12">
        <f t="shared" si="91"/>
        <v>0.34623140864269497</v>
      </c>
      <c r="AK79" s="12">
        <f t="shared" si="92"/>
        <v>0.36043360149010478</v>
      </c>
      <c r="AM79" s="12">
        <f t="shared" si="93"/>
        <v>0.39700000000000002</v>
      </c>
      <c r="AN79" s="37"/>
      <c r="AO79" s="12">
        <f t="shared" si="94"/>
        <v>-0.05</v>
      </c>
      <c r="AP79" s="12">
        <f t="shared" si="95"/>
        <v>6587.9861642334981</v>
      </c>
      <c r="AQ79" s="12">
        <f t="shared" si="96"/>
        <v>11835.903059504586</v>
      </c>
      <c r="AR79" s="12">
        <f t="shared" si="97"/>
        <v>4867.4832578882151</v>
      </c>
      <c r="AS79" s="12">
        <f t="shared" si="98"/>
        <v>21997.285802375649</v>
      </c>
      <c r="AT79" s="12">
        <f t="shared" si="99"/>
        <v>4875.8417599954792</v>
      </c>
      <c r="AU79" s="12">
        <f t="shared" si="100"/>
        <v>98211.404072904974</v>
      </c>
      <c r="AV79" s="12">
        <f t="shared" si="101"/>
        <v>2238.6251691267648</v>
      </c>
      <c r="AW79" s="12">
        <f t="shared" si="102"/>
        <v>12765.666435633198</v>
      </c>
      <c r="AX79" s="12">
        <f t="shared" si="103"/>
        <v>3989.9073492498833</v>
      </c>
      <c r="AY79" s="12">
        <f t="shared" si="112"/>
        <v>0.35259446556175345</v>
      </c>
      <c r="AZ79" s="12">
        <f t="shared" si="113"/>
        <v>0.34623140864269497</v>
      </c>
      <c r="BA79" s="12">
        <f t="shared" si="114"/>
        <v>0.11889787361485475</v>
      </c>
      <c r="BB79" s="12">
        <f t="shared" si="115"/>
        <v>0.53640594505329564</v>
      </c>
      <c r="BC79" s="12">
        <f t="shared" si="116"/>
        <v>1450.8672501294541</v>
      </c>
      <c r="BD79" s="12">
        <f t="shared" si="117"/>
        <v>1012.7416335353872</v>
      </c>
      <c r="BE79" s="12">
        <f t="shared" si="118"/>
        <v>0.36043360149010478</v>
      </c>
      <c r="BF79" s="12">
        <f t="shared" si="104"/>
        <v>829.23484581331309</v>
      </c>
      <c r="BG79" s="12">
        <f t="shared" si="119"/>
        <v>0.39700000000000002</v>
      </c>
      <c r="BH79" s="37"/>
      <c r="BI79" s="12">
        <f t="shared" si="120"/>
        <v>-0.05</v>
      </c>
      <c r="BJ79" s="12">
        <f t="shared" si="121"/>
        <v>-0.47193103507612233</v>
      </c>
      <c r="BK79" s="12">
        <f t="shared" si="105"/>
        <v>0.11395879695297928</v>
      </c>
      <c r="BL79" s="12">
        <f t="shared" si="106"/>
        <v>-0.7746017285552903</v>
      </c>
      <c r="BM79" s="12">
        <f t="shared" si="122"/>
        <v>0.73374032588539506</v>
      </c>
      <c r="BN79" s="12">
        <f t="shared" si="123"/>
        <v>-0.77288598898129979</v>
      </c>
      <c r="BO79" s="12">
        <f t="shared" si="123"/>
        <v>2.2299435924637683</v>
      </c>
      <c r="BP79" s="12">
        <f t="shared" si="123"/>
        <v>-1.5513168335884457</v>
      </c>
      <c r="BQ79" s="12">
        <f t="shared" si="108"/>
        <v>0.18958051012825386</v>
      </c>
      <c r="BR79" s="12">
        <f t="shared" si="108"/>
        <v>-0.97341073734981565</v>
      </c>
      <c r="BS79" s="12">
        <f t="shared" si="124"/>
        <v>-1.0424367052227959</v>
      </c>
      <c r="BT79" s="12">
        <f t="shared" si="125"/>
        <v>-1.0606479163728342</v>
      </c>
      <c r="BU79" s="12">
        <f t="shared" si="126"/>
        <v>-2.1294903592564642</v>
      </c>
      <c r="BV79" s="12">
        <f t="shared" si="127"/>
        <v>-0.62286404438976906</v>
      </c>
      <c r="BW79" s="12">
        <f t="shared" si="128"/>
        <v>0.79446294180222277</v>
      </c>
      <c r="BX79" s="12">
        <f t="shared" si="128"/>
        <v>0.43496260255621827</v>
      </c>
      <c r="BY79" s="12">
        <f t="shared" si="129"/>
        <v>0.36043360149010478</v>
      </c>
      <c r="BZ79" s="12">
        <f t="shared" si="130"/>
        <v>0.23504958473344692</v>
      </c>
      <c r="CA79" s="12">
        <f t="shared" si="131"/>
        <v>-0.92381899829494663</v>
      </c>
    </row>
    <row r="80" spans="1:79" x14ac:dyDescent="0.25">
      <c r="A80" s="10">
        <v>1948</v>
      </c>
      <c r="B80" s="6">
        <v>-5.700000000000003E-2</v>
      </c>
      <c r="C80" s="10">
        <v>336854</v>
      </c>
      <c r="D80" s="6">
        <v>20630.111286246694</v>
      </c>
      <c r="E80" s="6">
        <v>8510</v>
      </c>
      <c r="F80" s="6">
        <v>3.4379879710497725E-2</v>
      </c>
      <c r="G80" s="6">
        <v>50033.2</v>
      </c>
      <c r="H80" s="6">
        <v>0.32909999999999995</v>
      </c>
      <c r="I80" s="6">
        <v>0.83099347349999997</v>
      </c>
      <c r="J80" s="4">
        <v>0.36315040223515715</v>
      </c>
      <c r="K80" s="6">
        <v>9362</v>
      </c>
      <c r="L80" s="6">
        <v>22994.076877219966</v>
      </c>
      <c r="M80" s="8">
        <v>0.40700000000000003</v>
      </c>
      <c r="N80" s="12">
        <v>25305</v>
      </c>
      <c r="O80" s="12">
        <f t="shared" si="81"/>
        <v>1.0486065259684874E-2</v>
      </c>
      <c r="P80" s="8">
        <v>23377.550753003394</v>
      </c>
      <c r="Q80" s="8">
        <v>383.47387578342745</v>
      </c>
      <c r="R80" s="8">
        <v>41.936844379704112</v>
      </c>
      <c r="S80" s="8">
        <f t="shared" si="109"/>
        <v>0.34374110795554563</v>
      </c>
      <c r="T80" s="36"/>
      <c r="U80" s="4">
        <f t="shared" si="82"/>
        <v>-5.700000000000003E-2</v>
      </c>
      <c r="V80" s="29">
        <f t="shared" si="83"/>
        <v>336854</v>
      </c>
      <c r="W80" s="29">
        <f t="shared" si="84"/>
        <v>600063.50981930259</v>
      </c>
      <c r="X80" s="29">
        <f t="shared" si="85"/>
        <v>247528.49840255588</v>
      </c>
      <c r="Y80" s="12">
        <f t="shared" si="86"/>
        <v>110858.65139999999</v>
      </c>
      <c r="Z80" s="12">
        <f t="shared" si="87"/>
        <v>225995.34860000003</v>
      </c>
      <c r="AA80" s="12">
        <f t="shared" si="88"/>
        <v>498648.86034534359</v>
      </c>
      <c r="AB80" s="12">
        <f t="shared" si="89"/>
        <v>101414.649473959</v>
      </c>
      <c r="AC80" s="12">
        <f t="shared" si="110"/>
        <v>68915.459423247972</v>
      </c>
      <c r="AD80" s="12">
        <f t="shared" si="111"/>
        <v>178613.03897930792</v>
      </c>
      <c r="AE80" s="12">
        <f t="shared" si="90"/>
        <v>0.34947370316420096</v>
      </c>
      <c r="AF80" s="12">
        <f t="shared" si="91"/>
        <v>0.34310415293236168</v>
      </c>
      <c r="AK80" s="12">
        <f t="shared" si="92"/>
        <v>0.36315040223515715</v>
      </c>
      <c r="AM80" s="12">
        <f t="shared" si="93"/>
        <v>0.40700000000000003</v>
      </c>
      <c r="AN80" s="37"/>
      <c r="AO80" s="12">
        <f t="shared" si="94"/>
        <v>-5.700000000000003E-2</v>
      </c>
      <c r="AP80" s="12">
        <f t="shared" si="95"/>
        <v>6732.6095472606194</v>
      </c>
      <c r="AQ80" s="12">
        <f t="shared" si="96"/>
        <v>11993.306640776576</v>
      </c>
      <c r="AR80" s="12">
        <f t="shared" si="97"/>
        <v>4947.2849708304866</v>
      </c>
      <c r="AS80" s="12">
        <f t="shared" si="98"/>
        <v>22157.018020034695</v>
      </c>
      <c r="AT80" s="12">
        <f t="shared" si="99"/>
        <v>5018.7863836190554</v>
      </c>
      <c r="AU80" s="12">
        <f t="shared" si="100"/>
        <v>99663.595441695434</v>
      </c>
      <c r="AV80" s="12">
        <f t="shared" si="101"/>
        <v>2252.1634406744811</v>
      </c>
      <c r="AW80" s="12">
        <f t="shared" si="102"/>
        <v>13773.945984515878</v>
      </c>
      <c r="AX80" s="12">
        <f t="shared" si="103"/>
        <v>3966.5448581987766</v>
      </c>
      <c r="AY80" s="12">
        <f t="shared" si="112"/>
        <v>0.34947370316420096</v>
      </c>
      <c r="AZ80" s="12">
        <f t="shared" si="113"/>
        <v>0.34310415293236168</v>
      </c>
      <c r="BA80" s="12">
        <f t="shared" si="114"/>
        <v>0.12367061683378915</v>
      </c>
      <c r="BB80" s="12">
        <f t="shared" si="115"/>
        <v>0.545983007899836</v>
      </c>
      <c r="BC80" s="12">
        <f t="shared" si="116"/>
        <v>1464.0644466009337</v>
      </c>
      <c r="BD80" s="12">
        <f t="shared" si="117"/>
        <v>1047.1781152343362</v>
      </c>
      <c r="BE80" s="12">
        <f t="shared" si="118"/>
        <v>0.36315040223515715</v>
      </c>
      <c r="BF80" s="12">
        <f t="shared" si="104"/>
        <v>849.45370823126223</v>
      </c>
      <c r="BG80" s="12">
        <f t="shared" si="119"/>
        <v>0.40700000000000003</v>
      </c>
      <c r="BH80" s="37"/>
      <c r="BI80" s="12">
        <f t="shared" si="120"/>
        <v>-5.700000000000003E-2</v>
      </c>
      <c r="BJ80" s="12">
        <f t="shared" si="121"/>
        <v>-0.45021593026243584</v>
      </c>
      <c r="BK80" s="12">
        <f t="shared" si="105"/>
        <v>0.127169966993013</v>
      </c>
      <c r="BL80" s="12">
        <f t="shared" si="106"/>
        <v>-0.75833981187939381</v>
      </c>
      <c r="BM80" s="12">
        <f t="shared" si="122"/>
        <v>0.74097553969876684</v>
      </c>
      <c r="BN80" s="12">
        <f t="shared" si="123"/>
        <v>-0.7439905990179041</v>
      </c>
      <c r="BO80" s="12">
        <f t="shared" si="123"/>
        <v>2.2446217220389149</v>
      </c>
      <c r="BP80" s="12">
        <f t="shared" si="123"/>
        <v>-1.5452874638106979</v>
      </c>
      <c r="BQ80" s="12">
        <f t="shared" si="108"/>
        <v>0.26560008831826148</v>
      </c>
      <c r="BR80" s="12">
        <f t="shared" si="108"/>
        <v>-0.97928334428184649</v>
      </c>
      <c r="BS80" s="12">
        <f t="shared" si="124"/>
        <v>-1.051326961443187</v>
      </c>
      <c r="BT80" s="12">
        <f t="shared" si="125"/>
        <v>-1.0697212250453692</v>
      </c>
      <c r="BU80" s="12">
        <f t="shared" si="126"/>
        <v>-2.090133563500745</v>
      </c>
      <c r="BV80" s="12">
        <f t="shared" si="127"/>
        <v>-0.6051674247840737</v>
      </c>
      <c r="BW80" s="12">
        <f t="shared" si="128"/>
        <v>0.80351789609732405</v>
      </c>
      <c r="BX80" s="12">
        <f t="shared" si="128"/>
        <v>0.46840049765706449</v>
      </c>
      <c r="BY80" s="12">
        <f t="shared" si="129"/>
        <v>0.36315040223515715</v>
      </c>
      <c r="BZ80" s="12">
        <f t="shared" si="130"/>
        <v>0.25913962831079379</v>
      </c>
      <c r="CA80" s="12">
        <f t="shared" si="131"/>
        <v>-0.89894209353954202</v>
      </c>
    </row>
    <row r="81" spans="1:79" x14ac:dyDescent="0.25">
      <c r="A81" s="10">
        <v>1949</v>
      </c>
      <c r="B81" s="6">
        <v>-8.0000000000001129E-3</v>
      </c>
      <c r="C81" s="10">
        <v>348243</v>
      </c>
      <c r="D81" s="6">
        <v>21942.314977056532</v>
      </c>
      <c r="E81" s="6">
        <v>8884</v>
      </c>
      <c r="F81" s="6">
        <v>3.5443641365368435E-2</v>
      </c>
      <c r="G81" s="6">
        <v>50331</v>
      </c>
      <c r="H81" s="6">
        <v>0.32250000000000001</v>
      </c>
      <c r="I81" s="6">
        <v>0.81768769029999999</v>
      </c>
      <c r="J81" s="4">
        <v>0.36586720298020958</v>
      </c>
      <c r="K81" s="6">
        <v>9318</v>
      </c>
      <c r="L81" s="6">
        <v>23019.998053026753</v>
      </c>
      <c r="M81" s="8">
        <v>0.40500000000000003</v>
      </c>
      <c r="N81" s="12">
        <v>28718</v>
      </c>
      <c r="O81" s="12">
        <f t="shared" si="81"/>
        <v>1.5098842176707983E-2</v>
      </c>
      <c r="P81" s="8">
        <v>23376.855123347035</v>
      </c>
      <c r="Q81" s="8">
        <v>356.8570703202804</v>
      </c>
      <c r="R81" s="8">
        <v>41.747898453235344</v>
      </c>
      <c r="S81" s="8">
        <f t="shared" si="109"/>
        <v>0.34258833364616614</v>
      </c>
      <c r="T81" s="36"/>
      <c r="U81" s="4">
        <f t="shared" si="82"/>
        <v>-8.0000000000001129E-3</v>
      </c>
      <c r="V81" s="29">
        <f t="shared" si="83"/>
        <v>348243</v>
      </c>
      <c r="W81" s="29">
        <f t="shared" si="84"/>
        <v>619076.20469538181</v>
      </c>
      <c r="X81" s="29">
        <f t="shared" si="85"/>
        <v>250651.44713602852</v>
      </c>
      <c r="Y81" s="12">
        <f t="shared" si="86"/>
        <v>112308.36750000001</v>
      </c>
      <c r="Z81" s="12">
        <f t="shared" si="87"/>
        <v>235934.63250000001</v>
      </c>
      <c r="AA81" s="12">
        <f t="shared" si="88"/>
        <v>506210.99193705677</v>
      </c>
      <c r="AB81" s="12">
        <f t="shared" si="89"/>
        <v>112865.21275832504</v>
      </c>
      <c r="AC81" s="12">
        <f t="shared" si="110"/>
        <v>71171.199140597193</v>
      </c>
      <c r="AD81" s="12">
        <f t="shared" si="111"/>
        <v>179480.24799543133</v>
      </c>
      <c r="AE81" s="12">
        <f t="shared" si="90"/>
        <v>0.34789915377696118</v>
      </c>
      <c r="AF81" s="12">
        <f t="shared" si="91"/>
        <v>0.34199824252052224</v>
      </c>
      <c r="AK81" s="12">
        <f t="shared" si="92"/>
        <v>0.36586720298020958</v>
      </c>
      <c r="AM81" s="12">
        <f t="shared" si="93"/>
        <v>0.40500000000000003</v>
      </c>
      <c r="AN81" s="37"/>
      <c r="AO81" s="12">
        <f t="shared" si="94"/>
        <v>-8.0000000000001129E-3</v>
      </c>
      <c r="AP81" s="12">
        <f t="shared" si="95"/>
        <v>6919.0558502712047</v>
      </c>
      <c r="AQ81" s="12">
        <f t="shared" si="96"/>
        <v>12300.097448796601</v>
      </c>
      <c r="AR81" s="12">
        <f t="shared" si="97"/>
        <v>4980.0609393023888</v>
      </c>
      <c r="AS81" s="12">
        <f t="shared" si="98"/>
        <v>22313.955117124635</v>
      </c>
      <c r="AT81" s="12">
        <f t="shared" si="99"/>
        <v>5208.5114872874901</v>
      </c>
      <c r="AU81" s="12">
        <f t="shared" si="100"/>
        <v>100576.38273371416</v>
      </c>
      <c r="AV81" s="12">
        <f t="shared" si="101"/>
        <v>2491.6213060279842</v>
      </c>
      <c r="AW81" s="12">
        <f t="shared" si="102"/>
        <v>14140.628865032921</v>
      </c>
      <c r="AX81" s="12">
        <f t="shared" si="103"/>
        <v>3962.2200586656627</v>
      </c>
      <c r="AY81" s="12">
        <f t="shared" si="112"/>
        <v>0.34789915377696118</v>
      </c>
      <c r="AZ81" s="12">
        <f t="shared" si="113"/>
        <v>0.34199824252052224</v>
      </c>
      <c r="BA81" s="12">
        <f t="shared" si="114"/>
        <v>0.12558139534883722</v>
      </c>
      <c r="BB81" s="12">
        <f t="shared" si="115"/>
        <v>0.53800738007380078</v>
      </c>
      <c r="BC81" s="12">
        <f t="shared" si="116"/>
        <v>1475.0623936627576</v>
      </c>
      <c r="BD81" s="12">
        <f t="shared" si="117"/>
        <v>1056.7014504812037</v>
      </c>
      <c r="BE81" s="12">
        <f t="shared" si="118"/>
        <v>0.36586720298020958</v>
      </c>
      <c r="BF81" s="12">
        <f t="shared" si="104"/>
        <v>868.42730859772678</v>
      </c>
      <c r="BG81" s="12">
        <f t="shared" si="119"/>
        <v>0.40500000000000003</v>
      </c>
      <c r="BH81" s="37"/>
      <c r="BI81" s="12">
        <f t="shared" si="120"/>
        <v>-8.0000000000001129E-3</v>
      </c>
      <c r="BJ81" s="12">
        <f t="shared" si="121"/>
        <v>-0.42289942474359299</v>
      </c>
      <c r="BK81" s="12">
        <f t="shared" si="105"/>
        <v>0.15242843777077353</v>
      </c>
      <c r="BL81" s="12">
        <f t="shared" si="106"/>
        <v>-0.75173661947320358</v>
      </c>
      <c r="BM81" s="12">
        <f t="shared" si="122"/>
        <v>0.74803352550414282</v>
      </c>
      <c r="BN81" s="12">
        <f t="shared" si="123"/>
        <v>-0.70688463531404777</v>
      </c>
      <c r="BO81" s="12">
        <f t="shared" si="123"/>
        <v>2.2537387187832461</v>
      </c>
      <c r="BP81" s="12">
        <f t="shared" si="123"/>
        <v>-1.4442451217382777</v>
      </c>
      <c r="BQ81" s="12">
        <f t="shared" si="108"/>
        <v>0.29187338642590732</v>
      </c>
      <c r="BR81" s="12">
        <f t="shared" si="108"/>
        <v>-0.98037425819022195</v>
      </c>
      <c r="BS81" s="12">
        <f t="shared" si="124"/>
        <v>-1.0558426292015559</v>
      </c>
      <c r="BT81" s="12">
        <f t="shared" si="125"/>
        <v>-1.0729496807616181</v>
      </c>
      <c r="BU81" s="12">
        <f t="shared" si="126"/>
        <v>-2.0748011621233338</v>
      </c>
      <c r="BV81" s="12">
        <f t="shared" si="127"/>
        <v>-0.61988300130514307</v>
      </c>
      <c r="BW81" s="12">
        <f t="shared" si="128"/>
        <v>0.81100175031025867</v>
      </c>
      <c r="BX81" s="12">
        <f t="shared" si="128"/>
        <v>0.47745367774056868</v>
      </c>
      <c r="BY81" s="12">
        <f t="shared" si="129"/>
        <v>0.36586720298020958</v>
      </c>
      <c r="BZ81" s="12">
        <f t="shared" si="130"/>
        <v>0.28123006617877205</v>
      </c>
      <c r="CA81" s="12">
        <f t="shared" si="131"/>
        <v>-0.90386821187559785</v>
      </c>
    </row>
    <row r="82" spans="1:79" x14ac:dyDescent="0.25">
      <c r="A82" s="10">
        <v>1950</v>
      </c>
      <c r="B82" s="6">
        <v>-1.9184952978056346E-2</v>
      </c>
      <c r="C82" s="10">
        <v>359774</v>
      </c>
      <c r="D82" s="6">
        <v>22927.542208571143</v>
      </c>
      <c r="E82" s="6">
        <v>9389</v>
      </c>
      <c r="F82" s="6">
        <v>3.5911433288675666E-2</v>
      </c>
      <c r="G82" s="6">
        <v>50571.5</v>
      </c>
      <c r="H82" s="14">
        <v>0.3196</v>
      </c>
      <c r="I82" s="6">
        <v>0.7994155288</v>
      </c>
      <c r="J82" s="4">
        <v>0.36858400372526195</v>
      </c>
      <c r="K82" s="6">
        <v>9289</v>
      </c>
      <c r="L82" s="6">
        <v>23232.352300982348</v>
      </c>
      <c r="M82" s="8">
        <v>0.4</v>
      </c>
      <c r="N82" s="12">
        <v>31267</v>
      </c>
      <c r="O82" s="12">
        <f t="shared" si="81"/>
        <v>-2.9942705568710037E-2</v>
      </c>
      <c r="P82" s="8">
        <v>23663.829686647241</v>
      </c>
      <c r="Q82" s="8">
        <v>431.47738566489227</v>
      </c>
      <c r="R82" s="8">
        <v>41.999233918974042</v>
      </c>
      <c r="S82" s="8">
        <f t="shared" si="109"/>
        <v>0.34361196380636017</v>
      </c>
      <c r="T82" s="36"/>
      <c r="U82" s="4">
        <f t="shared" si="82"/>
        <v>-1.9184952978056346E-2</v>
      </c>
      <c r="V82" s="29">
        <f t="shared" si="83"/>
        <v>359774</v>
      </c>
      <c r="W82" s="29">
        <f t="shared" si="84"/>
        <v>638446.87078533089</v>
      </c>
      <c r="X82" s="29">
        <f t="shared" si="85"/>
        <v>261448.7682662539</v>
      </c>
      <c r="Y82" s="12">
        <f t="shared" si="86"/>
        <v>114983.77039999999</v>
      </c>
      <c r="Z82" s="12">
        <f t="shared" si="87"/>
        <v>244790.22959999999</v>
      </c>
      <c r="AA82" s="12">
        <f t="shared" si="88"/>
        <v>510384.34281956055</v>
      </c>
      <c r="AB82" s="12">
        <f t="shared" si="89"/>
        <v>128062.52796577032</v>
      </c>
      <c r="AC82" s="12">
        <f t="shared" si="110"/>
        <v>58839.424707649443</v>
      </c>
      <c r="AD82" s="12">
        <f t="shared" si="111"/>
        <v>202609.34355860448</v>
      </c>
      <c r="AE82" s="12">
        <f t="shared" si="90"/>
        <v>0.34999361599145035</v>
      </c>
      <c r="AF82" s="12">
        <f t="shared" si="91"/>
        <v>0.34290289134135016</v>
      </c>
      <c r="AK82" s="12">
        <f t="shared" si="92"/>
        <v>0.36858400372526195</v>
      </c>
      <c r="AM82" s="12">
        <f t="shared" si="93"/>
        <v>0.4</v>
      </c>
      <c r="AN82" s="37"/>
      <c r="AO82" s="12">
        <f t="shared" si="94"/>
        <v>-1.9184952978056346E-2</v>
      </c>
      <c r="AP82" s="12">
        <f t="shared" si="95"/>
        <v>7114.1650929871566</v>
      </c>
      <c r="AQ82" s="12">
        <f t="shared" si="96"/>
        <v>12624.637805588738</v>
      </c>
      <c r="AR82" s="12">
        <f t="shared" si="97"/>
        <v>5169.8835958248001</v>
      </c>
      <c r="AS82" s="12">
        <f t="shared" si="98"/>
        <v>22736.871637186949</v>
      </c>
      <c r="AT82" s="12">
        <f t="shared" si="99"/>
        <v>5378.3088102982902</v>
      </c>
      <c r="AU82" s="12">
        <f t="shared" si="100"/>
        <v>100923.31507263191</v>
      </c>
      <c r="AV82" s="12">
        <f t="shared" si="101"/>
        <v>2813.6736648061615</v>
      </c>
      <c r="AW82" s="12">
        <f t="shared" si="102"/>
        <v>11634.898056741333</v>
      </c>
      <c r="AX82" s="12">
        <f t="shared" si="103"/>
        <v>4451.5486557229642</v>
      </c>
      <c r="AY82" s="12">
        <f t="shared" si="112"/>
        <v>0.34999361599145035</v>
      </c>
      <c r="AZ82" s="12">
        <f t="shared" si="113"/>
        <v>0.34290289134135016</v>
      </c>
      <c r="BA82" s="12">
        <f t="shared" si="114"/>
        <v>0.12515644555694622</v>
      </c>
      <c r="BB82" s="12">
        <f t="shared" si="115"/>
        <v>0.52910052910052918</v>
      </c>
      <c r="BC82" s="12">
        <f t="shared" si="116"/>
        <v>1495.1720562251451</v>
      </c>
      <c r="BD82" s="12">
        <f t="shared" si="117"/>
        <v>1050.1318101240222</v>
      </c>
      <c r="BE82" s="12">
        <f t="shared" si="118"/>
        <v>0.36858400372526195</v>
      </c>
      <c r="BF82" s="12">
        <f t="shared" si="104"/>
        <v>884.11847825450832</v>
      </c>
      <c r="BG82" s="12">
        <f t="shared" si="119"/>
        <v>0.4</v>
      </c>
      <c r="BH82" s="37"/>
      <c r="BI82" s="12">
        <f t="shared" si="120"/>
        <v>-1.9184952978056346E-2</v>
      </c>
      <c r="BJ82" s="12">
        <f t="shared" si="121"/>
        <v>-0.395090867212047</v>
      </c>
      <c r="BK82" s="12">
        <f t="shared" si="105"/>
        <v>0.17847153884105271</v>
      </c>
      <c r="BL82" s="12">
        <f t="shared" si="106"/>
        <v>-0.71432857429009233</v>
      </c>
      <c r="BM82" s="12">
        <f t="shared" si="122"/>
        <v>0.76680916069198102</v>
      </c>
      <c r="BN82" s="12">
        <f t="shared" si="123"/>
        <v>-0.67480477001465111</v>
      </c>
      <c r="BO82" s="12">
        <f t="shared" si="123"/>
        <v>2.2571822245106872</v>
      </c>
      <c r="BP82" s="12">
        <f t="shared" si="123"/>
        <v>-1.3226877637165741</v>
      </c>
      <c r="BQ82" s="12">
        <f t="shared" si="108"/>
        <v>9.6830287697703604E-2</v>
      </c>
      <c r="BR82" s="12">
        <f t="shared" si="108"/>
        <v>-0.86392669908475317</v>
      </c>
      <c r="BS82" s="12">
        <f t="shared" si="124"/>
        <v>-1.0498403646894565</v>
      </c>
      <c r="BT82" s="12">
        <f t="shared" si="125"/>
        <v>-1.0703079875238768</v>
      </c>
      <c r="BU82" s="12">
        <f t="shared" si="126"/>
        <v>-2.0781907597781832</v>
      </c>
      <c r="BV82" s="12">
        <f t="shared" si="127"/>
        <v>-0.63657682907155089</v>
      </c>
      <c r="BW82" s="12">
        <f t="shared" si="128"/>
        <v>0.82454274862139498</v>
      </c>
      <c r="BX82" s="12">
        <f t="shared" si="128"/>
        <v>0.47121715036703593</v>
      </c>
      <c r="BY82" s="12">
        <f t="shared" si="129"/>
        <v>0.36858400372526195</v>
      </c>
      <c r="BZ82" s="12">
        <f t="shared" si="130"/>
        <v>0.29913726047453681</v>
      </c>
      <c r="CA82" s="12">
        <f t="shared" si="131"/>
        <v>-0.916290731874155</v>
      </c>
    </row>
    <row r="83" spans="1:79" x14ac:dyDescent="0.25">
      <c r="A83" s="10">
        <v>1951</v>
      </c>
      <c r="B83" s="6">
        <v>-6.9758011529164068E-2</v>
      </c>
      <c r="C83" s="10">
        <v>373254</v>
      </c>
      <c r="D83" s="6">
        <v>26774.142430431322</v>
      </c>
      <c r="E83" s="6">
        <v>10150</v>
      </c>
      <c r="F83" s="6">
        <v>3.8868973942677104E-2</v>
      </c>
      <c r="G83" s="6">
        <v>50301.9</v>
      </c>
      <c r="H83" s="6">
        <v>0.31670000000000004</v>
      </c>
      <c r="I83" s="6">
        <v>0.78301739690000005</v>
      </c>
      <c r="J83" s="4">
        <v>0.33816181818181812</v>
      </c>
      <c r="K83" s="6">
        <v>9535</v>
      </c>
      <c r="L83" s="6">
        <v>23577.98561121754</v>
      </c>
      <c r="M83" s="8">
        <v>0.40399999999999997</v>
      </c>
      <c r="N83" s="12">
        <v>33416</v>
      </c>
      <c r="O83" s="12">
        <f t="shared" si="81"/>
        <v>2.5280229546947863E-3</v>
      </c>
      <c r="P83" s="8">
        <v>23953.425990538435</v>
      </c>
      <c r="Q83" s="8">
        <v>375.44037932089327</v>
      </c>
      <c r="R83" s="8">
        <v>42.166931820747294</v>
      </c>
      <c r="S83" s="8">
        <f t="shared" si="109"/>
        <v>0.34588347686724874</v>
      </c>
      <c r="T83" s="36"/>
      <c r="U83" s="4">
        <f t="shared" si="82"/>
        <v>-6.9758011529164068E-2</v>
      </c>
      <c r="V83" s="29">
        <f t="shared" si="83"/>
        <v>373254</v>
      </c>
      <c r="W83" s="29">
        <f t="shared" si="84"/>
        <v>688830.6974585203</v>
      </c>
      <c r="X83" s="29">
        <f t="shared" si="85"/>
        <v>261133.72622001654</v>
      </c>
      <c r="Y83" s="12">
        <f t="shared" si="86"/>
        <v>118209.54180000002</v>
      </c>
      <c r="Z83" s="12">
        <f t="shared" si="87"/>
        <v>255044.45819999999</v>
      </c>
      <c r="AA83" s="12">
        <f t="shared" si="88"/>
        <v>539366.41962878208</v>
      </c>
      <c r="AB83" s="12">
        <f t="shared" si="89"/>
        <v>149464.27782973825</v>
      </c>
      <c r="AC83" s="12">
        <f t="shared" si="110"/>
        <v>63177.296634925653</v>
      </c>
      <c r="AD83" s="12">
        <f t="shared" si="111"/>
        <v>197956.42958509087</v>
      </c>
      <c r="AE83" s="12">
        <f t="shared" si="90"/>
        <v>0.35139109850622746</v>
      </c>
      <c r="AF83" s="12">
        <f t="shared" si="91"/>
        <v>0.34527151890736224</v>
      </c>
      <c r="AK83" s="12">
        <f t="shared" si="92"/>
        <v>0.33816181818181812</v>
      </c>
      <c r="AM83" s="12">
        <f t="shared" si="93"/>
        <v>0.40399999999999997</v>
      </c>
      <c r="AN83" s="37"/>
      <c r="AO83" s="12">
        <f t="shared" si="94"/>
        <v>-6.9758011529164068E-2</v>
      </c>
      <c r="AP83" s="12">
        <f t="shared" si="95"/>
        <v>7420.2763712702699</v>
      </c>
      <c r="AQ83" s="12">
        <f t="shared" si="96"/>
        <v>13693.929999831424</v>
      </c>
      <c r="AR83" s="12">
        <f t="shared" si="97"/>
        <v>5191.3292782184481</v>
      </c>
      <c r="AS83" s="12">
        <f t="shared" si="98"/>
        <v>23500.015267812949</v>
      </c>
      <c r="AT83" s="12">
        <f t="shared" si="99"/>
        <v>5633.6387160988616</v>
      </c>
      <c r="AU83" s="12">
        <f t="shared" si="100"/>
        <v>107225.85421798818</v>
      </c>
      <c r="AV83" s="12">
        <f t="shared" si="101"/>
        <v>3301.4939755917826</v>
      </c>
      <c r="AW83" s="12">
        <f t="shared" si="102"/>
        <v>12559.624315368932</v>
      </c>
      <c r="AX83" s="12">
        <f t="shared" si="103"/>
        <v>4372.6298296461719</v>
      </c>
      <c r="AY83" s="12">
        <f t="shared" si="112"/>
        <v>0.35139109850622746</v>
      </c>
      <c r="AZ83" s="12">
        <f t="shared" si="113"/>
        <v>0.34527151890736224</v>
      </c>
      <c r="BA83" s="12">
        <f t="shared" si="114"/>
        <v>0.12756551941900848</v>
      </c>
      <c r="BB83" s="12">
        <f t="shared" si="115"/>
        <v>0.53212351822040105</v>
      </c>
      <c r="BC83" s="12">
        <f t="shared" si="116"/>
        <v>1513.2990555398853</v>
      </c>
      <c r="BD83" s="12">
        <f t="shared" si="117"/>
        <v>1043.4299802215671</v>
      </c>
      <c r="BE83" s="12">
        <f t="shared" si="118"/>
        <v>0.33816181818181812</v>
      </c>
      <c r="BF83" s="12">
        <f t="shared" si="104"/>
        <v>895.799424011111</v>
      </c>
      <c r="BG83" s="12">
        <f t="shared" si="119"/>
        <v>0.40399999999999997</v>
      </c>
      <c r="BH83" s="37"/>
      <c r="BI83" s="12">
        <f t="shared" si="120"/>
        <v>-6.9758011529164068E-2</v>
      </c>
      <c r="BJ83" s="12">
        <f t="shared" si="121"/>
        <v>-0.35296244395503729</v>
      </c>
      <c r="BK83" s="12">
        <f t="shared" si="105"/>
        <v>0.25977392170312735</v>
      </c>
      <c r="BL83" s="12">
        <f t="shared" si="106"/>
        <v>-0.71018895988789676</v>
      </c>
      <c r="BM83" s="12">
        <f t="shared" si="122"/>
        <v>0.79982232360146566</v>
      </c>
      <c r="BN83" s="12">
        <f t="shared" si="123"/>
        <v>-0.62842320549261532</v>
      </c>
      <c r="BO83" s="12">
        <f t="shared" si="123"/>
        <v>2.3177586497221077</v>
      </c>
      <c r="BP83" s="12">
        <f t="shared" si="123"/>
        <v>-1.1628036613405968</v>
      </c>
      <c r="BQ83" s="12">
        <f t="shared" si="108"/>
        <v>0.17330850215335819</v>
      </c>
      <c r="BR83" s="12">
        <f t="shared" si="108"/>
        <v>-0.88181412745805909</v>
      </c>
      <c r="BS83" s="12">
        <f t="shared" si="124"/>
        <v>-1.0458554350632854</v>
      </c>
      <c r="BT83" s="12">
        <f t="shared" si="125"/>
        <v>-1.0634241601561107</v>
      </c>
      <c r="BU83" s="12">
        <f t="shared" si="126"/>
        <v>-2.0591251685774901</v>
      </c>
      <c r="BV83" s="12">
        <f t="shared" si="127"/>
        <v>-0.63087963948340875</v>
      </c>
      <c r="BW83" s="12">
        <f t="shared" si="128"/>
        <v>0.83659353322913355</v>
      </c>
      <c r="BX83" s="12">
        <f t="shared" si="128"/>
        <v>0.46481480501884193</v>
      </c>
      <c r="BY83" s="12">
        <f t="shared" si="129"/>
        <v>0.33816181818181812</v>
      </c>
      <c r="BZ83" s="12">
        <f t="shared" si="130"/>
        <v>0.31226271242740811</v>
      </c>
      <c r="CA83" s="12">
        <f t="shared" si="131"/>
        <v>-0.90634040102098701</v>
      </c>
    </row>
    <row r="84" spans="1:79" x14ac:dyDescent="0.25">
      <c r="A84" s="10">
        <v>1952</v>
      </c>
      <c r="B84" s="6">
        <v>-6.936954402194867E-2</v>
      </c>
      <c r="C84" s="10">
        <v>379199</v>
      </c>
      <c r="D84" s="6">
        <v>29943.231128623956</v>
      </c>
      <c r="E84" s="6">
        <v>10705</v>
      </c>
      <c r="F84" s="6">
        <v>4.155865389940374E-2</v>
      </c>
      <c r="G84" s="6">
        <v>50444.2</v>
      </c>
      <c r="H84" s="6">
        <v>0.30980000000000002</v>
      </c>
      <c r="I84" s="6">
        <v>0.77486532929999996</v>
      </c>
      <c r="J84" s="4">
        <v>0.34548680655737707</v>
      </c>
      <c r="K84" s="6">
        <v>9588</v>
      </c>
      <c r="L84" s="6">
        <v>23564.999388578643</v>
      </c>
      <c r="M84" s="8">
        <v>0.40700000000000003</v>
      </c>
      <c r="N84" s="12">
        <v>37116</v>
      </c>
      <c r="O84" s="12">
        <f t="shared" si="81"/>
        <v>4.8595239993513784E-2</v>
      </c>
      <c r="P84" s="8">
        <v>24134.319927179793</v>
      </c>
      <c r="Q84" s="8">
        <v>569.32053860115127</v>
      </c>
      <c r="R84" s="8">
        <v>41.555287055121269</v>
      </c>
      <c r="S84" s="8">
        <f t="shared" si="109"/>
        <v>0.33812509771728377</v>
      </c>
      <c r="T84" s="36"/>
      <c r="U84" s="4">
        <f t="shared" si="82"/>
        <v>-6.936954402194867E-2</v>
      </c>
      <c r="V84" s="29">
        <f t="shared" si="83"/>
        <v>379199</v>
      </c>
      <c r="W84" s="29">
        <f t="shared" si="84"/>
        <v>720505.31764344673</v>
      </c>
      <c r="X84" s="29">
        <f t="shared" si="85"/>
        <v>257587.74636715528</v>
      </c>
      <c r="Y84" s="12">
        <f t="shared" si="86"/>
        <v>117475.8502</v>
      </c>
      <c r="Z84" s="12">
        <f t="shared" si="87"/>
        <v>261723.14979999998</v>
      </c>
      <c r="AA84" s="12">
        <f t="shared" si="88"/>
        <v>558294.59021819045</v>
      </c>
      <c r="AB84" s="12">
        <f t="shared" si="89"/>
        <v>162210.72742525631</v>
      </c>
      <c r="AC84" s="12">
        <f t="shared" si="110"/>
        <v>70880.855930983787</v>
      </c>
      <c r="AD84" s="12">
        <f t="shared" si="111"/>
        <v>186706.8904361715</v>
      </c>
      <c r="AE84" s="12">
        <f t="shared" si="90"/>
        <v>0.34629405879267722</v>
      </c>
      <c r="AF84" s="12">
        <f t="shared" si="91"/>
        <v>0.3372174353755733</v>
      </c>
      <c r="AK84" s="12">
        <f t="shared" si="92"/>
        <v>0.34548680655737707</v>
      </c>
      <c r="AM84" s="12">
        <f t="shared" si="93"/>
        <v>0.40700000000000003</v>
      </c>
      <c r="AN84" s="37"/>
      <c r="AO84" s="12">
        <f t="shared" si="94"/>
        <v>-6.936954402194867E-2</v>
      </c>
      <c r="AP84" s="12">
        <f t="shared" si="95"/>
        <v>7517.1972198984231</v>
      </c>
      <c r="AQ84" s="12">
        <f t="shared" si="96"/>
        <v>14283.214277230023</v>
      </c>
      <c r="AR84" s="12">
        <f t="shared" si="97"/>
        <v>5106.3897607089675</v>
      </c>
      <c r="AS84" s="12">
        <f t="shared" si="98"/>
        <v>23288.276987245314</v>
      </c>
      <c r="AT84" s="12">
        <f t="shared" si="99"/>
        <v>5764.8550235265457</v>
      </c>
      <c r="AU84" s="12">
        <f t="shared" si="100"/>
        <v>110675.67534388303</v>
      </c>
      <c r="AV84" s="12">
        <f t="shared" si="101"/>
        <v>3572.9408253796896</v>
      </c>
      <c r="AW84" s="12">
        <f t="shared" si="102"/>
        <v>14051.339089723651</v>
      </c>
      <c r="AX84" s="12">
        <f t="shared" si="103"/>
        <v>4112.506501929558</v>
      </c>
      <c r="AY84" s="12">
        <f t="shared" si="112"/>
        <v>0.34629405879267722</v>
      </c>
      <c r="AZ84" s="12">
        <f t="shared" si="113"/>
        <v>0.3372174353755733</v>
      </c>
      <c r="BA84" s="12">
        <f t="shared" si="114"/>
        <v>0.13137508069722403</v>
      </c>
      <c r="BB84" s="12">
        <f t="shared" si="115"/>
        <v>0.53071573456969001</v>
      </c>
      <c r="BC84" s="12">
        <f t="shared" si="116"/>
        <v>1500.7563003123746</v>
      </c>
      <c r="BD84" s="12">
        <f t="shared" si="117"/>
        <v>1060.0921733397302</v>
      </c>
      <c r="BE84" s="12">
        <f t="shared" si="118"/>
        <v>0.34548680655737707</v>
      </c>
      <c r="BF84" s="12">
        <f t="shared" si="104"/>
        <v>910.44554139088484</v>
      </c>
      <c r="BG84" s="12">
        <f t="shared" si="119"/>
        <v>0.40700000000000003</v>
      </c>
      <c r="BH84" s="37"/>
      <c r="BI84" s="12">
        <f t="shared" si="120"/>
        <v>-6.936954402194867E-2</v>
      </c>
      <c r="BJ84" s="12">
        <f t="shared" si="121"/>
        <v>-0.33998538887442636</v>
      </c>
      <c r="BK84" s="12">
        <f t="shared" si="105"/>
        <v>0.3019062737818845</v>
      </c>
      <c r="BL84" s="12">
        <f t="shared" si="106"/>
        <v>-0.7266860974727144</v>
      </c>
      <c r="BM84" s="12">
        <f t="shared" si="122"/>
        <v>0.7907713531202506</v>
      </c>
      <c r="BN84" s="12">
        <f t="shared" si="123"/>
        <v>-0.60539874153483408</v>
      </c>
      <c r="BO84" s="12">
        <f t="shared" si="123"/>
        <v>2.3494253334024586</v>
      </c>
      <c r="BP84" s="12">
        <f t="shared" si="123"/>
        <v>-1.0837897299450567</v>
      </c>
      <c r="BQ84" s="12">
        <f t="shared" si="108"/>
        <v>0.285538952872676</v>
      </c>
      <c r="BR84" s="12">
        <f t="shared" si="108"/>
        <v>-0.94314605013605823</v>
      </c>
      <c r="BS84" s="12">
        <f t="shared" si="124"/>
        <v>-1.0604669839650047</v>
      </c>
      <c r="BT84" s="12">
        <f t="shared" si="125"/>
        <v>-1.0870273478579089</v>
      </c>
      <c r="BU84" s="12">
        <f t="shared" si="126"/>
        <v>-2.0296988355342189</v>
      </c>
      <c r="BV84" s="12">
        <f t="shared" si="127"/>
        <v>-0.63352874087913424</v>
      </c>
      <c r="BW84" s="12">
        <f t="shared" si="128"/>
        <v>0.82827064187501698</v>
      </c>
      <c r="BX84" s="12">
        <f t="shared" si="128"/>
        <v>0.48065732094921965</v>
      </c>
      <c r="BY84" s="12">
        <f t="shared" si="129"/>
        <v>0.34548680655737707</v>
      </c>
      <c r="BZ84" s="12">
        <f t="shared" si="130"/>
        <v>0.32848026725975349</v>
      </c>
      <c r="CA84" s="12">
        <f t="shared" si="131"/>
        <v>-0.89894209353954202</v>
      </c>
    </row>
    <row r="85" spans="1:79" x14ac:dyDescent="0.25">
      <c r="A85" s="10">
        <v>1953</v>
      </c>
      <c r="B85" s="6">
        <v>2.2979452054791684E-3</v>
      </c>
      <c r="C85" s="10">
        <v>400153</v>
      </c>
      <c r="D85" s="6">
        <v>30523.940131790041</v>
      </c>
      <c r="E85" s="6">
        <v>11434</v>
      </c>
      <c r="F85" s="6">
        <v>4.2241342686422441E-2</v>
      </c>
      <c r="G85" s="6">
        <v>50592.9</v>
      </c>
      <c r="H85" s="6">
        <v>0.30499999999999999</v>
      </c>
      <c r="I85" s="6">
        <v>0.76933675999999995</v>
      </c>
      <c r="J85" s="4">
        <v>0.32462614930270711</v>
      </c>
      <c r="K85" s="6">
        <v>9527</v>
      </c>
      <c r="L85" s="6">
        <v>23677.879631516724</v>
      </c>
      <c r="M85" s="8">
        <v>0.40200000000000002</v>
      </c>
      <c r="N85" s="12">
        <v>46596</v>
      </c>
      <c r="O85" s="12">
        <f t="shared" si="81"/>
        <v>3.8575301405317508E-2</v>
      </c>
      <c r="P85" s="8">
        <v>24169.029604437623</v>
      </c>
      <c r="Q85" s="8">
        <v>491.14997292089868</v>
      </c>
      <c r="R85" s="8">
        <v>41.630697803520668</v>
      </c>
      <c r="S85" s="8">
        <f t="shared" si="109"/>
        <v>0.33987251029544263</v>
      </c>
      <c r="T85" s="36"/>
      <c r="U85" s="4">
        <f t="shared" si="82"/>
        <v>2.2979452054791684E-3</v>
      </c>
      <c r="V85" s="29">
        <f t="shared" si="83"/>
        <v>400153</v>
      </c>
      <c r="W85" s="29">
        <f t="shared" si="84"/>
        <v>722608.18881596054</v>
      </c>
      <c r="X85" s="29">
        <f t="shared" si="85"/>
        <v>270682.6836656215</v>
      </c>
      <c r="Y85" s="12">
        <f t="shared" si="86"/>
        <v>122046.66499999999</v>
      </c>
      <c r="Z85" s="12">
        <f t="shared" si="87"/>
        <v>278106.33500000002</v>
      </c>
      <c r="AA85" s="12">
        <f t="shared" si="88"/>
        <v>555929.04273313924</v>
      </c>
      <c r="AB85" s="12">
        <f t="shared" si="89"/>
        <v>166679.14608282124</v>
      </c>
      <c r="AC85" s="12">
        <f t="shared" si="110"/>
        <v>65982.420342550118</v>
      </c>
      <c r="AD85" s="12">
        <f t="shared" si="111"/>
        <v>204700.26332307138</v>
      </c>
      <c r="AE85" s="12">
        <f t="shared" si="90"/>
        <v>0.34692248169600559</v>
      </c>
      <c r="AF85" s="12">
        <f t="shared" si="91"/>
        <v>0.33908918013982453</v>
      </c>
      <c r="AK85" s="12">
        <f t="shared" si="92"/>
        <v>0.32462614930270711</v>
      </c>
      <c r="AM85" s="12">
        <f t="shared" si="93"/>
        <v>0.40200000000000002</v>
      </c>
      <c r="AN85" s="37"/>
      <c r="AO85" s="12">
        <f t="shared" si="94"/>
        <v>2.2979452054791684E-3</v>
      </c>
      <c r="AP85" s="12">
        <f t="shared" si="95"/>
        <v>7909.2718543511046</v>
      </c>
      <c r="AQ85" s="12">
        <f t="shared" si="96"/>
        <v>14282.79835344407</v>
      </c>
      <c r="AR85" s="12">
        <f t="shared" si="97"/>
        <v>5350.21087278297</v>
      </c>
      <c r="AS85" s="12">
        <f t="shared" si="98"/>
        <v>24123.279155770866</v>
      </c>
      <c r="AT85" s="12">
        <f t="shared" si="99"/>
        <v>6107.715487526686</v>
      </c>
      <c r="AU85" s="12">
        <f t="shared" si="100"/>
        <v>109882.81808971993</v>
      </c>
      <c r="AV85" s="12">
        <f t="shared" si="101"/>
        <v>3660.5739383023056</v>
      </c>
      <c r="AW85" s="12">
        <f t="shared" si="102"/>
        <v>13041.834000927029</v>
      </c>
      <c r="AX85" s="12">
        <f t="shared" si="103"/>
        <v>4495.5860807669633</v>
      </c>
      <c r="AY85" s="12">
        <f t="shared" si="112"/>
        <v>0.34692248169600559</v>
      </c>
      <c r="AZ85" s="12">
        <f t="shared" si="113"/>
        <v>0.33908918013982453</v>
      </c>
      <c r="BA85" s="12">
        <f t="shared" si="114"/>
        <v>0.13180327868852462</v>
      </c>
      <c r="BB85" s="12">
        <f t="shared" si="115"/>
        <v>0.52057553956834546</v>
      </c>
      <c r="BC85" s="12">
        <f t="shared" si="116"/>
        <v>1555.9466243792663</v>
      </c>
      <c r="BD85" s="12">
        <f t="shared" si="117"/>
        <v>1110.6936545714098</v>
      </c>
      <c r="BE85" s="12">
        <f t="shared" si="118"/>
        <v>0.32462614930270711</v>
      </c>
      <c r="BF85" s="12">
        <f t="shared" si="104"/>
        <v>954.48978364759523</v>
      </c>
      <c r="BG85" s="12">
        <f t="shared" si="119"/>
        <v>0.40200000000000002</v>
      </c>
      <c r="BH85" s="37"/>
      <c r="BI85" s="12">
        <f t="shared" si="120"/>
        <v>2.2979452054791684E-3</v>
      </c>
      <c r="BJ85" s="12">
        <f t="shared" si="121"/>
        <v>-0.28914302351174542</v>
      </c>
      <c r="BK85" s="12">
        <f t="shared" si="105"/>
        <v>0.30187715359690381</v>
      </c>
      <c r="BL85" s="12">
        <f t="shared" si="106"/>
        <v>-0.6800427716380063</v>
      </c>
      <c r="BM85" s="12">
        <f t="shared" si="122"/>
        <v>0.8259985671075748</v>
      </c>
      <c r="BN85" s="12">
        <f t="shared" si="123"/>
        <v>-0.54762594127126407</v>
      </c>
      <c r="BO85" s="12">
        <f t="shared" si="123"/>
        <v>2.3422357606315636</v>
      </c>
      <c r="BP85" s="12">
        <f t="shared" si="123"/>
        <v>-1.0595587983795203</v>
      </c>
      <c r="BQ85" s="12">
        <f t="shared" si="108"/>
        <v>0.2109834436092983</v>
      </c>
      <c r="BR85" s="12">
        <f t="shared" si="108"/>
        <v>-0.85408270277570597</v>
      </c>
      <c r="BS85" s="12">
        <f t="shared" si="124"/>
        <v>-1.0586539196805562</v>
      </c>
      <c r="BT85" s="12">
        <f t="shared" si="125"/>
        <v>-1.0814921379390046</v>
      </c>
      <c r="BU85" s="12">
        <f t="shared" si="126"/>
        <v>-2.0264447809824362</v>
      </c>
      <c r="BV85" s="12">
        <f t="shared" si="127"/>
        <v>-0.6528202726035971</v>
      </c>
      <c r="BW85" s="12">
        <f t="shared" si="128"/>
        <v>0.86438558269449572</v>
      </c>
      <c r="BX85" s="12">
        <f t="shared" si="128"/>
        <v>0.52728619479989547</v>
      </c>
      <c r="BY85" s="12">
        <f t="shared" si="129"/>
        <v>0.32462614930270711</v>
      </c>
      <c r="BZ85" s="12">
        <f t="shared" si="130"/>
        <v>0.3757231213961425</v>
      </c>
      <c r="CA85" s="12">
        <f t="shared" si="131"/>
        <v>-0.91130319036311591</v>
      </c>
    </row>
    <row r="86" spans="1:79" x14ac:dyDescent="0.25">
      <c r="A86" s="10">
        <v>1954</v>
      </c>
      <c r="B86" s="6">
        <v>8.8890394434619907E-3</v>
      </c>
      <c r="C86" s="10">
        <v>417347</v>
      </c>
      <c r="D86" s="6">
        <v>31676.582027131779</v>
      </c>
      <c r="E86" s="6">
        <v>12143</v>
      </c>
      <c r="F86" s="6">
        <v>4.2729431384435496E-2</v>
      </c>
      <c r="G86" s="6">
        <v>50764.9</v>
      </c>
      <c r="H86" s="6">
        <v>0.30630000000000002</v>
      </c>
      <c r="I86" s="6">
        <v>0.76624459030000003</v>
      </c>
      <c r="J86" s="4">
        <v>0.31296380568433785</v>
      </c>
      <c r="K86" s="6">
        <v>9566</v>
      </c>
      <c r="L86" s="6">
        <v>24012.524599519009</v>
      </c>
      <c r="M86" s="8">
        <v>0.39799999999999996</v>
      </c>
      <c r="N86" s="12">
        <v>51660</v>
      </c>
      <c r="O86" s="12">
        <f t="shared" si="81"/>
        <v>1.8485523289143324E-2</v>
      </c>
      <c r="P86" s="8">
        <v>24444.718596546008</v>
      </c>
      <c r="Q86" s="8">
        <v>432.19399702700093</v>
      </c>
      <c r="R86" s="8">
        <v>41.71052751394646</v>
      </c>
      <c r="S86" s="8">
        <f t="shared" si="109"/>
        <v>0.34144221652343426</v>
      </c>
      <c r="T86" s="36"/>
      <c r="U86" s="4">
        <f t="shared" si="82"/>
        <v>8.8890394434619907E-3</v>
      </c>
      <c r="V86" s="29">
        <f t="shared" si="83"/>
        <v>417347</v>
      </c>
      <c r="W86" s="29">
        <f t="shared" si="84"/>
        <v>741329.3601344343</v>
      </c>
      <c r="X86" s="29">
        <f t="shared" si="85"/>
        <v>284183.51488812873</v>
      </c>
      <c r="Y86" s="12">
        <f t="shared" si="86"/>
        <v>127833.3861</v>
      </c>
      <c r="Z86" s="12">
        <f t="shared" si="87"/>
        <v>289513.6139</v>
      </c>
      <c r="AA86" s="12">
        <f t="shared" si="88"/>
        <v>568039.61183357076</v>
      </c>
      <c r="AB86" s="12">
        <f t="shared" si="89"/>
        <v>173289.74830086352</v>
      </c>
      <c r="AC86" s="12">
        <f t="shared" si="110"/>
        <v>68554.651024375722</v>
      </c>
      <c r="AD86" s="12">
        <f t="shared" si="111"/>
        <v>215628.86386375298</v>
      </c>
      <c r="AE86" s="12">
        <f t="shared" si="90"/>
        <v>0.34758772928288717</v>
      </c>
      <c r="AF86" s="12">
        <f t="shared" si="91"/>
        <v>0.34075938177238391</v>
      </c>
      <c r="AK86" s="12">
        <f t="shared" si="92"/>
        <v>0.31296380568433785</v>
      </c>
      <c r="AM86" s="12">
        <f t="shared" si="93"/>
        <v>0.39799999999999996</v>
      </c>
      <c r="AN86" s="37"/>
      <c r="AO86" s="12">
        <f t="shared" si="94"/>
        <v>8.8890394434619907E-3</v>
      </c>
      <c r="AP86" s="12">
        <f t="shared" si="95"/>
        <v>8221.1725030483667</v>
      </c>
      <c r="AQ86" s="12">
        <f t="shared" si="96"/>
        <v>14603.18763819951</v>
      </c>
      <c r="AR86" s="12">
        <f t="shared" si="97"/>
        <v>5598.0316101898898</v>
      </c>
      <c r="AS86" s="12">
        <f t="shared" si="98"/>
        <v>25181.451376837143</v>
      </c>
      <c r="AT86" s="12">
        <f t="shared" si="99"/>
        <v>6336.6970726273894</v>
      </c>
      <c r="AU86" s="12">
        <f t="shared" si="100"/>
        <v>111896.13528906206</v>
      </c>
      <c r="AV86" s="12">
        <f t="shared" si="101"/>
        <v>3792.860121437001</v>
      </c>
      <c r="AW86" s="12">
        <f t="shared" si="102"/>
        <v>13504.340799327038</v>
      </c>
      <c r="AX86" s="12">
        <f t="shared" si="103"/>
        <v>4719.5528113968721</v>
      </c>
      <c r="AY86" s="12">
        <f t="shared" si="112"/>
        <v>0.34758772928288717</v>
      </c>
      <c r="AZ86" s="12">
        <f t="shared" si="113"/>
        <v>0.34075938177238391</v>
      </c>
      <c r="BA86" s="12">
        <f t="shared" si="114"/>
        <v>0.12993796931113288</v>
      </c>
      <c r="BB86" s="12">
        <f t="shared" si="115"/>
        <v>0.51636153957041953</v>
      </c>
      <c r="BC86" s="12">
        <f t="shared" si="116"/>
        <v>1613.210820216083</v>
      </c>
      <c r="BD86" s="12">
        <f t="shared" si="117"/>
        <v>1136.2121340745873</v>
      </c>
      <c r="BE86" s="12">
        <f t="shared" si="118"/>
        <v>0.31296380568433785</v>
      </c>
      <c r="BF86" s="12">
        <f t="shared" si="104"/>
        <v>982.37524346079613</v>
      </c>
      <c r="BG86" s="12">
        <f t="shared" si="119"/>
        <v>0.39799999999999996</v>
      </c>
      <c r="BH86" s="37"/>
      <c r="BI86" s="12">
        <f t="shared" si="120"/>
        <v>8.8890394434619907E-3</v>
      </c>
      <c r="BJ86" s="12">
        <f t="shared" si="121"/>
        <v>-0.25046590807314856</v>
      </c>
      <c r="BK86" s="12">
        <f t="shared" si="105"/>
        <v>0.32406108902438641</v>
      </c>
      <c r="BL86" s="12">
        <f t="shared" si="106"/>
        <v>-0.63476370947184313</v>
      </c>
      <c r="BM86" s="12">
        <f t="shared" si="122"/>
        <v>0.86892891977748943</v>
      </c>
      <c r="BN86" s="12">
        <f t="shared" si="123"/>
        <v>-0.51082108100620394</v>
      </c>
      <c r="BO86" s="12">
        <f t="shared" si="123"/>
        <v>2.3603923302944207</v>
      </c>
      <c r="BP86" s="12">
        <f t="shared" si="123"/>
        <v>-1.0240583632973215</v>
      </c>
      <c r="BQ86" s="12">
        <f t="shared" si="108"/>
        <v>0.24583242720954143</v>
      </c>
      <c r="BR86" s="12">
        <f t="shared" si="108"/>
        <v>-0.80546469548169541</v>
      </c>
      <c r="BS86" s="12">
        <f t="shared" si="124"/>
        <v>-1.0567381874715209</v>
      </c>
      <c r="BT86" s="12">
        <f t="shared" si="125"/>
        <v>-1.0765786760702538</v>
      </c>
      <c r="BU86" s="12">
        <f t="shared" si="126"/>
        <v>-2.0406981015483376</v>
      </c>
      <c r="BV86" s="12">
        <f t="shared" si="127"/>
        <v>-0.66094810076464416</v>
      </c>
      <c r="BW86" s="12">
        <f t="shared" si="128"/>
        <v>0.90052795191922896</v>
      </c>
      <c r="BX86" s="12">
        <f t="shared" si="128"/>
        <v>0.55000150123217051</v>
      </c>
      <c r="BY86" s="12">
        <f t="shared" si="129"/>
        <v>0.31296380568433785</v>
      </c>
      <c r="BZ86" s="12">
        <f t="shared" si="130"/>
        <v>0.40451953865776813</v>
      </c>
      <c r="CA86" s="12">
        <f t="shared" si="131"/>
        <v>-0.92130327369769949</v>
      </c>
    </row>
    <row r="87" spans="1:79" x14ac:dyDescent="0.25">
      <c r="A87" s="10">
        <v>1955</v>
      </c>
      <c r="B87" s="6">
        <v>-7.5431636081674377E-3</v>
      </c>
      <c r="C87" s="10">
        <v>433302</v>
      </c>
      <c r="D87" s="6">
        <v>34868.95341881051</v>
      </c>
      <c r="E87" s="6">
        <v>13118</v>
      </c>
      <c r="F87" s="6">
        <v>4.4744773852878596E-2</v>
      </c>
      <c r="G87" s="6">
        <v>50946.3</v>
      </c>
      <c r="H87" s="6">
        <v>0.30259999999999998</v>
      </c>
      <c r="I87" s="6">
        <v>0.75321984289999999</v>
      </c>
      <c r="J87" s="4">
        <v>0.30804084812995847</v>
      </c>
      <c r="K87" s="6">
        <v>9741</v>
      </c>
      <c r="L87" s="6">
        <v>24272.249052296898</v>
      </c>
      <c r="M87" s="8">
        <v>0.40100000000000002</v>
      </c>
      <c r="N87" s="12">
        <v>55907</v>
      </c>
      <c r="O87" s="12">
        <f t="shared" si="81"/>
        <v>4.1534031574492203E-2</v>
      </c>
      <c r="P87" s="8">
        <v>24654.481753546643</v>
      </c>
      <c r="Q87" s="8">
        <v>382.23270124974579</v>
      </c>
      <c r="R87" s="8">
        <v>41.680372461312537</v>
      </c>
      <c r="S87" s="8">
        <f t="shared" si="109"/>
        <v>0.34195147934510983</v>
      </c>
      <c r="T87" s="36"/>
      <c r="U87" s="4">
        <f t="shared" si="82"/>
        <v>-7.5431636081674377E-3</v>
      </c>
      <c r="V87" s="29">
        <f t="shared" si="83"/>
        <v>433302</v>
      </c>
      <c r="W87" s="29">
        <f t="shared" si="84"/>
        <v>779285.49898274348</v>
      </c>
      <c r="X87" s="29">
        <f t="shared" si="85"/>
        <v>293173.90323911695</v>
      </c>
      <c r="Y87" s="12">
        <f t="shared" si="86"/>
        <v>131117.18519999998</v>
      </c>
      <c r="Z87" s="12">
        <f t="shared" si="87"/>
        <v>302184.81479999999</v>
      </c>
      <c r="AA87" s="12">
        <f t="shared" si="88"/>
        <v>586973.3011180301</v>
      </c>
      <c r="AB87" s="12">
        <f t="shared" si="89"/>
        <v>192312.19786471332</v>
      </c>
      <c r="AC87" s="12">
        <f t="shared" si="110"/>
        <v>76749.033443460314</v>
      </c>
      <c r="AD87" s="12">
        <f t="shared" si="111"/>
        <v>216424.86979565662</v>
      </c>
      <c r="AE87" s="12">
        <f t="shared" si="90"/>
        <v>0.34733643717760448</v>
      </c>
      <c r="AF87" s="12">
        <f t="shared" si="91"/>
        <v>0.34135315069705485</v>
      </c>
      <c r="AK87" s="12">
        <f t="shared" si="92"/>
        <v>0.30804084812995847</v>
      </c>
      <c r="AM87" s="12">
        <f t="shared" si="93"/>
        <v>0.40100000000000002</v>
      </c>
      <c r="AN87" s="37"/>
      <c r="AO87" s="12">
        <f t="shared" si="94"/>
        <v>-7.5431636081674377E-3</v>
      </c>
      <c r="AP87" s="12">
        <f t="shared" si="95"/>
        <v>8505.0729886174267</v>
      </c>
      <c r="AQ87" s="12">
        <f t="shared" si="96"/>
        <v>15296.213836583685</v>
      </c>
      <c r="AR87" s="12">
        <f t="shared" si="97"/>
        <v>5754.5671273304824</v>
      </c>
      <c r="AS87" s="12">
        <f t="shared" si="98"/>
        <v>25736.350863556323</v>
      </c>
      <c r="AT87" s="12">
        <f t="shared" si="99"/>
        <v>6590.4865580686583</v>
      </c>
      <c r="AU87" s="12">
        <f t="shared" si="100"/>
        <v>115214.11782956366</v>
      </c>
      <c r="AV87" s="12">
        <f t="shared" si="101"/>
        <v>4194.2245040303505</v>
      </c>
      <c r="AW87" s="12">
        <f t="shared" si="102"/>
        <v>15064.692321809494</v>
      </c>
      <c r="AX87" s="12">
        <f t="shared" si="103"/>
        <v>4720.1087723883684</v>
      </c>
      <c r="AY87" s="12">
        <f t="shared" si="112"/>
        <v>0.34733643717760448</v>
      </c>
      <c r="AZ87" s="12">
        <f t="shared" si="113"/>
        <v>0.34135315069705485</v>
      </c>
      <c r="BA87" s="12">
        <f t="shared" si="114"/>
        <v>0.13251817580964975</v>
      </c>
      <c r="BB87" s="12">
        <f t="shared" si="115"/>
        <v>0.51749354746200182</v>
      </c>
      <c r="BC87" s="12">
        <f t="shared" si="116"/>
        <v>1635.1967579112784</v>
      </c>
      <c r="BD87" s="12">
        <f t="shared" si="117"/>
        <v>1145.1944525724646</v>
      </c>
      <c r="BE87" s="12">
        <f t="shared" si="118"/>
        <v>0.30804084812995847</v>
      </c>
      <c r="BF87" s="12">
        <f t="shared" si="104"/>
        <v>1001.215859359813</v>
      </c>
      <c r="BG87" s="12">
        <f t="shared" si="119"/>
        <v>0.40100000000000002</v>
      </c>
      <c r="BH87" s="37"/>
      <c r="BI87" s="12">
        <f t="shared" si="120"/>
        <v>-7.5431636081674377E-3</v>
      </c>
      <c r="BJ87" s="12">
        <f t="shared" si="121"/>
        <v>-0.2165159395835814</v>
      </c>
      <c r="BK87" s="12">
        <f t="shared" si="105"/>
        <v>0.37042658887089913</v>
      </c>
      <c r="BL87" s="12">
        <f t="shared" si="106"/>
        <v>-0.60718492469516738</v>
      </c>
      <c r="BM87" s="12">
        <f t="shared" si="122"/>
        <v>0.89072567578258244</v>
      </c>
      <c r="BN87" s="12">
        <f t="shared" si="123"/>
        <v>-0.47155156866634146</v>
      </c>
      <c r="BO87" s="12">
        <f t="shared" si="123"/>
        <v>2.3896135441143258</v>
      </c>
      <c r="BP87" s="12">
        <f t="shared" si="123"/>
        <v>-0.92347028638382633</v>
      </c>
      <c r="BQ87" s="12">
        <f t="shared" si="108"/>
        <v>0.3551750017530379</v>
      </c>
      <c r="BR87" s="12">
        <f t="shared" si="108"/>
        <v>-0.80534690291313671</v>
      </c>
      <c r="BS87" s="12">
        <f t="shared" si="124"/>
        <v>-1.057461409164949</v>
      </c>
      <c r="BT87" s="12">
        <f t="shared" si="125"/>
        <v>-1.074837705053356</v>
      </c>
      <c r="BU87" s="12">
        <f t="shared" si="126"/>
        <v>-2.0210354670417319</v>
      </c>
      <c r="BV87" s="12">
        <f t="shared" si="127"/>
        <v>-0.6587582225928077</v>
      </c>
      <c r="BW87" s="12">
        <f t="shared" si="128"/>
        <v>0.91406459896375003</v>
      </c>
      <c r="BX87" s="12">
        <f t="shared" si="128"/>
        <v>0.55787591078615639</v>
      </c>
      <c r="BY87" s="12">
        <f t="shared" si="129"/>
        <v>0.30804084812995847</v>
      </c>
      <c r="BZ87" s="12">
        <f t="shared" si="130"/>
        <v>0.42351658142623494</v>
      </c>
      <c r="CA87" s="12">
        <f t="shared" si="131"/>
        <v>-0.91379385167556781</v>
      </c>
    </row>
    <row r="88" spans="1:79" x14ac:dyDescent="0.25">
      <c r="A88" s="10">
        <v>1956</v>
      </c>
      <c r="B88" s="6">
        <v>2.1157844381884329E-3</v>
      </c>
      <c r="C88" s="10">
        <v>440315</v>
      </c>
      <c r="D88" s="6">
        <v>38384.077700045433</v>
      </c>
      <c r="E88" s="6">
        <v>13837</v>
      </c>
      <c r="F88" s="6">
        <v>4.7811226054074923E-2</v>
      </c>
      <c r="G88" s="6">
        <v>51183.9</v>
      </c>
      <c r="H88" s="6">
        <v>0.29709999999999992</v>
      </c>
      <c r="I88" s="6">
        <v>0.739539206</v>
      </c>
      <c r="J88" s="4">
        <v>0.30185163715215035</v>
      </c>
      <c r="K88" s="6">
        <v>9778</v>
      </c>
      <c r="L88" s="6">
        <v>24488.02013614315</v>
      </c>
      <c r="M88" s="8">
        <v>0.39899999999999997</v>
      </c>
      <c r="N88" s="12">
        <v>60485</v>
      </c>
      <c r="O88" s="12">
        <f t="shared" si="81"/>
        <v>3.9795991963320954E-2</v>
      </c>
      <c r="P88" s="8">
        <v>24896.288985067018</v>
      </c>
      <c r="Q88" s="8">
        <v>408.26884892386636</v>
      </c>
      <c r="R88" s="8">
        <v>41.419152136959418</v>
      </c>
      <c r="S88" s="8">
        <f t="shared" si="109"/>
        <v>0.33949940362604758</v>
      </c>
      <c r="T88" s="36"/>
      <c r="U88" s="4">
        <f t="shared" si="82"/>
        <v>2.1157844381884329E-3</v>
      </c>
      <c r="V88" s="29">
        <f t="shared" si="83"/>
        <v>440315</v>
      </c>
      <c r="W88" s="29">
        <f t="shared" si="84"/>
        <v>802825.63046245032</v>
      </c>
      <c r="X88" s="29">
        <f t="shared" si="85"/>
        <v>289409.0183830515</v>
      </c>
      <c r="Y88" s="12">
        <f t="shared" si="86"/>
        <v>130817.58649999996</v>
      </c>
      <c r="Z88" s="12">
        <f t="shared" si="87"/>
        <v>309497.41350000002</v>
      </c>
      <c r="AA88" s="12">
        <f t="shared" si="88"/>
        <v>593721.02930864994</v>
      </c>
      <c r="AB88" s="12">
        <f t="shared" si="89"/>
        <v>209104.60115380041</v>
      </c>
      <c r="AC88" s="12">
        <f t="shared" si="110"/>
        <v>73889.92861454052</v>
      </c>
      <c r="AD88" s="12">
        <f t="shared" si="111"/>
        <v>215519.08976851101</v>
      </c>
      <c r="AE88" s="12">
        <f t="shared" si="90"/>
        <v>0.34515960114132849</v>
      </c>
      <c r="AF88" s="12">
        <f t="shared" si="91"/>
        <v>0.33887049279101639</v>
      </c>
      <c r="AK88" s="12">
        <f t="shared" si="92"/>
        <v>0.30185163715215035</v>
      </c>
      <c r="AM88" s="12">
        <f t="shared" si="93"/>
        <v>0.39899999999999997</v>
      </c>
      <c r="AN88" s="37"/>
      <c r="AO88" s="12">
        <f t="shared" si="94"/>
        <v>2.1157844381884329E-3</v>
      </c>
      <c r="AP88" s="12">
        <f t="shared" si="95"/>
        <v>8602.6074605491176</v>
      </c>
      <c r="AQ88" s="12">
        <f t="shared" si="96"/>
        <v>15685.120330073523</v>
      </c>
      <c r="AR88" s="12">
        <f t="shared" si="97"/>
        <v>5654.2979019389204</v>
      </c>
      <c r="AS88" s="12">
        <f t="shared" si="98"/>
        <v>25558.346765291419</v>
      </c>
      <c r="AT88" s="12">
        <f t="shared" si="99"/>
        <v>6718.6364266888604</v>
      </c>
      <c r="AU88" s="12">
        <f t="shared" si="100"/>
        <v>115997.61434917031</v>
      </c>
      <c r="AV88" s="12">
        <f t="shared" si="101"/>
        <v>4539.2876612849914</v>
      </c>
      <c r="AW88" s="12">
        <f t="shared" si="102"/>
        <v>14436.166180095794</v>
      </c>
      <c r="AX88" s="12">
        <f t="shared" si="103"/>
        <v>4678.5347599214901</v>
      </c>
      <c r="AY88" s="12">
        <f t="shared" si="112"/>
        <v>0.34515960114132849</v>
      </c>
      <c r="AZ88" s="12">
        <f t="shared" si="113"/>
        <v>0.33887049279101639</v>
      </c>
      <c r="BA88" s="12">
        <f t="shared" si="114"/>
        <v>0.134298216088859</v>
      </c>
      <c r="BB88" s="12">
        <f t="shared" si="115"/>
        <v>0.5108834827144686</v>
      </c>
      <c r="BC88" s="12">
        <f t="shared" si="116"/>
        <v>1627.73637970455</v>
      </c>
      <c r="BD88" s="12">
        <f t="shared" si="117"/>
        <v>1145.9382098169101</v>
      </c>
      <c r="BE88" s="12">
        <f t="shared" si="118"/>
        <v>0.30185163715215035</v>
      </c>
      <c r="BF88" s="12">
        <f t="shared" si="104"/>
        <v>1010.1745874145</v>
      </c>
      <c r="BG88" s="12">
        <f t="shared" si="119"/>
        <v>0.39899999999999997</v>
      </c>
      <c r="BH88" s="37"/>
      <c r="BI88" s="12">
        <f t="shared" si="120"/>
        <v>2.1157844381884329E-3</v>
      </c>
      <c r="BJ88" s="12">
        <f t="shared" si="121"/>
        <v>-0.20511339684977156</v>
      </c>
      <c r="BK88" s="12">
        <f t="shared" si="105"/>
        <v>0.39553376603611984</v>
      </c>
      <c r="BL88" s="12">
        <f t="shared" si="106"/>
        <v>-0.62476280065405676</v>
      </c>
      <c r="BM88" s="12">
        <f t="shared" si="122"/>
        <v>0.88378519963069868</v>
      </c>
      <c r="BN88" s="12">
        <f t="shared" si="123"/>
        <v>-0.45229352599222261</v>
      </c>
      <c r="BO88" s="12">
        <f t="shared" si="123"/>
        <v>2.3963908776968497</v>
      </c>
      <c r="BP88" s="12">
        <f t="shared" si="123"/>
        <v>-0.8444086503005428</v>
      </c>
      <c r="BQ88" s="12">
        <f t="shared" si="108"/>
        <v>0.31255785097734667</v>
      </c>
      <c r="BR88" s="12">
        <f t="shared" si="108"/>
        <v>-0.81419377182140351</v>
      </c>
      <c r="BS88" s="12">
        <f t="shared" si="124"/>
        <v>-1.0637483569188699</v>
      </c>
      <c r="BT88" s="12">
        <f t="shared" si="125"/>
        <v>-1.0821372717577979</v>
      </c>
      <c r="BU88" s="12">
        <f t="shared" si="126"/>
        <v>-2.0076924585727438</v>
      </c>
      <c r="BV88" s="12">
        <f t="shared" si="127"/>
        <v>-0.67161373294982263</v>
      </c>
      <c r="BW88" s="12">
        <f t="shared" si="128"/>
        <v>0.9094917861648536</v>
      </c>
      <c r="BX88" s="12">
        <f t="shared" si="128"/>
        <v>0.55852515932839997</v>
      </c>
      <c r="BY88" s="12">
        <f t="shared" si="129"/>
        <v>0.30185163715215035</v>
      </c>
      <c r="BZ88" s="12">
        <f t="shared" si="130"/>
        <v>0.4324246353658589</v>
      </c>
      <c r="CA88" s="12">
        <f t="shared" si="131"/>
        <v>-0.91879386209227365</v>
      </c>
    </row>
    <row r="89" spans="1:79" x14ac:dyDescent="0.25">
      <c r="A89" s="10">
        <v>1957</v>
      </c>
      <c r="B89" s="6">
        <v>1.7784988523559583E-2</v>
      </c>
      <c r="C89" s="10">
        <v>448743</v>
      </c>
      <c r="D89" s="6">
        <v>41356.590001639823</v>
      </c>
      <c r="E89" s="6">
        <v>14635</v>
      </c>
      <c r="F89" s="6">
        <v>4.9745622772945759E-2</v>
      </c>
      <c r="G89" s="6">
        <v>51430.7</v>
      </c>
      <c r="H89" s="6">
        <v>0.29659999999999997</v>
      </c>
      <c r="I89" s="6">
        <v>0.72417187689999996</v>
      </c>
      <c r="J89" s="4">
        <v>0.33844818277786154</v>
      </c>
      <c r="K89" s="6">
        <v>9829</v>
      </c>
      <c r="L89" s="6">
        <v>24516.989402029914</v>
      </c>
      <c r="M89" s="8">
        <v>0.40100000000000002</v>
      </c>
      <c r="N89" s="12">
        <v>63783</v>
      </c>
      <c r="O89" s="12">
        <f t="shared" si="81"/>
        <v>5.8756763697324521E-2</v>
      </c>
      <c r="P89" s="8">
        <v>24988.894686064723</v>
      </c>
      <c r="Q89" s="8">
        <v>471.90528403480801</v>
      </c>
      <c r="R89" s="8">
        <v>41.005162848572063</v>
      </c>
      <c r="S89" s="8">
        <f t="shared" si="109"/>
        <v>0.33525663953822238</v>
      </c>
      <c r="T89" s="36"/>
      <c r="U89" s="4">
        <f t="shared" si="82"/>
        <v>1.7784988523559583E-2</v>
      </c>
      <c r="V89" s="29">
        <f t="shared" si="83"/>
        <v>448743</v>
      </c>
      <c r="W89" s="29">
        <f t="shared" si="84"/>
        <v>831361.38812461856</v>
      </c>
      <c r="X89" s="29">
        <f t="shared" si="85"/>
        <v>294196.73901357345</v>
      </c>
      <c r="Y89" s="12">
        <f t="shared" si="86"/>
        <v>133097.17379999999</v>
      </c>
      <c r="Z89" s="12">
        <f t="shared" si="87"/>
        <v>315645.82620000001</v>
      </c>
      <c r="AA89" s="12">
        <f t="shared" si="88"/>
        <v>602048.53682039434</v>
      </c>
      <c r="AB89" s="12">
        <f t="shared" si="89"/>
        <v>229312.8513042242</v>
      </c>
      <c r="AC89" s="12">
        <f t="shared" si="110"/>
        <v>73104.625997204072</v>
      </c>
      <c r="AD89" s="12">
        <f t="shared" si="111"/>
        <v>221092.11301636937</v>
      </c>
      <c r="AE89" s="12">
        <f t="shared" si="90"/>
        <v>0.34170969040476717</v>
      </c>
      <c r="AF89" s="12">
        <f t="shared" si="91"/>
        <v>0.33453963388638402</v>
      </c>
      <c r="AK89" s="12">
        <f t="shared" si="92"/>
        <v>0.33844818277786154</v>
      </c>
      <c r="AM89" s="12">
        <f t="shared" si="93"/>
        <v>0.40100000000000002</v>
      </c>
      <c r="AN89" s="37"/>
      <c r="AO89" s="12">
        <f t="shared" si="94"/>
        <v>1.7784988523559583E-2</v>
      </c>
      <c r="AP89" s="12">
        <f t="shared" si="95"/>
        <v>8725.1972071155942</v>
      </c>
      <c r="AQ89" s="12">
        <f t="shared" si="96"/>
        <v>16164.6912860338</v>
      </c>
      <c r="AR89" s="12">
        <f t="shared" si="97"/>
        <v>5720.2553924712956</v>
      </c>
      <c r="AS89" s="12">
        <f t="shared" si="98"/>
        <v>25878.93491630485</v>
      </c>
      <c r="AT89" s="12">
        <f t="shared" si="99"/>
        <v>6819.2263505390101</v>
      </c>
      <c r="AU89" s="12">
        <f t="shared" si="100"/>
        <v>117060.1482811617</v>
      </c>
      <c r="AV89" s="12">
        <f t="shared" si="101"/>
        <v>4954.0849532418097</v>
      </c>
      <c r="AW89" s="12">
        <f t="shared" si="102"/>
        <v>14214.200078397547</v>
      </c>
      <c r="AX89" s="12">
        <f t="shared" si="103"/>
        <v>4776.4837607017116</v>
      </c>
      <c r="AY89" s="12">
        <f t="shared" si="112"/>
        <v>0.34170969040476717</v>
      </c>
      <c r="AZ89" s="12">
        <f t="shared" si="113"/>
        <v>0.33453963388638402</v>
      </c>
      <c r="BA89" s="12">
        <f t="shared" si="114"/>
        <v>0.13519892110586651</v>
      </c>
      <c r="BB89" s="12">
        <f t="shared" si="115"/>
        <v>0.51307932897355701</v>
      </c>
      <c r="BC89" s="12">
        <f t="shared" si="116"/>
        <v>1655.2499023449004</v>
      </c>
      <c r="BD89" s="12">
        <f t="shared" si="117"/>
        <v>1143.2277750555288</v>
      </c>
      <c r="BE89" s="12">
        <f t="shared" si="118"/>
        <v>0.33844818277786154</v>
      </c>
      <c r="BF89" s="12">
        <f t="shared" si="104"/>
        <v>1024.3322729370043</v>
      </c>
      <c r="BG89" s="12">
        <f t="shared" si="119"/>
        <v>0.40100000000000002</v>
      </c>
      <c r="BH89" s="37"/>
      <c r="BI89" s="12">
        <f t="shared" si="120"/>
        <v>1.7784988523559583E-2</v>
      </c>
      <c r="BJ89" s="12">
        <f t="shared" si="121"/>
        <v>-0.1909636768748085</v>
      </c>
      <c r="BK89" s="12">
        <f t="shared" si="105"/>
        <v>0.42565056607434659</v>
      </c>
      <c r="BL89" s="12">
        <f t="shared" si="106"/>
        <v>-0.61316529381419316</v>
      </c>
      <c r="BM89" s="12">
        <f t="shared" si="122"/>
        <v>0.89625056684093163</v>
      </c>
      <c r="BN89" s="12">
        <f t="shared" si="123"/>
        <v>-0.43743272015923723</v>
      </c>
      <c r="BO89" s="12">
        <f t="shared" si="123"/>
        <v>2.4055091433304292</v>
      </c>
      <c r="BP89" s="12">
        <f t="shared" si="123"/>
        <v>-0.75696626790870047</v>
      </c>
      <c r="BQ89" s="12">
        <f t="shared" si="108"/>
        <v>0.2970627232131326</v>
      </c>
      <c r="BR89" s="12">
        <f t="shared" si="108"/>
        <v>-0.79347408635261307</v>
      </c>
      <c r="BS89" s="12">
        <f t="shared" si="124"/>
        <v>-1.0737937608694867</v>
      </c>
      <c r="BT89" s="12">
        <f t="shared" si="125"/>
        <v>-1.0949999194780684</v>
      </c>
      <c r="BU89" s="12">
        <f t="shared" si="126"/>
        <v>-2.0010080953913079</v>
      </c>
      <c r="BV89" s="12">
        <f t="shared" si="127"/>
        <v>-0.66732480839113917</v>
      </c>
      <c r="BW89" s="12">
        <f t="shared" si="128"/>
        <v>0.92625345645044477</v>
      </c>
      <c r="BX89" s="12">
        <f t="shared" si="128"/>
        <v>0.55615710384802119</v>
      </c>
      <c r="BY89" s="12">
        <f t="shared" si="129"/>
        <v>0.33844818277786154</v>
      </c>
      <c r="BZ89" s="12">
        <f t="shared" si="130"/>
        <v>0.44634241989821172</v>
      </c>
      <c r="CA89" s="12">
        <f t="shared" si="131"/>
        <v>-0.91379385167556781</v>
      </c>
    </row>
    <row r="90" spans="1:79" x14ac:dyDescent="0.25">
      <c r="A90" s="10">
        <v>1958</v>
      </c>
      <c r="B90" s="6">
        <v>2.5113432541637816E-2</v>
      </c>
      <c r="C90" s="10">
        <v>454426</v>
      </c>
      <c r="D90" s="6">
        <v>43675.626923935873</v>
      </c>
      <c r="E90" s="6">
        <v>15480</v>
      </c>
      <c r="F90" s="6">
        <v>5.1607962572564073E-2</v>
      </c>
      <c r="G90" s="6">
        <v>51652.5</v>
      </c>
      <c r="H90" s="6">
        <v>0.29719999999999996</v>
      </c>
      <c r="I90" s="6">
        <v>0.72042375800000003</v>
      </c>
      <c r="J90" s="4">
        <v>0.30754268945501451</v>
      </c>
      <c r="K90" s="6">
        <v>9639</v>
      </c>
      <c r="L90" s="6">
        <v>24252.270248237062</v>
      </c>
      <c r="M90" s="8">
        <v>0.39700000000000002</v>
      </c>
      <c r="N90" s="12">
        <v>67787</v>
      </c>
      <c r="O90" s="12">
        <f t="shared" si="81"/>
        <v>6.5982008928490044E-2</v>
      </c>
      <c r="P90" s="8">
        <v>24881.515181809664</v>
      </c>
      <c r="Q90" s="8">
        <v>629.24493357260098</v>
      </c>
      <c r="R90" s="8">
        <v>40.432099975559922</v>
      </c>
      <c r="S90" s="8">
        <f t="shared" si="109"/>
        <v>0.32841321765240006</v>
      </c>
      <c r="T90" s="36"/>
      <c r="U90" s="4">
        <f t="shared" si="82"/>
        <v>2.5113432541637816E-2</v>
      </c>
      <c r="V90" s="29">
        <f t="shared" si="83"/>
        <v>454426</v>
      </c>
      <c r="W90" s="29">
        <f t="shared" si="84"/>
        <v>846296.28349550068</v>
      </c>
      <c r="X90" s="29">
        <f t="shared" si="85"/>
        <v>299953.7131161521</v>
      </c>
      <c r="Y90" s="12">
        <f t="shared" si="86"/>
        <v>135055.40719999999</v>
      </c>
      <c r="Z90" s="12">
        <f t="shared" si="87"/>
        <v>319370.59280000004</v>
      </c>
      <c r="AA90" s="12">
        <f t="shared" si="88"/>
        <v>609691.94893726194</v>
      </c>
      <c r="AB90" s="12">
        <f t="shared" si="89"/>
        <v>236604.33455823868</v>
      </c>
      <c r="AC90" s="12">
        <f t="shared" si="110"/>
        <v>76108.565805597464</v>
      </c>
      <c r="AD90" s="12">
        <f t="shared" si="111"/>
        <v>223845.14731055463</v>
      </c>
      <c r="AE90" s="12">
        <f t="shared" si="90"/>
        <v>0.33693416646299934</v>
      </c>
      <c r="AF90" s="12">
        <f t="shared" si="91"/>
        <v>0.32746644556233345</v>
      </c>
      <c r="AK90" s="12">
        <f t="shared" si="92"/>
        <v>0.30754268945501451</v>
      </c>
      <c r="AM90" s="12">
        <f t="shared" si="93"/>
        <v>0.39700000000000002</v>
      </c>
      <c r="AN90" s="37"/>
      <c r="AO90" s="12">
        <f t="shared" si="94"/>
        <v>2.5113432541637816E-2</v>
      </c>
      <c r="AP90" s="12">
        <f t="shared" si="95"/>
        <v>8797.7542229320934</v>
      </c>
      <c r="AQ90" s="12">
        <f t="shared" si="96"/>
        <v>16384.420570069226</v>
      </c>
      <c r="AR90" s="12">
        <f t="shared" si="97"/>
        <v>5807.1480202536586</v>
      </c>
      <c r="AS90" s="12">
        <f t="shared" si="98"/>
        <v>26146.925550554181</v>
      </c>
      <c r="AT90" s="12">
        <f t="shared" si="99"/>
        <v>6870.0685198629744</v>
      </c>
      <c r="AU90" s="12">
        <f t="shared" si="100"/>
        <v>118037.25839741773</v>
      </c>
      <c r="AV90" s="12">
        <f t="shared" si="101"/>
        <v>5089.6608114749461</v>
      </c>
      <c r="AW90" s="12">
        <f t="shared" si="102"/>
        <v>14734.730323914131</v>
      </c>
      <c r="AX90" s="12">
        <f t="shared" si="103"/>
        <v>4815.1944309580504</v>
      </c>
      <c r="AY90" s="12">
        <f t="shared" si="112"/>
        <v>0.33693416646299934</v>
      </c>
      <c r="AZ90" s="12">
        <f t="shared" si="113"/>
        <v>0.32746644556233345</v>
      </c>
      <c r="BA90" s="12">
        <f t="shared" si="114"/>
        <v>0.13358008075370123</v>
      </c>
      <c r="BB90" s="12">
        <f t="shared" si="115"/>
        <v>0.50839499146272038</v>
      </c>
      <c r="BC90" s="12">
        <f t="shared" si="116"/>
        <v>1684.7418319862302</v>
      </c>
      <c r="BD90" s="12">
        <f t="shared" si="117"/>
        <v>1159.6786246865061</v>
      </c>
      <c r="BE90" s="12">
        <f t="shared" si="118"/>
        <v>0.30754268945501451</v>
      </c>
      <c r="BF90" s="12">
        <f t="shared" si="104"/>
        <v>1043.6336160218664</v>
      </c>
      <c r="BG90" s="12">
        <f t="shared" si="119"/>
        <v>0.39700000000000002</v>
      </c>
      <c r="BH90" s="37"/>
      <c r="BI90" s="12">
        <f t="shared" si="120"/>
        <v>2.5113432541637816E-2</v>
      </c>
      <c r="BJ90" s="12">
        <f t="shared" si="121"/>
        <v>-0.18268226026753498</v>
      </c>
      <c r="BK90" s="12">
        <f t="shared" si="105"/>
        <v>0.43915217084492447</v>
      </c>
      <c r="BL90" s="12">
        <f t="shared" si="106"/>
        <v>-0.5980891712079226</v>
      </c>
      <c r="BM90" s="12">
        <f t="shared" si="122"/>
        <v>0.90655286658797785</v>
      </c>
      <c r="BN90" s="12">
        <f t="shared" si="123"/>
        <v>-0.43000466727890319</v>
      </c>
      <c r="BO90" s="12">
        <f t="shared" si="123"/>
        <v>2.4138215765154527</v>
      </c>
      <c r="BP90" s="12">
        <f t="shared" si="123"/>
        <v>-0.72996755711770078</v>
      </c>
      <c r="BQ90" s="12">
        <f t="shared" si="108"/>
        <v>0.33302856704317374</v>
      </c>
      <c r="BR90" s="12">
        <f t="shared" si="108"/>
        <v>-0.78540232254649911</v>
      </c>
      <c r="BS90" s="12">
        <f t="shared" si="124"/>
        <v>-1.087867719455254</v>
      </c>
      <c r="BT90" s="12">
        <f t="shared" si="125"/>
        <v>-1.1163696854540539</v>
      </c>
      <c r="BU90" s="12">
        <f t="shared" si="126"/>
        <v>-2.0130541251504592</v>
      </c>
      <c r="BV90" s="12">
        <f t="shared" si="127"/>
        <v>-0.67649659128357831</v>
      </c>
      <c r="BW90" s="12">
        <f t="shared" si="128"/>
        <v>0.94391379725202029</v>
      </c>
      <c r="BX90" s="12">
        <f t="shared" si="128"/>
        <v>0.57044437967424588</v>
      </c>
      <c r="BY90" s="12">
        <f t="shared" si="129"/>
        <v>0.30754268945501451</v>
      </c>
      <c r="BZ90" s="12">
        <f t="shared" si="130"/>
        <v>0.46500994598274153</v>
      </c>
      <c r="CA90" s="12">
        <f t="shared" si="131"/>
        <v>-0.92381899829494663</v>
      </c>
    </row>
    <row r="91" spans="1:79" x14ac:dyDescent="0.25">
      <c r="A91" s="10">
        <v>1959</v>
      </c>
      <c r="B91" s="6">
        <v>0.04</v>
      </c>
      <c r="C91" s="10">
        <v>473093</v>
      </c>
      <c r="D91" s="6">
        <v>44621.674709529478</v>
      </c>
      <c r="E91" s="6">
        <v>16325</v>
      </c>
      <c r="F91" s="6">
        <v>5.1991891657665615E-2</v>
      </c>
      <c r="G91" s="6">
        <v>51956.299999999996</v>
      </c>
      <c r="H91" s="6">
        <v>0.29960000000000003</v>
      </c>
      <c r="I91" s="6">
        <v>0.71639448400000005</v>
      </c>
      <c r="J91" s="4">
        <v>0.31199210396039606</v>
      </c>
      <c r="K91" s="6">
        <v>9623</v>
      </c>
      <c r="L91" s="6">
        <v>23734.819223087263</v>
      </c>
      <c r="M91" s="8">
        <v>0.40500000000000003</v>
      </c>
      <c r="N91" s="12">
        <v>73191</v>
      </c>
      <c r="O91" s="12">
        <f t="shared" si="81"/>
        <v>3.0309886656026186E-2</v>
      </c>
      <c r="P91" s="8">
        <v>24379.010033041697</v>
      </c>
      <c r="Q91" s="8">
        <v>644.19080995443255</v>
      </c>
      <c r="R91" s="8">
        <v>40.620269793679618</v>
      </c>
      <c r="S91" s="8">
        <f t="shared" si="109"/>
        <v>0.32955766697093136</v>
      </c>
      <c r="T91" s="36"/>
      <c r="U91" s="4">
        <f t="shared" si="82"/>
        <v>0.04</v>
      </c>
      <c r="V91" s="29">
        <f t="shared" si="83"/>
        <v>473093</v>
      </c>
      <c r="W91" s="29">
        <f t="shared" si="84"/>
        <v>858242.95456175262</v>
      </c>
      <c r="X91" s="29">
        <f t="shared" si="85"/>
        <v>313991.2682440948</v>
      </c>
      <c r="Y91" s="12">
        <f t="shared" si="86"/>
        <v>141738.66280000002</v>
      </c>
      <c r="Z91" s="12">
        <f t="shared" si="87"/>
        <v>331354.33719999995</v>
      </c>
      <c r="AA91" s="12">
        <f t="shared" si="88"/>
        <v>614840.51857990224</v>
      </c>
      <c r="AB91" s="12">
        <f t="shared" si="89"/>
        <v>243402.43598185037</v>
      </c>
      <c r="AC91" s="12">
        <f t="shared" si="110"/>
        <v>73257.90154659182</v>
      </c>
      <c r="AD91" s="12">
        <f t="shared" si="111"/>
        <v>240733.36669750296</v>
      </c>
      <c r="AE91" s="12">
        <f t="shared" si="90"/>
        <v>0.3385022482806635</v>
      </c>
      <c r="AF91" s="12">
        <f t="shared" si="91"/>
        <v>0.32856382460318334</v>
      </c>
      <c r="AK91" s="12">
        <f t="shared" si="92"/>
        <v>0.31199210396039606</v>
      </c>
      <c r="AM91" s="12">
        <f t="shared" si="93"/>
        <v>0.40500000000000003</v>
      </c>
      <c r="AN91" s="37"/>
      <c r="AO91" s="12">
        <f t="shared" si="94"/>
        <v>0.04</v>
      </c>
      <c r="AP91" s="12">
        <f t="shared" si="95"/>
        <v>9105.5945092317979</v>
      </c>
      <c r="AQ91" s="12">
        <f t="shared" si="96"/>
        <v>16518.55414187986</v>
      </c>
      <c r="AR91" s="12">
        <f t="shared" si="97"/>
        <v>6043.3723772496278</v>
      </c>
      <c r="AS91" s="12">
        <f t="shared" si="98"/>
        <v>27280.361149658464</v>
      </c>
      <c r="AT91" s="12">
        <f t="shared" si="99"/>
        <v>7086.1759936288327</v>
      </c>
      <c r="AU91" s="12">
        <f t="shared" si="100"/>
        <v>118338.01070898087</v>
      </c>
      <c r="AV91" s="12">
        <f t="shared" si="101"/>
        <v>5205.2811899797498</v>
      </c>
      <c r="AW91" s="12">
        <f t="shared" si="102"/>
        <v>14099.907334931821</v>
      </c>
      <c r="AX91" s="12">
        <f t="shared" si="103"/>
        <v>5148.2018263960499</v>
      </c>
      <c r="AY91" s="12">
        <f t="shared" si="112"/>
        <v>0.3385022482806635</v>
      </c>
      <c r="AZ91" s="12">
        <f t="shared" si="113"/>
        <v>0.32856382460318334</v>
      </c>
      <c r="BA91" s="12">
        <f t="shared" si="114"/>
        <v>0.13518024032042728</v>
      </c>
      <c r="BB91" s="12">
        <f t="shared" si="115"/>
        <v>0.52041690462592816</v>
      </c>
      <c r="BC91" s="12">
        <f t="shared" si="116"/>
        <v>1750.7323060496412</v>
      </c>
      <c r="BD91" s="12">
        <f t="shared" si="117"/>
        <v>1185.3452239435844</v>
      </c>
      <c r="BE91" s="12">
        <f t="shared" si="118"/>
        <v>0.31199210396039606</v>
      </c>
      <c r="BF91" s="12">
        <f t="shared" si="104"/>
        <v>1074.891684754396</v>
      </c>
      <c r="BG91" s="12">
        <f t="shared" si="119"/>
        <v>0.40500000000000003</v>
      </c>
      <c r="BH91" s="37"/>
      <c r="BI91" s="12">
        <f t="shared" si="120"/>
        <v>0.04</v>
      </c>
      <c r="BJ91" s="12">
        <f t="shared" si="121"/>
        <v>-0.14828974138610204</v>
      </c>
      <c r="BK91" s="12">
        <f t="shared" si="105"/>
        <v>0.44730549534200731</v>
      </c>
      <c r="BL91" s="12">
        <f t="shared" si="106"/>
        <v>-0.55821655050575758</v>
      </c>
      <c r="BM91" s="12">
        <f t="shared" si="122"/>
        <v>0.94898832426887092</v>
      </c>
      <c r="BN91" s="12">
        <f t="shared" si="123"/>
        <v>-0.3990329042987163</v>
      </c>
      <c r="BO91" s="12">
        <f t="shared" si="123"/>
        <v>2.4163662799016739</v>
      </c>
      <c r="BP91" s="12">
        <f t="shared" si="123"/>
        <v>-0.70750502358400025</v>
      </c>
      <c r="BQ91" s="12">
        <f t="shared" si="108"/>
        <v>0.28898947812927134</v>
      </c>
      <c r="BR91" s="12">
        <f t="shared" si="108"/>
        <v>-0.71853125346057556</v>
      </c>
      <c r="BS91" s="12">
        <f t="shared" si="124"/>
        <v>-1.0832245447592104</v>
      </c>
      <c r="BT91" s="12">
        <f t="shared" si="125"/>
        <v>-1.113024168900052</v>
      </c>
      <c r="BU91" s="12">
        <f t="shared" si="126"/>
        <v>-2.0011462775305708</v>
      </c>
      <c r="BV91" s="12">
        <f t="shared" si="127"/>
        <v>-0.65312504896298373</v>
      </c>
      <c r="BW91" s="12">
        <f t="shared" si="128"/>
        <v>0.98233562162981725</v>
      </c>
      <c r="BX91" s="12">
        <f t="shared" si="128"/>
        <v>0.59233552100652065</v>
      </c>
      <c r="BY91" s="12">
        <f t="shared" si="129"/>
        <v>0.31199210396039606</v>
      </c>
      <c r="BZ91" s="12">
        <f t="shared" si="130"/>
        <v>0.49452135875997555</v>
      </c>
      <c r="CA91" s="12">
        <f t="shared" si="131"/>
        <v>-0.90386821187559785</v>
      </c>
    </row>
    <row r="92" spans="1:79" x14ac:dyDescent="0.25">
      <c r="A92" s="10">
        <v>1960</v>
      </c>
      <c r="B92" s="6">
        <v>3.8469945355191257E-2</v>
      </c>
      <c r="C92" s="10">
        <v>502799</v>
      </c>
      <c r="D92" s="6">
        <v>47561.693115292321</v>
      </c>
      <c r="E92" s="6">
        <v>17156</v>
      </c>
      <c r="F92" s="6">
        <v>5.2529937410376711E-2</v>
      </c>
      <c r="G92" s="6">
        <v>52372.5</v>
      </c>
      <c r="H92" s="6">
        <v>0.30229999999999996</v>
      </c>
      <c r="I92" s="6">
        <v>0.70541387799999999</v>
      </c>
      <c r="J92" s="4">
        <v>0.29954683162341583</v>
      </c>
      <c r="K92" s="6">
        <v>9835</v>
      </c>
      <c r="L92" s="6">
        <v>24157.370928952831</v>
      </c>
      <c r="M92" s="8">
        <v>0.40700000000000003</v>
      </c>
      <c r="N92" s="12">
        <v>84960</v>
      </c>
      <c r="O92" s="12">
        <f t="shared" si="81"/>
        <v>4.4664876149656974E-2</v>
      </c>
      <c r="P92" s="8">
        <v>24686.116942470755</v>
      </c>
      <c r="Q92" s="8">
        <v>528.74601351792501</v>
      </c>
      <c r="R92" s="8">
        <v>40.45383829275525</v>
      </c>
      <c r="S92" s="8">
        <f t="shared" si="109"/>
        <v>0.32989472700229167</v>
      </c>
      <c r="T92" s="36"/>
      <c r="U92" s="4">
        <f t="shared" si="82"/>
        <v>3.8469945355191257E-2</v>
      </c>
      <c r="V92" s="29">
        <f t="shared" si="83"/>
        <v>502799</v>
      </c>
      <c r="W92" s="29">
        <f t="shared" si="84"/>
        <v>905420.7078856529</v>
      </c>
      <c r="X92" s="29">
        <f t="shared" si="85"/>
        <v>326594.71618961077</v>
      </c>
      <c r="Y92" s="12">
        <f t="shared" si="86"/>
        <v>151996.13769999999</v>
      </c>
      <c r="Z92" s="12">
        <f t="shared" si="87"/>
        <v>350802.86229999998</v>
      </c>
      <c r="AA92" s="12">
        <f t="shared" si="88"/>
        <v>638696.33277112362</v>
      </c>
      <c r="AB92" s="12">
        <f t="shared" si="89"/>
        <v>266724.37511452934</v>
      </c>
      <c r="AC92" s="12">
        <f t="shared" si="110"/>
        <v>80737.029944133232</v>
      </c>
      <c r="AD92" s="12">
        <f t="shared" si="111"/>
        <v>245857.68624547753</v>
      </c>
      <c r="AE92" s="12">
        <f t="shared" si="90"/>
        <v>0.33711531910629378</v>
      </c>
      <c r="AF92" s="12">
        <f t="shared" si="91"/>
        <v>0.32909243899073592</v>
      </c>
      <c r="AK92" s="12">
        <f t="shared" si="92"/>
        <v>0.29954683162341583</v>
      </c>
      <c r="AM92" s="12">
        <f t="shared" si="93"/>
        <v>0.40700000000000003</v>
      </c>
      <c r="AN92" s="37"/>
      <c r="AO92" s="12">
        <f t="shared" si="94"/>
        <v>3.8469945355191257E-2</v>
      </c>
      <c r="AP92" s="12">
        <f t="shared" si="95"/>
        <v>9600.4391617738311</v>
      </c>
      <c r="AQ92" s="12">
        <f t="shared" si="96"/>
        <v>17288.0940930002</v>
      </c>
      <c r="AR92" s="12">
        <f t="shared" si="97"/>
        <v>6235.9962993863337</v>
      </c>
      <c r="AS92" s="12">
        <f t="shared" si="98"/>
        <v>29022.12758604229</v>
      </c>
      <c r="AT92" s="12">
        <f t="shared" si="99"/>
        <v>7442.4737812995572</v>
      </c>
      <c r="AU92" s="12">
        <f t="shared" si="100"/>
        <v>121952.61497372163</v>
      </c>
      <c r="AV92" s="12">
        <f t="shared" si="101"/>
        <v>5658.7028840311514</v>
      </c>
      <c r="AW92" s="12">
        <f t="shared" si="102"/>
        <v>15415.920558333713</v>
      </c>
      <c r="AX92" s="12">
        <f t="shared" si="103"/>
        <v>5216.0047150588471</v>
      </c>
      <c r="AY92" s="12">
        <f t="shared" si="112"/>
        <v>0.33711531910629378</v>
      </c>
      <c r="AZ92" s="12">
        <f t="shared" si="113"/>
        <v>0.32909243899073592</v>
      </c>
      <c r="BA92" s="12">
        <f t="shared" si="114"/>
        <v>0.13463446907045981</v>
      </c>
      <c r="BB92" s="12">
        <f t="shared" si="115"/>
        <v>0.52501074960584782</v>
      </c>
      <c r="BC92" s="12">
        <f t="shared" si="116"/>
        <v>1851.0875941822458</v>
      </c>
      <c r="BD92" s="12">
        <f t="shared" si="117"/>
        <v>1212.7735395195964</v>
      </c>
      <c r="BE92" s="12">
        <f t="shared" si="118"/>
        <v>0.29954683162341583</v>
      </c>
      <c r="BF92" s="12">
        <f t="shared" si="104"/>
        <v>1117.1312554945075</v>
      </c>
      <c r="BG92" s="12">
        <f t="shared" si="119"/>
        <v>0.40700000000000003</v>
      </c>
      <c r="BH92" s="37"/>
      <c r="BI92" s="12">
        <f t="shared" si="120"/>
        <v>3.8469945355191257E-2</v>
      </c>
      <c r="BJ92" s="12">
        <f t="shared" si="121"/>
        <v>-9.5369903797023786E-2</v>
      </c>
      <c r="BK92" s="12">
        <f t="shared" si="105"/>
        <v>0.49283931462418196</v>
      </c>
      <c r="BL92" s="12">
        <f t="shared" si="106"/>
        <v>-0.52684038947471457</v>
      </c>
      <c r="BM92" s="12">
        <f t="shared" si="122"/>
        <v>1.0108798120002973</v>
      </c>
      <c r="BN92" s="12">
        <f t="shared" si="123"/>
        <v>-0.34997545617614367</v>
      </c>
      <c r="BO92" s="12">
        <f t="shared" si="123"/>
        <v>2.4464538201883745</v>
      </c>
      <c r="BP92" s="12">
        <f t="shared" si="123"/>
        <v>-0.62398405372418642</v>
      </c>
      <c r="BQ92" s="12">
        <f t="shared" si="108"/>
        <v>0.37822203066039373</v>
      </c>
      <c r="BR92" s="12">
        <f t="shared" si="108"/>
        <v>-0.70544701865799275</v>
      </c>
      <c r="BS92" s="12">
        <f t="shared" si="124"/>
        <v>-1.087330213970763</v>
      </c>
      <c r="BT92" s="12">
        <f t="shared" si="125"/>
        <v>-1.1114165981046198</v>
      </c>
      <c r="BU92" s="12">
        <f t="shared" si="126"/>
        <v>-2.0051918093368633</v>
      </c>
      <c r="BV92" s="12">
        <f t="shared" si="127"/>
        <v>-0.64433654116042216</v>
      </c>
      <c r="BW92" s="12">
        <f t="shared" si="128"/>
        <v>1.0380748157233197</v>
      </c>
      <c r="BX92" s="12">
        <f t="shared" si="128"/>
        <v>0.61521137861434672</v>
      </c>
      <c r="BY92" s="12">
        <f t="shared" si="129"/>
        <v>0.29954683162341583</v>
      </c>
      <c r="BZ92" s="12">
        <f t="shared" si="130"/>
        <v>0.53306548096558104</v>
      </c>
      <c r="CA92" s="12">
        <f t="shared" si="131"/>
        <v>-0.89894209353954202</v>
      </c>
    </row>
    <row r="93" spans="1:79" x14ac:dyDescent="0.25">
      <c r="A93" s="10">
        <v>1961</v>
      </c>
      <c r="B93" s="6">
        <v>3.6684931506849316E-2</v>
      </c>
      <c r="C93" s="10">
        <v>516253</v>
      </c>
      <c r="D93" s="6">
        <v>51648.84579656132</v>
      </c>
      <c r="E93" s="6">
        <v>18085</v>
      </c>
      <c r="F93" s="6">
        <v>5.4370628354702057E-2</v>
      </c>
      <c r="G93" s="6">
        <v>52807.436000000002</v>
      </c>
      <c r="H93" s="14">
        <v>0.29799999999999999</v>
      </c>
      <c r="I93" s="6">
        <v>0.69359964129999996</v>
      </c>
      <c r="J93" s="4">
        <v>0.29562371257485032</v>
      </c>
      <c r="K93" s="6">
        <v>9916</v>
      </c>
      <c r="L93" s="6">
        <v>24431.080544572607</v>
      </c>
      <c r="M93" s="8">
        <v>0.40600000000000003</v>
      </c>
      <c r="N93" s="12">
        <v>91836</v>
      </c>
      <c r="O93" s="12">
        <f t="shared" si="81"/>
        <v>6.4111136160103332E-2</v>
      </c>
      <c r="P93" s="8">
        <v>24947.794279659789</v>
      </c>
      <c r="Q93" s="8">
        <v>516.71373508718261</v>
      </c>
      <c r="R93" s="8">
        <v>39.746668474508546</v>
      </c>
      <c r="S93" s="8">
        <f t="shared" si="109"/>
        <v>0.32436202842684914</v>
      </c>
      <c r="T93" s="36"/>
      <c r="U93" s="4">
        <f t="shared" si="82"/>
        <v>3.6684931506849316E-2</v>
      </c>
      <c r="V93" s="29">
        <f t="shared" si="83"/>
        <v>516253</v>
      </c>
      <c r="W93" s="29">
        <f t="shared" si="84"/>
        <v>949940.20410460548</v>
      </c>
      <c r="X93" s="29">
        <f t="shared" si="85"/>
        <v>332624.44351419713</v>
      </c>
      <c r="Y93" s="12">
        <f t="shared" si="86"/>
        <v>153843.394</v>
      </c>
      <c r="Z93" s="12">
        <f t="shared" si="87"/>
        <v>362409.60599999997</v>
      </c>
      <c r="AA93" s="12">
        <f t="shared" si="88"/>
        <v>658878.18482340313</v>
      </c>
      <c r="AB93" s="12">
        <f t="shared" si="89"/>
        <v>291062.01928120235</v>
      </c>
      <c r="AC93" s="12">
        <f t="shared" si="110"/>
        <v>92139.012971477045</v>
      </c>
      <c r="AD93" s="12">
        <f t="shared" si="111"/>
        <v>240485.43054272007</v>
      </c>
      <c r="AE93" s="12">
        <f t="shared" si="90"/>
        <v>0.33122223728757122</v>
      </c>
      <c r="AF93" s="12">
        <f t="shared" si="91"/>
        <v>0.32359978299788</v>
      </c>
      <c r="AK93" s="12">
        <f t="shared" si="92"/>
        <v>0.29562371257485032</v>
      </c>
      <c r="AM93" s="12">
        <f t="shared" si="93"/>
        <v>0.40600000000000003</v>
      </c>
      <c r="AN93" s="37"/>
      <c r="AO93" s="12">
        <f t="shared" si="94"/>
        <v>3.6684931506849316E-2</v>
      </c>
      <c r="AP93" s="12">
        <f t="shared" si="95"/>
        <v>9776.1421327102489</v>
      </c>
      <c r="AQ93" s="12">
        <f t="shared" si="96"/>
        <v>17988.7583276076</v>
      </c>
      <c r="AR93" s="12">
        <f t="shared" si="97"/>
        <v>6298.8182860117868</v>
      </c>
      <c r="AS93" s="12">
        <f t="shared" si="98"/>
        <v>29132.90355547654</v>
      </c>
      <c r="AT93" s="12">
        <f t="shared" si="99"/>
        <v>7625.3908635139942</v>
      </c>
      <c r="AU93" s="12">
        <f t="shared" si="100"/>
        <v>124769.96323461019</v>
      </c>
      <c r="AV93" s="12">
        <f t="shared" si="101"/>
        <v>6124.1800046073122</v>
      </c>
      <c r="AW93" s="12">
        <f t="shared" si="102"/>
        <v>17448.113362572087</v>
      </c>
      <c r="AX93" s="12">
        <f t="shared" si="103"/>
        <v>5060.0077219495306</v>
      </c>
      <c r="AY93" s="12">
        <f t="shared" si="112"/>
        <v>0.33122223728757122</v>
      </c>
      <c r="AZ93" s="12">
        <f t="shared" si="113"/>
        <v>0.32359978299788</v>
      </c>
      <c r="BA93" s="12">
        <f t="shared" si="114"/>
        <v>0.13624161073825505</v>
      </c>
      <c r="BB93" s="12">
        <f t="shared" si="115"/>
        <v>0.52051282051282055</v>
      </c>
      <c r="BC93" s="12">
        <f t="shared" si="116"/>
        <v>1868.3882031947023</v>
      </c>
      <c r="BD93" s="12">
        <f t="shared" si="117"/>
        <v>1227.840545242472</v>
      </c>
      <c r="BE93" s="12">
        <f t="shared" si="118"/>
        <v>0.29562371257485032</v>
      </c>
      <c r="BF93" s="12">
        <f t="shared" si="104"/>
        <v>1137.4862236006768</v>
      </c>
      <c r="BG93" s="12">
        <f t="shared" si="119"/>
        <v>0.40600000000000003</v>
      </c>
      <c r="BH93" s="37"/>
      <c r="BI93" s="12">
        <f t="shared" si="120"/>
        <v>3.6684931506849316E-2</v>
      </c>
      <c r="BJ93" s="12">
        <f t="shared" si="121"/>
        <v>-7.7233805975698344E-2</v>
      </c>
      <c r="BK93" s="12">
        <f t="shared" si="105"/>
        <v>0.5325682781937352</v>
      </c>
      <c r="BL93" s="12">
        <f t="shared" si="106"/>
        <v>-0.51681670508817734</v>
      </c>
      <c r="BM93" s="12">
        <f t="shared" si="122"/>
        <v>1.0146894945416145</v>
      </c>
      <c r="BN93" s="12">
        <f t="shared" si="123"/>
        <v>-0.32569516527419795</v>
      </c>
      <c r="BO93" s="12">
        <f t="shared" si="123"/>
        <v>2.4692930005149791</v>
      </c>
      <c r="BP93" s="12">
        <f t="shared" si="123"/>
        <v>-0.54493387657291847</v>
      </c>
      <c r="BQ93" s="12">
        <f t="shared" si="108"/>
        <v>0.50205277880274701</v>
      </c>
      <c r="BR93" s="12">
        <f t="shared" si="108"/>
        <v>-0.73581073786741247</v>
      </c>
      <c r="BS93" s="12">
        <f t="shared" si="124"/>
        <v>-1.1049657171561731</v>
      </c>
      <c r="BT93" s="12">
        <f t="shared" si="125"/>
        <v>-1.1282477643855406</v>
      </c>
      <c r="BU93" s="12">
        <f t="shared" si="126"/>
        <v>-1.9933254198977173</v>
      </c>
      <c r="BV93" s="12">
        <f t="shared" si="127"/>
        <v>-0.65294076008190471</v>
      </c>
      <c r="BW93" s="12">
        <f t="shared" si="128"/>
        <v>1.0473775963964429</v>
      </c>
      <c r="BX93" s="12">
        <f t="shared" si="128"/>
        <v>0.62755843276755685</v>
      </c>
      <c r="BY93" s="12">
        <f t="shared" si="129"/>
        <v>0.29562371257485032</v>
      </c>
      <c r="BZ93" s="12">
        <f t="shared" si="130"/>
        <v>0.55112222127416266</v>
      </c>
      <c r="CA93" s="12">
        <f t="shared" si="131"/>
        <v>-0.90140211938040438</v>
      </c>
    </row>
    <row r="94" spans="1:79" x14ac:dyDescent="0.25">
      <c r="A94" s="10">
        <v>1962</v>
      </c>
      <c r="B94" s="6">
        <v>3.3575342465753423E-2</v>
      </c>
      <c r="C94" s="10">
        <v>521906</v>
      </c>
      <c r="D94" s="6">
        <v>55205.738847878863</v>
      </c>
      <c r="E94" s="6">
        <v>19199</v>
      </c>
      <c r="F94" s="6">
        <v>5.6282165753986348E-2</v>
      </c>
      <c r="G94" s="6">
        <v>53290.228000000003</v>
      </c>
      <c r="H94" s="6">
        <v>0.29370000000000002</v>
      </c>
      <c r="I94" s="6">
        <v>0.67349678280000003</v>
      </c>
      <c r="J94" s="4">
        <v>0.31649855371900826</v>
      </c>
      <c r="K94" s="6">
        <v>10014</v>
      </c>
      <c r="L94" s="6">
        <v>24605.89508009619</v>
      </c>
      <c r="M94" s="8">
        <v>0.40700000000000003</v>
      </c>
      <c r="N94" s="12">
        <v>92687</v>
      </c>
      <c r="O94" s="12">
        <f t="shared" si="81"/>
        <v>2.6923273531911374E-2</v>
      </c>
      <c r="P94" s="8">
        <v>25263.076422543774</v>
      </c>
      <c r="Q94" s="8">
        <v>657.18134244758244</v>
      </c>
      <c r="R94" s="8">
        <v>39.020387075502953</v>
      </c>
      <c r="S94" s="8">
        <f t="shared" si="109"/>
        <v>0.31671108139063364</v>
      </c>
      <c r="T94" s="36"/>
      <c r="U94" s="4">
        <f t="shared" si="82"/>
        <v>3.3575342465753423E-2</v>
      </c>
      <c r="V94" s="29">
        <f t="shared" si="83"/>
        <v>521906</v>
      </c>
      <c r="W94" s="29">
        <f t="shared" si="84"/>
        <v>980874.45833529881</v>
      </c>
      <c r="X94" s="29">
        <f t="shared" si="85"/>
        <v>341120.4907060666</v>
      </c>
      <c r="Y94" s="12">
        <f t="shared" si="86"/>
        <v>153283.7922</v>
      </c>
      <c r="Z94" s="12">
        <f t="shared" si="87"/>
        <v>368622.20779999997</v>
      </c>
      <c r="AA94" s="12">
        <f t="shared" si="88"/>
        <v>660615.79201951646</v>
      </c>
      <c r="AB94" s="12">
        <f t="shared" si="89"/>
        <v>320258.66631578241</v>
      </c>
      <c r="AC94" s="12">
        <f t="shared" si="110"/>
        <v>60387.305057053709</v>
      </c>
      <c r="AD94" s="12">
        <f t="shared" si="111"/>
        <v>280733.18564901286</v>
      </c>
      <c r="AE94" s="12">
        <f t="shared" si="90"/>
        <v>0.32516989229585797</v>
      </c>
      <c r="AF94" s="12">
        <f t="shared" si="91"/>
        <v>0.31577121351227538</v>
      </c>
      <c r="AK94" s="12">
        <f t="shared" si="92"/>
        <v>0.31649855371900826</v>
      </c>
      <c r="AM94" s="12">
        <f t="shared" si="93"/>
        <v>0.40700000000000003</v>
      </c>
      <c r="AN94" s="37"/>
      <c r="AO94" s="12">
        <f t="shared" si="94"/>
        <v>3.3575342465753423E-2</v>
      </c>
      <c r="AP94" s="12">
        <f t="shared" si="95"/>
        <v>9793.6529751758608</v>
      </c>
      <c r="AQ94" s="12">
        <f t="shared" si="96"/>
        <v>18406.272503380897</v>
      </c>
      <c r="AR94" s="12">
        <f t="shared" si="97"/>
        <v>6401.1827967046156</v>
      </c>
      <c r="AS94" s="12">
        <f t="shared" si="98"/>
        <v>28763.958788091499</v>
      </c>
      <c r="AT94" s="12">
        <f t="shared" si="99"/>
        <v>7685.8412181852327</v>
      </c>
      <c r="AU94" s="12">
        <f t="shared" si="100"/>
        <v>123965.65314367137</v>
      </c>
      <c r="AV94" s="12">
        <f t="shared" si="101"/>
        <v>6677.4524322375119</v>
      </c>
      <c r="AW94" s="12">
        <f t="shared" si="102"/>
        <v>11331.778324734078</v>
      </c>
      <c r="AX94" s="12">
        <f t="shared" si="103"/>
        <v>5853.3388491457854</v>
      </c>
      <c r="AY94" s="12">
        <f t="shared" si="112"/>
        <v>0.32516989229585797</v>
      </c>
      <c r="AZ94" s="12">
        <f t="shared" si="113"/>
        <v>0.31577121351227538</v>
      </c>
      <c r="BA94" s="12">
        <f t="shared" si="114"/>
        <v>0.13857677902621726</v>
      </c>
      <c r="BB94" s="12">
        <f t="shared" si="115"/>
        <v>0.51861815092736807</v>
      </c>
      <c r="BC94" s="12">
        <f t="shared" si="116"/>
        <v>1872.3240547501457</v>
      </c>
      <c r="BD94" s="12">
        <f t="shared" si="117"/>
        <v>1226.725496889964</v>
      </c>
      <c r="BE94" s="12">
        <f t="shared" si="118"/>
        <v>0.31649855371900826</v>
      </c>
      <c r="BF94" s="12">
        <f t="shared" si="104"/>
        <v>1150.7756814898296</v>
      </c>
      <c r="BG94" s="12">
        <f t="shared" si="119"/>
        <v>0.40700000000000003</v>
      </c>
      <c r="BH94" s="37"/>
      <c r="BI94" s="12">
        <f t="shared" si="120"/>
        <v>3.3575342465753423E-2</v>
      </c>
      <c r="BJ94" s="12">
        <f t="shared" si="121"/>
        <v>-7.5444226979861403E-2</v>
      </c>
      <c r="BK94" s="12">
        <f t="shared" si="105"/>
        <v>0.55551275620305618</v>
      </c>
      <c r="BL94" s="12">
        <f t="shared" si="106"/>
        <v>-0.50069596196751331</v>
      </c>
      <c r="BM94" s="12">
        <f t="shared" si="122"/>
        <v>1.0019444252366214</v>
      </c>
      <c r="BN94" s="12">
        <f t="shared" si="123"/>
        <v>-0.31779891388929576</v>
      </c>
      <c r="BO94" s="12">
        <f t="shared" si="123"/>
        <v>2.4628257892165579</v>
      </c>
      <c r="BP94" s="12">
        <f t="shared" si="123"/>
        <v>-0.45844220485454046</v>
      </c>
      <c r="BQ94" s="12">
        <f t="shared" si="108"/>
        <v>7.0432272650644084E-2</v>
      </c>
      <c r="BR94" s="12">
        <f t="shared" si="108"/>
        <v>-0.59016650536720838</v>
      </c>
      <c r="BS94" s="12">
        <f t="shared" si="124"/>
        <v>-1.123407487710528</v>
      </c>
      <c r="BT94" s="12">
        <f t="shared" si="125"/>
        <v>-1.152737335488045</v>
      </c>
      <c r="BU94" s="12">
        <f t="shared" si="126"/>
        <v>-1.9763307457560249</v>
      </c>
      <c r="BV94" s="12">
        <f t="shared" si="127"/>
        <v>-0.65658740663010773</v>
      </c>
      <c r="BW94" s="12">
        <f t="shared" si="128"/>
        <v>1.0494819298690243</v>
      </c>
      <c r="BX94" s="12">
        <f t="shared" si="128"/>
        <v>0.62664988240869846</v>
      </c>
      <c r="BY94" s="12">
        <f t="shared" si="129"/>
        <v>0.31649855371900826</v>
      </c>
      <c r="BZ94" s="12">
        <f t="shared" si="130"/>
        <v>0.56273768126661472</v>
      </c>
      <c r="CA94" s="12">
        <f t="shared" si="131"/>
        <v>-0.89894209353954202</v>
      </c>
    </row>
    <row r="95" spans="1:79" x14ac:dyDescent="0.25">
      <c r="A95" s="10">
        <v>1963</v>
      </c>
      <c r="B95" s="6">
        <v>2.0027397260273975E-2</v>
      </c>
      <c r="C95" s="10">
        <v>547364</v>
      </c>
      <c r="D95" s="6">
        <v>59743.688620893321</v>
      </c>
      <c r="E95" s="6">
        <v>20446</v>
      </c>
      <c r="F95" s="6">
        <v>5.7053441585489729E-2</v>
      </c>
      <c r="G95" s="6">
        <v>53624.2</v>
      </c>
      <c r="H95" s="6">
        <v>0.2994</v>
      </c>
      <c r="I95" s="6">
        <v>0.67945975069999998</v>
      </c>
      <c r="J95" s="4">
        <v>0.30985059625635308</v>
      </c>
      <c r="K95" s="6">
        <v>10067</v>
      </c>
      <c r="L95" s="6">
        <v>24634.864345982955</v>
      </c>
      <c r="M95" s="8">
        <v>0.40899999999999997</v>
      </c>
      <c r="N95" s="12">
        <v>94861</v>
      </c>
      <c r="O95" s="12">
        <f t="shared" si="81"/>
        <v>5.1510893596270479E-2</v>
      </c>
      <c r="P95" s="8">
        <v>25423.969151220263</v>
      </c>
      <c r="Q95" s="8">
        <v>789.1048052373086</v>
      </c>
      <c r="R95" s="8">
        <v>38.857922813502299</v>
      </c>
      <c r="S95" s="8">
        <f t="shared" si="109"/>
        <v>0.31376547710534552</v>
      </c>
      <c r="T95" s="36"/>
      <c r="U95" s="4">
        <f t="shared" si="82"/>
        <v>2.0027397260273975E-2</v>
      </c>
      <c r="V95" s="29">
        <f t="shared" si="83"/>
        <v>547364</v>
      </c>
      <c r="W95" s="29">
        <f t="shared" si="84"/>
        <v>1047153.1069930722</v>
      </c>
      <c r="X95" s="29">
        <f t="shared" si="85"/>
        <v>358365.76079925708</v>
      </c>
      <c r="Y95" s="12">
        <f t="shared" si="86"/>
        <v>163880.78159999999</v>
      </c>
      <c r="Z95" s="12">
        <f t="shared" si="87"/>
        <v>383483.21840000001</v>
      </c>
      <c r="AA95" s="12">
        <f t="shared" si="88"/>
        <v>711498.38902224321</v>
      </c>
      <c r="AB95" s="12">
        <f t="shared" si="89"/>
        <v>335654.71797082893</v>
      </c>
      <c r="AC95" s="12">
        <f t="shared" si="110"/>
        <v>76670.886287503628</v>
      </c>
      <c r="AD95" s="12">
        <f t="shared" si="111"/>
        <v>281694.87451175344</v>
      </c>
      <c r="AE95" s="12">
        <f t="shared" si="90"/>
        <v>0.32381602344585247</v>
      </c>
      <c r="AF95" s="12">
        <f t="shared" si="91"/>
        <v>0.31264874973417806</v>
      </c>
      <c r="AK95" s="12">
        <f t="shared" si="92"/>
        <v>0.30985059625635308</v>
      </c>
      <c r="AM95" s="12">
        <f t="shared" si="93"/>
        <v>0.40899999999999997</v>
      </c>
      <c r="AN95" s="37"/>
      <c r="AO95" s="12">
        <f t="shared" si="94"/>
        <v>2.0027397260273975E-2</v>
      </c>
      <c r="AP95" s="12">
        <f t="shared" si="95"/>
        <v>10207.406357577363</v>
      </c>
      <c r="AQ95" s="12">
        <f t="shared" si="96"/>
        <v>19527.621987704661</v>
      </c>
      <c r="AR95" s="12">
        <f t="shared" si="97"/>
        <v>6682.9110886364197</v>
      </c>
      <c r="AS95" s="12">
        <f t="shared" si="98"/>
        <v>30560.974634586622</v>
      </c>
      <c r="AT95" s="12">
        <f t="shared" si="99"/>
        <v>7945.8987712430007</v>
      </c>
      <c r="AU95" s="12">
        <f t="shared" si="100"/>
        <v>132682.33167529647</v>
      </c>
      <c r="AV95" s="12">
        <f t="shared" si="101"/>
        <v>6954.8764668611257</v>
      </c>
      <c r="AW95" s="12">
        <f t="shared" si="102"/>
        <v>14297.814473223587</v>
      </c>
      <c r="AX95" s="12">
        <f t="shared" si="103"/>
        <v>5836.8107125711786</v>
      </c>
      <c r="AY95" s="12">
        <f t="shared" si="112"/>
        <v>0.32381602344585247</v>
      </c>
      <c r="AZ95" s="12">
        <f t="shared" si="113"/>
        <v>0.31264874973417806</v>
      </c>
      <c r="BA95" s="12">
        <f t="shared" si="114"/>
        <v>0.13660654642618569</v>
      </c>
      <c r="BB95" s="12">
        <f t="shared" si="115"/>
        <v>0.52540679417642022</v>
      </c>
      <c r="BC95" s="12">
        <f t="shared" si="116"/>
        <v>1954.8544951683539</v>
      </c>
      <c r="BD95" s="12">
        <f t="shared" si="117"/>
        <v>1261.584993440011</v>
      </c>
      <c r="BE95" s="12">
        <f t="shared" si="118"/>
        <v>0.30985059625635308</v>
      </c>
      <c r="BF95" s="12">
        <f t="shared" si="104"/>
        <v>1186.0335827921442</v>
      </c>
      <c r="BG95" s="12">
        <f t="shared" si="119"/>
        <v>0.40899999999999997</v>
      </c>
      <c r="BH95" s="37"/>
      <c r="BI95" s="12">
        <f t="shared" si="120"/>
        <v>2.0027397260273975E-2</v>
      </c>
      <c r="BJ95" s="12">
        <f t="shared" si="121"/>
        <v>-3.4065176957258289E-2</v>
      </c>
      <c r="BK95" s="12">
        <f t="shared" si="105"/>
        <v>0.61465122821009543</v>
      </c>
      <c r="BL95" s="12">
        <f t="shared" si="106"/>
        <v>-0.45762506291164079</v>
      </c>
      <c r="BM95" s="12">
        <f t="shared" si="122"/>
        <v>1.0625451090401783</v>
      </c>
      <c r="BN95" s="12">
        <f t="shared" si="123"/>
        <v>-0.28452282951818259</v>
      </c>
      <c r="BO95" s="12">
        <f t="shared" si="123"/>
        <v>2.5307790403575665</v>
      </c>
      <c r="BP95" s="12">
        <f t="shared" si="123"/>
        <v>-0.4177356837990418</v>
      </c>
      <c r="BQ95" s="12">
        <f t="shared" si="108"/>
        <v>0.30292794430263642</v>
      </c>
      <c r="BR95" s="12">
        <f t="shared" si="108"/>
        <v>-0.59299421043641709</v>
      </c>
      <c r="BS95" s="12">
        <f t="shared" si="124"/>
        <v>-1.1275797533365008</v>
      </c>
      <c r="BT95" s="12">
        <f t="shared" si="125"/>
        <v>-1.1626749239079692</v>
      </c>
      <c r="BU95" s="12">
        <f t="shared" si="126"/>
        <v>-1.990650408936772</v>
      </c>
      <c r="BV95" s="12">
        <f t="shared" si="127"/>
        <v>-0.64358247037841099</v>
      </c>
      <c r="BW95" s="12">
        <f t="shared" si="128"/>
        <v>1.0926172242684593</v>
      </c>
      <c r="BX95" s="12">
        <f t="shared" si="128"/>
        <v>0.6546703223571092</v>
      </c>
      <c r="BY95" s="12">
        <f t="shared" si="129"/>
        <v>0.30985059625635308</v>
      </c>
      <c r="BZ95" s="12">
        <f t="shared" si="130"/>
        <v>0.5929160768130739</v>
      </c>
      <c r="CA95" s="12">
        <f t="shared" si="131"/>
        <v>-0.89404012293933532</v>
      </c>
    </row>
    <row r="96" spans="1:79" x14ac:dyDescent="0.25">
      <c r="A96" s="10">
        <v>1964</v>
      </c>
      <c r="B96" s="6">
        <v>3.0573770491803279E-2</v>
      </c>
      <c r="C96" s="10">
        <v>577677</v>
      </c>
      <c r="D96" s="6">
        <v>64279.367429274214</v>
      </c>
      <c r="E96" s="6">
        <v>21925</v>
      </c>
      <c r="F96" s="6">
        <v>5.9076265802515938E-2</v>
      </c>
      <c r="G96" s="6">
        <v>53990.8</v>
      </c>
      <c r="H96" s="6">
        <v>0.29909999999999998</v>
      </c>
      <c r="I96" s="6">
        <v>0.68493741750000003</v>
      </c>
      <c r="J96" s="4">
        <v>0.29779712739083364</v>
      </c>
      <c r="K96" s="6">
        <v>10218</v>
      </c>
      <c r="L96" s="6">
        <v>24923.558064647608</v>
      </c>
      <c r="M96" s="8">
        <v>0.41</v>
      </c>
      <c r="N96" s="12">
        <v>110224</v>
      </c>
      <c r="O96" s="12">
        <f t="shared" si="81"/>
        <v>8.1582445005420778E-2</v>
      </c>
      <c r="P96" s="8">
        <v>25535.709796216917</v>
      </c>
      <c r="Q96" s="8">
        <v>612.15173156930996</v>
      </c>
      <c r="R96" s="8">
        <v>38.862479919866594</v>
      </c>
      <c r="S96" s="8">
        <f t="shared" si="109"/>
        <v>0.31609044828747113</v>
      </c>
      <c r="T96" s="36"/>
      <c r="U96" s="4">
        <f t="shared" si="82"/>
        <v>3.0573770491803279E-2</v>
      </c>
      <c r="V96" s="29">
        <f t="shared" si="83"/>
        <v>577677</v>
      </c>
      <c r="W96" s="29">
        <f t="shared" si="84"/>
        <v>1088074.314719748</v>
      </c>
      <c r="X96" s="29">
        <f t="shared" si="85"/>
        <v>371130.43118352036</v>
      </c>
      <c r="Y96" s="12">
        <f t="shared" si="86"/>
        <v>172783.19069999998</v>
      </c>
      <c r="Z96" s="12">
        <f t="shared" si="87"/>
        <v>404893.80930000002</v>
      </c>
      <c r="AA96" s="12">
        <f t="shared" si="88"/>
        <v>745262.81117222644</v>
      </c>
      <c r="AB96" s="12">
        <f t="shared" si="89"/>
        <v>342811.50354752154</v>
      </c>
      <c r="AC96" s="12">
        <f t="shared" si="110"/>
        <v>93961.906271087209</v>
      </c>
      <c r="AD96" s="12">
        <f t="shared" si="111"/>
        <v>277168.52491243317</v>
      </c>
      <c r="AE96" s="12">
        <f t="shared" si="90"/>
        <v>0.32385399933222164</v>
      </c>
      <c r="AF96" s="12">
        <f t="shared" si="91"/>
        <v>0.31522783150472111</v>
      </c>
      <c r="AK96" s="12">
        <f t="shared" si="92"/>
        <v>0.29779712739083364</v>
      </c>
      <c r="AM96" s="12">
        <f t="shared" si="93"/>
        <v>0.41</v>
      </c>
      <c r="AN96" s="37"/>
      <c r="AO96" s="12">
        <f t="shared" si="94"/>
        <v>3.0573770491803279E-2</v>
      </c>
      <c r="AP96" s="12">
        <f t="shared" si="95"/>
        <v>10699.545107685013</v>
      </c>
      <c r="AQ96" s="12">
        <f t="shared" si="96"/>
        <v>20152.957813548754</v>
      </c>
      <c r="AR96" s="12">
        <f t="shared" si="97"/>
        <v>6873.956881237551</v>
      </c>
      <c r="AS96" s="12">
        <f t="shared" si="98"/>
        <v>32002.339417085866</v>
      </c>
      <c r="AT96" s="12">
        <f t="shared" si="99"/>
        <v>8332.567962196028</v>
      </c>
      <c r="AU96" s="12">
        <f t="shared" si="100"/>
        <v>138035.14879798528</v>
      </c>
      <c r="AV96" s="12">
        <f t="shared" si="101"/>
        <v>7054.9365930558033</v>
      </c>
      <c r="AW96" s="12">
        <f t="shared" si="102"/>
        <v>17403.318022901531</v>
      </c>
      <c r="AX96" s="12">
        <f t="shared" si="103"/>
        <v>5704.027865497108</v>
      </c>
      <c r="AY96" s="12">
        <f t="shared" si="112"/>
        <v>0.32385399933222164</v>
      </c>
      <c r="AZ96" s="12">
        <f t="shared" si="113"/>
        <v>0.31522783150472111</v>
      </c>
      <c r="BA96" s="12">
        <f t="shared" si="114"/>
        <v>0.13707790036777001</v>
      </c>
      <c r="BB96" s="12">
        <f t="shared" si="115"/>
        <v>0.5264659723213011</v>
      </c>
      <c r="BC96" s="12">
        <f t="shared" si="116"/>
        <v>2022.7412700901468</v>
      </c>
      <c r="BD96" s="12">
        <f t="shared" si="117"/>
        <v>1309.7660890728746</v>
      </c>
      <c r="BE96" s="12">
        <f t="shared" si="118"/>
        <v>0.29779712739083364</v>
      </c>
      <c r="BF96" s="12">
        <f t="shared" si="104"/>
        <v>1225.1681962979419</v>
      </c>
      <c r="BG96" s="12">
        <f t="shared" si="119"/>
        <v>0.41</v>
      </c>
      <c r="BH96" s="37"/>
      <c r="BI96" s="12">
        <f t="shared" si="120"/>
        <v>3.0573770491803279E-2</v>
      </c>
      <c r="BJ96" s="12">
        <f t="shared" si="121"/>
        <v>1.3022480021073956E-2</v>
      </c>
      <c r="BK96" s="12">
        <f t="shared" si="105"/>
        <v>0.64617232013180625</v>
      </c>
      <c r="BL96" s="12">
        <f t="shared" si="106"/>
        <v>-0.42943884156702611</v>
      </c>
      <c r="BM96" s="12">
        <f t="shared" si="122"/>
        <v>1.1086302596688846</v>
      </c>
      <c r="BN96" s="12">
        <f t="shared" si="123"/>
        <v>-0.23700705979695791</v>
      </c>
      <c r="BO96" s="12">
        <f t="shared" si="123"/>
        <v>2.5703296069183725</v>
      </c>
      <c r="BP96" s="12">
        <f t="shared" si="123"/>
        <v>-0.40345114949688243</v>
      </c>
      <c r="BQ96" s="12">
        <f t="shared" si="108"/>
        <v>0.49948213177001893</v>
      </c>
      <c r="BR96" s="12">
        <f t="shared" si="108"/>
        <v>-0.61600617888708897</v>
      </c>
      <c r="BS96" s="12">
        <f t="shared" si="124"/>
        <v>-1.1274624840942105</v>
      </c>
      <c r="BT96" s="12">
        <f t="shared" si="125"/>
        <v>-1.1544596269753755</v>
      </c>
      <c r="BU96" s="12">
        <f t="shared" si="126"/>
        <v>-1.9872058989315944</v>
      </c>
      <c r="BV96" s="12">
        <f t="shared" si="127"/>
        <v>-0.64156857946575208</v>
      </c>
      <c r="BW96" s="12">
        <f t="shared" si="128"/>
        <v>1.1267551164593208</v>
      </c>
      <c r="BX96" s="12">
        <f t="shared" si="128"/>
        <v>0.69215002393487068</v>
      </c>
      <c r="BY96" s="12">
        <f t="shared" si="129"/>
        <v>0.29779712739083364</v>
      </c>
      <c r="BZ96" s="12">
        <f t="shared" si="130"/>
        <v>0.62537959829666168</v>
      </c>
      <c r="CA96" s="12">
        <f t="shared" si="131"/>
        <v>-0.89159811928378363</v>
      </c>
    </row>
    <row r="97" spans="1:79" x14ac:dyDescent="0.25">
      <c r="A97" s="10">
        <v>1965</v>
      </c>
      <c r="B97" s="6">
        <v>4.8332919260695932E-2</v>
      </c>
      <c r="C97" s="10">
        <v>589975</v>
      </c>
      <c r="D97" s="6">
        <v>69406.897824303611</v>
      </c>
      <c r="E97" s="6">
        <v>23433</v>
      </c>
      <c r="F97" s="6">
        <v>6.2555193016653243E-2</v>
      </c>
      <c r="G97" s="6">
        <v>54350.3</v>
      </c>
      <c r="H97" s="6">
        <v>0.29880000000000001</v>
      </c>
      <c r="I97" s="6">
        <v>0.68159246439999999</v>
      </c>
      <c r="J97" s="4">
        <v>0.30862874251497008</v>
      </c>
      <c r="K97" s="6">
        <v>10325</v>
      </c>
      <c r="L97" s="6">
        <v>25177.288876207549</v>
      </c>
      <c r="M97" s="8">
        <v>0.41</v>
      </c>
      <c r="N97" s="12">
        <v>115389</v>
      </c>
      <c r="O97" s="12">
        <f t="shared" si="81"/>
        <v>6.4677369851093069E-2</v>
      </c>
      <c r="P97" s="8">
        <v>25760.411824179911</v>
      </c>
      <c r="Q97" s="8">
        <v>583.12294797236336</v>
      </c>
      <c r="R97" s="8">
        <v>38.415059341785167</v>
      </c>
      <c r="S97" s="8">
        <f t="shared" si="109"/>
        <v>0.3128790062461056</v>
      </c>
      <c r="T97" s="36"/>
      <c r="U97" s="4">
        <f t="shared" si="82"/>
        <v>4.8332919260695932E-2</v>
      </c>
      <c r="V97" s="29">
        <f t="shared" si="83"/>
        <v>589975</v>
      </c>
      <c r="W97" s="29">
        <f t="shared" si="84"/>
        <v>1109530.5517773132</v>
      </c>
      <c r="X97" s="29">
        <f t="shared" si="85"/>
        <v>374597.19761014474</v>
      </c>
      <c r="Y97" s="12">
        <f t="shared" si="86"/>
        <v>176284.53</v>
      </c>
      <c r="Z97" s="12">
        <f t="shared" si="87"/>
        <v>413690.47000000003</v>
      </c>
      <c r="AA97" s="12">
        <f t="shared" si="88"/>
        <v>756247.66311299067</v>
      </c>
      <c r="AB97" s="12">
        <f t="shared" si="89"/>
        <v>353282.8886643225</v>
      </c>
      <c r="AC97" s="12">
        <f t="shared" si="110"/>
        <v>101296.21388336485</v>
      </c>
      <c r="AD97" s="12">
        <f t="shared" si="111"/>
        <v>273300.98372677993</v>
      </c>
      <c r="AE97" s="12">
        <f t="shared" si="90"/>
        <v>0.32012549451487637</v>
      </c>
      <c r="AF97" s="12">
        <f t="shared" si="91"/>
        <v>0.31207384088290879</v>
      </c>
      <c r="AK97" s="12">
        <f t="shared" si="92"/>
        <v>0.30862874251497008</v>
      </c>
      <c r="AM97" s="12">
        <f t="shared" si="93"/>
        <v>0.41</v>
      </c>
      <c r="AN97" s="37"/>
      <c r="AO97" s="12">
        <f t="shared" si="94"/>
        <v>4.8332919260695932E-2</v>
      </c>
      <c r="AP97" s="12">
        <f t="shared" si="95"/>
        <v>10855.045878311619</v>
      </c>
      <c r="AQ97" s="12">
        <f t="shared" si="96"/>
        <v>20414.432887717514</v>
      </c>
      <c r="AR97" s="12">
        <f t="shared" si="97"/>
        <v>6892.2746996823334</v>
      </c>
      <c r="AS97" s="12">
        <f t="shared" si="98"/>
        <v>32434.877084395113</v>
      </c>
      <c r="AT97" s="12">
        <f t="shared" si="99"/>
        <v>8457.2868554134529</v>
      </c>
      <c r="AU97" s="12">
        <f t="shared" si="100"/>
        <v>139143.23621267785</v>
      </c>
      <c r="AV97" s="12">
        <f t="shared" si="101"/>
        <v>7222.3436293885825</v>
      </c>
      <c r="AW97" s="12">
        <f t="shared" si="102"/>
        <v>18637.654968484967</v>
      </c>
      <c r="AX97" s="12">
        <f t="shared" si="103"/>
        <v>5587.2324475931528</v>
      </c>
      <c r="AY97" s="12">
        <f t="shared" si="112"/>
        <v>0.32012549451487637</v>
      </c>
      <c r="AZ97" s="12">
        <f t="shared" si="113"/>
        <v>0.31207384088290879</v>
      </c>
      <c r="BA97" s="12">
        <f t="shared" si="114"/>
        <v>0.13721552878179386</v>
      </c>
      <c r="BB97" s="12">
        <f t="shared" si="115"/>
        <v>0.52624073017683959</v>
      </c>
      <c r="BC97" s="12">
        <f t="shared" si="116"/>
        <v>2061.8138034044568</v>
      </c>
      <c r="BD97" s="12">
        <f t="shared" si="117"/>
        <v>1329.3748575274938</v>
      </c>
      <c r="BE97" s="12">
        <f t="shared" si="118"/>
        <v>0.30862874251497008</v>
      </c>
      <c r="BF97" s="12">
        <f t="shared" si="104"/>
        <v>1247.0589135661075</v>
      </c>
      <c r="BG97" s="12">
        <f t="shared" si="119"/>
        <v>0.41</v>
      </c>
      <c r="BH97" s="37"/>
      <c r="BI97" s="12">
        <f t="shared" si="120"/>
        <v>4.8332919260695932E-2</v>
      </c>
      <c r="BJ97" s="12">
        <f t="shared" si="121"/>
        <v>2.745128254685527E-2</v>
      </c>
      <c r="BK97" s="12">
        <f t="shared" si="105"/>
        <v>0.65906339794727431</v>
      </c>
      <c r="BL97" s="12">
        <f t="shared" si="106"/>
        <v>-0.42677757161116076</v>
      </c>
      <c r="BM97" s="12">
        <f t="shared" si="122"/>
        <v>1.1220555498174261</v>
      </c>
      <c r="BN97" s="12">
        <f t="shared" si="123"/>
        <v>-0.22215032773037585</v>
      </c>
      <c r="BO97" s="12">
        <f t="shared" si="123"/>
        <v>2.5783251316619995</v>
      </c>
      <c r="BP97" s="12">
        <f t="shared" si="123"/>
        <v>-0.37999924460144252</v>
      </c>
      <c r="BQ97" s="12">
        <f t="shared" si="108"/>
        <v>0.56800524768879956</v>
      </c>
      <c r="BR97" s="12">
        <f t="shared" si="108"/>
        <v>-0.63669467254905698</v>
      </c>
      <c r="BS97" s="12">
        <f t="shared" si="124"/>
        <v>-1.1390421897080723</v>
      </c>
      <c r="BT97" s="12">
        <f t="shared" si="125"/>
        <v>-1.1645154496779595</v>
      </c>
      <c r="BU97" s="12">
        <f t="shared" si="126"/>
        <v>-1.9862023865543543</v>
      </c>
      <c r="BV97" s="12">
        <f t="shared" si="127"/>
        <v>-0.64199650900655247</v>
      </c>
      <c r="BW97" s="12">
        <f t="shared" si="128"/>
        <v>1.1458875431144775</v>
      </c>
      <c r="BX97" s="12">
        <f t="shared" si="128"/>
        <v>0.70701026042462911</v>
      </c>
      <c r="BY97" s="12">
        <f t="shared" si="129"/>
        <v>0.30862874251497008</v>
      </c>
      <c r="BZ97" s="12">
        <f t="shared" si="130"/>
        <v>0.64308937044580383</v>
      </c>
      <c r="CA97" s="12">
        <f t="shared" si="131"/>
        <v>-0.89159811928378363</v>
      </c>
    </row>
    <row r="98" spans="1:79" x14ac:dyDescent="0.25">
      <c r="A98" s="10">
        <v>1966</v>
      </c>
      <c r="B98" s="6">
        <v>4.7241674173588474E-2</v>
      </c>
      <c r="C98" s="10">
        <v>599211</v>
      </c>
      <c r="D98" s="6">
        <v>75868.015058444798</v>
      </c>
      <c r="E98" s="6">
        <v>24892</v>
      </c>
      <c r="F98" s="6">
        <v>6.5791515843333981E-2</v>
      </c>
      <c r="G98" s="6">
        <v>54645.1</v>
      </c>
      <c r="H98" s="6">
        <v>0.28939999999999999</v>
      </c>
      <c r="I98" s="6">
        <v>0.6628949046</v>
      </c>
      <c r="J98" s="4">
        <v>0.31549116541353389</v>
      </c>
      <c r="K98" s="6">
        <v>10259</v>
      </c>
      <c r="L98" s="6">
        <v>25328.128846859327</v>
      </c>
      <c r="M98" s="8">
        <v>0.40500000000000003</v>
      </c>
      <c r="N98" s="12">
        <v>115141</v>
      </c>
      <c r="O98" s="12">
        <f t="shared" ref="O98:O129" si="132">1-(W99-N98)/W98</f>
        <v>7.7156984153362917E-2</v>
      </c>
      <c r="P98" s="8">
        <v>25970.18546967976</v>
      </c>
      <c r="Q98" s="8">
        <v>642.05662282043431</v>
      </c>
      <c r="R98" s="8">
        <v>37.338931872513193</v>
      </c>
      <c r="S98" s="8">
        <f t="shared" si="109"/>
        <v>0.30346506335609752</v>
      </c>
      <c r="T98" s="36"/>
      <c r="U98" s="4">
        <f t="shared" ref="U98:U129" si="133">B98</f>
        <v>4.7241674173588474E-2</v>
      </c>
      <c r="V98" s="29">
        <f t="shared" ref="V98:V129" si="134">C98</f>
        <v>599211</v>
      </c>
      <c r="W98" s="29">
        <f t="shared" ref="W98:W129" si="135">D98/F98</f>
        <v>1153158.0339189246</v>
      </c>
      <c r="X98" s="29">
        <f t="shared" ref="X98:X129" si="136">E98/F98</f>
        <v>378346.65581006015</v>
      </c>
      <c r="Y98" s="12">
        <f t="shared" ref="Y98:Y129" si="137">V98*H98</f>
        <v>173411.66339999999</v>
      </c>
      <c r="Z98" s="12">
        <f t="shared" ref="Z98:Z129" si="138">V98*(1-H98)</f>
        <v>425799.33659999998</v>
      </c>
      <c r="AA98" s="12">
        <f t="shared" ref="AA98:AA129" si="139">W98*I98</f>
        <v>764422.58488340909</v>
      </c>
      <c r="AB98" s="12">
        <f t="shared" ref="AB98:AB129" si="140">W98*(1-I98)</f>
        <v>388735.44903551554</v>
      </c>
      <c r="AC98" s="12">
        <f t="shared" si="110"/>
        <v>84831.442004944372</v>
      </c>
      <c r="AD98" s="12">
        <f t="shared" si="111"/>
        <v>293515.21380511578</v>
      </c>
      <c r="AE98" s="12">
        <f t="shared" ref="AE98:AE129" si="141">R98/(24*5)</f>
        <v>0.3111577656042766</v>
      </c>
      <c r="AF98" s="12">
        <f t="shared" ref="AF98:AF129" si="142">(P98*0.9-Q98)/(P98*0.9)*(R98/24/5)</f>
        <v>0.30261031866185539</v>
      </c>
      <c r="AK98" s="12">
        <f t="shared" ref="AK98:AK129" si="143">J98</f>
        <v>0.31549116541353389</v>
      </c>
      <c r="AM98" s="12">
        <f t="shared" ref="AM98:AM129" si="144">M98</f>
        <v>0.40500000000000003</v>
      </c>
      <c r="AN98" s="37"/>
      <c r="AO98" s="12">
        <f t="shared" ref="AO98:AO129" si="145">U98</f>
        <v>4.7241674173588474E-2</v>
      </c>
      <c r="AP98" s="12">
        <f t="shared" ref="AP98:AP129" si="146">V98*1000/G98</f>
        <v>10965.50285386979</v>
      </c>
      <c r="AQ98" s="12">
        <f t="shared" ref="AQ98:AQ129" si="147">W98*1000/G98</f>
        <v>21102.679543434355</v>
      </c>
      <c r="AR98" s="12">
        <f t="shared" ref="AR98:AR129" si="148">X98*1000/G98</f>
        <v>6923.7068979663345</v>
      </c>
      <c r="AS98" s="12">
        <f t="shared" ref="AS98:AS129" si="149">Y98*1000/(G98*0.1)</f>
        <v>31734.165259099162</v>
      </c>
      <c r="AT98" s="12">
        <f t="shared" ref="AT98:AT129" si="150">Z98*1000/(G98*0.9)</f>
        <v>8657.8736977331919</v>
      </c>
      <c r="AU98" s="12">
        <f t="shared" ref="AU98:AU129" si="151">AA98*1000/(G98*0.1)</f>
        <v>139888.58742749286</v>
      </c>
      <c r="AV98" s="12">
        <f t="shared" ref="AV98:AV129" si="152">AB98*1000/(G98*0.9)</f>
        <v>7904.2453340945194</v>
      </c>
      <c r="AW98" s="12">
        <f t="shared" ref="AW98:AW129" si="153">AC98*1000/(G98*0.1)</f>
        <v>15524.071143605623</v>
      </c>
      <c r="AX98" s="12">
        <f t="shared" ref="AX98:AX129" si="154">AD98*1000/(G98*0.9)</f>
        <v>5968.1108706730802</v>
      </c>
      <c r="AY98" s="12">
        <f t="shared" si="112"/>
        <v>0.3111577656042766</v>
      </c>
      <c r="AZ98" s="12">
        <f t="shared" si="113"/>
        <v>0.30261031866185539</v>
      </c>
      <c r="BA98" s="12">
        <f t="shared" si="114"/>
        <v>0.13994471319972362</v>
      </c>
      <c r="BB98" s="12">
        <f t="shared" si="115"/>
        <v>0.51294680551646499</v>
      </c>
      <c r="BC98" s="12">
        <f t="shared" si="116"/>
        <v>2054.4990400490146</v>
      </c>
      <c r="BD98" s="12">
        <f t="shared" si="117"/>
        <v>1353.4259820912312</v>
      </c>
      <c r="BE98" s="12">
        <f t="shared" si="118"/>
        <v>0.31549116541353389</v>
      </c>
      <c r="BF98" s="12">
        <f t="shared" ref="BF98:BF129" si="155">AP98/(AQ98^0.3)/(S98^0.7)</f>
        <v>1274.239845055889</v>
      </c>
      <c r="BG98" s="12">
        <f t="shared" si="119"/>
        <v>0.40500000000000003</v>
      </c>
      <c r="BH98" s="37"/>
      <c r="BI98" s="12">
        <f t="shared" si="120"/>
        <v>4.7241674173588474E-2</v>
      </c>
      <c r="BJ98" s="12">
        <f t="shared" si="121"/>
        <v>3.757549348175912E-2</v>
      </c>
      <c r="BK98" s="12">
        <f t="shared" ref="BK98:BK129" si="156">LN(AQ98/$AP$153)</f>
        <v>0.69222127775636844</v>
      </c>
      <c r="BL98" s="12">
        <f t="shared" ref="BL98:BL129" si="157">LN(AR98/$AP$153)</f>
        <v>-0.42222744214087998</v>
      </c>
      <c r="BM98" s="12">
        <f t="shared" si="122"/>
        <v>1.100215121691051</v>
      </c>
      <c r="BN98" s="12">
        <f t="shared" si="123"/>
        <v>-0.19870958625562479</v>
      </c>
      <c r="BO98" s="12">
        <f t="shared" si="123"/>
        <v>2.5836675544571932</v>
      </c>
      <c r="BP98" s="12">
        <f t="shared" si="123"/>
        <v>-0.28977874804613873</v>
      </c>
      <c r="BQ98" s="12">
        <f t="shared" si="108"/>
        <v>0.38521304906762427</v>
      </c>
      <c r="BR98" s="12">
        <f t="shared" si="108"/>
        <v>-0.57074830698805479</v>
      </c>
      <c r="BS98" s="12">
        <f t="shared" si="124"/>
        <v>-1.1674552105271794</v>
      </c>
      <c r="BT98" s="12">
        <f t="shared" si="125"/>
        <v>-1.1953093782031421</v>
      </c>
      <c r="BU98" s="12">
        <f t="shared" si="126"/>
        <v>-1.9665078400848897</v>
      </c>
      <c r="BV98" s="12">
        <f t="shared" si="127"/>
        <v>-0.66758313213821385</v>
      </c>
      <c r="BW98" s="12">
        <f t="shared" si="128"/>
        <v>1.1423335027229191</v>
      </c>
      <c r="BX98" s="12">
        <f t="shared" si="128"/>
        <v>0.72494060290041729</v>
      </c>
      <c r="BY98" s="12">
        <f t="shared" si="129"/>
        <v>0.31549116541353389</v>
      </c>
      <c r="BZ98" s="12">
        <f t="shared" si="130"/>
        <v>0.66465126148117637</v>
      </c>
      <c r="CA98" s="12">
        <f t="shared" si="131"/>
        <v>-0.90386821187559785</v>
      </c>
    </row>
    <row r="99" spans="1:79" x14ac:dyDescent="0.25">
      <c r="A99" s="10">
        <v>1967</v>
      </c>
      <c r="B99" s="6">
        <v>5.6325992739177273E-2</v>
      </c>
      <c r="C99" s="10">
        <v>615879</v>
      </c>
      <c r="D99" s="6">
        <v>79903.466152355395</v>
      </c>
      <c r="E99" s="6">
        <v>26321</v>
      </c>
      <c r="F99" s="6">
        <v>6.7753568476924847E-2</v>
      </c>
      <c r="G99" s="6">
        <v>54961.200000000004</v>
      </c>
      <c r="H99" s="6">
        <v>0.2878</v>
      </c>
      <c r="I99" s="6">
        <v>0.66712903980000005</v>
      </c>
      <c r="J99" s="4">
        <v>0.33283790361836763</v>
      </c>
      <c r="K99" s="6">
        <v>10191</v>
      </c>
      <c r="L99" s="6">
        <v>24965.513553173274</v>
      </c>
      <c r="M99" s="8">
        <v>0.40799999999999997</v>
      </c>
      <c r="N99" s="12">
        <v>125191</v>
      </c>
      <c r="O99" s="12">
        <f t="shared" si="132"/>
        <v>6.5291224143337212E-2</v>
      </c>
      <c r="P99" s="8">
        <v>25836.719977753713</v>
      </c>
      <c r="Q99" s="8">
        <v>871.20642458043847</v>
      </c>
      <c r="R99" s="8">
        <v>37.106578582532499</v>
      </c>
      <c r="S99" s="8">
        <f t="shared" si="109"/>
        <v>0.29879463263646755</v>
      </c>
      <c r="T99" s="36"/>
      <c r="U99" s="4">
        <f t="shared" si="133"/>
        <v>5.6325992739177273E-2</v>
      </c>
      <c r="V99" s="29">
        <f t="shared" si="134"/>
        <v>615879</v>
      </c>
      <c r="W99" s="29">
        <f t="shared" si="135"/>
        <v>1179324.8377695191</v>
      </c>
      <c r="X99" s="29">
        <f t="shared" si="136"/>
        <v>388481.38321990031</v>
      </c>
      <c r="Y99" s="12">
        <f t="shared" si="137"/>
        <v>177249.9762</v>
      </c>
      <c r="Z99" s="12">
        <f t="shared" si="138"/>
        <v>438629.02379999997</v>
      </c>
      <c r="AA99" s="12">
        <f t="shared" si="139"/>
        <v>786761.84663347004</v>
      </c>
      <c r="AB99" s="12">
        <f t="shared" si="140"/>
        <v>392562.99113604898</v>
      </c>
      <c r="AC99" s="12">
        <f t="shared" si="110"/>
        <v>76972.012614109975</v>
      </c>
      <c r="AD99" s="12">
        <f t="shared" si="111"/>
        <v>311509.37060579035</v>
      </c>
      <c r="AE99" s="12">
        <f t="shared" si="141"/>
        <v>0.30922148818777084</v>
      </c>
      <c r="AF99" s="12">
        <f t="shared" si="142"/>
        <v>0.29763609313076717</v>
      </c>
      <c r="AK99" s="12">
        <f t="shared" si="143"/>
        <v>0.33283790361836763</v>
      </c>
      <c r="AM99" s="12">
        <f t="shared" si="144"/>
        <v>0.40799999999999997</v>
      </c>
      <c r="AN99" s="37"/>
      <c r="AO99" s="12">
        <f t="shared" si="145"/>
        <v>5.6325992739177273E-2</v>
      </c>
      <c r="AP99" s="12">
        <f t="shared" si="146"/>
        <v>11205.705115608829</v>
      </c>
      <c r="AQ99" s="12">
        <f t="shared" si="147"/>
        <v>21457.407002931504</v>
      </c>
      <c r="AR99" s="12">
        <f t="shared" si="148"/>
        <v>7068.2842299640524</v>
      </c>
      <c r="AS99" s="12">
        <f t="shared" si="149"/>
        <v>32250.019322722212</v>
      </c>
      <c r="AT99" s="12">
        <f t="shared" si="150"/>
        <v>8867.4479814851184</v>
      </c>
      <c r="AU99" s="12">
        <f t="shared" si="151"/>
        <v>143148.59330463491</v>
      </c>
      <c r="AV99" s="12">
        <f t="shared" si="152"/>
        <v>7936.1640805200141</v>
      </c>
      <c r="AW99" s="12">
        <f t="shared" si="153"/>
        <v>14004.791127942979</v>
      </c>
      <c r="AX99" s="12">
        <f t="shared" si="154"/>
        <v>6297.561241299728</v>
      </c>
      <c r="AY99" s="12">
        <f t="shared" si="112"/>
        <v>0.30922148818777084</v>
      </c>
      <c r="AZ99" s="12">
        <f t="shared" si="113"/>
        <v>0.29763609313076717</v>
      </c>
      <c r="BA99" s="12">
        <f t="shared" si="114"/>
        <v>0.14176511466296038</v>
      </c>
      <c r="BB99" s="12">
        <f t="shared" si="115"/>
        <v>0.51558550968828987</v>
      </c>
      <c r="BC99" s="12">
        <f t="shared" si="116"/>
        <v>2082.5962766861912</v>
      </c>
      <c r="BD99" s="12">
        <f t="shared" si="117"/>
        <v>1400.6690790599</v>
      </c>
      <c r="BE99" s="12">
        <f t="shared" si="118"/>
        <v>0.33283790361836763</v>
      </c>
      <c r="BF99" s="12">
        <f t="shared" si="155"/>
        <v>1309.8002338278304</v>
      </c>
      <c r="BG99" s="12">
        <f t="shared" si="119"/>
        <v>0.40799999999999997</v>
      </c>
      <c r="BH99" s="37"/>
      <c r="BI99" s="12">
        <f t="shared" si="120"/>
        <v>5.6325992739177273E-2</v>
      </c>
      <c r="BJ99" s="12">
        <f t="shared" si="121"/>
        <v>5.9244286687998471E-2</v>
      </c>
      <c r="BK99" s="12">
        <f t="shared" si="156"/>
        <v>0.70889115334596164</v>
      </c>
      <c r="BL99" s="12">
        <f t="shared" si="157"/>
        <v>-0.40156097995985102</v>
      </c>
      <c r="BM99" s="12">
        <f t="shared" ref="BM99:BM129" si="158">LN(AS99/$AP$153)</f>
        <v>1.1163398951531747</v>
      </c>
      <c r="BN99" s="12">
        <f t="shared" si="123"/>
        <v>-0.17479170579263523</v>
      </c>
      <c r="BO99" s="12">
        <f t="shared" si="123"/>
        <v>2.606704457530463</v>
      </c>
      <c r="BP99" s="12">
        <f t="shared" si="123"/>
        <v>-0.28574870200501568</v>
      </c>
      <c r="BQ99" s="12">
        <f t="shared" si="108"/>
        <v>0.28222074725207308</v>
      </c>
      <c r="BR99" s="12">
        <f t="shared" si="108"/>
        <v>-0.5170162933450263</v>
      </c>
      <c r="BS99" s="12">
        <f t="shared" si="124"/>
        <v>-1.173697468604145</v>
      </c>
      <c r="BT99" s="12">
        <f t="shared" si="125"/>
        <v>-1.2118837026957663</v>
      </c>
      <c r="BU99" s="12">
        <f t="shared" si="126"/>
        <v>-1.9535837130431515</v>
      </c>
      <c r="BV99" s="12">
        <f t="shared" si="127"/>
        <v>-0.66245211209734178</v>
      </c>
      <c r="BW99" s="12">
        <f t="shared" si="128"/>
        <v>1.1559167859169381</v>
      </c>
      <c r="BX99" s="12">
        <f t="shared" si="128"/>
        <v>0.75925149669590675</v>
      </c>
      <c r="BY99" s="12">
        <f t="shared" si="129"/>
        <v>0.33283790361836763</v>
      </c>
      <c r="BZ99" s="12">
        <f t="shared" si="130"/>
        <v>0.69217609294840099</v>
      </c>
      <c r="CA99" s="12">
        <f t="shared" si="131"/>
        <v>-0.89648810457797545</v>
      </c>
    </row>
    <row r="100" spans="1:79" x14ac:dyDescent="0.25">
      <c r="A100" s="10">
        <v>1968</v>
      </c>
      <c r="B100" s="6">
        <v>3.7155343685456206E-2</v>
      </c>
      <c r="C100" s="10">
        <v>649439</v>
      </c>
      <c r="D100" s="6">
        <v>86584.410640628106</v>
      </c>
      <c r="E100" s="6">
        <v>28540</v>
      </c>
      <c r="F100" s="6">
        <v>7.0536262836078528E-2</v>
      </c>
      <c r="G100" s="6">
        <v>55212.899999999994</v>
      </c>
      <c r="H100" s="6">
        <v>0.28550000000000003</v>
      </c>
      <c r="I100" s="6">
        <v>0.67358559370000004</v>
      </c>
      <c r="J100" s="4">
        <v>0.34763429222443748</v>
      </c>
      <c r="K100" s="6">
        <v>10193</v>
      </c>
      <c r="L100" s="6">
        <v>24814.6735825215</v>
      </c>
      <c r="M100" s="8">
        <v>0.41100000000000003</v>
      </c>
      <c r="N100" s="12">
        <v>138923</v>
      </c>
      <c r="O100" s="12">
        <f t="shared" si="132"/>
        <v>7.8046853864344623E-2</v>
      </c>
      <c r="P100" s="8">
        <v>25710.777300880487</v>
      </c>
      <c r="Q100" s="8">
        <v>896.10371835898763</v>
      </c>
      <c r="R100" s="8">
        <v>36.965694088392794</v>
      </c>
      <c r="S100" s="8">
        <f t="shared" si="109"/>
        <v>0.29731100108338565</v>
      </c>
      <c r="T100" s="36"/>
      <c r="U100" s="4">
        <f t="shared" si="133"/>
        <v>3.7155343685456206E-2</v>
      </c>
      <c r="V100" s="29">
        <f t="shared" si="134"/>
        <v>649439</v>
      </c>
      <c r="W100" s="29">
        <f t="shared" si="135"/>
        <v>1227516.2754489046</v>
      </c>
      <c r="X100" s="29">
        <f t="shared" si="136"/>
        <v>404614.57486520114</v>
      </c>
      <c r="Y100" s="12">
        <f t="shared" si="137"/>
        <v>185414.83450000003</v>
      </c>
      <c r="Z100" s="12">
        <f t="shared" si="138"/>
        <v>464024.16549999994</v>
      </c>
      <c r="AA100" s="12">
        <f t="shared" si="139"/>
        <v>826837.27917466324</v>
      </c>
      <c r="AB100" s="12">
        <f t="shared" si="140"/>
        <v>400678.99627424142</v>
      </c>
      <c r="AC100" s="12">
        <f t="shared" si="110"/>
        <v>113300.90239064761</v>
      </c>
      <c r="AD100" s="12">
        <f t="shared" si="111"/>
        <v>291313.67247455352</v>
      </c>
      <c r="AE100" s="12">
        <f t="shared" si="141"/>
        <v>0.30804745073660661</v>
      </c>
      <c r="AF100" s="12">
        <f t="shared" si="142"/>
        <v>0.29611806223302772</v>
      </c>
      <c r="AK100" s="12">
        <f t="shared" si="143"/>
        <v>0.34763429222443748</v>
      </c>
      <c r="AM100" s="12">
        <f t="shared" si="144"/>
        <v>0.41100000000000003</v>
      </c>
      <c r="AN100" s="37"/>
      <c r="AO100" s="12">
        <f t="shared" si="145"/>
        <v>3.7155343685456206E-2</v>
      </c>
      <c r="AP100" s="12">
        <f t="shared" si="146"/>
        <v>11762.450441835152</v>
      </c>
      <c r="AQ100" s="12">
        <f t="shared" si="147"/>
        <v>22232.418066229173</v>
      </c>
      <c r="AR100" s="12">
        <f t="shared" si="148"/>
        <v>7328.2615994668122</v>
      </c>
      <c r="AS100" s="12">
        <f t="shared" si="149"/>
        <v>33581.796011439365</v>
      </c>
      <c r="AT100" s="12">
        <f t="shared" si="150"/>
        <v>9338.0787118791286</v>
      </c>
      <c r="AU100" s="12">
        <f t="shared" si="151"/>
        <v>149754.36522527583</v>
      </c>
      <c r="AV100" s="12">
        <f t="shared" si="152"/>
        <v>8063.3128263351</v>
      </c>
      <c r="AW100" s="12">
        <f t="shared" si="153"/>
        <v>20520.730189982343</v>
      </c>
      <c r="AX100" s="12">
        <f t="shared" si="154"/>
        <v>5862.4317560761983</v>
      </c>
      <c r="AY100" s="12">
        <f t="shared" si="112"/>
        <v>0.30804745073660661</v>
      </c>
      <c r="AZ100" s="12">
        <f t="shared" si="113"/>
        <v>0.29611806223302772</v>
      </c>
      <c r="BA100" s="12">
        <f t="shared" si="114"/>
        <v>0.14395796847635725</v>
      </c>
      <c r="BB100" s="12">
        <f t="shared" si="115"/>
        <v>0.517704688593422</v>
      </c>
      <c r="BC100" s="12">
        <f t="shared" si="116"/>
        <v>2145.1503604052709</v>
      </c>
      <c r="BD100" s="12">
        <f t="shared" si="117"/>
        <v>1473.2554232948878</v>
      </c>
      <c r="BE100" s="12">
        <f t="shared" si="118"/>
        <v>0.34763429222443748</v>
      </c>
      <c r="BF100" s="12">
        <f t="shared" si="155"/>
        <v>1365.0674499946281</v>
      </c>
      <c r="BG100" s="12">
        <f t="shared" si="119"/>
        <v>0.41100000000000003</v>
      </c>
      <c r="BH100" s="37"/>
      <c r="BI100" s="12">
        <f t="shared" si="120"/>
        <v>3.7155343685456206E-2</v>
      </c>
      <c r="BJ100" s="12">
        <f t="shared" si="121"/>
        <v>0.10773354442602424</v>
      </c>
      <c r="BK100" s="12">
        <f t="shared" si="156"/>
        <v>0.74437274972703371</v>
      </c>
      <c r="BL100" s="12">
        <f t="shared" si="157"/>
        <v>-0.36544042189075998</v>
      </c>
      <c r="BM100" s="12">
        <f t="shared" si="158"/>
        <v>1.1568053875339981</v>
      </c>
      <c r="BN100" s="12">
        <f t="shared" si="123"/>
        <v>-0.12307822152836441</v>
      </c>
      <c r="BO100" s="12">
        <f t="shared" si="123"/>
        <v>2.6518176394134132</v>
      </c>
      <c r="BP100" s="12">
        <f t="shared" si="123"/>
        <v>-0.26985425453280198</v>
      </c>
      <c r="BQ100" s="12">
        <f t="shared" si="108"/>
        <v>0.66425685673398949</v>
      </c>
      <c r="BR100" s="12">
        <f t="shared" si="108"/>
        <v>-0.58861425429255398</v>
      </c>
      <c r="BS100" s="12">
        <f t="shared" si="124"/>
        <v>-1.1775014470415757</v>
      </c>
      <c r="BT100" s="12">
        <f t="shared" si="125"/>
        <v>-1.216997045285777</v>
      </c>
      <c r="BU100" s="12">
        <f t="shared" si="126"/>
        <v>-1.9382339075938761</v>
      </c>
      <c r="BV100" s="12">
        <f t="shared" si="127"/>
        <v>-0.65835029853151372</v>
      </c>
      <c r="BW100" s="12">
        <f t="shared" si="128"/>
        <v>1.1855111086390779</v>
      </c>
      <c r="BX100" s="12">
        <f t="shared" si="128"/>
        <v>0.80977598653152094</v>
      </c>
      <c r="BY100" s="12">
        <f t="shared" si="129"/>
        <v>0.34763429222443748</v>
      </c>
      <c r="BZ100" s="12">
        <f t="shared" si="130"/>
        <v>0.73350530195639274</v>
      </c>
      <c r="CA100" s="12">
        <f t="shared" si="131"/>
        <v>-0.8891620644859024</v>
      </c>
    </row>
    <row r="101" spans="1:79" x14ac:dyDescent="0.25">
      <c r="A101" s="10">
        <v>1969</v>
      </c>
      <c r="B101" s="6">
        <v>6.376949395712514E-2</v>
      </c>
      <c r="C101" s="10">
        <v>661919</v>
      </c>
      <c r="D101" s="6">
        <v>95370.751583894147</v>
      </c>
      <c r="E101" s="6">
        <v>30509</v>
      </c>
      <c r="F101" s="6">
        <v>7.5057522143948133E-2</v>
      </c>
      <c r="G101" s="6">
        <v>55459</v>
      </c>
      <c r="H101" s="6">
        <v>0.28720000000000001</v>
      </c>
      <c r="I101" s="6">
        <v>0.64605385069999999</v>
      </c>
      <c r="J101" s="4">
        <v>0.36770019068708865</v>
      </c>
      <c r="K101" s="6">
        <v>10472</v>
      </c>
      <c r="L101" s="6">
        <v>24830.65662576937</v>
      </c>
      <c r="M101" s="8">
        <v>0.42200000000000004</v>
      </c>
      <c r="N101" s="12">
        <v>137694</v>
      </c>
      <c r="O101" s="12">
        <f t="shared" si="132"/>
        <v>8.2382451713893912E-2</v>
      </c>
      <c r="P101" s="8">
        <v>25730.950893994719</v>
      </c>
      <c r="Q101" s="8">
        <v>900.29426822534924</v>
      </c>
      <c r="R101" s="8">
        <v>36.781139788536592</v>
      </c>
      <c r="S101" s="8">
        <f t="shared" si="109"/>
        <v>0.29578510855018847</v>
      </c>
      <c r="T101" s="36"/>
      <c r="U101" s="4">
        <f t="shared" si="133"/>
        <v>6.376949395712514E-2</v>
      </c>
      <c r="V101" s="29">
        <f t="shared" si="134"/>
        <v>661919</v>
      </c>
      <c r="W101" s="29">
        <f t="shared" si="135"/>
        <v>1270635.4920828394</v>
      </c>
      <c r="X101" s="29">
        <f t="shared" si="136"/>
        <v>406474.91588502878</v>
      </c>
      <c r="Y101" s="12">
        <f t="shared" si="137"/>
        <v>190103.13680000001</v>
      </c>
      <c r="Z101" s="12">
        <f t="shared" si="138"/>
        <v>471815.86320000002</v>
      </c>
      <c r="AA101" s="12">
        <f t="shared" si="139"/>
        <v>820898.95249620767</v>
      </c>
      <c r="AB101" s="12">
        <f t="shared" si="140"/>
        <v>449736.53958663164</v>
      </c>
      <c r="AC101" s="12">
        <f t="shared" si="110"/>
        <v>95191.977003541222</v>
      </c>
      <c r="AD101" s="12">
        <f t="shared" si="111"/>
        <v>311282.93888148753</v>
      </c>
      <c r="AE101" s="12">
        <f t="shared" si="141"/>
        <v>0.30650949823780493</v>
      </c>
      <c r="AF101" s="12">
        <f t="shared" si="142"/>
        <v>0.29459350969600884</v>
      </c>
      <c r="AK101" s="12">
        <f t="shared" si="143"/>
        <v>0.36770019068708865</v>
      </c>
      <c r="AM101" s="12">
        <f t="shared" si="144"/>
        <v>0.42200000000000004</v>
      </c>
      <c r="AN101" s="37"/>
      <c r="AO101" s="12">
        <f t="shared" si="145"/>
        <v>6.376949395712514E-2</v>
      </c>
      <c r="AP101" s="12">
        <f t="shared" si="146"/>
        <v>11935.285526244614</v>
      </c>
      <c r="AQ101" s="12">
        <f t="shared" si="147"/>
        <v>22911.258624981325</v>
      </c>
      <c r="AR101" s="12">
        <f t="shared" si="148"/>
        <v>7329.2867863652209</v>
      </c>
      <c r="AS101" s="12">
        <f t="shared" si="149"/>
        <v>34278.140031374525</v>
      </c>
      <c r="AT101" s="12">
        <f t="shared" si="150"/>
        <v>9452.7461367857341</v>
      </c>
      <c r="AU101" s="12">
        <f t="shared" si="151"/>
        <v>148019.06859052772</v>
      </c>
      <c r="AV101" s="12">
        <f t="shared" si="152"/>
        <v>9010.3908510317269</v>
      </c>
      <c r="AW101" s="12">
        <f t="shared" si="153"/>
        <v>17164.38756622752</v>
      </c>
      <c r="AX101" s="12">
        <f t="shared" si="154"/>
        <v>6236.4978108249652</v>
      </c>
      <c r="AY101" s="12">
        <f t="shared" si="112"/>
        <v>0.30650949823780493</v>
      </c>
      <c r="AZ101" s="12">
        <f t="shared" si="113"/>
        <v>0.29459350969600884</v>
      </c>
      <c r="BA101" s="12">
        <f t="shared" si="114"/>
        <v>0.14693593314763237</v>
      </c>
      <c r="BB101" s="12">
        <f t="shared" si="115"/>
        <v>0.53282828282828287</v>
      </c>
      <c r="BC101" s="12">
        <f t="shared" si="116"/>
        <v>2205.0131940075153</v>
      </c>
      <c r="BD101" s="12">
        <f t="shared" si="117"/>
        <v>1447.7003634613727</v>
      </c>
      <c r="BE101" s="12">
        <f t="shared" si="118"/>
        <v>0.36770019068708865</v>
      </c>
      <c r="BF101" s="12">
        <f t="shared" si="155"/>
        <v>1377.6367352809459</v>
      </c>
      <c r="BG101" s="12">
        <f t="shared" si="119"/>
        <v>0.42200000000000004</v>
      </c>
      <c r="BH101" s="37"/>
      <c r="BI101" s="12">
        <f t="shared" si="120"/>
        <v>6.376949395712514E-2</v>
      </c>
      <c r="BJ101" s="12">
        <f t="shared" si="121"/>
        <v>0.12232043570104044</v>
      </c>
      <c r="BK101" s="12">
        <f t="shared" si="156"/>
        <v>0.77444968551304616</v>
      </c>
      <c r="BL101" s="12">
        <f t="shared" si="157"/>
        <v>-0.36530053671036083</v>
      </c>
      <c r="BM101" s="12">
        <f t="shared" si="158"/>
        <v>1.1773290868870181</v>
      </c>
      <c r="BN101" s="12">
        <f t="shared" si="123"/>
        <v>-0.11087345146667081</v>
      </c>
      <c r="BO101" s="12">
        <f t="shared" si="123"/>
        <v>2.640162360050005</v>
      </c>
      <c r="BP101" s="12">
        <f t="shared" si="123"/>
        <v>-0.15880029687047417</v>
      </c>
      <c r="BQ101" s="12">
        <f t="shared" si="108"/>
        <v>0.48565799981279401</v>
      </c>
      <c r="BR101" s="12">
        <f t="shared" si="108"/>
        <v>-0.5267599706852617</v>
      </c>
      <c r="BS101" s="12">
        <f t="shared" si="124"/>
        <v>-1.1825065347294081</v>
      </c>
      <c r="BT101" s="12">
        <f t="shared" si="125"/>
        <v>-1.2221588060991804</v>
      </c>
      <c r="BU101" s="12">
        <f t="shared" si="126"/>
        <v>-1.9177586161321025</v>
      </c>
      <c r="BV101" s="12">
        <f t="shared" si="127"/>
        <v>-0.62955607777841394</v>
      </c>
      <c r="BW101" s="12">
        <f t="shared" si="128"/>
        <v>1.2130349531826035</v>
      </c>
      <c r="BX101" s="12">
        <f t="shared" si="128"/>
        <v>0.79227780186389862</v>
      </c>
      <c r="BY101" s="12">
        <f t="shared" si="129"/>
        <v>0.36770019068708865</v>
      </c>
      <c r="BZ101" s="12">
        <f t="shared" si="130"/>
        <v>0.74267098110531771</v>
      </c>
      <c r="CA101" s="12">
        <f t="shared" si="131"/>
        <v>-0.8627499649461251</v>
      </c>
    </row>
    <row r="102" spans="1:79" x14ac:dyDescent="0.25">
      <c r="A102" s="10">
        <v>1970</v>
      </c>
      <c r="B102" s="6">
        <v>4.2069232703382101E-2</v>
      </c>
      <c r="C102" s="10">
        <v>679900</v>
      </c>
      <c r="D102" s="6">
        <v>107214.25662726809</v>
      </c>
      <c r="E102" s="6">
        <v>33475</v>
      </c>
      <c r="F102" s="6">
        <v>8.2241506103838805E-2</v>
      </c>
      <c r="G102" s="6">
        <v>55628.799999999996</v>
      </c>
      <c r="H102" s="6">
        <v>0.28820000000000001</v>
      </c>
      <c r="I102" s="6">
        <v>0.64461517329999996</v>
      </c>
      <c r="J102" s="4">
        <v>0.36690720740273325</v>
      </c>
      <c r="K102" s="6">
        <v>11179</v>
      </c>
      <c r="L102" s="6">
        <v>24726.766844658214</v>
      </c>
      <c r="M102" s="8">
        <v>0.45200000000000001</v>
      </c>
      <c r="N102" s="12">
        <v>142768</v>
      </c>
      <c r="O102" s="12">
        <f t="shared" si="132"/>
        <v>4.3825001225347382E-2</v>
      </c>
      <c r="P102" s="8">
        <v>25690.802841568482</v>
      </c>
      <c r="Q102" s="8">
        <v>964.03599691026864</v>
      </c>
      <c r="R102" s="8">
        <v>35.979011107162172</v>
      </c>
      <c r="S102" s="8">
        <f t="shared" si="109"/>
        <v>0.2885742887686561</v>
      </c>
      <c r="T102" s="36"/>
      <c r="U102" s="4">
        <f t="shared" si="133"/>
        <v>4.2069232703382101E-2</v>
      </c>
      <c r="V102" s="29">
        <f t="shared" si="134"/>
        <v>679900</v>
      </c>
      <c r="W102" s="29">
        <f t="shared" si="135"/>
        <v>1303651.425010365</v>
      </c>
      <c r="X102" s="29">
        <f t="shared" si="136"/>
        <v>407032.91544459545</v>
      </c>
      <c r="Y102" s="12">
        <f t="shared" si="137"/>
        <v>195947.18000000002</v>
      </c>
      <c r="Z102" s="12">
        <f t="shared" si="138"/>
        <v>483952.82</v>
      </c>
      <c r="AA102" s="12">
        <f t="shared" si="139"/>
        <v>840353.48925584834</v>
      </c>
      <c r="AB102" s="12">
        <f t="shared" si="140"/>
        <v>463297.93575451669</v>
      </c>
      <c r="AC102" s="12">
        <f t="shared" si="110"/>
        <v>89588.834304466247</v>
      </c>
      <c r="AD102" s="12">
        <f t="shared" si="111"/>
        <v>317444.08114012919</v>
      </c>
      <c r="AE102" s="12">
        <f t="shared" si="141"/>
        <v>0.29982509255968476</v>
      </c>
      <c r="AF102" s="12">
        <f t="shared" si="142"/>
        <v>0.28732419945854182</v>
      </c>
      <c r="AK102" s="12">
        <f t="shared" si="143"/>
        <v>0.36690720740273325</v>
      </c>
      <c r="AM102" s="12">
        <f t="shared" si="144"/>
        <v>0.45200000000000001</v>
      </c>
      <c r="AN102" s="37"/>
      <c r="AO102" s="12">
        <f t="shared" si="145"/>
        <v>4.2069232703382101E-2</v>
      </c>
      <c r="AP102" s="12">
        <f t="shared" si="146"/>
        <v>12222.086401288541</v>
      </c>
      <c r="AQ102" s="12">
        <f t="shared" si="147"/>
        <v>23434.829171406989</v>
      </c>
      <c r="AR102" s="12">
        <f t="shared" si="148"/>
        <v>7316.9458166380628</v>
      </c>
      <c r="AS102" s="12">
        <f t="shared" si="149"/>
        <v>35224.053008513583</v>
      </c>
      <c r="AT102" s="12">
        <f t="shared" si="150"/>
        <v>9666.3123338190926</v>
      </c>
      <c r="AU102" s="12">
        <f t="shared" si="151"/>
        <v>151064.46467582407</v>
      </c>
      <c r="AV102" s="12">
        <f t="shared" si="152"/>
        <v>9253.7585598050864</v>
      </c>
      <c r="AW102" s="12">
        <f t="shared" si="153"/>
        <v>16104.757662301945</v>
      </c>
      <c r="AX102" s="12">
        <f t="shared" si="154"/>
        <v>6340.5222782309647</v>
      </c>
      <c r="AY102" s="12">
        <f t="shared" si="112"/>
        <v>0.29982509255968476</v>
      </c>
      <c r="AZ102" s="12">
        <f t="shared" si="113"/>
        <v>0.28732419945854182</v>
      </c>
      <c r="BA102" s="12">
        <f t="shared" si="114"/>
        <v>0.15683553088133237</v>
      </c>
      <c r="BB102" s="12">
        <f t="shared" si="115"/>
        <v>0.57150885080078673</v>
      </c>
      <c r="BC102" s="12">
        <f t="shared" si="116"/>
        <v>2287.088908379344</v>
      </c>
      <c r="BD102" s="12">
        <f t="shared" si="117"/>
        <v>1494.530666402622</v>
      </c>
      <c r="BE102" s="12">
        <f t="shared" si="118"/>
        <v>0.36690720740273325</v>
      </c>
      <c r="BF102" s="12">
        <f t="shared" si="155"/>
        <v>1425.628826009133</v>
      </c>
      <c r="BG102" s="12">
        <f t="shared" si="119"/>
        <v>0.45200000000000001</v>
      </c>
      <c r="BH102" s="37"/>
      <c r="BI102" s="12">
        <f t="shared" si="120"/>
        <v>4.2069232703382101E-2</v>
      </c>
      <c r="BJ102" s="12">
        <f t="shared" si="121"/>
        <v>0.14606592853</v>
      </c>
      <c r="BK102" s="12">
        <f t="shared" si="156"/>
        <v>0.7970445946413186</v>
      </c>
      <c r="BL102" s="12">
        <f t="shared" si="157"/>
        <v>-0.36698574450164589</v>
      </c>
      <c r="BM102" s="12">
        <f t="shared" si="158"/>
        <v>1.2045504261073305</v>
      </c>
      <c r="BN102" s="12">
        <f t="shared" si="123"/>
        <v>-8.8531861718218419E-2</v>
      </c>
      <c r="BO102" s="12">
        <f t="shared" si="123"/>
        <v>2.6605279168515361</v>
      </c>
      <c r="BP102" s="12">
        <f t="shared" si="123"/>
        <v>-0.13214894745853151</v>
      </c>
      <c r="BQ102" s="12">
        <f t="shared" si="108"/>
        <v>0.42193598806950239</v>
      </c>
      <c r="BR102" s="12">
        <f t="shared" si="108"/>
        <v>-0.51021760391650506</v>
      </c>
      <c r="BS102" s="12">
        <f t="shared" si="124"/>
        <v>-1.2045559991520352</v>
      </c>
      <c r="BT102" s="12">
        <f t="shared" si="125"/>
        <v>-1.2471440859191651</v>
      </c>
      <c r="BU102" s="12">
        <f t="shared" si="126"/>
        <v>-1.8525575967272365</v>
      </c>
      <c r="BV102" s="12">
        <f t="shared" si="127"/>
        <v>-0.5594753089016874</v>
      </c>
      <c r="BW102" s="12">
        <f t="shared" si="128"/>
        <v>1.249581250458295</v>
      </c>
      <c r="BX102" s="12">
        <f t="shared" si="128"/>
        <v>0.82411368266275731</v>
      </c>
      <c r="BY102" s="12">
        <f t="shared" si="129"/>
        <v>0.36690720740273325</v>
      </c>
      <c r="BZ102" s="12">
        <f t="shared" si="130"/>
        <v>0.77691445841934292</v>
      </c>
      <c r="CA102" s="12">
        <f t="shared" si="131"/>
        <v>-0.79407309914990587</v>
      </c>
    </row>
    <row r="103" spans="1:79" x14ac:dyDescent="0.25">
      <c r="A103" s="10">
        <v>1971</v>
      </c>
      <c r="B103" s="6">
        <v>-7.1710500027915638E-3</v>
      </c>
      <c r="C103" s="10">
        <v>703556</v>
      </c>
      <c r="D103" s="6">
        <v>123692.97027948151</v>
      </c>
      <c r="E103" s="6">
        <v>37645</v>
      </c>
      <c r="F103" s="6">
        <v>8.9033424489308594E-2</v>
      </c>
      <c r="G103" s="6">
        <v>55928</v>
      </c>
      <c r="H103" s="6">
        <v>0.29289999999999999</v>
      </c>
      <c r="I103" s="6">
        <v>0.63398855919999997</v>
      </c>
      <c r="J103" s="4">
        <v>0.3476588378181289</v>
      </c>
      <c r="K103" s="6">
        <v>11128</v>
      </c>
      <c r="L103" s="6">
        <v>24507</v>
      </c>
      <c r="M103" s="8">
        <v>0.45399999999999996</v>
      </c>
      <c r="N103" s="12">
        <v>153142</v>
      </c>
      <c r="O103" s="12">
        <f t="shared" si="132"/>
        <v>4.5372219577684003E-2</v>
      </c>
      <c r="P103" s="8">
        <v>25565</v>
      </c>
      <c r="Q103" s="8">
        <v>1058</v>
      </c>
      <c r="R103" s="8">
        <v>35.195312886116419</v>
      </c>
      <c r="S103" s="8">
        <f t="shared" si="109"/>
        <v>0.28115637684987776</v>
      </c>
      <c r="T103" s="36"/>
      <c r="U103" s="4">
        <f t="shared" si="133"/>
        <v>-7.1710500027915638E-3</v>
      </c>
      <c r="V103" s="29">
        <f t="shared" si="134"/>
        <v>703556</v>
      </c>
      <c r="W103" s="29">
        <f t="shared" si="135"/>
        <v>1389286.8997118599</v>
      </c>
      <c r="X103" s="29">
        <f t="shared" si="136"/>
        <v>422818.73595146876</v>
      </c>
      <c r="Y103" s="12">
        <f t="shared" si="137"/>
        <v>206071.55239999999</v>
      </c>
      <c r="Z103" s="12">
        <f t="shared" si="138"/>
        <v>497484.44760000007</v>
      </c>
      <c r="AA103" s="12">
        <f t="shared" si="139"/>
        <v>880791.99986375694</v>
      </c>
      <c r="AB103" s="12">
        <f t="shared" si="140"/>
        <v>508494.899848103</v>
      </c>
      <c r="AC103" s="12">
        <f t="shared" si="110"/>
        <v>54685.176658282595</v>
      </c>
      <c r="AD103" s="12">
        <f t="shared" si="111"/>
        <v>368133.55929318612</v>
      </c>
      <c r="AE103" s="12">
        <f t="shared" si="141"/>
        <v>0.29329427405097014</v>
      </c>
      <c r="AF103" s="12">
        <f t="shared" si="142"/>
        <v>0.27980772160531198</v>
      </c>
      <c r="AK103" s="12">
        <f t="shared" si="143"/>
        <v>0.3476588378181289</v>
      </c>
      <c r="AM103" s="12">
        <f t="shared" si="144"/>
        <v>0.45399999999999996</v>
      </c>
      <c r="AN103" s="37"/>
      <c r="AO103" s="12">
        <f t="shared" si="145"/>
        <v>-7.1710500027915638E-3</v>
      </c>
      <c r="AP103" s="12">
        <f t="shared" si="146"/>
        <v>12579.673866399657</v>
      </c>
      <c r="AQ103" s="12">
        <f t="shared" si="147"/>
        <v>24840.632593903945</v>
      </c>
      <c r="AR103" s="12">
        <f t="shared" si="148"/>
        <v>7560.0546408144182</v>
      </c>
      <c r="AS103" s="12">
        <f t="shared" si="149"/>
        <v>36845.86475468459</v>
      </c>
      <c r="AT103" s="12">
        <f t="shared" si="150"/>
        <v>9883.4304343679978</v>
      </c>
      <c r="AU103" s="12">
        <f t="shared" si="151"/>
        <v>157486.76867825721</v>
      </c>
      <c r="AV103" s="12">
        <f t="shared" si="152"/>
        <v>10102.173028975805</v>
      </c>
      <c r="AW103" s="12">
        <f t="shared" si="153"/>
        <v>9777.7815509731427</v>
      </c>
      <c r="AX103" s="12">
        <f t="shared" si="154"/>
        <v>7313.640539685669</v>
      </c>
      <c r="AY103" s="12">
        <f t="shared" si="112"/>
        <v>0.29329427405097014</v>
      </c>
      <c r="AZ103" s="12">
        <f t="shared" si="113"/>
        <v>0.27980772160531198</v>
      </c>
      <c r="BA103" s="12">
        <f t="shared" si="114"/>
        <v>0.15500170706725847</v>
      </c>
      <c r="BB103" s="12">
        <f t="shared" si="115"/>
        <v>0.57785320322443778</v>
      </c>
      <c r="BC103" s="12">
        <f t="shared" si="116"/>
        <v>2399.4020354060217</v>
      </c>
      <c r="BD103" s="12">
        <f t="shared" si="117"/>
        <v>1516.2872471925</v>
      </c>
      <c r="BE103" s="12">
        <f t="shared" si="118"/>
        <v>0.3476588378181289</v>
      </c>
      <c r="BF103" s="12">
        <f t="shared" si="155"/>
        <v>1468.4427854251403</v>
      </c>
      <c r="BG103" s="12">
        <f t="shared" si="119"/>
        <v>0.45399999999999996</v>
      </c>
      <c r="BH103" s="37"/>
      <c r="BI103" s="12">
        <f t="shared" si="120"/>
        <v>-7.1710500027915638E-3</v>
      </c>
      <c r="BJ103" s="12">
        <f t="shared" si="121"/>
        <v>0.17490357892413452</v>
      </c>
      <c r="BK103" s="12">
        <f t="shared" si="156"/>
        <v>0.85530197624171644</v>
      </c>
      <c r="BL103" s="12">
        <f t="shared" si="157"/>
        <v>-0.33430032945632726</v>
      </c>
      <c r="BM103" s="12">
        <f t="shared" si="158"/>
        <v>1.249564646769731</v>
      </c>
      <c r="BN103" s="12">
        <f t="shared" si="123"/>
        <v>-6.6319085789980886E-2</v>
      </c>
      <c r="BO103" s="12">
        <f t="shared" si="123"/>
        <v>2.7021626991021628</v>
      </c>
      <c r="BP103" s="12">
        <f t="shared" si="123"/>
        <v>-4.4428195153387355E-2</v>
      </c>
      <c r="BQ103" s="12">
        <f t="shared" si="108"/>
        <v>-7.7066124205711434E-2</v>
      </c>
      <c r="BR103" s="12">
        <f t="shared" si="108"/>
        <v>-0.36743757560781293</v>
      </c>
      <c r="BS103" s="12">
        <f t="shared" si="124"/>
        <v>-1.2265788256885477</v>
      </c>
      <c r="BT103" s="12">
        <f t="shared" si="125"/>
        <v>-1.2736526202576617</v>
      </c>
      <c r="BU103" s="12">
        <f t="shared" si="126"/>
        <v>-1.8643191487863855</v>
      </c>
      <c r="BV103" s="12">
        <f t="shared" si="127"/>
        <v>-0.54843541622667358</v>
      </c>
      <c r="BW103" s="12">
        <f t="shared" si="128"/>
        <v>1.2975210150210663</v>
      </c>
      <c r="BX103" s="12">
        <f t="shared" si="128"/>
        <v>0.83856620693639905</v>
      </c>
      <c r="BY103" s="12">
        <f t="shared" si="129"/>
        <v>0.3476588378181289</v>
      </c>
      <c r="BZ103" s="12">
        <f t="shared" si="130"/>
        <v>0.80650397028648801</v>
      </c>
      <c r="CA103" s="12">
        <f t="shared" si="131"/>
        <v>-0.78965808094078915</v>
      </c>
    </row>
    <row r="104" spans="1:79" x14ac:dyDescent="0.25">
      <c r="A104" s="10">
        <v>1972</v>
      </c>
      <c r="B104" s="6">
        <v>1.247933744142892E-2</v>
      </c>
      <c r="C104" s="10">
        <v>733770</v>
      </c>
      <c r="D104" s="6">
        <v>141745.75955830992</v>
      </c>
      <c r="E104" s="6">
        <v>42884</v>
      </c>
      <c r="F104" s="6">
        <v>9.5813402019706451E-2</v>
      </c>
      <c r="G104" s="6">
        <v>56096.7</v>
      </c>
      <c r="H104" s="6">
        <v>0.28899999999999998</v>
      </c>
      <c r="I104" s="6">
        <v>0.65987777709999995</v>
      </c>
      <c r="J104" s="4">
        <v>0.33064997070007113</v>
      </c>
      <c r="K104" s="6">
        <v>11350</v>
      </c>
      <c r="L104" s="6">
        <v>24579</v>
      </c>
      <c r="M104" s="8">
        <v>0.46200000000000002</v>
      </c>
      <c r="N104" s="12">
        <v>160483</v>
      </c>
      <c r="O104" s="12">
        <f t="shared" si="132"/>
        <v>-1.0204780771305932E-2</v>
      </c>
      <c r="P104" s="8">
        <v>25695</v>
      </c>
      <c r="Q104" s="8">
        <v>1116</v>
      </c>
      <c r="R104" s="8">
        <v>35.602939983872204</v>
      </c>
      <c r="S104" s="8">
        <f t="shared" si="109"/>
        <v>0.28380510535888787</v>
      </c>
      <c r="T104" s="36"/>
      <c r="U104" s="4">
        <f t="shared" si="133"/>
        <v>1.247933744142892E-2</v>
      </c>
      <c r="V104" s="29">
        <f t="shared" si="134"/>
        <v>733770</v>
      </c>
      <c r="W104" s="29">
        <f t="shared" si="135"/>
        <v>1479393.8694417335</v>
      </c>
      <c r="X104" s="29">
        <f t="shared" si="136"/>
        <v>447578.30424578622</v>
      </c>
      <c r="Y104" s="12">
        <f t="shared" si="137"/>
        <v>212059.53</v>
      </c>
      <c r="Z104" s="12">
        <f t="shared" si="138"/>
        <v>521710.47000000003</v>
      </c>
      <c r="AA104" s="12">
        <f t="shared" si="139"/>
        <v>976219.13802257867</v>
      </c>
      <c r="AB104" s="12">
        <f t="shared" si="140"/>
        <v>503174.73141915485</v>
      </c>
      <c r="AC104" s="12">
        <f t="shared" si="110"/>
        <v>86748.806292907844</v>
      </c>
      <c r="AD104" s="12">
        <f t="shared" si="111"/>
        <v>360829.49795287842</v>
      </c>
      <c r="AE104" s="12">
        <f t="shared" si="141"/>
        <v>0.29669116653226835</v>
      </c>
      <c r="AF104" s="12">
        <f t="shared" si="142"/>
        <v>0.28237332078406785</v>
      </c>
      <c r="AK104" s="12">
        <f t="shared" si="143"/>
        <v>0.33064997070007113</v>
      </c>
      <c r="AM104" s="12">
        <f t="shared" si="144"/>
        <v>0.46200000000000002</v>
      </c>
      <c r="AN104" s="37"/>
      <c r="AO104" s="12">
        <f t="shared" si="145"/>
        <v>1.247933744142892E-2</v>
      </c>
      <c r="AP104" s="12">
        <f t="shared" si="146"/>
        <v>13080.448582536941</v>
      </c>
      <c r="AQ104" s="12">
        <f t="shared" si="147"/>
        <v>26372.208515683338</v>
      </c>
      <c r="AR104" s="12">
        <f t="shared" si="148"/>
        <v>7978.692226918628</v>
      </c>
      <c r="AS104" s="12">
        <f t="shared" si="149"/>
        <v>37802.496403531761</v>
      </c>
      <c r="AT104" s="12">
        <f t="shared" si="150"/>
        <v>10333.554380204185</v>
      </c>
      <c r="AU104" s="12">
        <f t="shared" si="151"/>
        <v>174024.3433254681</v>
      </c>
      <c r="AV104" s="12">
        <f t="shared" si="152"/>
        <v>9966.4157590405866</v>
      </c>
      <c r="AW104" s="12">
        <f t="shared" si="153"/>
        <v>15464.154984679642</v>
      </c>
      <c r="AX104" s="12">
        <f t="shared" si="154"/>
        <v>7146.974142722961</v>
      </c>
      <c r="AY104" s="12">
        <f t="shared" si="112"/>
        <v>0.29669116653226835</v>
      </c>
      <c r="AZ104" s="12">
        <f t="shared" si="113"/>
        <v>0.28237332078406785</v>
      </c>
      <c r="BA104" s="12">
        <f t="shared" si="114"/>
        <v>0.15986159169550174</v>
      </c>
      <c r="BB104" s="12">
        <f t="shared" si="115"/>
        <v>0.58481012658227849</v>
      </c>
      <c r="BC104" s="12">
        <f t="shared" si="116"/>
        <v>2369.8684997125251</v>
      </c>
      <c r="BD104" s="12">
        <f t="shared" si="117"/>
        <v>1581.6539355532132</v>
      </c>
      <c r="BE104" s="12">
        <f t="shared" si="118"/>
        <v>0.33064997070007113</v>
      </c>
      <c r="BF104" s="12">
        <f t="shared" si="155"/>
        <v>1489.9254725190324</v>
      </c>
      <c r="BG104" s="12">
        <f t="shared" si="119"/>
        <v>0.46200000000000002</v>
      </c>
      <c r="BH104" s="37"/>
      <c r="BI104" s="12">
        <f t="shared" si="120"/>
        <v>1.247933744142892E-2</v>
      </c>
      <c r="BJ104" s="12">
        <f t="shared" si="121"/>
        <v>0.21393989349936712</v>
      </c>
      <c r="BK104" s="12">
        <f t="shared" si="156"/>
        <v>0.91513200068443101</v>
      </c>
      <c r="BL104" s="12">
        <f t="shared" si="157"/>
        <v>-0.28040423054941882</v>
      </c>
      <c r="BM104" s="12">
        <f t="shared" si="158"/>
        <v>1.275196395623708</v>
      </c>
      <c r="BN104" s="12">
        <f t="shared" si="123"/>
        <v>-2.1782440021702629E-2</v>
      </c>
      <c r="BO104" s="12">
        <f t="shared" si="123"/>
        <v>2.8020164463556059</v>
      </c>
      <c r="BP104" s="12">
        <f t="shared" si="123"/>
        <v>-5.7957730509163016E-2</v>
      </c>
      <c r="BQ104" s="12">
        <f t="shared" si="108"/>
        <v>0.38134601690236708</v>
      </c>
      <c r="BR104" s="12">
        <f t="shared" si="108"/>
        <v>-0.390489676931699</v>
      </c>
      <c r="BS104" s="12">
        <f t="shared" si="124"/>
        <v>-1.2150635245172821</v>
      </c>
      <c r="BT104" s="12">
        <f t="shared" si="125"/>
        <v>-1.2645252509701543</v>
      </c>
      <c r="BU104" s="12">
        <f t="shared" si="126"/>
        <v>-1.8334468900247389</v>
      </c>
      <c r="BV104" s="12">
        <f t="shared" si="127"/>
        <v>-0.53646805437932832</v>
      </c>
      <c r="BW104" s="12">
        <f t="shared" si="128"/>
        <v>1.2851359288791242</v>
      </c>
      <c r="BX104" s="12">
        <f t="shared" si="128"/>
        <v>0.8807725548101546</v>
      </c>
      <c r="BY104" s="12">
        <f t="shared" si="129"/>
        <v>0.33064997070007113</v>
      </c>
      <c r="BZ104" s="12">
        <f t="shared" si="130"/>
        <v>0.82102756088761986</v>
      </c>
      <c r="CA104" s="12">
        <f t="shared" si="131"/>
        <v>-0.77219038790039818</v>
      </c>
    </row>
    <row r="105" spans="1:79" x14ac:dyDescent="0.25">
      <c r="A105" s="10">
        <v>1973</v>
      </c>
      <c r="B105" s="6">
        <v>5.6336317642085555E-2</v>
      </c>
      <c r="C105" s="10">
        <v>781583</v>
      </c>
      <c r="D105" s="6">
        <v>172503.42864362383</v>
      </c>
      <c r="E105" s="6">
        <v>49519</v>
      </c>
      <c r="F105" s="6">
        <v>0.10423333158474532</v>
      </c>
      <c r="G105" s="6">
        <v>56222.9</v>
      </c>
      <c r="H105" s="6">
        <v>0.28309999999999996</v>
      </c>
      <c r="I105" s="6">
        <v>0.63403189179999997</v>
      </c>
      <c r="J105" s="4">
        <v>0.31216016050309997</v>
      </c>
      <c r="K105" s="6">
        <v>11444</v>
      </c>
      <c r="L105" s="6">
        <v>24965</v>
      </c>
      <c r="M105" s="8">
        <v>0.45799999999999996</v>
      </c>
      <c r="N105" s="12">
        <v>163546</v>
      </c>
      <c r="O105" s="12">
        <f t="shared" si="132"/>
        <v>-1.6468142946808539E-2</v>
      </c>
      <c r="P105" s="8">
        <v>25911</v>
      </c>
      <c r="Q105" s="8">
        <v>946</v>
      </c>
      <c r="R105" s="8">
        <v>35.774078439949811</v>
      </c>
      <c r="S105" s="8">
        <f t="shared" si="109"/>
        <v>0.28723317904022327</v>
      </c>
      <c r="T105" s="36"/>
      <c r="U105" s="4">
        <f t="shared" si="133"/>
        <v>5.6336317642085555E-2</v>
      </c>
      <c r="V105" s="29">
        <f t="shared" si="134"/>
        <v>781583</v>
      </c>
      <c r="W105" s="29">
        <f t="shared" si="135"/>
        <v>1654973.7595538003</v>
      </c>
      <c r="X105" s="29">
        <f t="shared" si="136"/>
        <v>475078.35782586812</v>
      </c>
      <c r="Y105" s="12">
        <f t="shared" si="137"/>
        <v>221266.14729999998</v>
      </c>
      <c r="Z105" s="12">
        <f t="shared" si="138"/>
        <v>560316.85270000005</v>
      </c>
      <c r="AA105" s="12">
        <f t="shared" si="139"/>
        <v>1049306.1436492542</v>
      </c>
      <c r="AB105" s="12">
        <f t="shared" si="140"/>
        <v>605667.61590454599</v>
      </c>
      <c r="AC105" s="12">
        <f t="shared" si="110"/>
        <v>89189.946384629307</v>
      </c>
      <c r="AD105" s="12">
        <f t="shared" si="111"/>
        <v>385888.41144123883</v>
      </c>
      <c r="AE105" s="12">
        <f t="shared" si="141"/>
        <v>0.2981173203329151</v>
      </c>
      <c r="AF105" s="12">
        <f t="shared" si="142"/>
        <v>0.28602383000770198</v>
      </c>
      <c r="AK105" s="12">
        <f t="shared" si="143"/>
        <v>0.31216016050309997</v>
      </c>
      <c r="AM105" s="12">
        <f t="shared" si="144"/>
        <v>0.45799999999999996</v>
      </c>
      <c r="AN105" s="37"/>
      <c r="AO105" s="12">
        <f t="shared" si="145"/>
        <v>5.6336317642085555E-2</v>
      </c>
      <c r="AP105" s="12">
        <f t="shared" si="146"/>
        <v>13901.506325714256</v>
      </c>
      <c r="AQ105" s="12">
        <f t="shared" si="147"/>
        <v>29435.937305862917</v>
      </c>
      <c r="AR105" s="12">
        <f t="shared" si="148"/>
        <v>8449.9084505756218</v>
      </c>
      <c r="AS105" s="12">
        <f t="shared" si="149"/>
        <v>39355.164408097044</v>
      </c>
      <c r="AT105" s="12">
        <f t="shared" si="150"/>
        <v>11073.322094338389</v>
      </c>
      <c r="AU105" s="12">
        <f t="shared" si="151"/>
        <v>186633.23016942455</v>
      </c>
      <c r="AV105" s="12">
        <f t="shared" si="152"/>
        <v>11969.571432133842</v>
      </c>
      <c r="AW105" s="12">
        <f t="shared" si="153"/>
        <v>15863.633214336025</v>
      </c>
      <c r="AX105" s="12">
        <f t="shared" si="154"/>
        <v>7626.1612546022434</v>
      </c>
      <c r="AY105" s="12">
        <f t="shared" si="112"/>
        <v>0.2981173203329151</v>
      </c>
      <c r="AZ105" s="12">
        <f t="shared" si="113"/>
        <v>0.28602383000770198</v>
      </c>
      <c r="BA105" s="12">
        <f t="shared" si="114"/>
        <v>0.16178028965030031</v>
      </c>
      <c r="BB105" s="12">
        <f t="shared" si="115"/>
        <v>0.57497558934300452</v>
      </c>
      <c r="BC105" s="12">
        <f t="shared" si="116"/>
        <v>2407.8753069365439</v>
      </c>
      <c r="BD105" s="12">
        <f t="shared" si="117"/>
        <v>1589.9109481037415</v>
      </c>
      <c r="BE105" s="12">
        <f t="shared" si="118"/>
        <v>0.31216016050309997</v>
      </c>
      <c r="BF105" s="12">
        <f t="shared" si="155"/>
        <v>1519.2676044583541</v>
      </c>
      <c r="BG105" s="12">
        <f t="shared" si="119"/>
        <v>0.45799999999999996</v>
      </c>
      <c r="BH105" s="37"/>
      <c r="BI105" s="12">
        <f t="shared" si="120"/>
        <v>5.6336317642085555E-2</v>
      </c>
      <c r="BJ105" s="12">
        <f t="shared" si="121"/>
        <v>0.27481845577899328</v>
      </c>
      <c r="BK105" s="12">
        <f t="shared" si="156"/>
        <v>1.0250375379738119</v>
      </c>
      <c r="BL105" s="12">
        <f t="shared" si="157"/>
        <v>-0.22302314018361868</v>
      </c>
      <c r="BM105" s="12">
        <f t="shared" si="158"/>
        <v>1.3154484619087554</v>
      </c>
      <c r="BN105" s="12">
        <f t="shared" si="123"/>
        <v>4.7360053313509093E-2</v>
      </c>
      <c r="BO105" s="12">
        <f t="shared" si="123"/>
        <v>2.8719666076814758</v>
      </c>
      <c r="BP105" s="12">
        <f t="shared" si="123"/>
        <v>0.1251889681887263</v>
      </c>
      <c r="BQ105" s="12">
        <f t="shared" si="108"/>
        <v>0.40685052307825659</v>
      </c>
      <c r="BR105" s="12">
        <f t="shared" si="108"/>
        <v>-0.32559414065939973</v>
      </c>
      <c r="BS105" s="12">
        <f t="shared" si="124"/>
        <v>-1.2102681775609161</v>
      </c>
      <c r="BT105" s="12">
        <f t="shared" si="125"/>
        <v>-1.2516801499280932</v>
      </c>
      <c r="BU105" s="12">
        <f t="shared" si="126"/>
        <v>-1.8215161009977143</v>
      </c>
      <c r="BV105" s="12">
        <f t="shared" si="127"/>
        <v>-0.55342769240246803</v>
      </c>
      <c r="BW105" s="12">
        <f t="shared" si="128"/>
        <v>1.3010462038969548</v>
      </c>
      <c r="BX105" s="12">
        <f t="shared" si="128"/>
        <v>0.88597946780655756</v>
      </c>
      <c r="BY105" s="12">
        <f t="shared" si="129"/>
        <v>0.31216016050309997</v>
      </c>
      <c r="BZ105" s="12">
        <f t="shared" si="130"/>
        <v>0.8405298401890714</v>
      </c>
      <c r="CA105" s="12">
        <f t="shared" si="131"/>
        <v>-0.78088609486795213</v>
      </c>
    </row>
    <row r="106" spans="1:79" x14ac:dyDescent="0.25">
      <c r="A106" s="10">
        <v>1974</v>
      </c>
      <c r="B106" s="6">
        <v>-1.926019694255798E-2</v>
      </c>
      <c r="C106" s="10">
        <v>762257</v>
      </c>
      <c r="D106" s="6">
        <v>223323.90294815006</v>
      </c>
      <c r="E106" s="6">
        <v>57911</v>
      </c>
      <c r="F106" s="6">
        <v>0.12099200138535954</v>
      </c>
      <c r="G106" s="6">
        <v>56235.600000000006</v>
      </c>
      <c r="H106" s="6">
        <v>0.28100000000000003</v>
      </c>
      <c r="I106" s="6">
        <v>0.61041164400000003</v>
      </c>
      <c r="J106" s="4">
        <v>0.34165548970286047</v>
      </c>
      <c r="K106" s="6">
        <v>11044</v>
      </c>
      <c r="L106" s="6">
        <v>25029</v>
      </c>
      <c r="M106" s="8">
        <v>0.441</v>
      </c>
      <c r="N106" s="12">
        <v>151352</v>
      </c>
      <c r="O106" s="12">
        <f t="shared" si="132"/>
        <v>6.5687940349402507E-2</v>
      </c>
      <c r="P106" s="8">
        <v>25977</v>
      </c>
      <c r="Q106" s="8">
        <v>948</v>
      </c>
      <c r="R106" s="8">
        <v>35.486702735020693</v>
      </c>
      <c r="S106" s="8">
        <f t="shared" si="109"/>
        <v>0.28493047784412906</v>
      </c>
      <c r="T106" s="36"/>
      <c r="U106" s="4">
        <f t="shared" si="133"/>
        <v>-1.926019694255798E-2</v>
      </c>
      <c r="V106" s="29">
        <f t="shared" si="134"/>
        <v>762257</v>
      </c>
      <c r="W106" s="29">
        <f t="shared" si="135"/>
        <v>1845774.1039993495</v>
      </c>
      <c r="X106" s="29">
        <f t="shared" si="136"/>
        <v>478634.94559077057</v>
      </c>
      <c r="Y106" s="12">
        <f t="shared" si="137"/>
        <v>214194.21700000003</v>
      </c>
      <c r="Z106" s="12">
        <f t="shared" si="138"/>
        <v>548062.78299999994</v>
      </c>
      <c r="AA106" s="12">
        <f t="shared" si="139"/>
        <v>1126682.00527487</v>
      </c>
      <c r="AB106" s="12">
        <f t="shared" si="140"/>
        <v>719092.09872447955</v>
      </c>
      <c r="AC106" s="12">
        <f t="shared" si="110"/>
        <v>140167.30658632153</v>
      </c>
      <c r="AD106" s="12">
        <f t="shared" si="111"/>
        <v>338467.63900444901</v>
      </c>
      <c r="AE106" s="12">
        <f t="shared" si="141"/>
        <v>0.29572252279183908</v>
      </c>
      <c r="AF106" s="12">
        <f t="shared" si="142"/>
        <v>0.28373136173882796</v>
      </c>
      <c r="AK106" s="12">
        <f t="shared" si="143"/>
        <v>0.34165548970286047</v>
      </c>
      <c r="AM106" s="12">
        <f t="shared" si="144"/>
        <v>0.441</v>
      </c>
      <c r="AN106" s="37"/>
      <c r="AO106" s="12">
        <f t="shared" si="145"/>
        <v>-1.926019694255798E-2</v>
      </c>
      <c r="AP106" s="12">
        <f t="shared" si="146"/>
        <v>13554.70556017896</v>
      </c>
      <c r="AQ106" s="12">
        <f t="shared" si="147"/>
        <v>32822.164322943994</v>
      </c>
      <c r="AR106" s="12">
        <f t="shared" si="148"/>
        <v>8511.244578003445</v>
      </c>
      <c r="AS106" s="12">
        <f t="shared" si="149"/>
        <v>38088.722624102877</v>
      </c>
      <c r="AT106" s="12">
        <f t="shared" si="150"/>
        <v>10828.703664187411</v>
      </c>
      <c r="AU106" s="12">
        <f t="shared" si="151"/>
        <v>200350.31284006388</v>
      </c>
      <c r="AV106" s="12">
        <f t="shared" si="152"/>
        <v>14207.925598819558</v>
      </c>
      <c r="AW106" s="12">
        <f t="shared" si="153"/>
        <v>24925.013085362563</v>
      </c>
      <c r="AX106" s="12">
        <f t="shared" si="154"/>
        <v>6687.4925216302081</v>
      </c>
      <c r="AY106" s="12">
        <f t="shared" si="112"/>
        <v>0.29572252279183908</v>
      </c>
      <c r="AZ106" s="12">
        <f t="shared" si="113"/>
        <v>0.28373136173882796</v>
      </c>
      <c r="BA106" s="12">
        <f t="shared" si="114"/>
        <v>0.15693950177935945</v>
      </c>
      <c r="BB106" s="12">
        <f t="shared" si="115"/>
        <v>0.55201668984700991</v>
      </c>
      <c r="BC106" s="12">
        <f t="shared" si="116"/>
        <v>2294.2477730724627</v>
      </c>
      <c r="BD106" s="12">
        <f t="shared" si="117"/>
        <v>1485.1903786493601</v>
      </c>
      <c r="BE106" s="12">
        <f t="shared" si="118"/>
        <v>0.34165548970286047</v>
      </c>
      <c r="BF106" s="12">
        <f t="shared" si="155"/>
        <v>1441.8586560008382</v>
      </c>
      <c r="BG106" s="12">
        <f t="shared" si="119"/>
        <v>0.441</v>
      </c>
      <c r="BH106" s="37"/>
      <c r="BI106" s="12">
        <f t="shared" si="120"/>
        <v>-1.926019694255798E-2</v>
      </c>
      <c r="BJ106" s="12">
        <f t="shared" si="121"/>
        <v>0.24955501361145643</v>
      </c>
      <c r="BK106" s="12">
        <f t="shared" si="156"/>
        <v>1.1339252814901426</v>
      </c>
      <c r="BL106" s="12">
        <f t="shared" si="157"/>
        <v>-0.21579056646657618</v>
      </c>
      <c r="BM106" s="12">
        <f t="shared" si="158"/>
        <v>1.2827394969571109</v>
      </c>
      <c r="BN106" s="12">
        <f t="shared" si="123"/>
        <v>2.5021608008192139E-2</v>
      </c>
      <c r="BO106" s="12">
        <f t="shared" si="123"/>
        <v>2.9428886513060806</v>
      </c>
      <c r="BP106" s="12">
        <f t="shared" si="123"/>
        <v>0.29662120242392936</v>
      </c>
      <c r="BQ106" s="12">
        <f t="shared" si="108"/>
        <v>0.85869309359463064</v>
      </c>
      <c r="BR106" s="12">
        <f t="shared" si="108"/>
        <v>-0.45693975328200837</v>
      </c>
      <c r="BS106" s="12">
        <f t="shared" si="124"/>
        <v>-1.2183336873143451</v>
      </c>
      <c r="BT106" s="12">
        <f t="shared" si="125"/>
        <v>-1.2597273978458396</v>
      </c>
      <c r="BU106" s="12">
        <f t="shared" si="126"/>
        <v>-1.8518948868809453</v>
      </c>
      <c r="BV106" s="12">
        <f t="shared" si="127"/>
        <v>-0.59417699793202672</v>
      </c>
      <c r="BW106" s="12">
        <f t="shared" si="128"/>
        <v>1.2527064826853289</v>
      </c>
      <c r="BX106" s="12">
        <f t="shared" si="128"/>
        <v>0.81784442577310168</v>
      </c>
      <c r="BY106" s="12">
        <f t="shared" si="129"/>
        <v>0.34165548970286047</v>
      </c>
      <c r="BZ106" s="12">
        <f t="shared" si="130"/>
        <v>0.7882344752664644</v>
      </c>
      <c r="CA106" s="12">
        <f t="shared" si="131"/>
        <v>-0.81871040353529101</v>
      </c>
    </row>
    <row r="107" spans="1:79" x14ac:dyDescent="0.25">
      <c r="A107" s="10">
        <v>1975</v>
      </c>
      <c r="B107" s="6">
        <v>-6.5009513655873527E-2</v>
      </c>
      <c r="C107" s="10">
        <v>750912</v>
      </c>
      <c r="D107" s="6">
        <v>286139.10307188291</v>
      </c>
      <c r="E107" s="6">
        <v>71334</v>
      </c>
      <c r="F107" s="6">
        <v>0.15253584974004944</v>
      </c>
      <c r="G107" s="6">
        <v>56225.700000000004</v>
      </c>
      <c r="H107" s="6">
        <v>0.2782</v>
      </c>
      <c r="I107" s="6">
        <v>0.58654904370000005</v>
      </c>
      <c r="J107" s="4">
        <v>0.34944366989260145</v>
      </c>
      <c r="K107" s="6">
        <v>11656</v>
      </c>
      <c r="L107" s="6">
        <v>24933</v>
      </c>
      <c r="M107" s="8">
        <v>0.46700000000000003</v>
      </c>
      <c r="N107" s="12">
        <v>142319</v>
      </c>
      <c r="O107" s="12">
        <f t="shared" si="132"/>
        <v>6.1998833174527923E-2</v>
      </c>
      <c r="P107" s="8">
        <v>26107</v>
      </c>
      <c r="Q107" s="8">
        <v>1174</v>
      </c>
      <c r="R107" s="8">
        <v>34.885897902483904</v>
      </c>
      <c r="S107" s="8">
        <f t="shared" si="109"/>
        <v>0.27764267961422578</v>
      </c>
      <c r="T107" s="36"/>
      <c r="U107" s="4">
        <f t="shared" si="133"/>
        <v>-6.5009513655873527E-2</v>
      </c>
      <c r="V107" s="29">
        <f t="shared" si="134"/>
        <v>750912</v>
      </c>
      <c r="W107" s="29">
        <f t="shared" si="135"/>
        <v>1875881.0047573685</v>
      </c>
      <c r="X107" s="29">
        <f t="shared" si="136"/>
        <v>467653.99820151733</v>
      </c>
      <c r="Y107" s="12">
        <f t="shared" si="137"/>
        <v>208903.71840000001</v>
      </c>
      <c r="Z107" s="12">
        <f t="shared" si="138"/>
        <v>542008.28159999999</v>
      </c>
      <c r="AA107" s="12">
        <f t="shared" si="139"/>
        <v>1100296.2094354297</v>
      </c>
      <c r="AB107" s="12">
        <f t="shared" si="140"/>
        <v>775584.7953219387</v>
      </c>
      <c r="AC107" s="12">
        <f t="shared" si="110"/>
        <v>73547.56562538477</v>
      </c>
      <c r="AD107" s="12">
        <f t="shared" si="111"/>
        <v>394106.43257613253</v>
      </c>
      <c r="AE107" s="12">
        <f t="shared" si="141"/>
        <v>0.29071581585403256</v>
      </c>
      <c r="AF107" s="12">
        <f t="shared" si="142"/>
        <v>0.27619010892091395</v>
      </c>
      <c r="AK107" s="12">
        <f t="shared" si="143"/>
        <v>0.34944366989260145</v>
      </c>
      <c r="AM107" s="12">
        <f t="shared" si="144"/>
        <v>0.46700000000000003</v>
      </c>
      <c r="AN107" s="37"/>
      <c r="AO107" s="12">
        <f t="shared" si="145"/>
        <v>-6.5009513655873527E-2</v>
      </c>
      <c r="AP107" s="12">
        <f t="shared" si="146"/>
        <v>13355.31616324919</v>
      </c>
      <c r="AQ107" s="12">
        <f t="shared" si="147"/>
        <v>33363.408632660306</v>
      </c>
      <c r="AR107" s="12">
        <f t="shared" si="148"/>
        <v>8317.4419918563453</v>
      </c>
      <c r="AS107" s="12">
        <f t="shared" si="149"/>
        <v>37154.489566159245</v>
      </c>
      <c r="AT107" s="12">
        <f t="shared" si="150"/>
        <v>10710.96356292585</v>
      </c>
      <c r="AU107" s="12">
        <f t="shared" si="151"/>
        <v>195692.75428059223</v>
      </c>
      <c r="AV107" s="12">
        <f t="shared" si="152"/>
        <v>15326.814671778973</v>
      </c>
      <c r="AW107" s="12">
        <f t="shared" si="153"/>
        <v>13080.773672072513</v>
      </c>
      <c r="AX107" s="12">
        <f t="shared" si="154"/>
        <v>7788.1829162767699</v>
      </c>
      <c r="AY107" s="12">
        <f t="shared" si="112"/>
        <v>0.29071581585403256</v>
      </c>
      <c r="AZ107" s="12">
        <f t="shared" si="113"/>
        <v>0.27619010892091395</v>
      </c>
      <c r="BA107" s="12">
        <f t="shared" si="114"/>
        <v>0.16786484543493893</v>
      </c>
      <c r="BB107" s="12">
        <f t="shared" si="115"/>
        <v>0.58229426433915221</v>
      </c>
      <c r="BC107" s="12">
        <f t="shared" si="116"/>
        <v>2280.9239951280215</v>
      </c>
      <c r="BD107" s="12">
        <f t="shared" si="117"/>
        <v>1463.3468774052044</v>
      </c>
      <c r="BE107" s="12">
        <f t="shared" si="118"/>
        <v>0.34944366989260145</v>
      </c>
      <c r="BF107" s="12">
        <f t="shared" si="155"/>
        <v>1439.5696770122308</v>
      </c>
      <c r="BG107" s="12">
        <f t="shared" si="119"/>
        <v>0.46700000000000003</v>
      </c>
      <c r="BH107" s="37"/>
      <c r="BI107" s="12">
        <f t="shared" si="120"/>
        <v>-6.5009513655873527E-2</v>
      </c>
      <c r="BJ107" s="12">
        <f t="shared" si="121"/>
        <v>0.23473577281290714</v>
      </c>
      <c r="BK107" s="12">
        <f t="shared" si="156"/>
        <v>1.1502810022662218</v>
      </c>
      <c r="BL107" s="12">
        <f t="shared" si="157"/>
        <v>-0.23882399258470222</v>
      </c>
      <c r="BM107" s="12">
        <f t="shared" si="158"/>
        <v>1.2579058663141582</v>
      </c>
      <c r="BN107" s="12">
        <f t="shared" si="123"/>
        <v>1.4089101697284574E-2</v>
      </c>
      <c r="BO107" s="12">
        <f t="shared" si="123"/>
        <v>2.9193671018474889</v>
      </c>
      <c r="BP107" s="12">
        <f t="shared" si="123"/>
        <v>0.37242514008358762</v>
      </c>
      <c r="BQ107" s="12">
        <f t="shared" si="108"/>
        <v>0.21396474627821846</v>
      </c>
      <c r="BR107" s="12">
        <f t="shared" si="108"/>
        <v>-0.30457117306999953</v>
      </c>
      <c r="BS107" s="12">
        <f t="shared" si="124"/>
        <v>-1.235409066794642</v>
      </c>
      <c r="BT107" s="12">
        <f t="shared" si="125"/>
        <v>-1.2866658499410382</v>
      </c>
      <c r="BU107" s="12">
        <f t="shared" si="126"/>
        <v>-1.7845961148144907</v>
      </c>
      <c r="BV107" s="12">
        <f t="shared" si="127"/>
        <v>-0.54077935019761703</v>
      </c>
      <c r="BW107" s="12">
        <f t="shared" si="128"/>
        <v>1.2468820825161619</v>
      </c>
      <c r="BX107" s="12">
        <f t="shared" si="128"/>
        <v>0.80302765463093606</v>
      </c>
      <c r="BY107" s="12">
        <f t="shared" si="129"/>
        <v>0.34944366989260145</v>
      </c>
      <c r="BZ107" s="12">
        <f t="shared" si="130"/>
        <v>0.78664569414435659</v>
      </c>
      <c r="CA107" s="12">
        <f t="shared" si="131"/>
        <v>-0.76142602131323966</v>
      </c>
    </row>
    <row r="108" spans="1:79" x14ac:dyDescent="0.25">
      <c r="A108" s="10">
        <v>1976</v>
      </c>
      <c r="B108" s="6">
        <v>4.0522334894552099E-2</v>
      </c>
      <c r="C108" s="10">
        <v>772852</v>
      </c>
      <c r="D108" s="6">
        <v>335103.22296823974</v>
      </c>
      <c r="E108" s="6">
        <v>83597</v>
      </c>
      <c r="F108" s="6">
        <v>0.17619414842686568</v>
      </c>
      <c r="G108" s="6">
        <v>56216.1</v>
      </c>
      <c r="H108" s="6">
        <v>0.27889999999999998</v>
      </c>
      <c r="I108" s="6">
        <v>0.60951811079999996</v>
      </c>
      <c r="J108" s="4">
        <v>0.34770531276109573</v>
      </c>
      <c r="K108" s="6">
        <v>12133</v>
      </c>
      <c r="L108" s="6">
        <v>24786</v>
      </c>
      <c r="M108" s="8">
        <v>0.49</v>
      </c>
      <c r="N108" s="12">
        <v>143301</v>
      </c>
      <c r="O108" s="12">
        <f t="shared" si="132"/>
        <v>8.7576133777141685E-2</v>
      </c>
      <c r="P108" s="8">
        <v>26200</v>
      </c>
      <c r="Q108" s="8">
        <v>1414</v>
      </c>
      <c r="R108" s="8">
        <v>34.750474127927696</v>
      </c>
      <c r="S108" s="8">
        <f t="shared" si="109"/>
        <v>0.273958413401659</v>
      </c>
      <c r="T108" s="36"/>
      <c r="U108" s="4">
        <f t="shared" si="133"/>
        <v>4.0522334894552099E-2</v>
      </c>
      <c r="V108" s="29">
        <f t="shared" si="134"/>
        <v>772852</v>
      </c>
      <c r="W108" s="29">
        <f t="shared" si="135"/>
        <v>1901897.5712881505</v>
      </c>
      <c r="X108" s="29">
        <f t="shared" si="136"/>
        <v>474459.57057251129</v>
      </c>
      <c r="Y108" s="12">
        <f t="shared" si="137"/>
        <v>215548.42279999997</v>
      </c>
      <c r="Z108" s="12">
        <f t="shared" si="138"/>
        <v>557303.57720000006</v>
      </c>
      <c r="AA108" s="12">
        <f t="shared" si="139"/>
        <v>1159241.0145866617</v>
      </c>
      <c r="AB108" s="12">
        <f t="shared" si="140"/>
        <v>742656.55670148879</v>
      </c>
      <c r="AC108" s="12">
        <f t="shared" si="110"/>
        <v>159913.16682089848</v>
      </c>
      <c r="AD108" s="12">
        <f t="shared" si="111"/>
        <v>314546.40375161282</v>
      </c>
      <c r="AE108" s="12">
        <f t="shared" si="141"/>
        <v>0.28958728439939746</v>
      </c>
      <c r="AF108" s="12">
        <f t="shared" si="142"/>
        <v>0.27222187217968807</v>
      </c>
      <c r="AK108" s="12">
        <f t="shared" si="143"/>
        <v>0.34770531276109573</v>
      </c>
      <c r="AM108" s="12">
        <f t="shared" si="144"/>
        <v>0.49</v>
      </c>
      <c r="AN108" s="37"/>
      <c r="AO108" s="12">
        <f t="shared" si="145"/>
        <v>4.0522334894552099E-2</v>
      </c>
      <c r="AP108" s="12">
        <f t="shared" si="146"/>
        <v>13747.876498013915</v>
      </c>
      <c r="AQ108" s="12">
        <f t="shared" si="147"/>
        <v>33831.90173790339</v>
      </c>
      <c r="AR108" s="12">
        <f t="shared" si="148"/>
        <v>8439.9232706023959</v>
      </c>
      <c r="AS108" s="12">
        <f t="shared" si="149"/>
        <v>38342.8275529608</v>
      </c>
      <c r="AT108" s="12">
        <f t="shared" si="150"/>
        <v>11015.104158575372</v>
      </c>
      <c r="AU108" s="12">
        <f t="shared" si="151"/>
        <v>206211.56832058105</v>
      </c>
      <c r="AV108" s="12">
        <f t="shared" si="152"/>
        <v>14678.605450939198</v>
      </c>
      <c r="AW108" s="12">
        <f t="shared" si="153"/>
        <v>28446.1509818181</v>
      </c>
      <c r="AX108" s="12">
        <f t="shared" si="154"/>
        <v>6217.0090804673164</v>
      </c>
      <c r="AY108" s="12">
        <f t="shared" si="112"/>
        <v>0.28958728439939746</v>
      </c>
      <c r="AZ108" s="12">
        <f t="shared" si="113"/>
        <v>0.27222187217968807</v>
      </c>
      <c r="BA108" s="12">
        <f t="shared" si="114"/>
        <v>0.1756902115453568</v>
      </c>
      <c r="BB108" s="12">
        <f t="shared" si="115"/>
        <v>0.61156566356954656</v>
      </c>
      <c r="BC108" s="12">
        <f t="shared" si="116"/>
        <v>2323.5102191968385</v>
      </c>
      <c r="BD108" s="12">
        <f t="shared" si="117"/>
        <v>1540.0579306053287</v>
      </c>
      <c r="BE108" s="12">
        <f t="shared" si="118"/>
        <v>0.34770531276109573</v>
      </c>
      <c r="BF108" s="12">
        <f t="shared" si="155"/>
        <v>1489.561535643835</v>
      </c>
      <c r="BG108" s="12">
        <f t="shared" si="119"/>
        <v>0.49</v>
      </c>
      <c r="BH108" s="37"/>
      <c r="BI108" s="12">
        <f t="shared" si="120"/>
        <v>4.0522334894552099E-2</v>
      </c>
      <c r="BJ108" s="12">
        <f t="shared" si="121"/>
        <v>0.26370562843535145</v>
      </c>
      <c r="BK108" s="12">
        <f t="shared" si="156"/>
        <v>1.1642254485104835</v>
      </c>
      <c r="BL108" s="12">
        <f t="shared" si="157"/>
        <v>-0.22420552983691724</v>
      </c>
      <c r="BM108" s="12">
        <f t="shared" si="158"/>
        <v>1.2893887370807029</v>
      </c>
      <c r="BN108" s="12">
        <f t="shared" si="123"/>
        <v>4.2088689033754539E-2</v>
      </c>
      <c r="BO108" s="12">
        <f t="shared" si="123"/>
        <v>2.9717239251942207</v>
      </c>
      <c r="BP108" s="12">
        <f t="shared" si="123"/>
        <v>0.32921227490128135</v>
      </c>
      <c r="BQ108" s="12">
        <f t="shared" si="108"/>
        <v>0.99083411355562578</v>
      </c>
      <c r="BR108" s="12">
        <f t="shared" si="108"/>
        <v>-0.52988981136980251</v>
      </c>
      <c r="BS108" s="12">
        <f t="shared" si="124"/>
        <v>-1.2392985268951806</v>
      </c>
      <c r="BT108" s="12">
        <f t="shared" si="125"/>
        <v>-1.301137838650944</v>
      </c>
      <c r="BU108" s="12">
        <f t="shared" si="126"/>
        <v>-1.7390329965228164</v>
      </c>
      <c r="BV108" s="12">
        <f t="shared" si="127"/>
        <v>-0.49173294847586779</v>
      </c>
      <c r="BW108" s="12">
        <f t="shared" si="128"/>
        <v>1.265380528349064</v>
      </c>
      <c r="BX108" s="12">
        <f t="shared" si="128"/>
        <v>0.85412149361903167</v>
      </c>
      <c r="BY108" s="12">
        <f t="shared" si="129"/>
        <v>0.34770531276109573</v>
      </c>
      <c r="BZ108" s="12">
        <f t="shared" si="130"/>
        <v>0.82078326589589112</v>
      </c>
      <c r="CA108" s="12">
        <f t="shared" si="131"/>
        <v>-0.71334988787746478</v>
      </c>
    </row>
    <row r="109" spans="1:79" x14ac:dyDescent="0.25">
      <c r="A109" s="10">
        <v>1977</v>
      </c>
      <c r="B109" s="6">
        <v>-9.7333071685817892E-3</v>
      </c>
      <c r="C109" s="10">
        <v>791889</v>
      </c>
      <c r="D109" s="6">
        <v>376695.94023184822</v>
      </c>
      <c r="E109" s="6">
        <v>95870</v>
      </c>
      <c r="F109" s="6">
        <v>0.20051547628518643</v>
      </c>
      <c r="G109" s="6">
        <v>56189.9</v>
      </c>
      <c r="H109" s="6">
        <v>0.27960000000000002</v>
      </c>
      <c r="I109" s="6">
        <v>0.57665586469999996</v>
      </c>
      <c r="J109" s="4">
        <v>0.34259633485227864</v>
      </c>
      <c r="K109" s="6">
        <v>12719</v>
      </c>
      <c r="L109" s="6">
        <v>24809</v>
      </c>
      <c r="M109" s="8">
        <v>0.51300000000000001</v>
      </c>
      <c r="N109" s="12">
        <v>145538</v>
      </c>
      <c r="O109" s="12">
        <f t="shared" si="132"/>
        <v>5.9968605481259152E-2</v>
      </c>
      <c r="P109" s="8">
        <v>26279</v>
      </c>
      <c r="Q109" s="8">
        <v>1470</v>
      </c>
      <c r="R109" s="8">
        <v>34.940943965694224</v>
      </c>
      <c r="S109" s="8">
        <f t="shared" si="109"/>
        <v>0.27488675331535573</v>
      </c>
      <c r="T109" s="36"/>
      <c r="U109" s="4">
        <f t="shared" si="133"/>
        <v>-9.7333071685817892E-3</v>
      </c>
      <c r="V109" s="29">
        <f t="shared" si="134"/>
        <v>791889</v>
      </c>
      <c r="W109" s="29">
        <f t="shared" si="135"/>
        <v>1878637.7351545985</v>
      </c>
      <c r="X109" s="29">
        <f t="shared" si="136"/>
        <v>478117.70829922037</v>
      </c>
      <c r="Y109" s="12">
        <f t="shared" si="137"/>
        <v>221412.16440000001</v>
      </c>
      <c r="Z109" s="12">
        <f t="shared" si="138"/>
        <v>570476.83559999999</v>
      </c>
      <c r="AA109" s="12">
        <f t="shared" si="139"/>
        <v>1083327.4676236245</v>
      </c>
      <c r="AB109" s="12">
        <f t="shared" si="140"/>
        <v>795310.267530974</v>
      </c>
      <c r="AC109" s="12">
        <f t="shared" si="110"/>
        <v>93208.976377940518</v>
      </c>
      <c r="AD109" s="12">
        <f t="shared" si="111"/>
        <v>384908.73192127986</v>
      </c>
      <c r="AE109" s="12">
        <f t="shared" si="141"/>
        <v>0.29117453304745189</v>
      </c>
      <c r="AF109" s="12">
        <f t="shared" si="142"/>
        <v>0.27307700001178953</v>
      </c>
      <c r="AK109" s="12">
        <f t="shared" si="143"/>
        <v>0.34259633485227864</v>
      </c>
      <c r="AM109" s="12">
        <f t="shared" si="144"/>
        <v>0.51300000000000001</v>
      </c>
      <c r="AN109" s="37"/>
      <c r="AO109" s="12">
        <f t="shared" si="145"/>
        <v>-9.7333071685817892E-3</v>
      </c>
      <c r="AP109" s="12">
        <f t="shared" si="146"/>
        <v>14093.084344339462</v>
      </c>
      <c r="AQ109" s="12">
        <f t="shared" si="147"/>
        <v>33433.726259605348</v>
      </c>
      <c r="AR109" s="12">
        <f t="shared" si="148"/>
        <v>8508.961722644468</v>
      </c>
      <c r="AS109" s="12">
        <f t="shared" si="149"/>
        <v>39404.263826773138</v>
      </c>
      <c r="AT109" s="12">
        <f t="shared" si="150"/>
        <v>11280.731068513498</v>
      </c>
      <c r="AU109" s="12">
        <f t="shared" si="151"/>
        <v>192797.54326375815</v>
      </c>
      <c r="AV109" s="12">
        <f t="shared" si="152"/>
        <v>15726.635481366144</v>
      </c>
      <c r="AW109" s="12">
        <f t="shared" si="153"/>
        <v>16588.208268379283</v>
      </c>
      <c r="AX109" s="12">
        <f t="shared" si="154"/>
        <v>7611.2676620072652</v>
      </c>
      <c r="AY109" s="12">
        <f t="shared" si="112"/>
        <v>0.29117453304745189</v>
      </c>
      <c r="AZ109" s="12">
        <f t="shared" si="113"/>
        <v>0.27307700001178953</v>
      </c>
      <c r="BA109" s="12">
        <f t="shared" si="114"/>
        <v>0.1834763948497854</v>
      </c>
      <c r="BB109" s="12">
        <f t="shared" si="115"/>
        <v>0.640893947806774</v>
      </c>
      <c r="BC109" s="12">
        <f t="shared" si="116"/>
        <v>2427.1990761205934</v>
      </c>
      <c r="BD109" s="12">
        <f t="shared" si="117"/>
        <v>1541.5120126978725</v>
      </c>
      <c r="BE109" s="12">
        <f t="shared" si="118"/>
        <v>0.34259633485227864</v>
      </c>
      <c r="BF109" s="12">
        <f t="shared" si="155"/>
        <v>1528.7728034152613</v>
      </c>
      <c r="BG109" s="12">
        <f t="shared" si="119"/>
        <v>0.51300000000000001</v>
      </c>
      <c r="BH109" s="37"/>
      <c r="BI109" s="12">
        <f t="shared" si="120"/>
        <v>-9.7333071685817892E-3</v>
      </c>
      <c r="BJ109" s="12">
        <f t="shared" si="121"/>
        <v>0.28850545778810405</v>
      </c>
      <c r="BK109" s="12">
        <f t="shared" si="156"/>
        <v>1.1523864115186839</v>
      </c>
      <c r="BL109" s="12">
        <f t="shared" si="157"/>
        <v>-0.21605881884052999</v>
      </c>
      <c r="BM109" s="12">
        <f t="shared" si="158"/>
        <v>1.316695282159668</v>
      </c>
      <c r="BN109" s="12">
        <f t="shared" si="123"/>
        <v>6.5917307765594388E-2</v>
      </c>
      <c r="BO109" s="12">
        <f t="shared" si="123"/>
        <v>2.9044618924447621</v>
      </c>
      <c r="BP109" s="12">
        <f t="shared" si="123"/>
        <v>0.39817705511005402</v>
      </c>
      <c r="BQ109" s="12">
        <f t="shared" si="108"/>
        <v>0.45151335042678786</v>
      </c>
      <c r="BR109" s="12">
        <f t="shared" si="108"/>
        <v>-0.32754901079129628</v>
      </c>
      <c r="BS109" s="12">
        <f t="shared" si="124"/>
        <v>-1.2338324216782246</v>
      </c>
      <c r="BT109" s="12">
        <f t="shared" si="125"/>
        <v>-1.2980014722409383</v>
      </c>
      <c r="BU109" s="12">
        <f t="shared" si="126"/>
        <v>-1.6956692581829313</v>
      </c>
      <c r="BV109" s="12">
        <f t="shared" si="127"/>
        <v>-0.44489128378885778</v>
      </c>
      <c r="BW109" s="12">
        <f t="shared" si="128"/>
        <v>1.3090394096009974</v>
      </c>
      <c r="BX109" s="12">
        <f t="shared" si="128"/>
        <v>0.85506522180123556</v>
      </c>
      <c r="BY109" s="12">
        <f t="shared" si="129"/>
        <v>0.34259633485227864</v>
      </c>
      <c r="BZ109" s="12">
        <f t="shared" si="130"/>
        <v>0.84676678491238133</v>
      </c>
      <c r="CA109" s="12">
        <f t="shared" si="131"/>
        <v>-0.66747943381136754</v>
      </c>
    </row>
    <row r="110" spans="1:79" x14ac:dyDescent="0.25">
      <c r="A110" s="10">
        <v>1978</v>
      </c>
      <c r="B110" s="6">
        <v>8.3773491620605794E-3</v>
      </c>
      <c r="C110" s="10">
        <v>825111</v>
      </c>
      <c r="D110" s="6">
        <v>428332.90060602827</v>
      </c>
      <c r="E110" s="6">
        <v>110854</v>
      </c>
      <c r="F110" s="6">
        <v>0.22408015406411985</v>
      </c>
      <c r="G110" s="6">
        <v>56178</v>
      </c>
      <c r="H110" s="6">
        <v>0.27779999999999999</v>
      </c>
      <c r="I110" s="6">
        <v>0.58840882780000003</v>
      </c>
      <c r="J110" s="4">
        <v>0.32662642241515172</v>
      </c>
      <c r="K110" s="6">
        <v>13054</v>
      </c>
      <c r="L110" s="6">
        <v>24940</v>
      </c>
      <c r="M110" s="8">
        <v>0.52300000000000002</v>
      </c>
      <c r="N110" s="12">
        <v>156270</v>
      </c>
      <c r="O110" s="12">
        <f t="shared" si="132"/>
        <v>3.4295926403355659E-2</v>
      </c>
      <c r="P110" s="8">
        <v>26393</v>
      </c>
      <c r="Q110" s="8">
        <v>1453</v>
      </c>
      <c r="R110" s="8">
        <v>34.962224449797631</v>
      </c>
      <c r="S110" s="8">
        <f t="shared" si="109"/>
        <v>0.27531222855111614</v>
      </c>
      <c r="T110" s="36"/>
      <c r="U110" s="4">
        <f t="shared" si="133"/>
        <v>8.3773491620605794E-3</v>
      </c>
      <c r="V110" s="29">
        <f t="shared" si="134"/>
        <v>825111</v>
      </c>
      <c r="W110" s="29">
        <f t="shared" si="135"/>
        <v>1911516.4499729061</v>
      </c>
      <c r="X110" s="29">
        <f t="shared" si="136"/>
        <v>494706.90728050581</v>
      </c>
      <c r="Y110" s="12">
        <f t="shared" si="137"/>
        <v>229215.8358</v>
      </c>
      <c r="Z110" s="12">
        <f t="shared" si="138"/>
        <v>595895.1642</v>
      </c>
      <c r="AA110" s="12">
        <f t="shared" si="139"/>
        <v>1124753.1536489751</v>
      </c>
      <c r="AB110" s="12">
        <f t="shared" si="140"/>
        <v>786763.29632393108</v>
      </c>
      <c r="AC110" s="12">
        <f t="shared" si="110"/>
        <v>169245.51460161063</v>
      </c>
      <c r="AD110" s="12">
        <f t="shared" si="111"/>
        <v>325461.39267889515</v>
      </c>
      <c r="AE110" s="12">
        <f t="shared" si="141"/>
        <v>0.29135187041498029</v>
      </c>
      <c r="AF110" s="12">
        <f t="shared" si="142"/>
        <v>0.27353004612179788</v>
      </c>
      <c r="AK110" s="12">
        <f t="shared" si="143"/>
        <v>0.32662642241515172</v>
      </c>
      <c r="AM110" s="12">
        <f t="shared" si="144"/>
        <v>0.52300000000000002</v>
      </c>
      <c r="AN110" s="37"/>
      <c r="AO110" s="12">
        <f t="shared" si="145"/>
        <v>8.3773491620605794E-3</v>
      </c>
      <c r="AP110" s="12">
        <f t="shared" si="146"/>
        <v>14687.43992310157</v>
      </c>
      <c r="AQ110" s="12">
        <f t="shared" si="147"/>
        <v>34026.068033267577</v>
      </c>
      <c r="AR110" s="12">
        <f t="shared" si="148"/>
        <v>8806.0612211275911</v>
      </c>
      <c r="AS110" s="12">
        <f t="shared" si="149"/>
        <v>40801.708106376165</v>
      </c>
      <c r="AT110" s="12">
        <f t="shared" si="150"/>
        <v>11785.854569404393</v>
      </c>
      <c r="AU110" s="12">
        <f t="shared" si="151"/>
        <v>200212.3880609803</v>
      </c>
      <c r="AV110" s="12">
        <f t="shared" si="152"/>
        <v>15560.921363521724</v>
      </c>
      <c r="AW110" s="12">
        <f t="shared" si="153"/>
        <v>30126.653601340495</v>
      </c>
      <c r="AX110" s="12">
        <f t="shared" si="154"/>
        <v>6437.1065122150458</v>
      </c>
      <c r="AY110" s="12">
        <f t="shared" si="112"/>
        <v>0.29135187041498029</v>
      </c>
      <c r="AZ110" s="12">
        <f t="shared" si="113"/>
        <v>0.27353004612179788</v>
      </c>
      <c r="BA110" s="12">
        <f t="shared" si="114"/>
        <v>0.18826493880489562</v>
      </c>
      <c r="BB110" s="12">
        <f t="shared" si="115"/>
        <v>0.65175851564663534</v>
      </c>
      <c r="BC110" s="12">
        <f t="shared" si="116"/>
        <v>2483.9256575183695</v>
      </c>
      <c r="BD110" s="12">
        <f t="shared" si="117"/>
        <v>1613.7897709321753</v>
      </c>
      <c r="BE110" s="12">
        <f t="shared" si="118"/>
        <v>0.32662642241515172</v>
      </c>
      <c r="BF110" s="12">
        <f t="shared" si="155"/>
        <v>1583.1596849805881</v>
      </c>
      <c r="BG110" s="12">
        <f t="shared" si="119"/>
        <v>0.52300000000000002</v>
      </c>
      <c r="BH110" s="37"/>
      <c r="BI110" s="12">
        <f t="shared" si="120"/>
        <v>8.3773491620605794E-3</v>
      </c>
      <c r="BJ110" s="12">
        <f t="shared" si="121"/>
        <v>0.32981395431138694</v>
      </c>
      <c r="BK110" s="12">
        <f t="shared" si="156"/>
        <v>1.1699481904648099</v>
      </c>
      <c r="BL110" s="12">
        <f t="shared" si="157"/>
        <v>-0.18173848772703238</v>
      </c>
      <c r="BM110" s="12">
        <f t="shared" si="158"/>
        <v>1.3515451986435392</v>
      </c>
      <c r="BN110" s="12">
        <f t="shared" si="123"/>
        <v>0.10972129983043359</v>
      </c>
      <c r="BO110" s="12">
        <f t="shared" si="123"/>
        <v>2.9421999961505998</v>
      </c>
      <c r="BP110" s="12">
        <f t="shared" si="123"/>
        <v>0.38758398334852651</v>
      </c>
      <c r="BQ110" s="12">
        <f t="shared" si="108"/>
        <v>1.0482315343925452</v>
      </c>
      <c r="BR110" s="12">
        <f t="shared" si="108"/>
        <v>-0.49509960743702652</v>
      </c>
      <c r="BS110" s="12">
        <f t="shared" si="124"/>
        <v>-1.2332235655922079</v>
      </c>
      <c r="BT110" s="12">
        <f t="shared" si="125"/>
        <v>-1.2963438053046803</v>
      </c>
      <c r="BU110" s="12">
        <f t="shared" si="126"/>
        <v>-1.6699050592493661</v>
      </c>
      <c r="BV110" s="12">
        <f t="shared" si="127"/>
        <v>-0.42808116043626071</v>
      </c>
      <c r="BW110" s="12">
        <f t="shared" si="128"/>
        <v>1.3321416957129053</v>
      </c>
      <c r="BX110" s="12">
        <f t="shared" si="128"/>
        <v>0.90088676853915284</v>
      </c>
      <c r="BY110" s="12">
        <f t="shared" si="129"/>
        <v>0.32662642241515172</v>
      </c>
      <c r="BZ110" s="12">
        <f t="shared" si="130"/>
        <v>0.88172411134493545</v>
      </c>
      <c r="CA110" s="12">
        <f t="shared" si="131"/>
        <v>-0.64817381491721415</v>
      </c>
    </row>
    <row r="111" spans="1:79" x14ac:dyDescent="0.25">
      <c r="A111" s="10">
        <v>1979</v>
      </c>
      <c r="B111" s="6">
        <v>4.8131862816090686E-2</v>
      </c>
      <c r="C111" s="10">
        <v>855933</v>
      </c>
      <c r="D111" s="6">
        <v>513600.30032697273</v>
      </c>
      <c r="E111" s="6">
        <v>132020</v>
      </c>
      <c r="F111" s="6">
        <v>0.25651423651150268</v>
      </c>
      <c r="G111" s="6">
        <v>56240.1</v>
      </c>
      <c r="H111" s="6">
        <v>0.28370000000000001</v>
      </c>
      <c r="I111" s="6">
        <v>0.54024839400000002</v>
      </c>
      <c r="J111" s="4">
        <v>0.31892753189437301</v>
      </c>
      <c r="K111" s="6">
        <v>13212</v>
      </c>
      <c r="L111" s="6">
        <v>25195</v>
      </c>
      <c r="M111" s="8">
        <v>0.52400000000000002</v>
      </c>
      <c r="N111" s="12">
        <v>169696</v>
      </c>
      <c r="O111" s="12">
        <f t="shared" si="132"/>
        <v>4.2726449192202809E-2</v>
      </c>
      <c r="P111" s="8">
        <v>26627</v>
      </c>
      <c r="Q111" s="8">
        <v>1432</v>
      </c>
      <c r="R111" s="8">
        <v>34.913499963467387</v>
      </c>
      <c r="S111" s="8">
        <f t="shared" si="109"/>
        <v>0.27529876678420429</v>
      </c>
      <c r="T111" s="36"/>
      <c r="U111" s="4">
        <f t="shared" si="133"/>
        <v>4.8131862816090686E-2</v>
      </c>
      <c r="V111" s="29">
        <f t="shared" si="134"/>
        <v>855933</v>
      </c>
      <c r="W111" s="29">
        <f t="shared" si="135"/>
        <v>2002229.2224858317</v>
      </c>
      <c r="X111" s="29">
        <f t="shared" si="136"/>
        <v>514669.29007692687</v>
      </c>
      <c r="Y111" s="12">
        <f t="shared" si="137"/>
        <v>242828.19210000001</v>
      </c>
      <c r="Z111" s="12">
        <f t="shared" si="138"/>
        <v>613104.8078999999</v>
      </c>
      <c r="AA111" s="12">
        <f t="shared" si="139"/>
        <v>1081701.1218678392</v>
      </c>
      <c r="AB111" s="12">
        <f t="shared" si="140"/>
        <v>920528.10061799234</v>
      </c>
      <c r="AC111" s="12">
        <f t="shared" si="110"/>
        <v>142673.06318310843</v>
      </c>
      <c r="AD111" s="12">
        <f t="shared" si="111"/>
        <v>371996.22689381847</v>
      </c>
      <c r="AE111" s="12">
        <f t="shared" si="141"/>
        <v>0.29094583302889487</v>
      </c>
      <c r="AF111" s="12">
        <f t="shared" si="142"/>
        <v>0.27356020386812752</v>
      </c>
      <c r="AK111" s="12">
        <f t="shared" si="143"/>
        <v>0.31892753189437301</v>
      </c>
      <c r="AM111" s="12">
        <f t="shared" si="144"/>
        <v>0.52400000000000002</v>
      </c>
      <c r="AN111" s="37"/>
      <c r="AO111" s="12">
        <f t="shared" si="145"/>
        <v>4.8131862816090686E-2</v>
      </c>
      <c r="AP111" s="12">
        <f t="shared" si="146"/>
        <v>15219.265257351961</v>
      </c>
      <c r="AQ111" s="12">
        <f t="shared" si="147"/>
        <v>35601.452033083719</v>
      </c>
      <c r="AR111" s="12">
        <f t="shared" si="148"/>
        <v>9151.2868945276932</v>
      </c>
      <c r="AS111" s="12">
        <f t="shared" si="149"/>
        <v>43177.055535107516</v>
      </c>
      <c r="AT111" s="12">
        <f t="shared" si="150"/>
        <v>12112.844115379119</v>
      </c>
      <c r="AU111" s="12">
        <f t="shared" si="151"/>
        <v>192336.27284941514</v>
      </c>
      <c r="AV111" s="12">
        <f t="shared" si="152"/>
        <v>18186.471942380227</v>
      </c>
      <c r="AW111" s="12">
        <f t="shared" si="153"/>
        <v>25368.564988879538</v>
      </c>
      <c r="AX111" s="12">
        <f t="shared" si="154"/>
        <v>7349.367106266377</v>
      </c>
      <c r="AY111" s="12">
        <f t="shared" si="112"/>
        <v>0.29094583302889487</v>
      </c>
      <c r="AZ111" s="12">
        <f t="shared" si="113"/>
        <v>0.27356020386812752</v>
      </c>
      <c r="BA111" s="12">
        <f t="shared" si="114"/>
        <v>0.18470215015861824</v>
      </c>
      <c r="BB111" s="12">
        <f t="shared" si="115"/>
        <v>0.65838335892782374</v>
      </c>
      <c r="BC111" s="12">
        <f t="shared" si="116"/>
        <v>2662.9693286934348</v>
      </c>
      <c r="BD111" s="12">
        <f t="shared" si="117"/>
        <v>1582.6487824556928</v>
      </c>
      <c r="BE111" s="12">
        <f t="shared" si="118"/>
        <v>0.31892753189437301</v>
      </c>
      <c r="BF111" s="12">
        <f t="shared" si="155"/>
        <v>1618.4168330860864</v>
      </c>
      <c r="BG111" s="12">
        <f t="shared" si="119"/>
        <v>0.52400000000000002</v>
      </c>
      <c r="BH111" s="37"/>
      <c r="BI111" s="12">
        <f t="shared" si="120"/>
        <v>4.8131862816090686E-2</v>
      </c>
      <c r="BJ111" s="12">
        <f t="shared" si="121"/>
        <v>0.36538332921305133</v>
      </c>
      <c r="BK111" s="12">
        <f t="shared" si="156"/>
        <v>1.2152076772297669</v>
      </c>
      <c r="BL111" s="12">
        <f t="shared" si="157"/>
        <v>-0.14328423363396753</v>
      </c>
      <c r="BM111" s="12">
        <f t="shared" si="158"/>
        <v>1.4081304850397658</v>
      </c>
      <c r="BN111" s="12">
        <f t="shared" si="123"/>
        <v>0.13708763950914599</v>
      </c>
      <c r="BO111" s="12">
        <f t="shared" si="123"/>
        <v>2.9020665139264272</v>
      </c>
      <c r="BP111" s="12">
        <f t="shared" si="123"/>
        <v>0.54349927058661285</v>
      </c>
      <c r="BQ111" s="12">
        <f t="shared" si="108"/>
        <v>0.87633206146095965</v>
      </c>
      <c r="BR111" s="12">
        <f t="shared" si="108"/>
        <v>-0.36256454571633423</v>
      </c>
      <c r="BS111" s="12">
        <f t="shared" si="124"/>
        <v>-1.234618169931168</v>
      </c>
      <c r="BT111" s="12">
        <f t="shared" si="125"/>
        <v>-1.2962335575115211</v>
      </c>
      <c r="BU111" s="12">
        <f t="shared" si="126"/>
        <v>-1.6890107504878094</v>
      </c>
      <c r="BV111" s="12">
        <f t="shared" si="127"/>
        <v>-0.41796790495718938</v>
      </c>
      <c r="BW111" s="12">
        <f t="shared" si="128"/>
        <v>1.4017432498136562</v>
      </c>
      <c r="BX111" s="12">
        <f t="shared" si="128"/>
        <v>0.88140134859122765</v>
      </c>
      <c r="BY111" s="12">
        <f t="shared" si="129"/>
        <v>0.31892753189437301</v>
      </c>
      <c r="BZ111" s="12">
        <f t="shared" si="130"/>
        <v>0.90374986850866523</v>
      </c>
      <c r="CA111" s="12">
        <f t="shared" si="131"/>
        <v>-0.64626359466109484</v>
      </c>
    </row>
    <row r="112" spans="1:79" x14ac:dyDescent="0.25">
      <c r="A112" s="10">
        <v>1980</v>
      </c>
      <c r="B112" s="6">
        <v>3.5704228868582731E-2</v>
      </c>
      <c r="C112" s="10">
        <v>838462</v>
      </c>
      <c r="D112" s="6">
        <v>643013.97908616578</v>
      </c>
      <c r="E112" s="6">
        <v>154550</v>
      </c>
      <c r="F112" s="6">
        <v>0.30819643585517292</v>
      </c>
      <c r="G112" s="6">
        <v>56329.700000000004</v>
      </c>
      <c r="H112" s="14">
        <v>0.29700000000000004</v>
      </c>
      <c r="I112" s="6">
        <v>0.52103018759999997</v>
      </c>
      <c r="J112" s="4">
        <v>0.34802130506381229</v>
      </c>
      <c r="K112" s="6">
        <v>12636</v>
      </c>
      <c r="L112" s="6">
        <v>25086</v>
      </c>
      <c r="M112" s="8">
        <v>0.504</v>
      </c>
      <c r="N112" s="12">
        <v>158737</v>
      </c>
      <c r="O112" s="12">
        <f t="shared" si="132"/>
        <v>7.3802899448292769E-2</v>
      </c>
      <c r="P112" s="8">
        <v>26919</v>
      </c>
      <c r="Q112" s="8">
        <v>1833</v>
      </c>
      <c r="R112" s="8">
        <v>34.333029734035037</v>
      </c>
      <c r="S112" s="8">
        <f t="shared" si="109"/>
        <v>0.26662654132397284</v>
      </c>
      <c r="T112" s="36"/>
      <c r="U112" s="4">
        <f t="shared" si="133"/>
        <v>3.5704228868582731E-2</v>
      </c>
      <c r="V112" s="29">
        <f t="shared" si="134"/>
        <v>838462</v>
      </c>
      <c r="W112" s="29">
        <f t="shared" si="135"/>
        <v>2086377.077340147</v>
      </c>
      <c r="X112" s="29">
        <f t="shared" si="136"/>
        <v>501465.88999694283</v>
      </c>
      <c r="Y112" s="12">
        <f t="shared" si="137"/>
        <v>249023.21400000004</v>
      </c>
      <c r="Z112" s="12">
        <f t="shared" si="138"/>
        <v>589438.78599999996</v>
      </c>
      <c r="AA112" s="12">
        <f t="shared" si="139"/>
        <v>1087065.4400108764</v>
      </c>
      <c r="AB112" s="12">
        <f t="shared" si="140"/>
        <v>999311.6373292706</v>
      </c>
      <c r="AC112" s="12">
        <f t="shared" si="110"/>
        <v>119042.75347745056</v>
      </c>
      <c r="AD112" s="12">
        <f t="shared" si="111"/>
        <v>382423.13651949225</v>
      </c>
      <c r="AE112" s="12">
        <f t="shared" si="141"/>
        <v>0.28610858111695864</v>
      </c>
      <c r="AF112" s="12">
        <f t="shared" si="142"/>
        <v>0.26446187023586326</v>
      </c>
      <c r="AK112" s="12">
        <f t="shared" si="143"/>
        <v>0.34802130506381229</v>
      </c>
      <c r="AM112" s="12">
        <f t="shared" si="144"/>
        <v>0.504</v>
      </c>
      <c r="AN112" s="37"/>
      <c r="AO112" s="12">
        <f t="shared" si="145"/>
        <v>3.5704228868582731E-2</v>
      </c>
      <c r="AP112" s="12">
        <f t="shared" si="146"/>
        <v>14884.900860469697</v>
      </c>
      <c r="AQ112" s="12">
        <f t="shared" si="147"/>
        <v>37038.668363938508</v>
      </c>
      <c r="AR112" s="12">
        <f t="shared" si="148"/>
        <v>8902.3355351962255</v>
      </c>
      <c r="AS112" s="12">
        <f t="shared" si="149"/>
        <v>44208.155555595004</v>
      </c>
      <c r="AT112" s="12">
        <f t="shared" si="150"/>
        <v>11626.761449900219</v>
      </c>
      <c r="AU112" s="12">
        <f t="shared" si="151"/>
        <v>192982.6432611706</v>
      </c>
      <c r="AV112" s="12">
        <f t="shared" si="152"/>
        <v>19711.560042023826</v>
      </c>
      <c r="AW112" s="12">
        <f t="shared" si="153"/>
        <v>21133.212759423634</v>
      </c>
      <c r="AX112" s="12">
        <f t="shared" si="154"/>
        <v>7543.3491769487355</v>
      </c>
      <c r="AY112" s="12">
        <f t="shared" si="112"/>
        <v>0.28610858111695864</v>
      </c>
      <c r="AZ112" s="12">
        <f t="shared" si="113"/>
        <v>0.26446187023586326</v>
      </c>
      <c r="BA112" s="12">
        <f t="shared" si="114"/>
        <v>0.16969696969696968</v>
      </c>
      <c r="BB112" s="12">
        <f t="shared" si="115"/>
        <v>0.64523470839260311</v>
      </c>
      <c r="BC112" s="12">
        <f t="shared" si="116"/>
        <v>2755.9751799841169</v>
      </c>
      <c r="BD112" s="12">
        <f t="shared" si="117"/>
        <v>1518.4074201946244</v>
      </c>
      <c r="BE112" s="12">
        <f t="shared" si="118"/>
        <v>0.34802130506381229</v>
      </c>
      <c r="BF112" s="12">
        <f t="shared" si="155"/>
        <v>1599.6205389682646</v>
      </c>
      <c r="BG112" s="12">
        <f t="shared" si="119"/>
        <v>0.504</v>
      </c>
      <c r="BH112" s="37"/>
      <c r="BI112" s="12">
        <f t="shared" si="120"/>
        <v>3.5704228868582731E-2</v>
      </c>
      <c r="BJ112" s="12">
        <f t="shared" si="121"/>
        <v>0.34316858683813778</v>
      </c>
      <c r="BK112" s="12">
        <f t="shared" si="156"/>
        <v>1.2547837105915542</v>
      </c>
      <c r="BL112" s="12">
        <f t="shared" si="157"/>
        <v>-0.17086508524556424</v>
      </c>
      <c r="BM112" s="12">
        <f t="shared" si="158"/>
        <v>1.431730539652746</v>
      </c>
      <c r="BN112" s="12">
        <f t="shared" si="123"/>
        <v>9.6130715324491856E-2</v>
      </c>
      <c r="BO112" s="12">
        <f t="shared" si="123"/>
        <v>2.9054215063289486</v>
      </c>
      <c r="BP112" s="12">
        <f t="shared" si="123"/>
        <v>0.62402652056274466</v>
      </c>
      <c r="BQ112" s="12">
        <f t="shared" si="108"/>
        <v>0.69366712012614118</v>
      </c>
      <c r="BR112" s="12">
        <f t="shared" si="108"/>
        <v>-0.33651247592075689</v>
      </c>
      <c r="BS112" s="12">
        <f t="shared" si="124"/>
        <v>-1.2513838859576254</v>
      </c>
      <c r="BT112" s="12">
        <f t="shared" si="125"/>
        <v>-1.330058195973969</v>
      </c>
      <c r="BU112" s="12">
        <f t="shared" si="126"/>
        <v>-1.7737409637253767</v>
      </c>
      <c r="BV112" s="12">
        <f t="shared" si="127"/>
        <v>-0.43814113939712263</v>
      </c>
      <c r="BW112" s="12">
        <f t="shared" si="128"/>
        <v>1.4360728079243998</v>
      </c>
      <c r="BX112" s="12">
        <f t="shared" si="128"/>
        <v>0.83996349633744782</v>
      </c>
      <c r="BY112" s="12">
        <f t="shared" si="129"/>
        <v>0.34802130506381229</v>
      </c>
      <c r="BZ112" s="12">
        <f t="shared" si="130"/>
        <v>0.89206789859809354</v>
      </c>
      <c r="CA112" s="12">
        <f t="shared" si="131"/>
        <v>-0.68517901091076838</v>
      </c>
    </row>
    <row r="113" spans="1:79" x14ac:dyDescent="0.25">
      <c r="A113" s="10">
        <v>1981</v>
      </c>
      <c r="B113" s="6">
        <v>5.7512741396440144E-2</v>
      </c>
      <c r="C113" s="10">
        <v>831931</v>
      </c>
      <c r="D113" s="6">
        <v>723536.86676030036</v>
      </c>
      <c r="E113" s="6">
        <v>174001</v>
      </c>
      <c r="F113" s="6">
        <v>0.34600225259065959</v>
      </c>
      <c r="G113" s="6">
        <v>56357.5</v>
      </c>
      <c r="H113" s="6">
        <v>0.31030000000000002</v>
      </c>
      <c r="I113" s="6">
        <v>0.53165090079999999</v>
      </c>
      <c r="J113" s="4">
        <v>0.36241752152927081</v>
      </c>
      <c r="K113" s="6">
        <v>12311</v>
      </c>
      <c r="L113" s="6">
        <v>24430</v>
      </c>
      <c r="M113" s="8">
        <v>0.504</v>
      </c>
      <c r="N113" s="12">
        <v>148198</v>
      </c>
      <c r="O113" s="12">
        <f t="shared" si="132"/>
        <v>0.11189253117476716</v>
      </c>
      <c r="P113" s="8">
        <v>27039</v>
      </c>
      <c r="Q113" s="8">
        <v>2609</v>
      </c>
      <c r="R113" s="8">
        <v>33.636417879916785</v>
      </c>
      <c r="S113" s="8">
        <f t="shared" si="109"/>
        <v>0.25325692789623849</v>
      </c>
      <c r="T113" s="36"/>
      <c r="U113" s="4">
        <f t="shared" si="133"/>
        <v>5.7512741396440144E-2</v>
      </c>
      <c r="V113" s="29">
        <f t="shared" si="134"/>
        <v>831931</v>
      </c>
      <c r="W113" s="29">
        <f t="shared" si="135"/>
        <v>2091133.3996899892</v>
      </c>
      <c r="X113" s="29">
        <f t="shared" si="136"/>
        <v>502889.78958137915</v>
      </c>
      <c r="Y113" s="12">
        <f t="shared" si="137"/>
        <v>258148.18930000003</v>
      </c>
      <c r="Z113" s="12">
        <f t="shared" si="138"/>
        <v>573782.81070000003</v>
      </c>
      <c r="AA113" s="12">
        <f t="shared" si="139"/>
        <v>1111752.9556381491</v>
      </c>
      <c r="AB113" s="12">
        <f t="shared" si="140"/>
        <v>979380.44405183999</v>
      </c>
      <c r="AC113" s="12">
        <f t="shared" si="110"/>
        <v>178716.94454529474</v>
      </c>
      <c r="AD113" s="12">
        <f t="shared" si="111"/>
        <v>324172.84503608447</v>
      </c>
      <c r="AE113" s="12">
        <f t="shared" si="141"/>
        <v>0.28030348233263985</v>
      </c>
      <c r="AF113" s="12">
        <f t="shared" si="142"/>
        <v>0.25025175518108278</v>
      </c>
      <c r="AK113" s="12">
        <f t="shared" si="143"/>
        <v>0.36241752152927081</v>
      </c>
      <c r="AM113" s="12">
        <f t="shared" si="144"/>
        <v>0.504</v>
      </c>
      <c r="AN113" s="37"/>
      <c r="AO113" s="12">
        <f t="shared" si="145"/>
        <v>5.7512741396440144E-2</v>
      </c>
      <c r="AP113" s="12">
        <f t="shared" si="146"/>
        <v>14761.673246684115</v>
      </c>
      <c r="AQ113" s="12">
        <f t="shared" si="147"/>
        <v>37104.793500243788</v>
      </c>
      <c r="AR113" s="12">
        <f t="shared" si="148"/>
        <v>8923.2096807235794</v>
      </c>
      <c r="AS113" s="12">
        <f t="shared" si="149"/>
        <v>45805.472084460816</v>
      </c>
      <c r="AT113" s="12">
        <f t="shared" si="150"/>
        <v>11312.362264708927</v>
      </c>
      <c r="AU113" s="12">
        <f t="shared" si="151"/>
        <v>197267.9688840259</v>
      </c>
      <c r="AV113" s="12">
        <f t="shared" si="152"/>
        <v>19308.885124267992</v>
      </c>
      <c r="AW113" s="12">
        <f t="shared" si="153"/>
        <v>31711.297439612248</v>
      </c>
      <c r="AX113" s="12">
        <f t="shared" si="154"/>
        <v>6391.1999297359507</v>
      </c>
      <c r="AY113" s="12">
        <f t="shared" si="112"/>
        <v>0.28030348233263985</v>
      </c>
      <c r="AZ113" s="12">
        <f t="shared" si="113"/>
        <v>0.25025175518108278</v>
      </c>
      <c r="BA113" s="12">
        <f t="shared" si="114"/>
        <v>0.16242346116661294</v>
      </c>
      <c r="BB113" s="12">
        <f t="shared" si="115"/>
        <v>0.65767725097868635</v>
      </c>
      <c r="BC113" s="12">
        <f t="shared" si="116"/>
        <v>2877.7989268740639</v>
      </c>
      <c r="BD113" s="12">
        <f t="shared" si="117"/>
        <v>1545.1197802284103</v>
      </c>
      <c r="BE113" s="12">
        <f t="shared" si="118"/>
        <v>0.36241752152927081</v>
      </c>
      <c r="BF113" s="12">
        <f t="shared" si="155"/>
        <v>1643.6662893243717</v>
      </c>
      <c r="BG113" s="12">
        <f t="shared" si="119"/>
        <v>0.504</v>
      </c>
      <c r="BH113" s="37"/>
      <c r="BI113" s="12">
        <f t="shared" si="120"/>
        <v>5.7512741396440144E-2</v>
      </c>
      <c r="BJ113" s="12">
        <f t="shared" si="121"/>
        <v>0.33485542910103966</v>
      </c>
      <c r="BK113" s="12">
        <f t="shared" si="156"/>
        <v>1.2565674188828793</v>
      </c>
      <c r="BL113" s="12">
        <f t="shared" si="157"/>
        <v>-0.1685230356963279</v>
      </c>
      <c r="BM113" s="12">
        <f t="shared" si="158"/>
        <v>1.467224814567283</v>
      </c>
      <c r="BN113" s="12">
        <f t="shared" si="123"/>
        <v>6.8717386213974538E-2</v>
      </c>
      <c r="BO113" s="12">
        <f t="shared" si="123"/>
        <v>2.9273843053382325</v>
      </c>
      <c r="BP113" s="12">
        <f t="shared" si="123"/>
        <v>0.60338661186393483</v>
      </c>
      <c r="BQ113" s="12">
        <f t="shared" si="108"/>
        <v>1.0994942562578276</v>
      </c>
      <c r="BR113" s="12">
        <f t="shared" si="108"/>
        <v>-0.50225671405078376</v>
      </c>
      <c r="BS113" s="12">
        <f t="shared" si="124"/>
        <v>-1.2718823972972721</v>
      </c>
      <c r="BT113" s="12">
        <f t="shared" si="125"/>
        <v>-1.3852878471007826</v>
      </c>
      <c r="BU113" s="12">
        <f t="shared" si="126"/>
        <v>-1.8175483963770116</v>
      </c>
      <c r="BV113" s="12">
        <f t="shared" si="127"/>
        <v>-0.41904096802370328</v>
      </c>
      <c r="BW113" s="12">
        <f t="shared" si="128"/>
        <v>1.4793272010739043</v>
      </c>
      <c r="BX113" s="12">
        <f t="shared" si="128"/>
        <v>0.857402895625343</v>
      </c>
      <c r="BY113" s="12">
        <f t="shared" si="129"/>
        <v>0.36241752152927081</v>
      </c>
      <c r="BZ113" s="12">
        <f t="shared" si="130"/>
        <v>0.91923074962518048</v>
      </c>
      <c r="CA113" s="12">
        <f t="shared" si="131"/>
        <v>-0.68517901091076838</v>
      </c>
    </row>
    <row r="114" spans="1:79" x14ac:dyDescent="0.25">
      <c r="A114" s="10">
        <v>1982</v>
      </c>
      <c r="B114" s="6">
        <v>2.9449890273141825E-2</v>
      </c>
      <c r="C114" s="10">
        <v>848700</v>
      </c>
      <c r="D114" s="6">
        <v>748309.27059807756</v>
      </c>
      <c r="E114" s="6">
        <v>192037</v>
      </c>
      <c r="F114" s="6">
        <v>0.3731565924354896</v>
      </c>
      <c r="G114" s="6">
        <v>56290.665999999997</v>
      </c>
      <c r="H114" s="6">
        <v>0.31230000000000002</v>
      </c>
      <c r="I114" s="6">
        <v>0.51228260989999996</v>
      </c>
      <c r="J114" s="4">
        <v>0.38513792416306081</v>
      </c>
      <c r="K114" s="6">
        <v>11744</v>
      </c>
      <c r="L114" s="6">
        <v>23951</v>
      </c>
      <c r="M114" s="8">
        <v>0.49</v>
      </c>
      <c r="N114" s="12">
        <v>155821</v>
      </c>
      <c r="O114" s="12">
        <f t="shared" si="132"/>
        <v>9.987396947159155E-2</v>
      </c>
      <c r="P114" s="8">
        <v>26826</v>
      </c>
      <c r="Q114" s="8">
        <v>2875</v>
      </c>
      <c r="R114" s="8">
        <v>33.56560224036771</v>
      </c>
      <c r="S114" s="8">
        <f t="shared" si="109"/>
        <v>0.24973587168513353</v>
      </c>
      <c r="T114" s="36"/>
      <c r="U114" s="4">
        <f t="shared" si="133"/>
        <v>2.9449890273141825E-2</v>
      </c>
      <c r="V114" s="29">
        <f t="shared" si="134"/>
        <v>848700</v>
      </c>
      <c r="W114" s="29">
        <f t="shared" si="135"/>
        <v>2005349.1905745801</v>
      </c>
      <c r="X114" s="29">
        <f t="shared" si="136"/>
        <v>514628.45328988496</v>
      </c>
      <c r="Y114" s="12">
        <f t="shared" si="137"/>
        <v>265049.01</v>
      </c>
      <c r="Z114" s="12">
        <f t="shared" si="138"/>
        <v>583650.99</v>
      </c>
      <c r="AA114" s="12">
        <f t="shared" si="139"/>
        <v>1027305.5171083983</v>
      </c>
      <c r="AB114" s="12">
        <f t="shared" si="140"/>
        <v>978043.67346618185</v>
      </c>
      <c r="AC114" s="12">
        <f t="shared" si="110"/>
        <v>162032.73693768552</v>
      </c>
      <c r="AD114" s="12">
        <f t="shared" si="111"/>
        <v>352595.71635219944</v>
      </c>
      <c r="AE114" s="12">
        <f t="shared" si="141"/>
        <v>0.27971335200306424</v>
      </c>
      <c r="AF114" s="12">
        <f t="shared" si="142"/>
        <v>0.24640504053869675</v>
      </c>
      <c r="AK114" s="12">
        <f t="shared" si="143"/>
        <v>0.38513792416306081</v>
      </c>
      <c r="AM114" s="12">
        <f t="shared" si="144"/>
        <v>0.49</v>
      </c>
      <c r="AN114" s="37"/>
      <c r="AO114" s="12">
        <f t="shared" si="145"/>
        <v>2.9449890273141825E-2</v>
      </c>
      <c r="AP114" s="12">
        <f t="shared" si="146"/>
        <v>15077.099993807144</v>
      </c>
      <c r="AQ114" s="12">
        <f t="shared" si="147"/>
        <v>35624.897217854559</v>
      </c>
      <c r="AR114" s="12">
        <f t="shared" si="148"/>
        <v>9142.3408152585198</v>
      </c>
      <c r="AS114" s="12">
        <f t="shared" si="149"/>
        <v>47085.783280659707</v>
      </c>
      <c r="AT114" s="12">
        <f t="shared" si="150"/>
        <v>11520.579628601303</v>
      </c>
      <c r="AU114" s="12">
        <f t="shared" si="151"/>
        <v>182500.15324181778</v>
      </c>
      <c r="AV114" s="12">
        <f t="shared" si="152"/>
        <v>19305.424326303088</v>
      </c>
      <c r="AW114" s="12">
        <f t="shared" si="153"/>
        <v>28785.009745254305</v>
      </c>
      <c r="AX114" s="12">
        <f t="shared" si="154"/>
        <v>6959.8220452589867</v>
      </c>
      <c r="AY114" s="12">
        <f t="shared" si="112"/>
        <v>0.27971335200306424</v>
      </c>
      <c r="AZ114" s="12">
        <f t="shared" si="113"/>
        <v>0.24640504053869675</v>
      </c>
      <c r="BA114" s="12">
        <f t="shared" si="114"/>
        <v>0.15690041626641052</v>
      </c>
      <c r="BB114" s="12">
        <f t="shared" si="115"/>
        <v>0.64126799476515917</v>
      </c>
      <c r="BC114" s="12">
        <f t="shared" si="116"/>
        <v>3032.5752829643084</v>
      </c>
      <c r="BD114" s="12">
        <f t="shared" si="117"/>
        <v>1590.800845699991</v>
      </c>
      <c r="BE114" s="12">
        <f t="shared" si="118"/>
        <v>0.38513792416306081</v>
      </c>
      <c r="BF114" s="12">
        <f t="shared" si="155"/>
        <v>1716.1493468886724</v>
      </c>
      <c r="BG114" s="12">
        <f t="shared" si="119"/>
        <v>0.49</v>
      </c>
      <c r="BH114" s="37"/>
      <c r="BI114" s="12">
        <f t="shared" si="120"/>
        <v>2.9449890273141825E-2</v>
      </c>
      <c r="BJ114" s="12">
        <f t="shared" si="121"/>
        <v>0.35599828874065664</v>
      </c>
      <c r="BK114" s="12">
        <f t="shared" si="156"/>
        <v>1.2158660062291937</v>
      </c>
      <c r="BL114" s="12">
        <f t="shared" si="157"/>
        <v>-0.14426228786402395</v>
      </c>
      <c r="BM114" s="12">
        <f t="shared" si="158"/>
        <v>1.4947923670415981</v>
      </c>
      <c r="BN114" s="12">
        <f t="shared" si="123"/>
        <v>8.6956221742136353E-2</v>
      </c>
      <c r="BO114" s="12">
        <f t="shared" si="123"/>
        <v>2.8495722654607825</v>
      </c>
      <c r="BP114" s="12">
        <f t="shared" si="123"/>
        <v>0.60320736235651584</v>
      </c>
      <c r="BQ114" s="12">
        <f t="shared" si="108"/>
        <v>1.0026760094383265</v>
      </c>
      <c r="BR114" s="12">
        <f t="shared" si="108"/>
        <v>-0.41702484143306423</v>
      </c>
      <c r="BS114" s="12">
        <f t="shared" si="124"/>
        <v>-1.2739899430417134</v>
      </c>
      <c r="BT114" s="12">
        <f t="shared" si="125"/>
        <v>-1.4007785908002846</v>
      </c>
      <c r="BU114" s="12">
        <f t="shared" si="126"/>
        <v>-1.8521439661784063</v>
      </c>
      <c r="BV114" s="12">
        <f t="shared" si="127"/>
        <v>-0.44430782087894455</v>
      </c>
      <c r="BW114" s="12">
        <f t="shared" si="128"/>
        <v>1.5317136475325634</v>
      </c>
      <c r="BX114" s="12">
        <f t="shared" si="128"/>
        <v>0.8865390265953812</v>
      </c>
      <c r="BY114" s="12">
        <f t="shared" si="129"/>
        <v>0.38513792416306081</v>
      </c>
      <c r="BZ114" s="12">
        <f t="shared" si="130"/>
        <v>0.9623844898899313</v>
      </c>
      <c r="CA114" s="12">
        <f t="shared" si="131"/>
        <v>-0.71334988787746478</v>
      </c>
    </row>
    <row r="115" spans="1:79" x14ac:dyDescent="0.25">
      <c r="A115" s="10">
        <v>1983</v>
      </c>
      <c r="B115" s="6">
        <v>2.7868935144679217E-2</v>
      </c>
      <c r="C115" s="10">
        <v>884520</v>
      </c>
      <c r="D115" s="6">
        <v>772106.85756090796</v>
      </c>
      <c r="E115" s="6">
        <v>212066</v>
      </c>
      <c r="F115" s="6">
        <v>0.39375367430922986</v>
      </c>
      <c r="G115" s="6">
        <v>56315.716999999997</v>
      </c>
      <c r="H115" s="6">
        <v>0.31759999999999999</v>
      </c>
      <c r="I115" s="6">
        <v>0.50663882490000001</v>
      </c>
      <c r="J115" s="4">
        <v>0.36895318140537164</v>
      </c>
      <c r="K115" s="6">
        <v>11300</v>
      </c>
      <c r="L115" s="6">
        <v>23775</v>
      </c>
      <c r="M115" s="8">
        <v>0.47499999999999998</v>
      </c>
      <c r="N115" s="12">
        <v>167089</v>
      </c>
      <c r="O115" s="12">
        <f t="shared" si="132"/>
        <v>8.9904817196608144E-2</v>
      </c>
      <c r="P115" s="8">
        <v>26856</v>
      </c>
      <c r="Q115" s="8">
        <v>3081</v>
      </c>
      <c r="R115" s="8">
        <v>33.452861534558608</v>
      </c>
      <c r="S115" s="8">
        <f t="shared" si="109"/>
        <v>0.24679208339046857</v>
      </c>
      <c r="T115" s="36"/>
      <c r="U115" s="4">
        <f t="shared" si="133"/>
        <v>2.7868935144679217E-2</v>
      </c>
      <c r="V115" s="29">
        <f t="shared" si="134"/>
        <v>884520</v>
      </c>
      <c r="W115" s="29">
        <f t="shared" si="135"/>
        <v>1960888.0067352536</v>
      </c>
      <c r="X115" s="29">
        <f t="shared" si="136"/>
        <v>538575.29170243745</v>
      </c>
      <c r="Y115" s="12">
        <f t="shared" si="137"/>
        <v>280923.55199999997</v>
      </c>
      <c r="Z115" s="12">
        <f t="shared" si="138"/>
        <v>603596.44799999997</v>
      </c>
      <c r="AA115" s="12">
        <f t="shared" si="139"/>
        <v>993461.99549285218</v>
      </c>
      <c r="AB115" s="12">
        <f t="shared" si="140"/>
        <v>967426.01124240144</v>
      </c>
      <c r="AC115" s="12">
        <f t="shared" si="110"/>
        <v>212763.84256910681</v>
      </c>
      <c r="AD115" s="12">
        <f t="shared" si="111"/>
        <v>325811.44913333061</v>
      </c>
      <c r="AE115" s="12">
        <f t="shared" si="141"/>
        <v>0.27877384612132172</v>
      </c>
      <c r="AF115" s="12">
        <f t="shared" si="142"/>
        <v>0.24323855419815157</v>
      </c>
      <c r="AK115" s="12">
        <f t="shared" si="143"/>
        <v>0.36895318140537164</v>
      </c>
      <c r="AM115" s="12">
        <f t="shared" si="144"/>
        <v>0.47499999999999998</v>
      </c>
      <c r="AN115" s="37"/>
      <c r="AO115" s="12">
        <f t="shared" si="145"/>
        <v>2.7868935144679217E-2</v>
      </c>
      <c r="AP115" s="12">
        <f t="shared" si="146"/>
        <v>15706.450119422258</v>
      </c>
      <c r="AQ115" s="12">
        <f t="shared" si="147"/>
        <v>34819.551471488034</v>
      </c>
      <c r="AR115" s="12">
        <f t="shared" si="148"/>
        <v>9563.4987955926663</v>
      </c>
      <c r="AS115" s="12">
        <f t="shared" si="149"/>
        <v>49883.685579285069</v>
      </c>
      <c r="AT115" s="12">
        <f t="shared" si="150"/>
        <v>11908.979512770831</v>
      </c>
      <c r="AU115" s="12">
        <f t="shared" si="151"/>
        <v>176409.36641059761</v>
      </c>
      <c r="AV115" s="12">
        <f t="shared" si="152"/>
        <v>19087.34981158697</v>
      </c>
      <c r="AW115" s="12">
        <f t="shared" si="153"/>
        <v>37780.544029849923</v>
      </c>
      <c r="AX115" s="12">
        <f t="shared" si="154"/>
        <v>6428.2715473418593</v>
      </c>
      <c r="AY115" s="12">
        <f t="shared" si="112"/>
        <v>0.27877384612132172</v>
      </c>
      <c r="AZ115" s="12">
        <f t="shared" si="113"/>
        <v>0.24323855419815157</v>
      </c>
      <c r="BA115" s="12">
        <f t="shared" si="114"/>
        <v>0.14955919395466</v>
      </c>
      <c r="BB115" s="12">
        <f t="shared" si="115"/>
        <v>0.62646541617819462</v>
      </c>
      <c r="BC115" s="12">
        <f t="shared" si="116"/>
        <v>3253.3113047668435</v>
      </c>
      <c r="BD115" s="12">
        <f t="shared" si="117"/>
        <v>1665.0534100422508</v>
      </c>
      <c r="BE115" s="12">
        <f t="shared" si="118"/>
        <v>0.36895318140537164</v>
      </c>
      <c r="BF115" s="12">
        <f t="shared" si="155"/>
        <v>1815.0944577342307</v>
      </c>
      <c r="BG115" s="12">
        <f t="shared" si="119"/>
        <v>0.47499999999999998</v>
      </c>
      <c r="BH115" s="37"/>
      <c r="BI115" s="12">
        <f t="shared" si="120"/>
        <v>2.7868935144679217E-2</v>
      </c>
      <c r="BJ115" s="12">
        <f t="shared" si="121"/>
        <v>0.3968927163737978</v>
      </c>
      <c r="BK115" s="12">
        <f t="shared" si="156"/>
        <v>1.1930003056672025</v>
      </c>
      <c r="BL115" s="12">
        <f t="shared" si="157"/>
        <v>-9.922510433208459E-2</v>
      </c>
      <c r="BM115" s="12">
        <f t="shared" si="158"/>
        <v>1.5525152597586866</v>
      </c>
      <c r="BN115" s="12">
        <f t="shared" si="123"/>
        <v>0.12011394922695633</v>
      </c>
      <c r="BO115" s="12">
        <f t="shared" si="123"/>
        <v>2.8156284924862067</v>
      </c>
      <c r="BP115" s="12">
        <f t="shared" si="123"/>
        <v>0.59184705485400446</v>
      </c>
      <c r="BQ115" s="12">
        <f t="shared" si="108"/>
        <v>1.2746155146701703</v>
      </c>
      <c r="BR115" s="12">
        <f t="shared" si="108"/>
        <v>-0.49647305580692519</v>
      </c>
      <c r="BS115" s="12">
        <f t="shared" si="124"/>
        <v>-1.2773544132431365</v>
      </c>
      <c r="BT115" s="12">
        <f t="shared" si="125"/>
        <v>-1.4137126126791892</v>
      </c>
      <c r="BU115" s="12">
        <f t="shared" si="126"/>
        <v>-1.9000630183323848</v>
      </c>
      <c r="BV115" s="12">
        <f t="shared" si="127"/>
        <v>-0.46766170780065441</v>
      </c>
      <c r="BW115" s="12">
        <f t="shared" si="128"/>
        <v>1.6019748012830208</v>
      </c>
      <c r="BX115" s="12">
        <f t="shared" si="128"/>
        <v>0.93215866164618821</v>
      </c>
      <c r="BY115" s="12">
        <f t="shared" si="129"/>
        <v>0.36895318140537164</v>
      </c>
      <c r="BZ115" s="12">
        <f t="shared" si="130"/>
        <v>1.0184389698162288</v>
      </c>
      <c r="CA115" s="12">
        <f t="shared" si="131"/>
        <v>-0.74444047494749588</v>
      </c>
    </row>
    <row r="116" spans="1:79" x14ac:dyDescent="0.25">
      <c r="A116" s="10">
        <v>1984</v>
      </c>
      <c r="B116" s="6">
        <v>3.3127333153422853E-2</v>
      </c>
      <c r="C116" s="10">
        <v>904639</v>
      </c>
      <c r="D116" s="6">
        <v>808026.08967480191</v>
      </c>
      <c r="E116" s="6">
        <v>228929</v>
      </c>
      <c r="F116" s="6">
        <v>0.41401487223080147</v>
      </c>
      <c r="G116" s="6">
        <v>56409.31</v>
      </c>
      <c r="H116" s="6">
        <v>0.32520000000000004</v>
      </c>
      <c r="I116" s="6">
        <v>0.46705845000000001</v>
      </c>
      <c r="J116" s="4">
        <v>0.37007332236074358</v>
      </c>
      <c r="K116" s="6">
        <v>10774</v>
      </c>
      <c r="L116" s="6">
        <v>24285</v>
      </c>
      <c r="M116" s="8">
        <v>0.44400000000000001</v>
      </c>
      <c r="N116" s="12">
        <v>177847</v>
      </c>
      <c r="O116" s="12">
        <f t="shared" si="132"/>
        <v>7.4753839949657563E-2</v>
      </c>
      <c r="P116" s="8">
        <v>27526</v>
      </c>
      <c r="Q116" s="8">
        <v>3241</v>
      </c>
      <c r="R116" s="8">
        <v>33.571922310795124</v>
      </c>
      <c r="S116" s="8">
        <f t="shared" si="109"/>
        <v>0.24682546601929678</v>
      </c>
      <c r="T116" s="36"/>
      <c r="U116" s="4">
        <f t="shared" si="133"/>
        <v>3.3127333153422853E-2</v>
      </c>
      <c r="V116" s="29">
        <f t="shared" si="134"/>
        <v>904639</v>
      </c>
      <c r="W116" s="29">
        <f t="shared" si="135"/>
        <v>1951683.7289466993</v>
      </c>
      <c r="X116" s="29">
        <f t="shared" si="136"/>
        <v>552948.73531107989</v>
      </c>
      <c r="Y116" s="12">
        <f t="shared" si="137"/>
        <v>294188.60280000005</v>
      </c>
      <c r="Z116" s="12">
        <f t="shared" si="138"/>
        <v>610450.39720000001</v>
      </c>
      <c r="AA116" s="12">
        <f t="shared" si="139"/>
        <v>911550.37733206549</v>
      </c>
      <c r="AB116" s="12">
        <f t="shared" si="140"/>
        <v>1040133.3516146338</v>
      </c>
      <c r="AC116" s="12">
        <f t="shared" si="110"/>
        <v>140344.01051605018</v>
      </c>
      <c r="AD116" s="12">
        <f t="shared" si="111"/>
        <v>412604.72479502967</v>
      </c>
      <c r="AE116" s="12">
        <f t="shared" si="141"/>
        <v>0.27976601925662603</v>
      </c>
      <c r="AF116" s="12">
        <f t="shared" si="142"/>
        <v>0.24316540454848243</v>
      </c>
      <c r="AK116" s="12">
        <f t="shared" si="143"/>
        <v>0.37007332236074358</v>
      </c>
      <c r="AM116" s="12">
        <f t="shared" si="144"/>
        <v>0.44400000000000001</v>
      </c>
      <c r="AN116" s="37"/>
      <c r="AO116" s="12">
        <f t="shared" si="145"/>
        <v>3.3127333153422853E-2</v>
      </c>
      <c r="AP116" s="12">
        <f t="shared" si="146"/>
        <v>16037.051330711191</v>
      </c>
      <c r="AQ116" s="12">
        <f t="shared" si="147"/>
        <v>34598.610210738254</v>
      </c>
      <c r="AR116" s="12">
        <f t="shared" si="148"/>
        <v>9802.4374932272676</v>
      </c>
      <c r="AS116" s="12">
        <f t="shared" si="149"/>
        <v>52152.490927472798</v>
      </c>
      <c r="AT116" s="12">
        <f t="shared" si="150"/>
        <v>12024.224708848791</v>
      </c>
      <c r="AU116" s="12">
        <f t="shared" si="151"/>
        <v>161595.73257181578</v>
      </c>
      <c r="AV116" s="12">
        <f t="shared" si="152"/>
        <v>20487.818837285187</v>
      </c>
      <c r="AW116" s="12">
        <f t="shared" si="153"/>
        <v>24879.58291212039</v>
      </c>
      <c r="AX116" s="12">
        <f t="shared" si="154"/>
        <v>8127.1991133502552</v>
      </c>
      <c r="AY116" s="12">
        <f t="shared" si="112"/>
        <v>0.27976601925662603</v>
      </c>
      <c r="AZ116" s="12">
        <f t="shared" si="113"/>
        <v>0.24316540454848243</v>
      </c>
      <c r="BA116" s="12">
        <f t="shared" si="114"/>
        <v>0.13653136531365312</v>
      </c>
      <c r="BB116" s="12">
        <f t="shared" si="115"/>
        <v>0.59217545939537641</v>
      </c>
      <c r="BC116" s="12">
        <f t="shared" si="116"/>
        <v>3483.289859833787</v>
      </c>
      <c r="BD116" s="12">
        <f t="shared" si="117"/>
        <v>1646.1792192806911</v>
      </c>
      <c r="BE116" s="12">
        <f t="shared" si="118"/>
        <v>0.37007332236074358</v>
      </c>
      <c r="BF116" s="12">
        <f t="shared" si="155"/>
        <v>1856.6666951552959</v>
      </c>
      <c r="BG116" s="12">
        <f t="shared" si="119"/>
        <v>0.44400000000000001</v>
      </c>
      <c r="BH116" s="37"/>
      <c r="BI116" s="12">
        <f t="shared" si="120"/>
        <v>3.3127333153422853E-2</v>
      </c>
      <c r="BJ116" s="12">
        <f t="shared" si="121"/>
        <v>0.41772300604661888</v>
      </c>
      <c r="BK116" s="12">
        <f t="shared" si="156"/>
        <v>1.186634766694642</v>
      </c>
      <c r="BL116" s="12">
        <f t="shared" si="157"/>
        <v>-7.4547668694013608E-2</v>
      </c>
      <c r="BM116" s="12">
        <f t="shared" si="158"/>
        <v>1.5969931977321832</v>
      </c>
      <c r="BN116" s="12">
        <f t="shared" si="123"/>
        <v>0.12974459339412145</v>
      </c>
      <c r="BO116" s="12">
        <f t="shared" si="123"/>
        <v>2.7279189911430852</v>
      </c>
      <c r="BP116" s="12">
        <f t="shared" si="123"/>
        <v>0.66265175923389652</v>
      </c>
      <c r="BQ116" s="12">
        <f t="shared" si="108"/>
        <v>0.8568687565055576</v>
      </c>
      <c r="BR116" s="12">
        <f t="shared" si="108"/>
        <v>-0.26196239554399481</v>
      </c>
      <c r="BS116" s="12">
        <f t="shared" si="124"/>
        <v>-1.2738016706712816</v>
      </c>
      <c r="BT116" s="12">
        <f t="shared" si="125"/>
        <v>-1.4140133900429637</v>
      </c>
      <c r="BU116" s="12">
        <f t="shared" si="126"/>
        <v>-1.9912009082354767</v>
      </c>
      <c r="BV116" s="12">
        <f t="shared" si="127"/>
        <v>-0.52395230389741476</v>
      </c>
      <c r="BW116" s="12">
        <f t="shared" si="128"/>
        <v>1.6702786698591559</v>
      </c>
      <c r="BX116" s="12">
        <f t="shared" si="128"/>
        <v>0.92075843865402784</v>
      </c>
      <c r="BY116" s="12">
        <f t="shared" si="129"/>
        <v>0.37007332236074358</v>
      </c>
      <c r="BZ116" s="12">
        <f t="shared" si="130"/>
        <v>1.0410842412398669</v>
      </c>
      <c r="CA116" s="12">
        <f t="shared" si="131"/>
        <v>-0.81193071654991233</v>
      </c>
    </row>
    <row r="117" spans="1:79" x14ac:dyDescent="0.25">
      <c r="A117" s="10">
        <v>1985</v>
      </c>
      <c r="B117" s="6">
        <v>5.6202562373374045E-2</v>
      </c>
      <c r="C117" s="10">
        <v>942519</v>
      </c>
      <c r="D117" s="6">
        <v>867351.85713121505</v>
      </c>
      <c r="E117" s="6">
        <v>250793</v>
      </c>
      <c r="F117" s="6">
        <v>0.43725378480433819</v>
      </c>
      <c r="G117" s="6">
        <v>56554.003000000004</v>
      </c>
      <c r="H117" s="6">
        <v>0.32650000000000001</v>
      </c>
      <c r="I117" s="6">
        <v>0.48681294920000001</v>
      </c>
      <c r="J117" s="4">
        <v>0.36958685087821141</v>
      </c>
      <c r="K117" s="6">
        <v>10819</v>
      </c>
      <c r="L117" s="6">
        <v>24592</v>
      </c>
      <c r="M117" s="8">
        <v>0.44</v>
      </c>
      <c r="N117" s="12">
        <v>181405</v>
      </c>
      <c r="O117" s="12">
        <f t="shared" si="132"/>
        <v>6.6479221850861747E-2</v>
      </c>
      <c r="P117" s="8">
        <v>27743</v>
      </c>
      <c r="Q117" s="8">
        <v>3151</v>
      </c>
      <c r="R117" s="8">
        <v>33.617029487050992</v>
      </c>
      <c r="S117" s="8">
        <f t="shared" si="109"/>
        <v>0.24832389826429427</v>
      </c>
      <c r="T117" s="36"/>
      <c r="U117" s="4">
        <f t="shared" si="133"/>
        <v>5.6202562373374045E-2</v>
      </c>
      <c r="V117" s="29">
        <f t="shared" si="134"/>
        <v>942519</v>
      </c>
      <c r="W117" s="29">
        <f t="shared" si="135"/>
        <v>1983634.8758406669</v>
      </c>
      <c r="X117" s="29">
        <f t="shared" si="136"/>
        <v>573563.93178443168</v>
      </c>
      <c r="Y117" s="12">
        <f t="shared" si="137"/>
        <v>307732.4535</v>
      </c>
      <c r="Z117" s="12">
        <f t="shared" si="138"/>
        <v>634786.54649999994</v>
      </c>
      <c r="AA117" s="12">
        <f t="shared" si="139"/>
        <v>965659.14404397097</v>
      </c>
      <c r="AB117" s="12">
        <f t="shared" si="140"/>
        <v>1017975.7317966961</v>
      </c>
      <c r="AC117" s="12">
        <f t="shared" si="110"/>
        <v>169413.85964198227</v>
      </c>
      <c r="AD117" s="12">
        <f t="shared" si="111"/>
        <v>404150.07214244944</v>
      </c>
      <c r="AE117" s="12">
        <f t="shared" si="141"/>
        <v>0.28014191239209157</v>
      </c>
      <c r="AF117" s="12">
        <f t="shared" si="142"/>
        <v>0.24478856336120566</v>
      </c>
      <c r="AK117" s="12">
        <f t="shared" si="143"/>
        <v>0.36958685087821141</v>
      </c>
      <c r="AM117" s="12">
        <f t="shared" si="144"/>
        <v>0.44</v>
      </c>
      <c r="AN117" s="37"/>
      <c r="AO117" s="12">
        <f t="shared" si="145"/>
        <v>5.6202562373374045E-2</v>
      </c>
      <c r="AP117" s="12">
        <f t="shared" si="146"/>
        <v>16665.822930341463</v>
      </c>
      <c r="AQ117" s="12">
        <f t="shared" si="147"/>
        <v>35075.056947616366</v>
      </c>
      <c r="AR117" s="12">
        <f t="shared" si="148"/>
        <v>10141.880350793765</v>
      </c>
      <c r="AS117" s="12">
        <f t="shared" si="149"/>
        <v>54413.911867564871</v>
      </c>
      <c r="AT117" s="12">
        <f t="shared" si="150"/>
        <v>12471.590826205527</v>
      </c>
      <c r="AU117" s="12">
        <f t="shared" si="151"/>
        <v>170749.91916027071</v>
      </c>
      <c r="AV117" s="12">
        <f t="shared" si="152"/>
        <v>20000.072257321437</v>
      </c>
      <c r="AW117" s="12">
        <f t="shared" si="153"/>
        <v>29956.121698756182</v>
      </c>
      <c r="AX117" s="12">
        <f t="shared" si="154"/>
        <v>7940.2979787979411</v>
      </c>
      <c r="AY117" s="12">
        <f t="shared" si="112"/>
        <v>0.28014191239209157</v>
      </c>
      <c r="AZ117" s="12">
        <f t="shared" si="113"/>
        <v>0.24478856336120566</v>
      </c>
      <c r="BA117" s="12">
        <f t="shared" si="114"/>
        <v>0.13476263399693722</v>
      </c>
      <c r="BB117" s="12">
        <f t="shared" si="115"/>
        <v>0.58797327394209353</v>
      </c>
      <c r="BC117" s="12">
        <f t="shared" si="116"/>
        <v>3571.3888180129779</v>
      </c>
      <c r="BD117" s="12">
        <f t="shared" si="117"/>
        <v>1711.8219782029055</v>
      </c>
      <c r="BE117" s="12">
        <f t="shared" si="118"/>
        <v>0.36958685087821141</v>
      </c>
      <c r="BF117" s="12">
        <f t="shared" si="155"/>
        <v>1913.4375201500166</v>
      </c>
      <c r="BG117" s="12">
        <f t="shared" si="119"/>
        <v>0.44</v>
      </c>
      <c r="BH117" s="37"/>
      <c r="BI117" s="12">
        <f t="shared" si="120"/>
        <v>5.6202562373374045E-2</v>
      </c>
      <c r="BJ117" s="12">
        <f t="shared" si="121"/>
        <v>0.45618134405647254</v>
      </c>
      <c r="BK117" s="12">
        <f t="shared" si="156"/>
        <v>1.2003115023402218</v>
      </c>
      <c r="BL117" s="12">
        <f t="shared" si="157"/>
        <v>-4.0505327336945077E-2</v>
      </c>
      <c r="BM117" s="12">
        <f t="shared" si="158"/>
        <v>1.6394411067848669</v>
      </c>
      <c r="BN117" s="12">
        <f t="shared" si="123"/>
        <v>0.16627457658258046</v>
      </c>
      <c r="BO117" s="12">
        <f t="shared" si="123"/>
        <v>2.7830212777690657</v>
      </c>
      <c r="BP117" s="12">
        <f t="shared" si="123"/>
        <v>0.63855713917093182</v>
      </c>
      <c r="BQ117" s="12">
        <f t="shared" si="108"/>
        <v>1.0425549537199259</v>
      </c>
      <c r="BR117" s="12">
        <f t="shared" si="108"/>
        <v>-0.28522794387188705</v>
      </c>
      <c r="BS117" s="12">
        <f t="shared" si="124"/>
        <v>-1.2724589742360608</v>
      </c>
      <c r="BT117" s="12">
        <f t="shared" si="125"/>
        <v>-1.4073604477310282</v>
      </c>
      <c r="BU117" s="12">
        <f t="shared" si="126"/>
        <v>-2.0042403147982246</v>
      </c>
      <c r="BV117" s="12">
        <f t="shared" si="127"/>
        <v>-0.53107378459593813</v>
      </c>
      <c r="BW117" s="12">
        <f t="shared" si="128"/>
        <v>1.6952560054193901</v>
      </c>
      <c r="BX117" s="12">
        <f t="shared" si="128"/>
        <v>0.95985974824302123</v>
      </c>
      <c r="BY117" s="12">
        <f t="shared" si="129"/>
        <v>0.36958685087821141</v>
      </c>
      <c r="BZ117" s="12">
        <f t="shared" si="130"/>
        <v>1.0712028338457493</v>
      </c>
      <c r="CA117" s="12">
        <f t="shared" si="131"/>
        <v>-0.82098055206983023</v>
      </c>
    </row>
    <row r="118" spans="1:79" x14ac:dyDescent="0.25">
      <c r="A118" s="10">
        <v>1986</v>
      </c>
      <c r="B118" s="6">
        <v>6.6727720579085242E-2</v>
      </c>
      <c r="C118" s="10">
        <v>972239</v>
      </c>
      <c r="D118" s="6">
        <v>928572.39437885117</v>
      </c>
      <c r="E118" s="6">
        <v>277116</v>
      </c>
      <c r="F118" s="6">
        <v>0.45671177560250104</v>
      </c>
      <c r="G118" s="6">
        <v>56683.834000000003</v>
      </c>
      <c r="H118" s="6">
        <v>0.32939999999999997</v>
      </c>
      <c r="I118" s="6">
        <v>0.48824000360000003</v>
      </c>
      <c r="J118" s="4">
        <v>0.37448123983358561</v>
      </c>
      <c r="K118" s="6">
        <v>10598</v>
      </c>
      <c r="L118" s="6">
        <v>24746</v>
      </c>
      <c r="M118" s="8">
        <v>0.42799999999999999</v>
      </c>
      <c r="N118" s="12">
        <v>179088</v>
      </c>
      <c r="O118" s="12">
        <f t="shared" si="132"/>
        <v>6.8732155671460848E-2</v>
      </c>
      <c r="P118" s="8">
        <v>27906</v>
      </c>
      <c r="Q118" s="8">
        <v>3160</v>
      </c>
      <c r="R118" s="8">
        <v>33.514175908776764</v>
      </c>
      <c r="S118" s="8">
        <f t="shared" si="109"/>
        <v>0.24765934358160424</v>
      </c>
      <c r="T118" s="36"/>
      <c r="U118" s="4">
        <f t="shared" si="133"/>
        <v>6.6727720579085242E-2</v>
      </c>
      <c r="V118" s="29">
        <f t="shared" si="134"/>
        <v>972239</v>
      </c>
      <c r="W118" s="29">
        <f t="shared" si="135"/>
        <v>2033169.3728585485</v>
      </c>
      <c r="X118" s="29">
        <f t="shared" si="136"/>
        <v>606763.42236725648</v>
      </c>
      <c r="Y118" s="12">
        <f t="shared" si="137"/>
        <v>320255.52659999998</v>
      </c>
      <c r="Z118" s="12">
        <f t="shared" si="138"/>
        <v>651983.47340000013</v>
      </c>
      <c r="AA118" s="12">
        <f t="shared" si="139"/>
        <v>992674.6219238675</v>
      </c>
      <c r="AB118" s="12">
        <f t="shared" si="140"/>
        <v>1040494.7509346809</v>
      </c>
      <c r="AC118" s="12">
        <f t="shared" si="110"/>
        <v>162056.12623853283</v>
      </c>
      <c r="AD118" s="12">
        <f t="shared" si="111"/>
        <v>444707.29612872365</v>
      </c>
      <c r="AE118" s="12">
        <f t="shared" si="141"/>
        <v>0.27928479923980637</v>
      </c>
      <c r="AF118" s="12">
        <f t="shared" si="142"/>
        <v>0.24414540406402624</v>
      </c>
      <c r="AK118" s="12">
        <f t="shared" si="143"/>
        <v>0.37448123983358561</v>
      </c>
      <c r="AM118" s="12">
        <f t="shared" si="144"/>
        <v>0.42799999999999999</v>
      </c>
      <c r="AN118" s="37"/>
      <c r="AO118" s="12">
        <f t="shared" si="145"/>
        <v>6.6727720579085242E-2</v>
      </c>
      <c r="AP118" s="12">
        <f t="shared" si="146"/>
        <v>17151.962586017027</v>
      </c>
      <c r="AQ118" s="12">
        <f t="shared" si="147"/>
        <v>35868.593025280337</v>
      </c>
      <c r="AR118" s="12">
        <f t="shared" si="148"/>
        <v>10704.346893106358</v>
      </c>
      <c r="AS118" s="12">
        <f t="shared" si="149"/>
        <v>56498.564758340079</v>
      </c>
      <c r="AT118" s="12">
        <f t="shared" si="150"/>
        <v>12780.117900203357</v>
      </c>
      <c r="AU118" s="12">
        <f t="shared" si="151"/>
        <v>175124.81987789806</v>
      </c>
      <c r="AV118" s="12">
        <f t="shared" si="152"/>
        <v>20395.678930545029</v>
      </c>
      <c r="AW118" s="12">
        <f t="shared" si="153"/>
        <v>28589.478657800886</v>
      </c>
      <c r="AX118" s="12">
        <f t="shared" si="154"/>
        <v>8717.1100303625208</v>
      </c>
      <c r="AY118" s="12">
        <f t="shared" si="112"/>
        <v>0.27928479923980637</v>
      </c>
      <c r="AZ118" s="12">
        <f t="shared" si="113"/>
        <v>0.24414540406402624</v>
      </c>
      <c r="BA118" s="12">
        <f t="shared" si="114"/>
        <v>0.12993321190042503</v>
      </c>
      <c r="BB118" s="12">
        <f t="shared" si="115"/>
        <v>0.57441097524604812</v>
      </c>
      <c r="BC118" s="12">
        <f t="shared" si="116"/>
        <v>3688.0771371656965</v>
      </c>
      <c r="BD118" s="12">
        <f t="shared" si="117"/>
        <v>1747.1066751833266</v>
      </c>
      <c r="BE118" s="12">
        <f t="shared" si="118"/>
        <v>0.37448123983358561</v>
      </c>
      <c r="BF118" s="12">
        <f t="shared" si="155"/>
        <v>1959.7524497127174</v>
      </c>
      <c r="BG118" s="12">
        <f t="shared" si="119"/>
        <v>0.42799999999999999</v>
      </c>
      <c r="BH118" s="37"/>
      <c r="BI118" s="12">
        <f t="shared" si="120"/>
        <v>6.6727720579085242E-2</v>
      </c>
      <c r="BJ118" s="12">
        <f t="shared" si="121"/>
        <v>0.48493385632443781</v>
      </c>
      <c r="BK118" s="12">
        <f t="shared" si="156"/>
        <v>1.2226833192579802</v>
      </c>
      <c r="BL118" s="12">
        <f t="shared" si="157"/>
        <v>1.3471163419562759E-2</v>
      </c>
      <c r="BM118" s="12">
        <f t="shared" si="158"/>
        <v>1.6770364880798863</v>
      </c>
      <c r="BN118" s="12">
        <f t="shared" si="123"/>
        <v>0.19071192703225559</v>
      </c>
      <c r="BO118" s="12">
        <f t="shared" si="123"/>
        <v>2.808320228879551</v>
      </c>
      <c r="BP118" s="12">
        <f t="shared" si="123"/>
        <v>0.65814431404100382</v>
      </c>
      <c r="BQ118" s="12">
        <f t="shared" si="108"/>
        <v>0.99586002380121574</v>
      </c>
      <c r="BR118" s="12">
        <f t="shared" si="108"/>
        <v>-0.19189098278938474</v>
      </c>
      <c r="BS118" s="12">
        <f t="shared" si="124"/>
        <v>-1.2755232320025616</v>
      </c>
      <c r="BT118" s="12">
        <f t="shared" si="125"/>
        <v>-1.4099913128825439</v>
      </c>
      <c r="BU118" s="12">
        <f t="shared" si="126"/>
        <v>-2.0407347151557889</v>
      </c>
      <c r="BV118" s="12">
        <f t="shared" si="127"/>
        <v>-0.55441015410815797</v>
      </c>
      <c r="BW118" s="12">
        <f t="shared" si="128"/>
        <v>1.7274066818178151</v>
      </c>
      <c r="BX118" s="12">
        <f t="shared" si="128"/>
        <v>0.98026255183773592</v>
      </c>
      <c r="BY118" s="12">
        <f t="shared" si="129"/>
        <v>0.37448123983358561</v>
      </c>
      <c r="BZ118" s="12">
        <f t="shared" si="130"/>
        <v>1.0951196247235995</v>
      </c>
      <c r="CA118" s="12">
        <f t="shared" si="131"/>
        <v>-0.84863208340034024</v>
      </c>
    </row>
    <row r="119" spans="1:79" x14ac:dyDescent="0.25">
      <c r="A119" s="10">
        <v>1987</v>
      </c>
      <c r="B119" s="6">
        <v>5.3608189886314134E-2</v>
      </c>
      <c r="C119" s="10">
        <v>1024346</v>
      </c>
      <c r="D119" s="6">
        <v>996726.27154861297</v>
      </c>
      <c r="E119" s="6">
        <v>304401</v>
      </c>
      <c r="F119" s="6">
        <v>0.48092636667688454</v>
      </c>
      <c r="G119" s="6">
        <v>56804.004000000001</v>
      </c>
      <c r="H119" s="6">
        <v>0.33270000000000005</v>
      </c>
      <c r="I119" s="6">
        <v>0.50358819960000001</v>
      </c>
      <c r="J119" s="4">
        <v>0.36135910326245435</v>
      </c>
      <c r="K119" s="6">
        <v>10480</v>
      </c>
      <c r="L119" s="6">
        <v>25239</v>
      </c>
      <c r="M119" s="8">
        <v>0.41499999999999998</v>
      </c>
      <c r="N119" s="12">
        <v>201290</v>
      </c>
      <c r="O119" s="12">
        <f t="shared" si="132"/>
        <v>6.0867165541067858E-2</v>
      </c>
      <c r="P119" s="8">
        <v>28179</v>
      </c>
      <c r="Q119" s="8">
        <v>2940</v>
      </c>
      <c r="R119" s="8">
        <v>33.606675729316436</v>
      </c>
      <c r="S119" s="8">
        <f t="shared" si="109"/>
        <v>0.25083658301460232</v>
      </c>
      <c r="T119" s="36"/>
      <c r="U119" s="4">
        <f t="shared" si="133"/>
        <v>5.3608189886314134E-2</v>
      </c>
      <c r="V119" s="29">
        <f t="shared" si="134"/>
        <v>1024346</v>
      </c>
      <c r="W119" s="29">
        <f t="shared" si="135"/>
        <v>2072513.2590167883</v>
      </c>
      <c r="X119" s="29">
        <f t="shared" si="136"/>
        <v>632947.2058339339</v>
      </c>
      <c r="Y119" s="12">
        <f t="shared" si="137"/>
        <v>340799.91420000006</v>
      </c>
      <c r="Z119" s="12">
        <f t="shared" si="138"/>
        <v>683546.0858</v>
      </c>
      <c r="AA119" s="12">
        <f t="shared" si="139"/>
        <v>1043693.2207553929</v>
      </c>
      <c r="AB119" s="12">
        <f t="shared" si="140"/>
        <v>1028820.0382613954</v>
      </c>
      <c r="AC119" s="12">
        <f t="shared" si="110"/>
        <v>223898.40045180739</v>
      </c>
      <c r="AD119" s="12">
        <f t="shared" si="111"/>
        <v>409048.80538212648</v>
      </c>
      <c r="AE119" s="12">
        <f t="shared" si="141"/>
        <v>0.28005563107763698</v>
      </c>
      <c r="AF119" s="12">
        <f t="shared" si="142"/>
        <v>0.24759002211870962</v>
      </c>
      <c r="AK119" s="12">
        <f t="shared" si="143"/>
        <v>0.36135910326245435</v>
      </c>
      <c r="AM119" s="12">
        <f t="shared" si="144"/>
        <v>0.41499999999999998</v>
      </c>
      <c r="AN119" s="37"/>
      <c r="AO119" s="12">
        <f t="shared" si="145"/>
        <v>5.3608189886314134E-2</v>
      </c>
      <c r="AP119" s="12">
        <f t="shared" si="146"/>
        <v>18032.989364622958</v>
      </c>
      <c r="AQ119" s="12">
        <f t="shared" si="147"/>
        <v>36485.337530375291</v>
      </c>
      <c r="AR119" s="12">
        <f t="shared" si="148"/>
        <v>11142.651243985089</v>
      </c>
      <c r="AS119" s="12">
        <f t="shared" si="149"/>
        <v>59995.755616100585</v>
      </c>
      <c r="AT119" s="12">
        <f t="shared" si="150"/>
        <v>13370.459781125443</v>
      </c>
      <c r="AU119" s="12">
        <f t="shared" si="151"/>
        <v>183735.85438720003</v>
      </c>
      <c r="AV119" s="12">
        <f t="shared" si="152"/>
        <v>20124.1689907281</v>
      </c>
      <c r="AW119" s="12">
        <f t="shared" si="153"/>
        <v>39415.953926735056</v>
      </c>
      <c r="AX119" s="12">
        <f t="shared" si="154"/>
        <v>8001.1731681239789</v>
      </c>
      <c r="AY119" s="12">
        <f t="shared" si="112"/>
        <v>0.28005563107763698</v>
      </c>
      <c r="AZ119" s="12">
        <f t="shared" si="113"/>
        <v>0.24759002211870962</v>
      </c>
      <c r="BA119" s="12">
        <f t="shared" si="114"/>
        <v>0.12473700030057107</v>
      </c>
      <c r="BB119" s="12">
        <f t="shared" si="115"/>
        <v>0.55971826764573651</v>
      </c>
      <c r="BC119" s="12">
        <f t="shared" si="116"/>
        <v>3852.931934189105</v>
      </c>
      <c r="BD119" s="12">
        <f t="shared" si="117"/>
        <v>1817.2628908931304</v>
      </c>
      <c r="BE119" s="12">
        <f t="shared" si="118"/>
        <v>0.36135910326245435</v>
      </c>
      <c r="BF119" s="12">
        <f t="shared" si="155"/>
        <v>2031.6954258772953</v>
      </c>
      <c r="BG119" s="12">
        <f t="shared" si="119"/>
        <v>0.41499999999999998</v>
      </c>
      <c r="BH119" s="37"/>
      <c r="BI119" s="12">
        <f t="shared" si="120"/>
        <v>5.3608189886314134E-2</v>
      </c>
      <c r="BJ119" s="12">
        <f t="shared" si="121"/>
        <v>0.53502407570932653</v>
      </c>
      <c r="BK119" s="12">
        <f t="shared" si="156"/>
        <v>1.2397317211415957</v>
      </c>
      <c r="BL119" s="12">
        <f t="shared" si="157"/>
        <v>5.3601452117049392E-2</v>
      </c>
      <c r="BM119" s="12">
        <f t="shared" si="158"/>
        <v>1.7370950727456664</v>
      </c>
      <c r="BN119" s="12">
        <f t="shared" si="123"/>
        <v>0.23586903229457667</v>
      </c>
      <c r="BO119" s="12">
        <f t="shared" si="123"/>
        <v>2.8563204049602011</v>
      </c>
      <c r="BP119" s="12">
        <f t="shared" si="123"/>
        <v>0.64474278282328701</v>
      </c>
      <c r="BQ119" s="12">
        <f t="shared" si="108"/>
        <v>1.3169919091008468</v>
      </c>
      <c r="BR119" s="12">
        <f t="shared" si="108"/>
        <v>-0.27759057029874701</v>
      </c>
      <c r="BS119" s="12">
        <f t="shared" si="124"/>
        <v>-1.2727670131274935</v>
      </c>
      <c r="BT119" s="12">
        <f t="shared" si="125"/>
        <v>-1.3959810373734005</v>
      </c>
      <c r="BU119" s="12">
        <f t="shared" si="126"/>
        <v>-2.0815477557877786</v>
      </c>
      <c r="BV119" s="12">
        <f t="shared" si="127"/>
        <v>-0.58032171533668897</v>
      </c>
      <c r="BW119" s="12">
        <f t="shared" si="128"/>
        <v>1.7711358604468521</v>
      </c>
      <c r="BX119" s="12">
        <f t="shared" si="128"/>
        <v>1.0196329236089721</v>
      </c>
      <c r="BY119" s="12">
        <f t="shared" si="129"/>
        <v>0.36135910326245435</v>
      </c>
      <c r="BZ119" s="12">
        <f t="shared" si="130"/>
        <v>1.1311720902666855</v>
      </c>
      <c r="CA119" s="12">
        <f t="shared" si="131"/>
        <v>-0.87947675875143883</v>
      </c>
    </row>
    <row r="120" spans="1:79" x14ac:dyDescent="0.25">
      <c r="A120" s="10">
        <v>1988</v>
      </c>
      <c r="B120" s="6">
        <v>6.0788009887115989E-2</v>
      </c>
      <c r="C120" s="10">
        <v>1083629</v>
      </c>
      <c r="D120" s="6">
        <v>1093437.635105205</v>
      </c>
      <c r="E120" s="6">
        <v>343102</v>
      </c>
      <c r="F120" s="6">
        <v>0.5091308925840855</v>
      </c>
      <c r="G120" s="6">
        <v>56916.408000000003</v>
      </c>
      <c r="H120" s="6">
        <v>0.34210000000000002</v>
      </c>
      <c r="I120" s="6">
        <v>0.48185375330000002</v>
      </c>
      <c r="J120" s="4">
        <v>0.36172284800735616</v>
      </c>
      <c r="K120" s="6">
        <v>10387</v>
      </c>
      <c r="L120" s="6">
        <v>26070</v>
      </c>
      <c r="M120" s="8">
        <v>0.39799999999999996</v>
      </c>
      <c r="N120" s="12">
        <v>232441</v>
      </c>
      <c r="O120" s="12">
        <f t="shared" si="132"/>
        <v>4.0639190832439165E-2</v>
      </c>
      <c r="P120" s="8">
        <v>28515</v>
      </c>
      <c r="Q120" s="8">
        <v>2445</v>
      </c>
      <c r="R120" s="8">
        <v>33.744513225114389</v>
      </c>
      <c r="S120" s="8">
        <f t="shared" si="109"/>
        <v>0.25709260032109771</v>
      </c>
      <c r="T120" s="36"/>
      <c r="U120" s="4">
        <f t="shared" si="133"/>
        <v>6.0788009887115989E-2</v>
      </c>
      <c r="V120" s="29">
        <f t="shared" si="134"/>
        <v>1083629</v>
      </c>
      <c r="W120" s="29">
        <f t="shared" si="135"/>
        <v>2147655.2513941554</v>
      </c>
      <c r="X120" s="29">
        <f t="shared" si="136"/>
        <v>673897.42990960821</v>
      </c>
      <c r="Y120" s="12">
        <f t="shared" si="137"/>
        <v>370709.48090000002</v>
      </c>
      <c r="Z120" s="12">
        <f t="shared" si="138"/>
        <v>712919.51909999992</v>
      </c>
      <c r="AA120" s="12">
        <f t="shared" si="139"/>
        <v>1034855.7436787289</v>
      </c>
      <c r="AB120" s="12">
        <f t="shared" si="140"/>
        <v>1112799.5077154266</v>
      </c>
      <c r="AC120" s="12">
        <f t="shared" si="110"/>
        <v>197342.22711263582</v>
      </c>
      <c r="AD120" s="12">
        <f t="shared" si="111"/>
        <v>476555.20279697241</v>
      </c>
      <c r="AE120" s="12">
        <f t="shared" si="141"/>
        <v>0.28120427687595323</v>
      </c>
      <c r="AF120" s="12">
        <f t="shared" si="142"/>
        <v>0.25441352514833598</v>
      </c>
      <c r="AK120" s="12">
        <f t="shared" si="143"/>
        <v>0.36172284800735616</v>
      </c>
      <c r="AM120" s="12">
        <f t="shared" si="144"/>
        <v>0.39799999999999996</v>
      </c>
      <c r="AN120" s="37"/>
      <c r="AO120" s="12">
        <f t="shared" si="145"/>
        <v>6.0788009887115989E-2</v>
      </c>
      <c r="AP120" s="12">
        <f t="shared" si="146"/>
        <v>19038.956218038213</v>
      </c>
      <c r="AQ120" s="12">
        <f t="shared" si="147"/>
        <v>37733.499475127726</v>
      </c>
      <c r="AR120" s="12">
        <f t="shared" si="148"/>
        <v>11840.125784283649</v>
      </c>
      <c r="AS120" s="12">
        <f t="shared" si="149"/>
        <v>65132.269221908726</v>
      </c>
      <c r="AT120" s="12">
        <f t="shared" si="150"/>
        <v>13917.476995385932</v>
      </c>
      <c r="AU120" s="12">
        <f t="shared" si="151"/>
        <v>181820.28347233872</v>
      </c>
      <c r="AV120" s="12">
        <f t="shared" si="152"/>
        <v>21723.856808770946</v>
      </c>
      <c r="AW120" s="12">
        <f t="shared" si="153"/>
        <v>34672.291180538974</v>
      </c>
      <c r="AX120" s="12">
        <f t="shared" si="154"/>
        <v>9303.218518033058</v>
      </c>
      <c r="AY120" s="12">
        <f t="shared" si="112"/>
        <v>0.28120427687595323</v>
      </c>
      <c r="AZ120" s="12">
        <f t="shared" si="113"/>
        <v>0.25441352514833598</v>
      </c>
      <c r="BA120" s="12">
        <f t="shared" si="114"/>
        <v>0.11634025138848289</v>
      </c>
      <c r="BB120" s="12">
        <f t="shared" si="115"/>
        <v>0.54445964432284544</v>
      </c>
      <c r="BC120" s="12">
        <f t="shared" si="116"/>
        <v>4183.9661768323849</v>
      </c>
      <c r="BD120" s="12">
        <f t="shared" si="117"/>
        <v>1813.8496926658236</v>
      </c>
      <c r="BE120" s="12">
        <f t="shared" si="118"/>
        <v>0.36172284800735616</v>
      </c>
      <c r="BF120" s="12">
        <f t="shared" si="155"/>
        <v>2087.1915412569901</v>
      </c>
      <c r="BG120" s="12">
        <f t="shared" si="119"/>
        <v>0.39799999999999996</v>
      </c>
      <c r="BH120" s="37"/>
      <c r="BI120" s="12">
        <f t="shared" si="120"/>
        <v>6.0788009887115989E-2</v>
      </c>
      <c r="BJ120" s="12">
        <f t="shared" si="121"/>
        <v>0.58930846013673088</v>
      </c>
      <c r="BK120" s="12">
        <f t="shared" si="156"/>
        <v>1.273369532899763</v>
      </c>
      <c r="BL120" s="12">
        <f t="shared" si="157"/>
        <v>0.11431550582942981</v>
      </c>
      <c r="BM120" s="12">
        <f t="shared" si="158"/>
        <v>1.8192413661321984</v>
      </c>
      <c r="BN120" s="12">
        <f t="shared" si="123"/>
        <v>0.27596664090437217</v>
      </c>
      <c r="BO120" s="12">
        <f t="shared" si="123"/>
        <v>2.8458399985321643</v>
      </c>
      <c r="BP120" s="12">
        <f t="shared" si="123"/>
        <v>0.7212323015241312</v>
      </c>
      <c r="BQ120" s="12">
        <f t="shared" si="108"/>
        <v>1.1887620956627363</v>
      </c>
      <c r="BR120" s="12">
        <f t="shared" si="108"/>
        <v>-0.12681832974644267</v>
      </c>
      <c r="BS120" s="12">
        <f t="shared" si="124"/>
        <v>-1.2686739097873438</v>
      </c>
      <c r="BT120" s="12">
        <f t="shared" si="125"/>
        <v>-1.3687942840381149</v>
      </c>
      <c r="BU120" s="12">
        <f t="shared" si="126"/>
        <v>-2.1512361796931669</v>
      </c>
      <c r="BV120" s="12">
        <f t="shared" si="127"/>
        <v>-0.60796145446534078</v>
      </c>
      <c r="BW120" s="12">
        <f t="shared" si="128"/>
        <v>1.853561103423691</v>
      </c>
      <c r="BX120" s="12">
        <f t="shared" si="128"/>
        <v>1.017752949273814</v>
      </c>
      <c r="BY120" s="12">
        <f t="shared" si="129"/>
        <v>0.36172284800735616</v>
      </c>
      <c r="BZ120" s="12">
        <f t="shared" si="130"/>
        <v>1.1581208627821078</v>
      </c>
      <c r="CA120" s="12">
        <f t="shared" si="131"/>
        <v>-0.92130327369769949</v>
      </c>
    </row>
    <row r="121" spans="1:79" x14ac:dyDescent="0.25">
      <c r="A121" s="10">
        <v>1989</v>
      </c>
      <c r="B121" s="6">
        <v>8.8174139490646078E-2</v>
      </c>
      <c r="C121" s="10">
        <v>1111618</v>
      </c>
      <c r="D121" s="6">
        <v>1257097.7788979756</v>
      </c>
      <c r="E121" s="6">
        <v>375870</v>
      </c>
      <c r="F121" s="6">
        <v>0.54827647627152498</v>
      </c>
      <c r="G121" s="6">
        <v>57076.416000000005</v>
      </c>
      <c r="H121" s="6">
        <v>0.34149999999999997</v>
      </c>
      <c r="I121" s="6">
        <v>0.4852641821</v>
      </c>
      <c r="J121" s="4">
        <v>0.35598563797180138</v>
      </c>
      <c r="K121" s="6">
        <v>10044</v>
      </c>
      <c r="L121" s="6">
        <v>26749</v>
      </c>
      <c r="M121" s="8">
        <v>0.375</v>
      </c>
      <c r="N121" s="12">
        <v>243717</v>
      </c>
      <c r="O121" s="12">
        <f t="shared" si="132"/>
        <v>9.8421172505353982E-2</v>
      </c>
      <c r="P121" s="8">
        <v>28831</v>
      </c>
      <c r="Q121" s="8">
        <v>2082</v>
      </c>
      <c r="R121" s="8">
        <v>33.818388979874406</v>
      </c>
      <c r="S121" s="8">
        <f t="shared" si="109"/>
        <v>0.26146858324449973</v>
      </c>
      <c r="T121" s="36"/>
      <c r="U121" s="4">
        <f t="shared" si="133"/>
        <v>8.8174139490646078E-2</v>
      </c>
      <c r="V121" s="29">
        <f t="shared" si="134"/>
        <v>1111618</v>
      </c>
      <c r="W121" s="29">
        <f t="shared" si="135"/>
        <v>2292817.2797904583</v>
      </c>
      <c r="X121" s="29">
        <f t="shared" si="136"/>
        <v>685548.28862264834</v>
      </c>
      <c r="Y121" s="12">
        <f t="shared" si="137"/>
        <v>379617.54699999996</v>
      </c>
      <c r="Z121" s="12">
        <f t="shared" si="138"/>
        <v>732000.4530000001</v>
      </c>
      <c r="AA121" s="12">
        <f t="shared" si="139"/>
        <v>1112622.1019822636</v>
      </c>
      <c r="AB121" s="12">
        <f t="shared" si="140"/>
        <v>1180195.1778081947</v>
      </c>
      <c r="AC121" s="12">
        <f t="shared" si="110"/>
        <v>262747.90697879309</v>
      </c>
      <c r="AD121" s="12">
        <f t="shared" si="111"/>
        <v>422800.38164385519</v>
      </c>
      <c r="AE121" s="12">
        <f t="shared" si="141"/>
        <v>0.28181990816562003</v>
      </c>
      <c r="AF121" s="12">
        <f t="shared" si="142"/>
        <v>0.25920732491993076</v>
      </c>
      <c r="AK121" s="12">
        <f t="shared" si="143"/>
        <v>0.35598563797180138</v>
      </c>
      <c r="AM121" s="12">
        <f t="shared" si="144"/>
        <v>0.375</v>
      </c>
      <c r="AN121" s="37"/>
      <c r="AO121" s="12">
        <f t="shared" si="145"/>
        <v>8.8174139490646078E-2</v>
      </c>
      <c r="AP121" s="12">
        <f t="shared" si="146"/>
        <v>19475.960088313881</v>
      </c>
      <c r="AQ121" s="12">
        <f t="shared" si="147"/>
        <v>40171.01003311872</v>
      </c>
      <c r="AR121" s="12">
        <f t="shared" si="148"/>
        <v>12011.06055122046</v>
      </c>
      <c r="AS121" s="12">
        <f t="shared" si="149"/>
        <v>66510.403701591888</v>
      </c>
      <c r="AT121" s="12">
        <f t="shared" si="150"/>
        <v>14249.91079794966</v>
      </c>
      <c r="AU121" s="12">
        <f t="shared" si="151"/>
        <v>194935.52327852251</v>
      </c>
      <c r="AV121" s="12">
        <f t="shared" si="152"/>
        <v>22974.953005851636</v>
      </c>
      <c r="AW121" s="12">
        <f t="shared" si="153"/>
        <v>46034.408849145861</v>
      </c>
      <c r="AX121" s="12">
        <f t="shared" si="154"/>
        <v>8230.6885181176367</v>
      </c>
      <c r="AY121" s="12">
        <f t="shared" si="112"/>
        <v>0.28181990816562003</v>
      </c>
      <c r="AZ121" s="12">
        <f t="shared" si="113"/>
        <v>0.25920732491993076</v>
      </c>
      <c r="BA121" s="12">
        <f t="shared" si="114"/>
        <v>0.10980966325036606</v>
      </c>
      <c r="BB121" s="12">
        <f t="shared" si="115"/>
        <v>0.51252847380410005</v>
      </c>
      <c r="BC121" s="12">
        <f t="shared" si="116"/>
        <v>4177.7468372929752</v>
      </c>
      <c r="BD121" s="12">
        <f t="shared" si="117"/>
        <v>1802.5306874986491</v>
      </c>
      <c r="BE121" s="12">
        <f t="shared" si="118"/>
        <v>0.35598563797180138</v>
      </c>
      <c r="BF121" s="12">
        <f t="shared" si="155"/>
        <v>2070.7677412711705</v>
      </c>
      <c r="BG121" s="12">
        <f t="shared" si="119"/>
        <v>0.375</v>
      </c>
      <c r="BH121" s="37"/>
      <c r="BI121" s="12">
        <f t="shared" si="120"/>
        <v>8.8174139490646078E-2</v>
      </c>
      <c r="BJ121" s="12">
        <f t="shared" si="121"/>
        <v>0.61200214180043078</v>
      </c>
      <c r="BK121" s="12">
        <f t="shared" si="156"/>
        <v>1.3359668447785942</v>
      </c>
      <c r="BL121" s="12">
        <f t="shared" si="157"/>
        <v>0.12864919063087529</v>
      </c>
      <c r="BM121" s="12">
        <f t="shared" si="158"/>
        <v>1.840179634823184</v>
      </c>
      <c r="BN121" s="12">
        <f t="shared" si="123"/>
        <v>0.29957189965945613</v>
      </c>
      <c r="BO121" s="12">
        <f t="shared" si="123"/>
        <v>2.9154901067906955</v>
      </c>
      <c r="BP121" s="12">
        <f t="shared" si="123"/>
        <v>0.7772258755499003</v>
      </c>
      <c r="BQ121" s="12">
        <f t="shared" si="108"/>
        <v>1.4722103880798103</v>
      </c>
      <c r="BR121" s="12">
        <f t="shared" si="108"/>
        <v>-0.24930907650032305</v>
      </c>
      <c r="BS121" s="12">
        <f t="shared" si="124"/>
        <v>-1.2664870355770581</v>
      </c>
      <c r="BT121" s="12">
        <f t="shared" si="125"/>
        <v>-1.3501270551813607</v>
      </c>
      <c r="BU121" s="12">
        <f t="shared" si="126"/>
        <v>-2.2090067460344796</v>
      </c>
      <c r="BV121" s="12">
        <f t="shared" si="127"/>
        <v>-0.6683990108707516</v>
      </c>
      <c r="BW121" s="12">
        <f t="shared" si="128"/>
        <v>1.8520735276899167</v>
      </c>
      <c r="BX121" s="12">
        <f t="shared" si="128"/>
        <v>1.0114930756214391</v>
      </c>
      <c r="BY121" s="12">
        <f t="shared" si="129"/>
        <v>0.35598563797180138</v>
      </c>
      <c r="BZ121" s="12">
        <f t="shared" si="130"/>
        <v>1.1502208886425671</v>
      </c>
      <c r="CA121" s="12">
        <f t="shared" si="131"/>
        <v>-0.98082925301172619</v>
      </c>
    </row>
    <row r="122" spans="1:79" x14ac:dyDescent="0.25">
      <c r="A122" s="10">
        <v>1990</v>
      </c>
      <c r="B122" s="6">
        <v>9.48743257529268E-2</v>
      </c>
      <c r="C122" s="10">
        <v>1119587</v>
      </c>
      <c r="D122" s="6">
        <v>1368149.0106773719</v>
      </c>
      <c r="E122" s="6">
        <v>408187</v>
      </c>
      <c r="F122" s="6">
        <v>0.59204867509179726</v>
      </c>
      <c r="G122" s="6">
        <v>57237.498</v>
      </c>
      <c r="H122" s="6">
        <v>0.36899999999999999</v>
      </c>
      <c r="I122" s="6">
        <v>0.459857285</v>
      </c>
      <c r="J122" s="4">
        <v>0.35522363458142714</v>
      </c>
      <c r="K122" s="6">
        <v>9810</v>
      </c>
      <c r="L122" s="6">
        <v>26871</v>
      </c>
      <c r="M122" s="8">
        <v>0.36499999999999999</v>
      </c>
      <c r="N122" s="12">
        <v>237479</v>
      </c>
      <c r="O122" s="12">
        <f t="shared" si="132"/>
        <v>0.16030717174787246</v>
      </c>
      <c r="P122" s="8">
        <v>28924</v>
      </c>
      <c r="Q122" s="8">
        <v>2053</v>
      </c>
      <c r="R122" s="8">
        <v>33.575520946664135</v>
      </c>
      <c r="S122" s="8">
        <f t="shared" si="109"/>
        <v>0.25993633411636591</v>
      </c>
      <c r="T122" s="36"/>
      <c r="U122" s="4">
        <f t="shared" si="133"/>
        <v>9.48743257529268E-2</v>
      </c>
      <c r="V122" s="29">
        <f t="shared" si="134"/>
        <v>1119587</v>
      </c>
      <c r="W122" s="29">
        <f t="shared" si="135"/>
        <v>2310872.5147729451</v>
      </c>
      <c r="X122" s="29">
        <f t="shared" si="136"/>
        <v>689448.38012974279</v>
      </c>
      <c r="Y122" s="12">
        <f t="shared" si="137"/>
        <v>413127.603</v>
      </c>
      <c r="Z122" s="12">
        <f t="shared" si="138"/>
        <v>706459.397</v>
      </c>
      <c r="AA122" s="12">
        <f t="shared" si="139"/>
        <v>1062671.560624609</v>
      </c>
      <c r="AB122" s="12">
        <f t="shared" si="140"/>
        <v>1248200.9541483361</v>
      </c>
      <c r="AC122" s="12">
        <f t="shared" si="110"/>
        <v>261211.40126201243</v>
      </c>
      <c r="AD122" s="12">
        <f t="shared" si="111"/>
        <v>428236.97886773036</v>
      </c>
      <c r="AE122" s="12">
        <f t="shared" si="141"/>
        <v>0.27979600788886777</v>
      </c>
      <c r="AF122" s="12">
        <f t="shared" si="142"/>
        <v>0.25772970369719905</v>
      </c>
      <c r="AK122" s="12">
        <f t="shared" si="143"/>
        <v>0.35522363458142714</v>
      </c>
      <c r="AM122" s="12">
        <f t="shared" si="144"/>
        <v>0.36499999999999999</v>
      </c>
      <c r="AN122" s="37"/>
      <c r="AO122" s="12">
        <f t="shared" si="145"/>
        <v>9.48743257529268E-2</v>
      </c>
      <c r="AP122" s="12">
        <f t="shared" si="146"/>
        <v>19560.376311347503</v>
      </c>
      <c r="AQ122" s="12">
        <f t="shared" si="147"/>
        <v>40373.401974575216</v>
      </c>
      <c r="AR122" s="12">
        <f t="shared" si="148"/>
        <v>12045.396885268163</v>
      </c>
      <c r="AS122" s="12">
        <f t="shared" si="149"/>
        <v>72177.788588872281</v>
      </c>
      <c r="AT122" s="12">
        <f t="shared" si="150"/>
        <v>13713.997169400303</v>
      </c>
      <c r="AU122" s="12">
        <f t="shared" si="151"/>
        <v>185660.03018241798</v>
      </c>
      <c r="AV122" s="12">
        <f t="shared" si="152"/>
        <v>24230.443284814908</v>
      </c>
      <c r="AW122" s="12">
        <f t="shared" si="153"/>
        <v>45636.411511560553</v>
      </c>
      <c r="AX122" s="12">
        <f t="shared" si="154"/>
        <v>8313.0619267912316</v>
      </c>
      <c r="AY122" s="12">
        <f t="shared" si="112"/>
        <v>0.27979600788886777</v>
      </c>
      <c r="AZ122" s="12">
        <f t="shared" si="113"/>
        <v>0.25772970369719905</v>
      </c>
      <c r="BA122" s="12">
        <f t="shared" si="114"/>
        <v>9.891598915989161E-2</v>
      </c>
      <c r="BB122" s="12">
        <f t="shared" si="115"/>
        <v>0.52060221870047541</v>
      </c>
      <c r="BC122" s="12">
        <f t="shared" si="116"/>
        <v>4623.7994313088047</v>
      </c>
      <c r="BD122" s="12">
        <f t="shared" si="117"/>
        <v>1714.1172108563153</v>
      </c>
      <c r="BE122" s="12">
        <f t="shared" si="118"/>
        <v>0.35522363458142714</v>
      </c>
      <c r="BF122" s="12">
        <f t="shared" si="155"/>
        <v>2085.1711577056039</v>
      </c>
      <c r="BG122" s="12">
        <f t="shared" si="119"/>
        <v>0.36499999999999999</v>
      </c>
      <c r="BH122" s="37"/>
      <c r="BI122" s="12">
        <f t="shared" si="120"/>
        <v>9.48743257529268E-2</v>
      </c>
      <c r="BJ122" s="12">
        <f t="shared" si="121"/>
        <v>0.61632715600044996</v>
      </c>
      <c r="BK122" s="12">
        <f t="shared" si="156"/>
        <v>1.3409924539398395</v>
      </c>
      <c r="BL122" s="12">
        <f t="shared" si="157"/>
        <v>0.13150383849044675</v>
      </c>
      <c r="BM122" s="12">
        <f t="shared" si="158"/>
        <v>1.9219536140528857</v>
      </c>
      <c r="BN122" s="12">
        <f t="shared" si="123"/>
        <v>0.26123825521735233</v>
      </c>
      <c r="BO122" s="12">
        <f t="shared" si="123"/>
        <v>2.8667384592974008</v>
      </c>
      <c r="BP122" s="12">
        <f t="shared" si="123"/>
        <v>0.83043108229321894</v>
      </c>
      <c r="BQ122" s="12">
        <f t="shared" si="108"/>
        <v>1.4635271487083035</v>
      </c>
      <c r="BR122" s="12">
        <f t="shared" si="108"/>
        <v>-0.23935074332993717</v>
      </c>
      <c r="BS122" s="12">
        <f t="shared" si="124"/>
        <v>-1.2736944845835356</v>
      </c>
      <c r="BT122" s="12">
        <f t="shared" si="125"/>
        <v>-1.3558439033283283</v>
      </c>
      <c r="BU122" s="12">
        <f t="shared" si="126"/>
        <v>-2.3134843834520811</v>
      </c>
      <c r="BV122" s="12">
        <f t="shared" si="127"/>
        <v>-0.65276902461654807</v>
      </c>
      <c r="BW122" s="12">
        <f t="shared" si="128"/>
        <v>1.9535182154721413</v>
      </c>
      <c r="BX122" s="12">
        <f t="shared" si="128"/>
        <v>0.9611996628592171</v>
      </c>
      <c r="BY122" s="12">
        <f t="shared" si="129"/>
        <v>0.35522363458142714</v>
      </c>
      <c r="BZ122" s="12">
        <f t="shared" si="130"/>
        <v>1.15715240253305</v>
      </c>
      <c r="CA122" s="12">
        <f t="shared" si="131"/>
        <v>-1.0078579253996456</v>
      </c>
    </row>
    <row r="123" spans="1:79" x14ac:dyDescent="0.25">
      <c r="A123" s="10">
        <v>1991</v>
      </c>
      <c r="B123" s="6">
        <v>7.9763427418701724E-2</v>
      </c>
      <c r="C123" s="10">
        <v>1107059</v>
      </c>
      <c r="D123" s="6">
        <v>1373240.6407296194</v>
      </c>
      <c r="E123" s="6">
        <v>435177</v>
      </c>
      <c r="F123" s="6">
        <v>0.63053369332619125</v>
      </c>
      <c r="G123" s="6">
        <v>57438.663000000008</v>
      </c>
      <c r="H123" s="6">
        <v>0.3765</v>
      </c>
      <c r="I123" s="6">
        <v>0.455891192</v>
      </c>
      <c r="J123" s="4">
        <v>0.34329941336041586</v>
      </c>
      <c r="K123" s="6">
        <v>9489</v>
      </c>
      <c r="L123" s="6">
        <v>26162</v>
      </c>
      <c r="M123" s="8">
        <v>0.36299999999999999</v>
      </c>
      <c r="N123" s="12">
        <v>218605</v>
      </c>
      <c r="O123" s="12">
        <f t="shared" si="132"/>
        <v>0.16123050236640379</v>
      </c>
      <c r="P123" s="8">
        <v>28692</v>
      </c>
      <c r="Q123" s="8">
        <v>2530</v>
      </c>
      <c r="R123" s="8">
        <v>33.086554320902948</v>
      </c>
      <c r="S123" s="8">
        <f t="shared" si="109"/>
        <v>0.25140876497033521</v>
      </c>
      <c r="T123" s="36"/>
      <c r="U123" s="4">
        <f t="shared" si="133"/>
        <v>7.9763427418701724E-2</v>
      </c>
      <c r="V123" s="29">
        <f t="shared" si="134"/>
        <v>1107059</v>
      </c>
      <c r="W123" s="29">
        <f t="shared" si="135"/>
        <v>2177902.0776598006</v>
      </c>
      <c r="X123" s="29">
        <f t="shared" si="136"/>
        <v>690172.47548557539</v>
      </c>
      <c r="Y123" s="12">
        <f t="shared" si="137"/>
        <v>416807.71350000001</v>
      </c>
      <c r="Z123" s="12">
        <f t="shared" si="138"/>
        <v>690251.28649999993</v>
      </c>
      <c r="AA123" s="12">
        <f t="shared" si="139"/>
        <v>992886.37424360309</v>
      </c>
      <c r="AB123" s="12">
        <f t="shared" si="140"/>
        <v>1185015.7034161978</v>
      </c>
      <c r="AC123" s="12">
        <f t="shared" si="110"/>
        <v>231802.41621292772</v>
      </c>
      <c r="AD123" s="12">
        <f t="shared" si="111"/>
        <v>458370.05927264772</v>
      </c>
      <c r="AE123" s="12">
        <f t="shared" si="141"/>
        <v>0.27572128600752455</v>
      </c>
      <c r="AF123" s="12">
        <f t="shared" si="142"/>
        <v>0.2487073737439808</v>
      </c>
      <c r="AK123" s="12">
        <f t="shared" si="143"/>
        <v>0.34329941336041586</v>
      </c>
      <c r="AM123" s="12">
        <f t="shared" si="144"/>
        <v>0.36299999999999999</v>
      </c>
      <c r="AN123" s="37"/>
      <c r="AO123" s="12">
        <f t="shared" si="145"/>
        <v>7.9763427418701724E-2</v>
      </c>
      <c r="AP123" s="12">
        <f t="shared" si="146"/>
        <v>19273.759906284726</v>
      </c>
      <c r="AQ123" s="12">
        <f t="shared" si="147"/>
        <v>37917.005095675719</v>
      </c>
      <c r="AR123" s="12">
        <f t="shared" si="148"/>
        <v>12015.817211580557</v>
      </c>
      <c r="AS123" s="12">
        <f t="shared" si="149"/>
        <v>72565.706047161977</v>
      </c>
      <c r="AT123" s="12">
        <f t="shared" si="150"/>
        <v>13352.43255729836</v>
      </c>
      <c r="AU123" s="12">
        <f t="shared" si="151"/>
        <v>172860.28650137674</v>
      </c>
      <c r="AV123" s="12">
        <f t="shared" si="152"/>
        <v>22923.307161708941</v>
      </c>
      <c r="AW123" s="12">
        <f t="shared" si="153"/>
        <v>40356.513210087716</v>
      </c>
      <c r="AX123" s="12">
        <f t="shared" si="154"/>
        <v>8866.8509895242059</v>
      </c>
      <c r="AY123" s="12">
        <f t="shared" si="112"/>
        <v>0.27572128600752455</v>
      </c>
      <c r="AZ123" s="12">
        <f t="shared" si="113"/>
        <v>0.2487073737439808</v>
      </c>
      <c r="BA123" s="12">
        <f t="shared" si="114"/>
        <v>9.6414342629482078E-2</v>
      </c>
      <c r="BB123" s="12">
        <f t="shared" si="115"/>
        <v>0.52397754611066572</v>
      </c>
      <c r="BC123" s="12">
        <f t="shared" si="116"/>
        <v>4798.3690795018592</v>
      </c>
      <c r="BD123" s="12">
        <f t="shared" si="117"/>
        <v>1739.7832601173823</v>
      </c>
      <c r="BE123" s="12">
        <f t="shared" si="118"/>
        <v>0.34329941336041586</v>
      </c>
      <c r="BF123" s="12">
        <f t="shared" si="155"/>
        <v>2143.1370600213859</v>
      </c>
      <c r="BG123" s="12">
        <f t="shared" si="119"/>
        <v>0.36299999999999999</v>
      </c>
      <c r="BH123" s="37"/>
      <c r="BI123" s="12">
        <f t="shared" si="120"/>
        <v>7.9763427418701724E-2</v>
      </c>
      <c r="BJ123" s="12">
        <f t="shared" si="121"/>
        <v>0.60156583323875346</v>
      </c>
      <c r="BK123" s="12">
        <f t="shared" si="156"/>
        <v>1.2782209474807513</v>
      </c>
      <c r="BL123" s="12">
        <f t="shared" si="157"/>
        <v>0.12904513557796318</v>
      </c>
      <c r="BM123" s="12">
        <f t="shared" si="158"/>
        <v>1.9273136944906102</v>
      </c>
      <c r="BN123" s="12">
        <f t="shared" si="123"/>
        <v>0.23451983503453375</v>
      </c>
      <c r="BO123" s="12">
        <f t="shared" si="123"/>
        <v>2.7953049284990996</v>
      </c>
      <c r="BP123" s="12">
        <f t="shared" si="123"/>
        <v>0.7749754257179915</v>
      </c>
      <c r="BQ123" s="12">
        <f t="shared" si="108"/>
        <v>1.3405740522929346</v>
      </c>
      <c r="BR123" s="12">
        <f t="shared" si="108"/>
        <v>-0.17485903204693068</v>
      </c>
      <c r="BS123" s="12">
        <f t="shared" si="124"/>
        <v>-1.2883647567962344</v>
      </c>
      <c r="BT123" s="12">
        <f t="shared" si="125"/>
        <v>-1.3914782794607945</v>
      </c>
      <c r="BU123" s="12">
        <f t="shared" si="126"/>
        <v>-2.3391003059691431</v>
      </c>
      <c r="BV123" s="12">
        <f t="shared" si="127"/>
        <v>-0.64630644651306646</v>
      </c>
      <c r="BW123" s="12">
        <f t="shared" si="128"/>
        <v>1.9905775456982453</v>
      </c>
      <c r="BX123" s="12">
        <f t="shared" si="128"/>
        <v>0.97606200294169287</v>
      </c>
      <c r="BY123" s="12">
        <f t="shared" si="129"/>
        <v>0.34329941336041586</v>
      </c>
      <c r="BZ123" s="12">
        <f t="shared" si="130"/>
        <v>1.1845721321505998</v>
      </c>
      <c r="CA123" s="12">
        <f t="shared" si="131"/>
        <v>-1.0133524447172864</v>
      </c>
    </row>
    <row r="124" spans="1:79" x14ac:dyDescent="0.25">
      <c r="A124" s="10">
        <v>1992</v>
      </c>
      <c r="B124" s="6">
        <v>6.9193792772000162E-2</v>
      </c>
      <c r="C124" s="10">
        <v>1111043</v>
      </c>
      <c r="D124" s="6">
        <v>1328136.5239912544</v>
      </c>
      <c r="E124" s="6">
        <v>456087</v>
      </c>
      <c r="F124" s="6">
        <v>0.6493403045606696</v>
      </c>
      <c r="G124" s="6">
        <v>57584.567000000003</v>
      </c>
      <c r="H124" s="6">
        <v>0.37640000000000001</v>
      </c>
      <c r="I124" s="6">
        <v>0.4799582362</v>
      </c>
      <c r="J124" s="4">
        <v>0.33424157664609055</v>
      </c>
      <c r="K124" s="6">
        <v>8929</v>
      </c>
      <c r="L124" s="6">
        <v>25540</v>
      </c>
      <c r="M124" s="8">
        <v>0.35</v>
      </c>
      <c r="N124" s="12">
        <v>215067</v>
      </c>
      <c r="O124" s="12">
        <f t="shared" si="132"/>
        <v>0.12534785691306916</v>
      </c>
      <c r="P124" s="8">
        <v>28362</v>
      </c>
      <c r="Q124" s="8">
        <v>2822</v>
      </c>
      <c r="R124" s="8">
        <v>32.967631870776756</v>
      </c>
      <c r="S124" s="8">
        <f t="shared" si="109"/>
        <v>0.24739478820829464</v>
      </c>
      <c r="T124" s="36"/>
      <c r="U124" s="4">
        <f t="shared" si="133"/>
        <v>6.9193792772000162E-2</v>
      </c>
      <c r="V124" s="29">
        <f t="shared" si="134"/>
        <v>1111043</v>
      </c>
      <c r="W124" s="29">
        <f t="shared" si="135"/>
        <v>2045362.8315738763</v>
      </c>
      <c r="X124" s="29">
        <f t="shared" si="136"/>
        <v>702385.16968168051</v>
      </c>
      <c r="Y124" s="12">
        <f t="shared" si="137"/>
        <v>418196.58520000003</v>
      </c>
      <c r="Z124" s="12">
        <f t="shared" si="138"/>
        <v>692846.41479999991</v>
      </c>
      <c r="AA124" s="12">
        <f t="shared" si="139"/>
        <v>981688.73703123536</v>
      </c>
      <c r="AB124" s="12">
        <f t="shared" si="140"/>
        <v>1063674.094542641</v>
      </c>
      <c r="AC124" s="12">
        <f t="shared" si="110"/>
        <v>236621.53964840923</v>
      </c>
      <c r="AD124" s="12">
        <f t="shared" si="111"/>
        <v>465763.63003327139</v>
      </c>
      <c r="AE124" s="12">
        <f t="shared" si="141"/>
        <v>0.27473026558980629</v>
      </c>
      <c r="AF124" s="12">
        <f t="shared" si="142"/>
        <v>0.24435751294368224</v>
      </c>
      <c r="AK124" s="12">
        <f t="shared" si="143"/>
        <v>0.33424157664609055</v>
      </c>
      <c r="AM124" s="12">
        <f t="shared" si="144"/>
        <v>0.35</v>
      </c>
      <c r="AN124" s="37"/>
      <c r="AO124" s="12">
        <f t="shared" si="145"/>
        <v>6.9193792772000162E-2</v>
      </c>
      <c r="AP124" s="12">
        <f t="shared" si="146"/>
        <v>19294.110520966493</v>
      </c>
      <c r="AQ124" s="12">
        <f t="shared" si="147"/>
        <v>35519.28820744413</v>
      </c>
      <c r="AR124" s="12">
        <f t="shared" si="148"/>
        <v>12197.45508691036</v>
      </c>
      <c r="AS124" s="12">
        <f t="shared" si="149"/>
        <v>72623.032000917883</v>
      </c>
      <c r="AT124" s="12">
        <f t="shared" si="150"/>
        <v>13368.674800971894</v>
      </c>
      <c r="AU124" s="12">
        <f t="shared" si="151"/>
        <v>170477.74919124341</v>
      </c>
      <c r="AV124" s="12">
        <f t="shared" si="152"/>
        <v>20523.903653688649</v>
      </c>
      <c r="AW124" s="12">
        <f t="shared" si="153"/>
        <v>41091.138125326048</v>
      </c>
      <c r="AX124" s="12">
        <f t="shared" si="154"/>
        <v>8987.0458604197302</v>
      </c>
      <c r="AY124" s="12">
        <f t="shared" si="112"/>
        <v>0.27473026558980629</v>
      </c>
      <c r="AZ124" s="12">
        <f t="shared" si="113"/>
        <v>0.24435751294368224</v>
      </c>
      <c r="BA124" s="12">
        <f t="shared" si="114"/>
        <v>9.2986184909670547E-2</v>
      </c>
      <c r="BB124" s="12">
        <f t="shared" si="115"/>
        <v>0.50513149454778705</v>
      </c>
      <c r="BC124" s="12">
        <f t="shared" si="116"/>
        <v>4834.3658306719217</v>
      </c>
      <c r="BD124" s="12">
        <f t="shared" si="117"/>
        <v>1823.0239802557071</v>
      </c>
      <c r="BE124" s="12">
        <f t="shared" si="118"/>
        <v>0.33424157664609055</v>
      </c>
      <c r="BF124" s="12">
        <f t="shared" si="155"/>
        <v>2212.6468476765285</v>
      </c>
      <c r="BG124" s="12">
        <f t="shared" si="119"/>
        <v>0.35</v>
      </c>
      <c r="BH124" s="37"/>
      <c r="BI124" s="12">
        <f t="shared" si="120"/>
        <v>6.9193792772000162E-2</v>
      </c>
      <c r="BJ124" s="12">
        <f t="shared" si="121"/>
        <v>0.60262114774510356</v>
      </c>
      <c r="BK124" s="12">
        <f t="shared" si="156"/>
        <v>1.2128971314757386</v>
      </c>
      <c r="BL124" s="12">
        <f t="shared" si="157"/>
        <v>0.14404858330314135</v>
      </c>
      <c r="BM124" s="12">
        <f t="shared" si="158"/>
        <v>1.9281033694682368</v>
      </c>
      <c r="BN124" s="12">
        <f t="shared" si="123"/>
        <v>0.2357355216044143</v>
      </c>
      <c r="BO124" s="12">
        <f t="shared" si="123"/>
        <v>2.7814260376875084</v>
      </c>
      <c r="BP124" s="12">
        <f t="shared" si="123"/>
        <v>0.66441149150182377</v>
      </c>
      <c r="BQ124" s="12">
        <f t="shared" si="108"/>
        <v>1.3586137336221527</v>
      </c>
      <c r="BR124" s="12">
        <f t="shared" si="108"/>
        <v>-0.16139455560623484</v>
      </c>
      <c r="BS124" s="12">
        <f t="shared" si="124"/>
        <v>-1.2919655150667677</v>
      </c>
      <c r="BT124" s="12">
        <f t="shared" si="125"/>
        <v>-1.4091229090896455</v>
      </c>
      <c r="BU124" s="12">
        <f t="shared" si="126"/>
        <v>-2.3753043462218111</v>
      </c>
      <c r="BV124" s="12">
        <f t="shared" si="127"/>
        <v>-0.68293649835798842</v>
      </c>
      <c r="BW124" s="12">
        <f t="shared" si="128"/>
        <v>1.9980514187087228</v>
      </c>
      <c r="BX124" s="12">
        <f t="shared" si="128"/>
        <v>1.02279811051662</v>
      </c>
      <c r="BY124" s="12">
        <f t="shared" si="129"/>
        <v>0.33424157664609055</v>
      </c>
      <c r="BZ124" s="12">
        <f t="shared" si="130"/>
        <v>1.2164909281534528</v>
      </c>
      <c r="CA124" s="12">
        <f t="shared" si="131"/>
        <v>-1.0498221244986778</v>
      </c>
    </row>
    <row r="125" spans="1:79" x14ac:dyDescent="0.25">
      <c r="A125" s="10">
        <v>1993</v>
      </c>
      <c r="B125" s="6">
        <v>1.9449618080877355E-2</v>
      </c>
      <c r="C125" s="10">
        <v>1138897</v>
      </c>
      <c r="D125" s="6">
        <v>1334589.6716252095</v>
      </c>
      <c r="E125" s="6">
        <v>484944</v>
      </c>
      <c r="F125" s="6">
        <v>0.66594696447527735</v>
      </c>
      <c r="G125" s="6">
        <v>57713.936999999998</v>
      </c>
      <c r="H125" s="6">
        <v>0.38340000000000002</v>
      </c>
      <c r="I125" s="6">
        <v>0.49829617139999999</v>
      </c>
      <c r="J125" s="4">
        <v>0.32367058190511711</v>
      </c>
      <c r="K125" s="6">
        <v>8666</v>
      </c>
      <c r="L125" s="6">
        <v>25303</v>
      </c>
      <c r="M125" s="8">
        <v>0.34200000000000003</v>
      </c>
      <c r="N125" s="12">
        <v>216704</v>
      </c>
      <c r="O125" s="12">
        <f t="shared" si="132"/>
        <v>6.4226376737343771E-2</v>
      </c>
      <c r="P125" s="8">
        <v>28232</v>
      </c>
      <c r="Q125" s="8">
        <v>2929</v>
      </c>
      <c r="R125" s="8">
        <v>32.890711866341071</v>
      </c>
      <c r="S125" s="8">
        <f t="shared" si="109"/>
        <v>0.24565318384399148</v>
      </c>
      <c r="T125" s="36"/>
      <c r="U125" s="4">
        <f t="shared" si="133"/>
        <v>1.9449618080877355E-2</v>
      </c>
      <c r="V125" s="29">
        <f t="shared" si="134"/>
        <v>1138897</v>
      </c>
      <c r="W125" s="29">
        <f t="shared" si="135"/>
        <v>2004047.9840264441</v>
      </c>
      <c r="X125" s="29">
        <f t="shared" si="136"/>
        <v>728202.13300634862</v>
      </c>
      <c r="Y125" s="12">
        <f t="shared" si="137"/>
        <v>436653.10980000003</v>
      </c>
      <c r="Z125" s="12">
        <f t="shared" si="138"/>
        <v>702243.89020000002</v>
      </c>
      <c r="AA125" s="12">
        <f t="shared" si="139"/>
        <v>998609.43774226541</v>
      </c>
      <c r="AB125" s="12">
        <f t="shared" si="140"/>
        <v>1005438.5462841786</v>
      </c>
      <c r="AC125" s="12">
        <f t="shared" si="110"/>
        <v>268252.91690977156</v>
      </c>
      <c r="AD125" s="12">
        <f t="shared" si="111"/>
        <v>459949.21609657712</v>
      </c>
      <c r="AE125" s="12">
        <f t="shared" si="141"/>
        <v>0.27408926555284224</v>
      </c>
      <c r="AF125" s="12">
        <f t="shared" si="142"/>
        <v>0.24249361920967477</v>
      </c>
      <c r="AK125" s="12">
        <f t="shared" si="143"/>
        <v>0.32367058190511711</v>
      </c>
      <c r="AM125" s="12">
        <f t="shared" si="144"/>
        <v>0.34200000000000003</v>
      </c>
      <c r="AN125" s="37"/>
      <c r="AO125" s="12">
        <f t="shared" si="145"/>
        <v>1.9449618080877355E-2</v>
      </c>
      <c r="AP125" s="12">
        <f t="shared" si="146"/>
        <v>19733.483092654034</v>
      </c>
      <c r="AQ125" s="12">
        <f t="shared" si="147"/>
        <v>34723.813487658001</v>
      </c>
      <c r="AR125" s="12">
        <f t="shared" si="148"/>
        <v>12617.439926275496</v>
      </c>
      <c r="AS125" s="12">
        <f t="shared" si="149"/>
        <v>75658.17417723556</v>
      </c>
      <c r="AT125" s="12">
        <f t="shared" si="150"/>
        <v>13519.628527700532</v>
      </c>
      <c r="AU125" s="12">
        <f t="shared" si="151"/>
        <v>173027.4331730766</v>
      </c>
      <c r="AV125" s="12">
        <f t="shared" si="152"/>
        <v>19356.744633722599</v>
      </c>
      <c r="AW125" s="12">
        <f t="shared" si="153"/>
        <v>46479.746635508774</v>
      </c>
      <c r="AX125" s="12">
        <f t="shared" si="154"/>
        <v>8854.9614030273551</v>
      </c>
      <c r="AY125" s="12">
        <f t="shared" si="112"/>
        <v>0.27408926555284224</v>
      </c>
      <c r="AZ125" s="12">
        <f t="shared" si="113"/>
        <v>0.24249361920967477</v>
      </c>
      <c r="BA125" s="12">
        <f t="shared" si="114"/>
        <v>8.9201877934272311E-2</v>
      </c>
      <c r="BB125" s="12">
        <f t="shared" si="115"/>
        <v>0.49918910152448914</v>
      </c>
      <c r="BC125" s="12">
        <f t="shared" si="116"/>
        <v>5022.2340470261952</v>
      </c>
      <c r="BD125" s="12">
        <f t="shared" si="117"/>
        <v>1886.3611432655323</v>
      </c>
      <c r="BE125" s="12">
        <f t="shared" si="118"/>
        <v>0.32367058190511711</v>
      </c>
      <c r="BF125" s="12">
        <f t="shared" si="155"/>
        <v>2289.7593725863499</v>
      </c>
      <c r="BG125" s="12">
        <f t="shared" si="119"/>
        <v>0.34200000000000003</v>
      </c>
      <c r="BH125" s="37"/>
      <c r="BI125" s="12">
        <f t="shared" si="120"/>
        <v>1.9449618080877355E-2</v>
      </c>
      <c r="BJ125" s="12">
        <f t="shared" si="121"/>
        <v>0.62513809510521345</v>
      </c>
      <c r="BK125" s="12">
        <f t="shared" si="156"/>
        <v>1.1902469719920916</v>
      </c>
      <c r="BL125" s="12">
        <f t="shared" si="157"/>
        <v>0.17790123083512752</v>
      </c>
      <c r="BM125" s="12">
        <f t="shared" si="158"/>
        <v>1.9690467397286662</v>
      </c>
      <c r="BN125" s="12">
        <f t="shared" si="123"/>
        <v>0.24696384723295275</v>
      </c>
      <c r="BO125" s="12">
        <f t="shared" si="123"/>
        <v>2.7962714079385429</v>
      </c>
      <c r="BP125" s="12">
        <f t="shared" si="123"/>
        <v>0.60586217138260756</v>
      </c>
      <c r="BQ125" s="12">
        <f t="shared" si="108"/>
        <v>1.4818379142429234</v>
      </c>
      <c r="BR125" s="12">
        <f t="shared" si="108"/>
        <v>-0.17620083479456811</v>
      </c>
      <c r="BS125" s="12">
        <f t="shared" si="124"/>
        <v>-1.2943014389618217</v>
      </c>
      <c r="BT125" s="12">
        <f t="shared" si="125"/>
        <v>-1.4167798814882038</v>
      </c>
      <c r="BU125" s="12">
        <f t="shared" si="126"/>
        <v>-2.4168531865429843</v>
      </c>
      <c r="BV125" s="12">
        <f t="shared" si="127"/>
        <v>-0.69477029404727109</v>
      </c>
      <c r="BW125" s="12">
        <f t="shared" si="128"/>
        <v>2.0361763246203792</v>
      </c>
      <c r="BX125" s="12">
        <f t="shared" si="128"/>
        <v>1.0569511128599136</v>
      </c>
      <c r="BY125" s="12">
        <f t="shared" si="129"/>
        <v>0.32367058190511711</v>
      </c>
      <c r="BZ125" s="12">
        <f t="shared" si="130"/>
        <v>1.2507481951967327</v>
      </c>
      <c r="CA125" s="12">
        <f t="shared" si="131"/>
        <v>-1.0729445419195318</v>
      </c>
    </row>
    <row r="126" spans="1:79" x14ac:dyDescent="0.25">
      <c r="A126" s="10">
        <v>1994</v>
      </c>
      <c r="B126" s="6">
        <v>2.05890313535971E-2</v>
      </c>
      <c r="C126" s="10">
        <v>1183144</v>
      </c>
      <c r="D126" s="6">
        <v>1409413.7115072266</v>
      </c>
      <c r="E126" s="6">
        <v>508572</v>
      </c>
      <c r="F126" s="6">
        <v>0.67370328548342384</v>
      </c>
      <c r="G126" s="6">
        <v>57862.137999999999</v>
      </c>
      <c r="H126" s="6">
        <v>0.38329999999999997</v>
      </c>
      <c r="I126" s="6">
        <v>0.49545338750000001</v>
      </c>
      <c r="J126" s="4">
        <v>0.32955885175335181</v>
      </c>
      <c r="K126" s="6">
        <v>8231</v>
      </c>
      <c r="L126" s="6">
        <v>25504</v>
      </c>
      <c r="M126" s="8">
        <v>0.32299999999999995</v>
      </c>
      <c r="N126" s="12">
        <v>220161</v>
      </c>
      <c r="O126" s="12">
        <f t="shared" si="132"/>
        <v>6.9413788800542497E-2</v>
      </c>
      <c r="P126" s="8">
        <v>28180</v>
      </c>
      <c r="Q126" s="8">
        <v>2676</v>
      </c>
      <c r="R126" s="8">
        <v>33.087854206411045</v>
      </c>
      <c r="S126" s="8">
        <f t="shared" si="109"/>
        <v>0.24954833028161441</v>
      </c>
      <c r="T126" s="36"/>
      <c r="U126" s="4">
        <f t="shared" si="133"/>
        <v>2.05890313535971E-2</v>
      </c>
      <c r="V126" s="29">
        <f t="shared" si="134"/>
        <v>1183144</v>
      </c>
      <c r="W126" s="29">
        <f t="shared" si="135"/>
        <v>2092039.2432046474</v>
      </c>
      <c r="X126" s="29">
        <f t="shared" si="136"/>
        <v>754890.18824521254</v>
      </c>
      <c r="Y126" s="12">
        <f t="shared" si="137"/>
        <v>453499.09519999998</v>
      </c>
      <c r="Z126" s="12">
        <f t="shared" si="138"/>
        <v>729644.90480000002</v>
      </c>
      <c r="AA126" s="12">
        <f t="shared" si="139"/>
        <v>1036507.929828679</v>
      </c>
      <c r="AB126" s="12">
        <f t="shared" si="140"/>
        <v>1055531.3133759685</v>
      </c>
      <c r="AC126" s="12">
        <f t="shared" si="110"/>
        <v>317672.79135897645</v>
      </c>
      <c r="AD126" s="12">
        <f t="shared" si="111"/>
        <v>437217.39688623609</v>
      </c>
      <c r="AE126" s="12">
        <f t="shared" si="141"/>
        <v>0.27573211838675871</v>
      </c>
      <c r="AF126" s="12">
        <f t="shared" si="142"/>
        <v>0.24663902049215394</v>
      </c>
      <c r="AK126" s="12">
        <f t="shared" si="143"/>
        <v>0.32955885175335181</v>
      </c>
      <c r="AM126" s="12">
        <f t="shared" si="144"/>
        <v>0.32299999999999995</v>
      </c>
      <c r="AN126" s="37"/>
      <c r="AO126" s="12">
        <f t="shared" si="145"/>
        <v>2.05890313535971E-2</v>
      </c>
      <c r="AP126" s="12">
        <f t="shared" si="146"/>
        <v>20447.637105977661</v>
      </c>
      <c r="AQ126" s="12">
        <f t="shared" si="147"/>
        <v>36155.58144783118</v>
      </c>
      <c r="AR126" s="12">
        <f t="shared" si="148"/>
        <v>13046.358367283499</v>
      </c>
      <c r="AS126" s="12">
        <f t="shared" si="149"/>
        <v>78375.793027212363</v>
      </c>
      <c r="AT126" s="12">
        <f t="shared" si="150"/>
        <v>14011.175336951583</v>
      </c>
      <c r="AU126" s="12">
        <f t="shared" si="151"/>
        <v>179134.05305360112</v>
      </c>
      <c r="AV126" s="12">
        <f t="shared" si="152"/>
        <v>20269.084602745628</v>
      </c>
      <c r="AW126" s="12">
        <f t="shared" si="153"/>
        <v>54901.668403434451</v>
      </c>
      <c r="AX126" s="12">
        <f t="shared" si="154"/>
        <v>8395.7683632667249</v>
      </c>
      <c r="AY126" s="12">
        <f t="shared" si="112"/>
        <v>0.27573211838675871</v>
      </c>
      <c r="AZ126" s="12">
        <f t="shared" si="113"/>
        <v>0.24663902049215394</v>
      </c>
      <c r="BA126" s="12">
        <f t="shared" si="114"/>
        <v>8.4268197234542139E-2</v>
      </c>
      <c r="BB126" s="12">
        <f t="shared" si="115"/>
        <v>0.47137992540943724</v>
      </c>
      <c r="BC126" s="12">
        <f t="shared" si="116"/>
        <v>5127.2837477557932</v>
      </c>
      <c r="BD126" s="12">
        <f t="shared" si="117"/>
        <v>1905.3776927766546</v>
      </c>
      <c r="BE126" s="12">
        <f t="shared" si="118"/>
        <v>0.32955885175335181</v>
      </c>
      <c r="BF126" s="12">
        <f t="shared" si="155"/>
        <v>2318.367371817259</v>
      </c>
      <c r="BG126" s="12">
        <f t="shared" si="119"/>
        <v>0.32299999999999995</v>
      </c>
      <c r="BH126" s="37"/>
      <c r="BI126" s="12">
        <f t="shared" si="120"/>
        <v>2.05890313535971E-2</v>
      </c>
      <c r="BJ126" s="12">
        <f t="shared" si="121"/>
        <v>0.66068858363040772</v>
      </c>
      <c r="BK126" s="12">
        <f t="shared" si="156"/>
        <v>1.2306525863413231</v>
      </c>
      <c r="BL126" s="12">
        <f t="shared" si="157"/>
        <v>0.21133029526831493</v>
      </c>
      <c r="BM126" s="12">
        <f t="shared" si="158"/>
        <v>2.0043363700288257</v>
      </c>
      <c r="BN126" s="12">
        <f t="shared" si="123"/>
        <v>0.28267650230354419</v>
      </c>
      <c r="BO126" s="12">
        <f t="shared" si="123"/>
        <v>2.8309556780534564</v>
      </c>
      <c r="BP126" s="12">
        <f t="shared" si="123"/>
        <v>0.6519180520015333</v>
      </c>
      <c r="BQ126" s="12">
        <f t="shared" si="108"/>
        <v>1.6483649906733118</v>
      </c>
      <c r="BR126" s="12">
        <f t="shared" si="108"/>
        <v>-0.22945093460397026</v>
      </c>
      <c r="BS126" s="12">
        <f t="shared" si="124"/>
        <v>-1.2883254701433668</v>
      </c>
      <c r="BT126" s="12">
        <f t="shared" si="125"/>
        <v>-1.3998294668192237</v>
      </c>
      <c r="BU126" s="12">
        <f t="shared" si="126"/>
        <v>-2.4737507421578986</v>
      </c>
      <c r="BV126" s="12">
        <f t="shared" si="127"/>
        <v>-0.75209087443261713</v>
      </c>
      <c r="BW126" s="12">
        <f t="shared" si="128"/>
        <v>2.0568774957131466</v>
      </c>
      <c r="BX126" s="12">
        <f t="shared" si="128"/>
        <v>1.0669817134765416</v>
      </c>
      <c r="BY126" s="12">
        <f t="shared" si="129"/>
        <v>0.32955885175335181</v>
      </c>
      <c r="BZ126" s="12">
        <f t="shared" si="130"/>
        <v>1.2631646795322788</v>
      </c>
      <c r="CA126" s="12">
        <f t="shared" si="131"/>
        <v>-1.1301029557594806</v>
      </c>
    </row>
    <row r="127" spans="1:79" x14ac:dyDescent="0.25">
      <c r="A127" s="10">
        <v>1995</v>
      </c>
      <c r="B127" s="6">
        <v>4.0463884572687424E-2</v>
      </c>
      <c r="C127" s="10">
        <v>1212798</v>
      </c>
      <c r="D127" s="6">
        <v>1494889</v>
      </c>
      <c r="E127" s="6">
        <v>534663</v>
      </c>
      <c r="F127" s="6">
        <v>0.68984777349566873</v>
      </c>
      <c r="G127" s="6">
        <v>58024.768000000004</v>
      </c>
      <c r="H127" s="6">
        <v>0.3851</v>
      </c>
      <c r="I127" s="6">
        <v>0.46916976570000002</v>
      </c>
      <c r="J127" s="4">
        <v>0.34039079951886492</v>
      </c>
      <c r="K127" s="6">
        <v>8031</v>
      </c>
      <c r="L127" s="6">
        <v>25818</v>
      </c>
      <c r="M127" s="8">
        <v>0.311</v>
      </c>
      <c r="N127" s="12">
        <v>219121</v>
      </c>
      <c r="O127" s="12">
        <f t="shared" si="132"/>
        <v>9.8060723626846369E-2</v>
      </c>
      <c r="P127" s="8">
        <v>28254</v>
      </c>
      <c r="Q127" s="8">
        <v>2436</v>
      </c>
      <c r="R127" s="8">
        <v>33.127611866115934</v>
      </c>
      <c r="S127" s="8">
        <f t="shared" si="109"/>
        <v>0.25226182816574089</v>
      </c>
      <c r="T127" s="36"/>
      <c r="U127" s="4">
        <f t="shared" si="133"/>
        <v>4.0463884572687424E-2</v>
      </c>
      <c r="V127" s="29">
        <f t="shared" si="134"/>
        <v>1212798</v>
      </c>
      <c r="W127" s="29">
        <f t="shared" si="135"/>
        <v>2166983.8730143933</v>
      </c>
      <c r="X127" s="29">
        <f t="shared" si="136"/>
        <v>775044.90199439181</v>
      </c>
      <c r="Y127" s="12">
        <f t="shared" si="137"/>
        <v>467048.5098</v>
      </c>
      <c r="Z127" s="12">
        <f t="shared" si="138"/>
        <v>745749.4902</v>
      </c>
      <c r="AA127" s="12">
        <f t="shared" si="139"/>
        <v>1016683.3159778415</v>
      </c>
      <c r="AB127" s="12">
        <f t="shared" si="140"/>
        <v>1150300.5570365519</v>
      </c>
      <c r="AC127" s="12">
        <f t="shared" si="110"/>
        <v>270200.52980085684</v>
      </c>
      <c r="AD127" s="12">
        <f t="shared" si="111"/>
        <v>504844.37219353497</v>
      </c>
      <c r="AE127" s="12">
        <f t="shared" si="141"/>
        <v>0.2760634322176328</v>
      </c>
      <c r="AF127" s="12">
        <f t="shared" si="142"/>
        <v>0.24961720549330849</v>
      </c>
      <c r="AK127" s="12">
        <f t="shared" si="143"/>
        <v>0.34039079951886492</v>
      </c>
      <c r="AM127" s="12">
        <f t="shared" si="144"/>
        <v>0.311</v>
      </c>
      <c r="AN127" s="37"/>
      <c r="AO127" s="12">
        <f t="shared" si="145"/>
        <v>4.0463884572687424E-2</v>
      </c>
      <c r="AP127" s="12">
        <f t="shared" si="146"/>
        <v>20901.384732809271</v>
      </c>
      <c r="AQ127" s="12">
        <f t="shared" si="147"/>
        <v>37345.84295131336</v>
      </c>
      <c r="AR127" s="12">
        <f t="shared" si="148"/>
        <v>13357.139178813981</v>
      </c>
      <c r="AS127" s="12">
        <f t="shared" si="149"/>
        <v>80491.232606048507</v>
      </c>
      <c r="AT127" s="12">
        <f t="shared" si="150"/>
        <v>14280.290524671578</v>
      </c>
      <c r="AU127" s="12">
        <f t="shared" si="151"/>
        <v>175215.40387336689</v>
      </c>
      <c r="AV127" s="12">
        <f t="shared" si="152"/>
        <v>22027.002848862972</v>
      </c>
      <c r="AW127" s="12">
        <f t="shared" si="153"/>
        <v>46566.412777532656</v>
      </c>
      <c r="AX127" s="12">
        <f t="shared" si="154"/>
        <v>9667.2198900674612</v>
      </c>
      <c r="AY127" s="12">
        <f t="shared" si="112"/>
        <v>0.2760634322176328</v>
      </c>
      <c r="AZ127" s="12">
        <f t="shared" si="113"/>
        <v>0.24961720549330849</v>
      </c>
      <c r="BA127" s="12">
        <f t="shared" si="114"/>
        <v>8.0758244611789126E-2</v>
      </c>
      <c r="BB127" s="12">
        <f t="shared" si="115"/>
        <v>0.45519596682387375</v>
      </c>
      <c r="BC127" s="12">
        <f t="shared" si="116"/>
        <v>5296.2768000676979</v>
      </c>
      <c r="BD127" s="12">
        <f t="shared" si="117"/>
        <v>1878.2710243934876</v>
      </c>
      <c r="BE127" s="12">
        <f t="shared" si="118"/>
        <v>0.34039079951886492</v>
      </c>
      <c r="BF127" s="12">
        <f t="shared" si="155"/>
        <v>2329.197430272422</v>
      </c>
      <c r="BG127" s="12">
        <f t="shared" si="119"/>
        <v>0.311</v>
      </c>
      <c r="BH127" s="37"/>
      <c r="BI127" s="12">
        <f t="shared" si="120"/>
        <v>4.0463884572687424E-2</v>
      </c>
      <c r="BJ127" s="12">
        <f t="shared" si="121"/>
        <v>0.68263666469172302</v>
      </c>
      <c r="BK127" s="12">
        <f t="shared" si="156"/>
        <v>1.2630428583109683</v>
      </c>
      <c r="BL127" s="12">
        <f t="shared" si="157"/>
        <v>0.23487226461377497</v>
      </c>
      <c r="BM127" s="12">
        <f t="shared" si="158"/>
        <v>2.0309695195244948</v>
      </c>
      <c r="BN127" s="12">
        <f t="shared" si="123"/>
        <v>0.30170155432683621</v>
      </c>
      <c r="BO127" s="12">
        <f t="shared" si="123"/>
        <v>2.808837349046442</v>
      </c>
      <c r="BP127" s="12">
        <f t="shared" si="123"/>
        <v>0.73509035569444969</v>
      </c>
      <c r="BQ127" s="12">
        <f t="shared" si="108"/>
        <v>1.4837007781726859</v>
      </c>
      <c r="BR127" s="12">
        <f t="shared" si="108"/>
        <v>-8.84379775548359E-2</v>
      </c>
      <c r="BS127" s="12">
        <f t="shared" si="124"/>
        <v>-1.2871246127956564</v>
      </c>
      <c r="BT127" s="12">
        <f t="shared" si="125"/>
        <v>-1.3878267125977262</v>
      </c>
      <c r="BU127" s="12">
        <f t="shared" si="126"/>
        <v>-2.5162952216356751</v>
      </c>
      <c r="BV127" s="12">
        <f t="shared" si="127"/>
        <v>-0.7870272564380163</v>
      </c>
      <c r="BW127" s="12">
        <f t="shared" si="128"/>
        <v>2.0893055437675225</v>
      </c>
      <c r="BX127" s="12">
        <f t="shared" si="128"/>
        <v>1.0526531464369104</v>
      </c>
      <c r="BY127" s="12">
        <f t="shared" si="129"/>
        <v>0.34039079951886492</v>
      </c>
      <c r="BZ127" s="12">
        <f t="shared" si="130"/>
        <v>1.2678252183388614</v>
      </c>
      <c r="CA127" s="12">
        <f t="shared" si="131"/>
        <v>-1.1679623668029029</v>
      </c>
    </row>
    <row r="128" spans="1:79" x14ac:dyDescent="0.25">
      <c r="A128" s="10">
        <v>1996</v>
      </c>
      <c r="B128" s="6">
        <v>3.7004155095523489E-2</v>
      </c>
      <c r="C128" s="10">
        <v>1243709</v>
      </c>
      <c r="D128" s="6">
        <v>1560506</v>
      </c>
      <c r="E128" s="6">
        <v>573604</v>
      </c>
      <c r="F128" s="6">
        <v>0.71793321428083257</v>
      </c>
      <c r="G128" s="6">
        <v>58164.42300000001</v>
      </c>
      <c r="H128" s="6">
        <v>0.39299999999999996</v>
      </c>
      <c r="I128" s="6">
        <v>0.48378795390000001</v>
      </c>
      <c r="J128" s="4">
        <v>0.33835640620882507</v>
      </c>
      <c r="K128" s="6">
        <v>7938</v>
      </c>
      <c r="L128" s="6">
        <v>26060</v>
      </c>
      <c r="M128" s="8">
        <v>0.30499999999999999</v>
      </c>
      <c r="N128" s="12">
        <v>229349</v>
      </c>
      <c r="O128" s="12">
        <f t="shared" si="132"/>
        <v>6.8671632623010126E-2</v>
      </c>
      <c r="P128" s="8">
        <v>28356</v>
      </c>
      <c r="Q128" s="8">
        <v>2296</v>
      </c>
      <c r="R128" s="8">
        <v>33.117261573434</v>
      </c>
      <c r="S128" s="8">
        <f t="shared" si="109"/>
        <v>0.2536311646575945</v>
      </c>
      <c r="T128" s="36"/>
      <c r="U128" s="4">
        <f t="shared" si="133"/>
        <v>3.7004155095523489E-2</v>
      </c>
      <c r="V128" s="29">
        <f t="shared" si="134"/>
        <v>1243709</v>
      </c>
      <c r="W128" s="29">
        <f t="shared" si="135"/>
        <v>2173608.8663388956</v>
      </c>
      <c r="X128" s="29">
        <f t="shared" si="136"/>
        <v>798965.68175159593</v>
      </c>
      <c r="Y128" s="12">
        <f t="shared" si="137"/>
        <v>488777.63699999993</v>
      </c>
      <c r="Z128" s="12">
        <f t="shared" si="138"/>
        <v>754931.36300000001</v>
      </c>
      <c r="AA128" s="12">
        <f t="shared" si="139"/>
        <v>1051565.7860249928</v>
      </c>
      <c r="AB128" s="12">
        <f t="shared" si="140"/>
        <v>1122043.0803139026</v>
      </c>
      <c r="AC128" s="12">
        <f t="shared" si="110"/>
        <v>248020.99589960213</v>
      </c>
      <c r="AD128" s="12">
        <f t="shared" si="111"/>
        <v>550944.68585199374</v>
      </c>
      <c r="AE128" s="12">
        <f t="shared" si="141"/>
        <v>0.27597717977861669</v>
      </c>
      <c r="AF128" s="12">
        <f t="shared" si="142"/>
        <v>0.25114827408859208</v>
      </c>
      <c r="AK128" s="12">
        <f t="shared" si="143"/>
        <v>0.33835640620882507</v>
      </c>
      <c r="AM128" s="12">
        <f t="shared" si="144"/>
        <v>0.30499999999999999</v>
      </c>
      <c r="AN128" s="37"/>
      <c r="AO128" s="12">
        <f t="shared" si="145"/>
        <v>3.7004155095523489E-2</v>
      </c>
      <c r="AP128" s="12">
        <f t="shared" si="146"/>
        <v>21382.641412947563</v>
      </c>
      <c r="AQ128" s="12">
        <f t="shared" si="147"/>
        <v>37370.075283629914</v>
      </c>
      <c r="AR128" s="12">
        <f t="shared" si="148"/>
        <v>13736.329538618407</v>
      </c>
      <c r="AS128" s="12">
        <f t="shared" si="149"/>
        <v>84033.780752883904</v>
      </c>
      <c r="AT128" s="12">
        <f t="shared" si="150"/>
        <v>14421.40370851019</v>
      </c>
      <c r="AU128" s="12">
        <f t="shared" si="151"/>
        <v>180791.92258556274</v>
      </c>
      <c r="AV128" s="12">
        <f t="shared" si="152"/>
        <v>21434.314472304039</v>
      </c>
      <c r="AW128" s="12">
        <f t="shared" si="153"/>
        <v>42641.357570004962</v>
      </c>
      <c r="AX128" s="12">
        <f t="shared" si="154"/>
        <v>10524.659757353231</v>
      </c>
      <c r="AY128" s="12">
        <f t="shared" si="112"/>
        <v>0.27597717977861669</v>
      </c>
      <c r="AZ128" s="12">
        <f t="shared" si="113"/>
        <v>0.25114827408859208</v>
      </c>
      <c r="BA128" s="12">
        <f t="shared" si="114"/>
        <v>7.760814249363869E-2</v>
      </c>
      <c r="BB128" s="12">
        <f t="shared" si="115"/>
        <v>0.45222405271828664</v>
      </c>
      <c r="BC128" s="12">
        <f t="shared" si="116"/>
        <v>5478.8445154398496</v>
      </c>
      <c r="BD128" s="12">
        <f t="shared" si="117"/>
        <v>1904.2480366225675</v>
      </c>
      <c r="BE128" s="12">
        <f t="shared" si="118"/>
        <v>0.33835640620882507</v>
      </c>
      <c r="BF128" s="12">
        <f t="shared" si="155"/>
        <v>2373.352957407239</v>
      </c>
      <c r="BG128" s="12">
        <f t="shared" si="119"/>
        <v>0.30499999999999999</v>
      </c>
      <c r="BH128" s="37"/>
      <c r="BI128" s="12">
        <f t="shared" si="120"/>
        <v>3.7004155095523489E-2</v>
      </c>
      <c r="BJ128" s="12">
        <f t="shared" si="121"/>
        <v>0.70540069669821559</v>
      </c>
      <c r="BK128" s="12">
        <f t="shared" si="156"/>
        <v>1.2636915107999869</v>
      </c>
      <c r="BL128" s="12">
        <f t="shared" si="157"/>
        <v>0.26286536693683832</v>
      </c>
      <c r="BM128" s="12">
        <f t="shared" si="158"/>
        <v>2.0740401225793854</v>
      </c>
      <c r="BN128" s="12">
        <f t="shared" si="123"/>
        <v>0.31153472443340313</v>
      </c>
      <c r="BO128" s="12">
        <f t="shared" si="123"/>
        <v>2.8401680237526632</v>
      </c>
      <c r="BP128" s="12">
        <f t="shared" si="123"/>
        <v>0.70781437059794172</v>
      </c>
      <c r="BQ128" s="12">
        <f t="shared" si="108"/>
        <v>1.3956458700538752</v>
      </c>
      <c r="BR128" s="12">
        <f t="shared" si="108"/>
        <v>-3.4576952890208218E-3</v>
      </c>
      <c r="BS128" s="12">
        <f t="shared" si="124"/>
        <v>-1.2874370986448627</v>
      </c>
      <c r="BT128" s="12">
        <f t="shared" si="125"/>
        <v>-1.3817117808439698</v>
      </c>
      <c r="BU128" s="12">
        <f t="shared" si="126"/>
        <v>-2.5560829282558952</v>
      </c>
      <c r="BV128" s="12">
        <f t="shared" si="127"/>
        <v>-0.79357753010991294</v>
      </c>
      <c r="BW128" s="12">
        <f t="shared" si="128"/>
        <v>2.1231956845049913</v>
      </c>
      <c r="BX128" s="12">
        <f t="shared" si="128"/>
        <v>1.0663886598448007</v>
      </c>
      <c r="BY128" s="12">
        <f t="shared" si="129"/>
        <v>0.33835640620882507</v>
      </c>
      <c r="BZ128" s="12">
        <f t="shared" si="130"/>
        <v>1.2866051659168747</v>
      </c>
      <c r="CA128" s="12">
        <f t="shared" si="131"/>
        <v>-1.1874435023747254</v>
      </c>
    </row>
    <row r="129" spans="1:79" x14ac:dyDescent="0.25">
      <c r="A129" s="10">
        <v>1997</v>
      </c>
      <c r="B129" s="6">
        <v>5.0528062289235919E-2</v>
      </c>
      <c r="C129" s="10">
        <v>1282602</v>
      </c>
      <c r="D129" s="6">
        <v>1649686</v>
      </c>
      <c r="E129" s="6">
        <v>612885</v>
      </c>
      <c r="F129" s="6">
        <v>0.73199246531659856</v>
      </c>
      <c r="G129" s="6">
        <v>58314.288</v>
      </c>
      <c r="H129" s="6">
        <v>0.38939999999999997</v>
      </c>
      <c r="I129" s="6">
        <v>0.51573020219999999</v>
      </c>
      <c r="J129" s="4">
        <v>0.34280816389469143</v>
      </c>
      <c r="K129" s="6">
        <v>7801</v>
      </c>
      <c r="L129" s="6">
        <v>26526</v>
      </c>
      <c r="M129" s="8">
        <v>0.29399999999999998</v>
      </c>
      <c r="N129" s="12">
        <v>225752</v>
      </c>
      <c r="O129" s="12">
        <f t="shared" si="132"/>
        <v>7.8355191764378662E-2</v>
      </c>
      <c r="P129" s="8">
        <v>28514</v>
      </c>
      <c r="Q129" s="8">
        <v>1988</v>
      </c>
      <c r="R129" s="8">
        <v>33.100001793004807</v>
      </c>
      <c r="S129" s="8">
        <f t="shared" si="109"/>
        <v>0.25660220931274857</v>
      </c>
      <c r="T129" s="36"/>
      <c r="U129" s="4">
        <f t="shared" si="133"/>
        <v>5.0528062289235919E-2</v>
      </c>
      <c r="V129" s="29">
        <f t="shared" si="134"/>
        <v>1282602</v>
      </c>
      <c r="W129" s="29">
        <f t="shared" si="135"/>
        <v>2253692.5968035534</v>
      </c>
      <c r="X129" s="29">
        <f t="shared" si="136"/>
        <v>837283.20855723205</v>
      </c>
      <c r="Y129" s="12">
        <f t="shared" si="137"/>
        <v>499445.21879999997</v>
      </c>
      <c r="Z129" s="12">
        <f t="shared" si="138"/>
        <v>783156.78120000008</v>
      </c>
      <c r="AA129" s="12">
        <f t="shared" si="139"/>
        <v>1162297.3386461397</v>
      </c>
      <c r="AB129" s="12">
        <f t="shared" si="140"/>
        <v>1091395.2581574137</v>
      </c>
      <c r="AC129" s="12">
        <f t="shared" si="110"/>
        <v>306710.31683529448</v>
      </c>
      <c r="AD129" s="12">
        <f t="shared" si="111"/>
        <v>530572.89172193757</v>
      </c>
      <c r="AE129" s="12">
        <f t="shared" si="141"/>
        <v>0.27583334827504008</v>
      </c>
      <c r="AF129" s="12">
        <f t="shared" si="142"/>
        <v>0.25446541609471612</v>
      </c>
      <c r="AK129" s="12">
        <f t="shared" si="143"/>
        <v>0.34280816389469143</v>
      </c>
      <c r="AM129" s="12">
        <f t="shared" si="144"/>
        <v>0.29399999999999998</v>
      </c>
      <c r="AN129" s="37"/>
      <c r="AO129" s="12">
        <f t="shared" si="145"/>
        <v>5.0528062289235919E-2</v>
      </c>
      <c r="AP129" s="12">
        <f t="shared" si="146"/>
        <v>21994.643919857172</v>
      </c>
      <c r="AQ129" s="12">
        <f t="shared" si="147"/>
        <v>38647.348258861595</v>
      </c>
      <c r="AR129" s="12">
        <f t="shared" si="148"/>
        <v>14358.114233637423</v>
      </c>
      <c r="AS129" s="12">
        <f t="shared" si="149"/>
        <v>85647.143423923801</v>
      </c>
      <c r="AT129" s="12">
        <f t="shared" si="150"/>
        <v>14922.143974960878</v>
      </c>
      <c r="AU129" s="12">
        <f t="shared" si="151"/>
        <v>199316.04732036503</v>
      </c>
      <c r="AV129" s="12">
        <f t="shared" si="152"/>
        <v>20795.270585361206</v>
      </c>
      <c r="AW129" s="12">
        <f t="shared" si="153"/>
        <v>52596.083627960004</v>
      </c>
      <c r="AX129" s="12">
        <f t="shared" si="154"/>
        <v>10109.450967601582</v>
      </c>
      <c r="AY129" s="12">
        <f t="shared" si="112"/>
        <v>0.27583334827504008</v>
      </c>
      <c r="AZ129" s="12">
        <f t="shared" si="113"/>
        <v>0.25446541609471612</v>
      </c>
      <c r="BA129" s="12">
        <f t="shared" si="114"/>
        <v>7.5500770416024668E-2</v>
      </c>
      <c r="BB129" s="12">
        <f t="shared" si="115"/>
        <v>0.43334425155584666</v>
      </c>
      <c r="BC129" s="12">
        <f t="shared" si="116"/>
        <v>5424.9715242540988</v>
      </c>
      <c r="BD129" s="12">
        <f t="shared" si="117"/>
        <v>1970.1609945836781</v>
      </c>
      <c r="BE129" s="12">
        <f t="shared" si="118"/>
        <v>0.34280816389469143</v>
      </c>
      <c r="BF129" s="12">
        <f t="shared" si="155"/>
        <v>2397.1695437119547</v>
      </c>
      <c r="BG129" s="12">
        <f t="shared" si="119"/>
        <v>0.29399999999999998</v>
      </c>
      <c r="BH129" s="37"/>
      <c r="BI129" s="12">
        <f t="shared" si="120"/>
        <v>5.0528062289235919E-2</v>
      </c>
      <c r="BJ129" s="12">
        <f t="shared" si="121"/>
        <v>0.73362021828664525</v>
      </c>
      <c r="BK129" s="12">
        <f t="shared" si="156"/>
        <v>1.2972994163520339</v>
      </c>
      <c r="BL129" s="12">
        <f t="shared" si="157"/>
        <v>0.30713648697680707</v>
      </c>
      <c r="BM129" s="12">
        <f t="shared" si="158"/>
        <v>2.0930571252366525</v>
      </c>
      <c r="BN129" s="12">
        <f t="shared" si="123"/>
        <v>0.345667535263112</v>
      </c>
      <c r="BO129" s="12">
        <f t="shared" si="123"/>
        <v>2.937712995150993</v>
      </c>
      <c r="BP129" s="12">
        <f t="shared" si="123"/>
        <v>0.67754683790710513</v>
      </c>
      <c r="BQ129" s="12">
        <f t="shared" si="108"/>
        <v>1.6054629139868881</v>
      </c>
      <c r="BR129" s="12">
        <f t="shared" si="108"/>
        <v>-4.3708021560056376E-2</v>
      </c>
      <c r="BS129" s="12">
        <f t="shared" si="124"/>
        <v>-1.2879584062297007</v>
      </c>
      <c r="BT129" s="12">
        <f t="shared" si="125"/>
        <v>-1.368590341833577</v>
      </c>
      <c r="BU129" s="12">
        <f t="shared" si="126"/>
        <v>-2.583612418593463</v>
      </c>
      <c r="BV129" s="12">
        <f t="shared" si="127"/>
        <v>-0.83622282861992225</v>
      </c>
      <c r="BW129" s="12">
        <f t="shared" si="128"/>
        <v>2.1133141110521461</v>
      </c>
      <c r="BX129" s="12">
        <f t="shared" si="128"/>
        <v>1.1004167231744848</v>
      </c>
      <c r="BY129" s="12">
        <f t="shared" si="129"/>
        <v>0.34280816389469143</v>
      </c>
      <c r="BZ129" s="12">
        <f t="shared" si="130"/>
        <v>1.2965901452035515</v>
      </c>
      <c r="CA129" s="12">
        <f t="shared" si="131"/>
        <v>-1.2241755116434554</v>
      </c>
    </row>
    <row r="130" spans="1:79" x14ac:dyDescent="0.25">
      <c r="A130" s="10">
        <v>1998</v>
      </c>
      <c r="B130" s="6">
        <v>5.5639499270343978E-2</v>
      </c>
      <c r="C130" s="10">
        <v>1323527</v>
      </c>
      <c r="D130" s="6">
        <v>1705676</v>
      </c>
      <c r="E130" s="6">
        <v>645870</v>
      </c>
      <c r="F130" s="6">
        <v>0.74067850523638734</v>
      </c>
      <c r="G130" s="6">
        <v>58474.974000000002</v>
      </c>
      <c r="H130" s="6">
        <v>0.3947</v>
      </c>
      <c r="I130" s="6">
        <v>0.51886838670000002</v>
      </c>
      <c r="J130" s="4">
        <v>0.35470969239064409</v>
      </c>
      <c r="K130" s="6">
        <v>7852</v>
      </c>
      <c r="L130" s="6">
        <v>26795</v>
      </c>
      <c r="M130" s="8">
        <v>0.29299999999999998</v>
      </c>
      <c r="N130" s="12">
        <v>243682</v>
      </c>
      <c r="O130" s="12">
        <f t="shared" ref="O130:O148" si="159">1-(W131-N130)/W130</f>
        <v>5.5585763584753201E-2</v>
      </c>
      <c r="P130" s="8">
        <v>28583</v>
      </c>
      <c r="Q130" s="8">
        <v>1788</v>
      </c>
      <c r="R130" s="8">
        <v>33.019768494312743</v>
      </c>
      <c r="S130" s="8">
        <f t="shared" si="109"/>
        <v>0.25795189938224061</v>
      </c>
      <c r="T130" s="36"/>
      <c r="U130" s="4">
        <f t="shared" ref="U130:U148" si="160">B130</f>
        <v>5.5639499270343978E-2</v>
      </c>
      <c r="V130" s="29">
        <f t="shared" ref="V130:V148" si="161">C130</f>
        <v>1323527</v>
      </c>
      <c r="W130" s="29">
        <f t="shared" ref="W130:W148" si="162">D130/F130</f>
        <v>2302856.0812030504</v>
      </c>
      <c r="X130" s="29">
        <f t="shared" ref="X130:X148" si="163">E130/F130</f>
        <v>871997.76344781439</v>
      </c>
      <c r="Y130" s="12">
        <f t="shared" ref="Y130:Y148" si="164">V130*H130</f>
        <v>522396.10690000001</v>
      </c>
      <c r="Z130" s="12">
        <f t="shared" ref="Z130:Z148" si="165">V130*(1-H130)</f>
        <v>801130.89309999999</v>
      </c>
      <c r="AA130" s="12">
        <f t="shared" ref="AA130:AA148" si="166">W130*I130</f>
        <v>1194879.219656111</v>
      </c>
      <c r="AB130" s="12">
        <f t="shared" ref="AB130:AB148" si="167">W130*(1-I130)</f>
        <v>1107976.8615469395</v>
      </c>
      <c r="AC130" s="12">
        <f t="shared" si="110"/>
        <v>357405.22814707912</v>
      </c>
      <c r="AD130" s="12">
        <f t="shared" si="111"/>
        <v>514592.53530073527</v>
      </c>
      <c r="AE130" s="12">
        <f t="shared" ref="AE130:AE148" si="168">R130/(24*5)</f>
        <v>0.27516473745260617</v>
      </c>
      <c r="AF130" s="12">
        <f t="shared" ref="AF130:AF148" si="169">(P130*0.9-Q130)/(P130*0.9)*(R130/24/5)</f>
        <v>0.25603936181886661</v>
      </c>
      <c r="AK130" s="12">
        <f t="shared" ref="AK130:AK148" si="170">J130</f>
        <v>0.35470969239064409</v>
      </c>
      <c r="AM130" s="12">
        <f t="shared" ref="AM130:AM148" si="171">M130</f>
        <v>0.29299999999999998</v>
      </c>
      <c r="AN130" s="37"/>
      <c r="AO130" s="12">
        <f t="shared" ref="AO130:AO148" si="172">U130</f>
        <v>5.5639499270343978E-2</v>
      </c>
      <c r="AP130" s="12">
        <f t="shared" ref="AP130:AP148" si="173">V130*1000/G130</f>
        <v>22634.075903992707</v>
      </c>
      <c r="AQ130" s="12">
        <f t="shared" ref="AQ130:AQ148" si="174">W130*1000/G130</f>
        <v>39381.908595684894</v>
      </c>
      <c r="AR130" s="12">
        <f t="shared" ref="AR130:AR148" si="175">X130*1000/G130</f>
        <v>14912.324090093898</v>
      </c>
      <c r="AS130" s="12">
        <f t="shared" ref="AS130:AS148" si="176">Y130*1000/(G130*0.1)</f>
        <v>89336.697593059216</v>
      </c>
      <c r="AT130" s="12">
        <f t="shared" ref="AT130:AT148" si="177">Z130*1000/(G130*0.9)</f>
        <v>15222.673494096427</v>
      </c>
      <c r="AU130" s="12">
        <f t="shared" ref="AU130:AU148" si="178">AA130*1000/(G130*0.1)</f>
        <v>204340.27378209881</v>
      </c>
      <c r="AV130" s="12">
        <f t="shared" ref="AV130:AV148" si="179">AB130*1000/(G130*0.9)</f>
        <v>21053.201352750006</v>
      </c>
      <c r="AW130" s="12">
        <f t="shared" ref="AW130:AW148" si="180">AC130*1000/(G130*0.1)</f>
        <v>61121.058069573337</v>
      </c>
      <c r="AX130" s="12">
        <f t="shared" ref="AX130:AX148" si="181">AD130*1000/(G130*0.9)</f>
        <v>9778.0203145961841</v>
      </c>
      <c r="AY130" s="12">
        <f t="shared" si="112"/>
        <v>0.27516473745260617</v>
      </c>
      <c r="AZ130" s="12">
        <f t="shared" si="113"/>
        <v>0.25603936181886661</v>
      </c>
      <c r="BA130" s="12">
        <f t="shared" si="114"/>
        <v>7.4233595135545977E-2</v>
      </c>
      <c r="BB130" s="12">
        <f t="shared" si="115"/>
        <v>0.4356517429373864</v>
      </c>
      <c r="BC130" s="12">
        <f t="shared" si="116"/>
        <v>5626.1169875185542</v>
      </c>
      <c r="BD130" s="12">
        <f t="shared" si="117"/>
        <v>1993.7962461797692</v>
      </c>
      <c r="BE130" s="12">
        <f t="shared" si="118"/>
        <v>0.35470969239064409</v>
      </c>
      <c r="BF130" s="12">
        <f t="shared" ref="BF130:BF148" si="182">AP130/(AQ130^0.3)/(S130^0.7)</f>
        <v>2443.974267719263</v>
      </c>
      <c r="BG130" s="12">
        <f t="shared" si="119"/>
        <v>0.29299999999999998</v>
      </c>
      <c r="BH130" s="37"/>
      <c r="BI130" s="12">
        <f t="shared" si="120"/>
        <v>5.5639499270343978E-2</v>
      </c>
      <c r="BJ130" s="12">
        <f t="shared" si="121"/>
        <v>0.76227780683412361</v>
      </c>
      <c r="BK130" s="12">
        <f t="shared" ref="BK130:BK148" si="183">LN(AQ130/$AP$153)</f>
        <v>1.3161277909108655</v>
      </c>
      <c r="BL130" s="12">
        <f t="shared" ref="BL130:BL148" si="184">LN(AR130/$AP$153)</f>
        <v>0.3450092439739772</v>
      </c>
      <c r="BM130" s="12">
        <f t="shared" ref="BM130" si="185">LN(AS130/$AP$153)</f>
        <v>2.1352336035148336</v>
      </c>
      <c r="BN130" s="12">
        <f t="shared" si="123"/>
        <v>0.36560724640745451</v>
      </c>
      <c r="BO130" s="12">
        <f t="shared" si="123"/>
        <v>2.9626078657558272</v>
      </c>
      <c r="BP130" s="12">
        <f t="shared" si="123"/>
        <v>0.68987388458833188</v>
      </c>
      <c r="BQ130" s="12">
        <f t="shared" si="123"/>
        <v>1.7556777088135522</v>
      </c>
      <c r="BR130" s="12">
        <f t="shared" si="123"/>
        <v>-7.7041705506371544E-2</v>
      </c>
      <c r="BS130" s="12">
        <f t="shared" si="124"/>
        <v>-1.2903853153893619</v>
      </c>
      <c r="BT130" s="12">
        <f t="shared" si="125"/>
        <v>-1.3624240892170389</v>
      </c>
      <c r="BU130" s="12">
        <f t="shared" si="126"/>
        <v>-2.60053846664578</v>
      </c>
      <c r="BV130" s="12">
        <f t="shared" si="127"/>
        <v>-0.83091210953840056</v>
      </c>
      <c r="BW130" s="12">
        <f t="shared" si="128"/>
        <v>2.1497209645606397</v>
      </c>
      <c r="BX130" s="12">
        <f t="shared" si="128"/>
        <v>1.1123419434828827</v>
      </c>
      <c r="BY130" s="12">
        <f t="shared" si="129"/>
        <v>0.35470969239064409</v>
      </c>
      <c r="BZ130" s="12">
        <f t="shared" si="130"/>
        <v>1.3159269731223007</v>
      </c>
      <c r="CA130" s="12">
        <f t="shared" si="131"/>
        <v>-1.2275826699650698</v>
      </c>
    </row>
    <row r="131" spans="1:79" x14ac:dyDescent="0.25">
      <c r="A131" s="10">
        <v>1999</v>
      </c>
      <c r="B131" s="6">
        <v>3.9262426096396498E-2</v>
      </c>
      <c r="C131" s="10">
        <v>1366983</v>
      </c>
      <c r="D131" s="6">
        <v>1806765</v>
      </c>
      <c r="E131" s="6">
        <v>681448</v>
      </c>
      <c r="F131" s="6">
        <v>0.74705025592856678</v>
      </c>
      <c r="G131" s="6">
        <v>58684.420999999995</v>
      </c>
      <c r="H131" s="6">
        <v>0.38969999999999999</v>
      </c>
      <c r="I131" s="6">
        <v>0.50071972610000004</v>
      </c>
      <c r="J131" s="4">
        <v>0.35747203169920211</v>
      </c>
      <c r="K131" s="6">
        <v>7898</v>
      </c>
      <c r="L131" s="6">
        <v>27168</v>
      </c>
      <c r="M131" s="8">
        <v>0.29100000000000004</v>
      </c>
      <c r="N131" s="12">
        <v>250037</v>
      </c>
      <c r="O131" s="12">
        <f t="shared" si="159"/>
        <v>9.5152549566251854E-2</v>
      </c>
      <c r="P131" s="8">
        <v>28895</v>
      </c>
      <c r="Q131" s="8">
        <v>1727</v>
      </c>
      <c r="R131" s="8">
        <v>32.857928467730488</v>
      </c>
      <c r="S131" s="8">
        <f t="shared" ref="S131:S148" si="186">(P131-Q131)/P131*R131/(24*5)</f>
        <v>0.25745059716539825</v>
      </c>
      <c r="T131" s="36"/>
      <c r="U131" s="4">
        <f t="shared" si="160"/>
        <v>3.9262426096396498E-2</v>
      </c>
      <c r="V131" s="29">
        <f t="shared" si="161"/>
        <v>1366983</v>
      </c>
      <c r="W131" s="29">
        <f t="shared" si="162"/>
        <v>2418532.0675035864</v>
      </c>
      <c r="X131" s="29">
        <f t="shared" si="163"/>
        <v>912184.94952923257</v>
      </c>
      <c r="Y131" s="12">
        <f t="shared" si="164"/>
        <v>532713.27509999997</v>
      </c>
      <c r="Z131" s="12">
        <f t="shared" si="165"/>
        <v>834269.72490000003</v>
      </c>
      <c r="AA131" s="12">
        <f t="shared" si="166"/>
        <v>1211006.7144044626</v>
      </c>
      <c r="AB131" s="12">
        <f t="shared" si="167"/>
        <v>1207525.3530991238</v>
      </c>
      <c r="AC131" s="12">
        <f t="shared" ref="AC131:AC148" si="187">((Y131-AA132+(1-$O$153)*AA131)/((Y131-AA132+(1-$O$153)*AA131)+(Z131-AB132+(1-$O$153)*AB131)))*X131</f>
        <v>336353.53090715484</v>
      </c>
      <c r="AD131" s="12">
        <f t="shared" ref="AD131:AD148" si="188">((Z131-AB132+(1-$O$153)*AB131)/((Y131-AA132+(1-$O$153)*AA131)+(Z131-AB132+(1-$O$153)*AB131)))*X131</f>
        <v>575831.41862207768</v>
      </c>
      <c r="AE131" s="12">
        <f t="shared" si="168"/>
        <v>0.27381607056442075</v>
      </c>
      <c r="AF131" s="12">
        <f t="shared" si="169"/>
        <v>0.2556322112321735</v>
      </c>
      <c r="AK131" s="12">
        <f t="shared" si="170"/>
        <v>0.35747203169920211</v>
      </c>
      <c r="AM131" s="12">
        <f t="shared" si="171"/>
        <v>0.29100000000000004</v>
      </c>
      <c r="AN131" s="37"/>
      <c r="AO131" s="12">
        <f t="shared" si="172"/>
        <v>3.9262426096396498E-2</v>
      </c>
      <c r="AP131" s="12">
        <f t="shared" si="173"/>
        <v>23293.797173188435</v>
      </c>
      <c r="AQ131" s="12">
        <f t="shared" si="174"/>
        <v>41212.506254489359</v>
      </c>
      <c r="AR131" s="12">
        <f t="shared" si="175"/>
        <v>15543.903032275512</v>
      </c>
      <c r="AS131" s="12">
        <f t="shared" si="176"/>
        <v>90775.927583915327</v>
      </c>
      <c r="AT131" s="12">
        <f t="shared" si="177"/>
        <v>15795.782683107669</v>
      </c>
      <c r="AU131" s="12">
        <f t="shared" si="178"/>
        <v>206359.14843642447</v>
      </c>
      <c r="AV131" s="12">
        <f t="shared" si="179"/>
        <v>22862.879345385452</v>
      </c>
      <c r="AW131" s="12">
        <f t="shared" si="180"/>
        <v>57315.642750765976</v>
      </c>
      <c r="AX131" s="12">
        <f t="shared" si="181"/>
        <v>10902.598619109904</v>
      </c>
      <c r="AY131" s="12">
        <f t="shared" ref="AY131:AY148" si="189">AE131</f>
        <v>0.27381607056442075</v>
      </c>
      <c r="AZ131" s="12">
        <f t="shared" ref="AZ131:AZ148" si="190">AF131</f>
        <v>0.2556322112321735</v>
      </c>
      <c r="BA131" s="12">
        <f t="shared" ref="BA131:BA148" si="191">AM131*(AP131/AS131)</f>
        <v>7.4672825250192462E-2</v>
      </c>
      <c r="BB131" s="12">
        <f t="shared" ref="BB131:BB148" si="192">AM131*(AP131/AT131)</f>
        <v>0.429133213173849</v>
      </c>
      <c r="BC131" s="12">
        <f t="shared" ref="BC131:BC148" si="193">AS131/(AU131^0.3)/(AY131^0.7)</f>
        <v>5719.5560939932766</v>
      </c>
      <c r="BD131" s="12">
        <f t="shared" ref="BD131:BD148" si="194">AT131/(AV131^0.3)/(AZ131^0.7)</f>
        <v>2020.5563610886577</v>
      </c>
      <c r="BE131" s="12">
        <f t="shared" ref="BE131:BE148" si="195">AK131</f>
        <v>0.35747203169920211</v>
      </c>
      <c r="BF131" s="12">
        <f t="shared" si="182"/>
        <v>2484.5391775235435</v>
      </c>
      <c r="BG131" s="12">
        <f t="shared" ref="BG131:BG148" si="196">AM131</f>
        <v>0.29100000000000004</v>
      </c>
      <c r="BH131" s="37"/>
      <c r="BI131" s="12">
        <f t="shared" ref="BI131:BI148" si="197">AO131</f>
        <v>3.9262426096396498E-2</v>
      </c>
      <c r="BJ131" s="12">
        <f t="shared" ref="BJ131:BJ148" si="198">LN(AP131/$AP$153)</f>
        <v>0.79100836214436343</v>
      </c>
      <c r="BK131" s="12">
        <f t="shared" si="183"/>
        <v>1.3615630129171832</v>
      </c>
      <c r="BL131" s="12">
        <f t="shared" si="184"/>
        <v>0.38648972653949876</v>
      </c>
      <c r="BM131" s="12">
        <f t="shared" ref="BM131:BM148" si="199">LN(AS131/$AP$153)</f>
        <v>2.1512153885009355</v>
      </c>
      <c r="BN131" s="12">
        <f t="shared" ref="BN131:BN148" si="200">LN(AT131/$AP$153)</f>
        <v>0.40256423837050209</v>
      </c>
      <c r="BO131" s="12">
        <f t="shared" ref="BO131:BO148" si="201">LN(AU131/$AP$153)</f>
        <v>2.9724393425330859</v>
      </c>
      <c r="BP131" s="12">
        <f t="shared" ref="BP131:BP148" si="202">LN(AV131/$AP$153)</f>
        <v>0.77233585880847888</v>
      </c>
      <c r="BQ131" s="12">
        <f t="shared" ref="BQ131:BQ148" si="203">LN(AW131/$AP$153)</f>
        <v>1.6913948366166478</v>
      </c>
      <c r="BR131" s="12">
        <f t="shared" ref="BR131:BR148" si="204">LN(AX131/$AP$153)</f>
        <v>3.1822419001363532E-2</v>
      </c>
      <c r="BS131" s="12">
        <f t="shared" ref="BS131:BS148" si="205">LN(AY131)</f>
        <v>-1.2952986733125511</v>
      </c>
      <c r="BT131" s="12">
        <f t="shared" ref="BT131:BT148" si="206">LN(AZ131)</f>
        <v>-1.3640155423837592</v>
      </c>
      <c r="BU131" s="12">
        <f t="shared" ref="BU131:BU148" si="207">LN(BA131)</f>
        <v>-2.5946390381672164</v>
      </c>
      <c r="BV131" s="12">
        <f t="shared" ref="BV131:BV148" si="208">LN(BB131)</f>
        <v>-0.84598788803678293</v>
      </c>
      <c r="BW131" s="12">
        <f t="shared" ref="BW131:BX148" si="209">LN(BC131/$AP$153^0.7)</f>
        <v>2.1661926570597965</v>
      </c>
      <c r="BX131" s="12">
        <f t="shared" si="209"/>
        <v>1.1256743603965904</v>
      </c>
      <c r="BY131" s="12">
        <f t="shared" ref="BY131:BY148" si="210">BE131</f>
        <v>0.35747203169920211</v>
      </c>
      <c r="BZ131" s="12">
        <f t="shared" ref="BZ131:BZ148" si="211">LN(BF131/$AP$153^0.7)</f>
        <v>1.3323886613365585</v>
      </c>
      <c r="CA131" s="12">
        <f t="shared" ref="CA131:CA148" si="212">LN(BG131)</f>
        <v>-1.2344320118106444</v>
      </c>
    </row>
    <row r="132" spans="1:79" x14ac:dyDescent="0.25">
      <c r="A132" s="10">
        <v>2000</v>
      </c>
      <c r="B132" s="6">
        <v>4.5143161667811051E-2</v>
      </c>
      <c r="C132" s="10">
        <v>1418176</v>
      </c>
      <c r="D132" s="6">
        <v>1858457</v>
      </c>
      <c r="E132" s="6">
        <v>718782</v>
      </c>
      <c r="F132" s="6">
        <v>0.76215011394918541</v>
      </c>
      <c r="G132" s="6">
        <v>58886.021000000001</v>
      </c>
      <c r="H132" s="6">
        <v>0.38429999999999997</v>
      </c>
      <c r="I132" s="6">
        <v>0.50555074209999995</v>
      </c>
      <c r="J132" s="4">
        <v>0.36385150322620946</v>
      </c>
      <c r="K132" s="6">
        <v>7779</v>
      </c>
      <c r="L132" s="6">
        <v>27484</v>
      </c>
      <c r="M132" s="8">
        <v>0.28300000000000003</v>
      </c>
      <c r="N132" s="12">
        <v>258770</v>
      </c>
      <c r="O132" s="12">
        <f t="shared" si="159"/>
        <v>8.3215775202326592E-2</v>
      </c>
      <c r="P132" s="8">
        <v>29071</v>
      </c>
      <c r="Q132" s="8">
        <v>1587</v>
      </c>
      <c r="R132" s="8">
        <v>32.556438419345852</v>
      </c>
      <c r="S132" s="8">
        <f t="shared" si="186"/>
        <v>0.25649305536941208</v>
      </c>
      <c r="T132" s="36"/>
      <c r="U132" s="4">
        <f t="shared" si="160"/>
        <v>4.5143161667811051E-2</v>
      </c>
      <c r="V132" s="29">
        <f t="shared" si="161"/>
        <v>1418176</v>
      </c>
      <c r="W132" s="29">
        <f t="shared" si="162"/>
        <v>2438439.5750728818</v>
      </c>
      <c r="X132" s="29">
        <f t="shared" si="163"/>
        <v>943097.67438796593</v>
      </c>
      <c r="Y132" s="12">
        <f t="shared" si="164"/>
        <v>545005.0368</v>
      </c>
      <c r="Z132" s="12">
        <f t="shared" si="165"/>
        <v>873170.9632</v>
      </c>
      <c r="AA132" s="12">
        <f t="shared" si="166"/>
        <v>1232754.9367441039</v>
      </c>
      <c r="AB132" s="12">
        <f t="shared" si="167"/>
        <v>1205684.6383287779</v>
      </c>
      <c r="AC132" s="12">
        <f t="shared" si="187"/>
        <v>353318.23046313942</v>
      </c>
      <c r="AD132" s="12">
        <f t="shared" si="188"/>
        <v>589779.44392482645</v>
      </c>
      <c r="AE132" s="12">
        <f t="shared" si="168"/>
        <v>0.27130365349454877</v>
      </c>
      <c r="AF132" s="12">
        <f t="shared" si="169"/>
        <v>0.25484743335550802</v>
      </c>
      <c r="AK132" s="12">
        <f t="shared" si="170"/>
        <v>0.36385150322620946</v>
      </c>
      <c r="AM132" s="12">
        <f t="shared" si="171"/>
        <v>0.28300000000000003</v>
      </c>
      <c r="AN132" s="37"/>
      <c r="AO132" s="12">
        <f t="shared" si="172"/>
        <v>4.5143161667811051E-2</v>
      </c>
      <c r="AP132" s="12">
        <f t="shared" si="173"/>
        <v>24083.406824176487</v>
      </c>
      <c r="AQ132" s="12">
        <f t="shared" si="174"/>
        <v>41409.481124100435</v>
      </c>
      <c r="AR132" s="12">
        <f t="shared" si="175"/>
        <v>16015.646130818823</v>
      </c>
      <c r="AS132" s="12">
        <f t="shared" si="176"/>
        <v>92552.53242531023</v>
      </c>
      <c r="AT132" s="12">
        <f t="shared" si="177"/>
        <v>16475.726201828293</v>
      </c>
      <c r="AU132" s="12">
        <f t="shared" si="178"/>
        <v>209345.93912264914</v>
      </c>
      <c r="AV132" s="12">
        <f t="shared" si="179"/>
        <v>22749.87467981724</v>
      </c>
      <c r="AW132" s="12">
        <f t="shared" si="180"/>
        <v>60000.357379069545</v>
      </c>
      <c r="AX132" s="12">
        <f t="shared" si="181"/>
        <v>11128.455992124296</v>
      </c>
      <c r="AY132" s="12">
        <f t="shared" si="189"/>
        <v>0.27130365349454877</v>
      </c>
      <c r="AZ132" s="12">
        <f t="shared" si="190"/>
        <v>0.25484743335550802</v>
      </c>
      <c r="BA132" s="12">
        <f t="shared" si="191"/>
        <v>7.3640385115794973E-2</v>
      </c>
      <c r="BB132" s="12">
        <f t="shared" si="192"/>
        <v>0.4136754913107033</v>
      </c>
      <c r="BC132" s="12">
        <f t="shared" si="193"/>
        <v>5843.997138630446</v>
      </c>
      <c r="BD132" s="12">
        <f t="shared" si="194"/>
        <v>2115.2157846023524</v>
      </c>
      <c r="BE132" s="12">
        <f t="shared" si="195"/>
        <v>0.36385150322620946</v>
      </c>
      <c r="BF132" s="12">
        <f t="shared" si="182"/>
        <v>2571.7873612727012</v>
      </c>
      <c r="BG132" s="12">
        <f t="shared" si="196"/>
        <v>0.28300000000000003</v>
      </c>
      <c r="BH132" s="37"/>
      <c r="BI132" s="12">
        <f t="shared" si="197"/>
        <v>4.5143161667811051E-2</v>
      </c>
      <c r="BJ132" s="12">
        <f t="shared" si="198"/>
        <v>0.8243443426000705</v>
      </c>
      <c r="BK132" s="12">
        <f t="shared" si="183"/>
        <v>1.3663311200286989</v>
      </c>
      <c r="BL132" s="12">
        <f t="shared" si="184"/>
        <v>0.41638738035707357</v>
      </c>
      <c r="BM132" s="12">
        <f t="shared" si="199"/>
        <v>2.1705976541827772</v>
      </c>
      <c r="BN132" s="12">
        <f t="shared" si="200"/>
        <v>0.44470941119292418</v>
      </c>
      <c r="BO132" s="12">
        <f t="shared" si="201"/>
        <v>2.9868093474831787</v>
      </c>
      <c r="BP132" s="12">
        <f t="shared" si="202"/>
        <v>0.7673808895597205</v>
      </c>
      <c r="BQ132" s="12">
        <f t="shared" si="203"/>
        <v>1.7371717712795831</v>
      </c>
      <c r="BR132" s="12">
        <f t="shared" si="204"/>
        <v>5.2326683545140071E-2</v>
      </c>
      <c r="BS132" s="12">
        <f t="shared" si="205"/>
        <v>-1.3045165927859246</v>
      </c>
      <c r="BT132" s="12">
        <f t="shared" si="206"/>
        <v>-1.3670902134435521</v>
      </c>
      <c r="BU132" s="12">
        <f t="shared" si="207"/>
        <v>-2.6085616929216062</v>
      </c>
      <c r="BV132" s="12">
        <f t="shared" si="208"/>
        <v>-0.88267344993175301</v>
      </c>
      <c r="BW132" s="12">
        <f t="shared" si="209"/>
        <v>2.1877164648879712</v>
      </c>
      <c r="BX132" s="12">
        <f t="shared" si="209"/>
        <v>1.1714582937354954</v>
      </c>
      <c r="BY132" s="12">
        <f t="shared" si="210"/>
        <v>0.36385150322620946</v>
      </c>
      <c r="BZ132" s="12">
        <f t="shared" si="211"/>
        <v>1.3669025891161792</v>
      </c>
      <c r="CA132" s="12">
        <f t="shared" si="212"/>
        <v>-1.2623083813388993</v>
      </c>
    </row>
    <row r="133" spans="1:79" x14ac:dyDescent="0.25">
      <c r="A133" s="10">
        <v>2001</v>
      </c>
      <c r="B133" s="6">
        <v>4.0373555337048936E-2</v>
      </c>
      <c r="C133" s="10">
        <v>1456837</v>
      </c>
      <c r="D133" s="6">
        <v>1918569</v>
      </c>
      <c r="E133" s="6">
        <v>747533</v>
      </c>
      <c r="F133" s="6">
        <v>0.76918351195089085</v>
      </c>
      <c r="G133" s="6">
        <v>59112.978000000003</v>
      </c>
      <c r="H133" s="6">
        <v>0.39329999999999998</v>
      </c>
      <c r="I133" s="6">
        <v>0.50239956379999995</v>
      </c>
      <c r="J133" s="4">
        <v>0.36140231036925979</v>
      </c>
      <c r="K133" s="6">
        <v>7751</v>
      </c>
      <c r="L133" s="6">
        <v>27712</v>
      </c>
      <c r="M133" s="8">
        <v>0.28000000000000003</v>
      </c>
      <c r="N133" s="12">
        <v>255914</v>
      </c>
      <c r="O133" s="12">
        <f t="shared" si="159"/>
        <v>9.9200072714508591E-2</v>
      </c>
      <c r="P133" s="8">
        <v>29201</v>
      </c>
      <c r="Q133" s="8">
        <v>1489</v>
      </c>
      <c r="R133" s="8">
        <v>32.615020620580005</v>
      </c>
      <c r="S133" s="8">
        <f t="shared" si="186"/>
        <v>0.25793279095393795</v>
      </c>
      <c r="T133" s="36"/>
      <c r="U133" s="4">
        <f t="shared" si="160"/>
        <v>4.0373555337048936E-2</v>
      </c>
      <c r="V133" s="29">
        <f t="shared" si="161"/>
        <v>1456837</v>
      </c>
      <c r="W133" s="29">
        <f t="shared" si="162"/>
        <v>2494292.93554916</v>
      </c>
      <c r="X133" s="29">
        <f t="shared" si="163"/>
        <v>971852.60524373653</v>
      </c>
      <c r="Y133" s="12">
        <f t="shared" si="164"/>
        <v>572973.99210000003</v>
      </c>
      <c r="Z133" s="12">
        <f t="shared" si="165"/>
        <v>883863.00789999997</v>
      </c>
      <c r="AA133" s="12">
        <f t="shared" si="166"/>
        <v>1253131.6828093193</v>
      </c>
      <c r="AB133" s="12">
        <f t="shared" si="167"/>
        <v>1241161.2527398407</v>
      </c>
      <c r="AC133" s="12">
        <f t="shared" si="187"/>
        <v>361706.49499284668</v>
      </c>
      <c r="AD133" s="12">
        <f t="shared" si="188"/>
        <v>610146.11025088991</v>
      </c>
      <c r="AE133" s="12">
        <f t="shared" si="168"/>
        <v>0.27179183850483335</v>
      </c>
      <c r="AF133" s="12">
        <f t="shared" si="169"/>
        <v>0.25639289678161625</v>
      </c>
      <c r="AK133" s="12">
        <f t="shared" si="170"/>
        <v>0.36140231036925979</v>
      </c>
      <c r="AM133" s="12">
        <f t="shared" si="171"/>
        <v>0.28000000000000003</v>
      </c>
      <c r="AN133" s="37"/>
      <c r="AO133" s="12">
        <f t="shared" si="172"/>
        <v>4.0373555337048936E-2</v>
      </c>
      <c r="AP133" s="12">
        <f t="shared" si="173"/>
        <v>24644.96036724795</v>
      </c>
      <c r="AQ133" s="12">
        <f t="shared" si="174"/>
        <v>42195.352356451403</v>
      </c>
      <c r="AR133" s="12">
        <f t="shared" si="175"/>
        <v>16440.596263712792</v>
      </c>
      <c r="AS133" s="12">
        <f t="shared" si="176"/>
        <v>96928.629124386192</v>
      </c>
      <c r="AT133" s="12">
        <f t="shared" si="177"/>
        <v>16613.441616454813</v>
      </c>
      <c r="AU133" s="12">
        <f t="shared" si="178"/>
        <v>211989.26618268483</v>
      </c>
      <c r="AV133" s="12">
        <f t="shared" si="179"/>
        <v>23329.361931314354</v>
      </c>
      <c r="AW133" s="12">
        <f t="shared" si="180"/>
        <v>61189.015886299392</v>
      </c>
      <c r="AX133" s="12">
        <f t="shared" si="181"/>
        <v>11468.549638980949</v>
      </c>
      <c r="AY133" s="12">
        <f t="shared" si="189"/>
        <v>0.27179183850483335</v>
      </c>
      <c r="AZ133" s="12">
        <f t="shared" si="190"/>
        <v>0.25639289678161625</v>
      </c>
      <c r="BA133" s="12">
        <f t="shared" si="191"/>
        <v>7.1192473938469364E-2</v>
      </c>
      <c r="BB133" s="12">
        <f t="shared" si="192"/>
        <v>0.41536179330806</v>
      </c>
      <c r="BC133" s="12">
        <f t="shared" si="193"/>
        <v>6089.6512423548929</v>
      </c>
      <c r="BD133" s="12">
        <f t="shared" si="194"/>
        <v>2107.9221088586387</v>
      </c>
      <c r="BE133" s="12">
        <f t="shared" si="195"/>
        <v>0.36140231036925979</v>
      </c>
      <c r="BF133" s="12">
        <f t="shared" si="182"/>
        <v>2606.7185861867665</v>
      </c>
      <c r="BG133" s="12">
        <f t="shared" si="196"/>
        <v>0.28000000000000003</v>
      </c>
      <c r="BH133" s="37"/>
      <c r="BI133" s="12">
        <f t="shared" si="197"/>
        <v>4.0373555337048936E-2</v>
      </c>
      <c r="BJ133" s="12">
        <f t="shared" si="198"/>
        <v>0.84739368476769183</v>
      </c>
      <c r="BK133" s="12">
        <f t="shared" si="183"/>
        <v>1.3851313340008176</v>
      </c>
      <c r="BL133" s="12">
        <f t="shared" si="184"/>
        <v>0.44257491081000866</v>
      </c>
      <c r="BM133" s="12">
        <f t="shared" si="199"/>
        <v>2.2167961782173644</v>
      </c>
      <c r="BN133" s="12">
        <f t="shared" si="200"/>
        <v>0.45303335639163322</v>
      </c>
      <c r="BO133" s="12">
        <f t="shared" si="201"/>
        <v>2.9993568949338538</v>
      </c>
      <c r="BP133" s="12">
        <f t="shared" si="202"/>
        <v>0.79253398870880942</v>
      </c>
      <c r="BQ133" s="12">
        <f t="shared" si="203"/>
        <v>1.7567889471853599</v>
      </c>
      <c r="BR133" s="12">
        <f t="shared" si="204"/>
        <v>8.2429727689035392E-2</v>
      </c>
      <c r="BS133" s="12">
        <f t="shared" si="205"/>
        <v>-1.3027188052919667</v>
      </c>
      <c r="BT133" s="12">
        <f t="shared" si="206"/>
        <v>-1.3610442579792186</v>
      </c>
      <c r="BU133" s="12">
        <f t="shared" si="207"/>
        <v>-2.6423681692625598</v>
      </c>
      <c r="BV133" s="12">
        <f t="shared" si="208"/>
        <v>-0.87860534743682883</v>
      </c>
      <c r="BW133" s="12">
        <f t="shared" si="209"/>
        <v>2.2288922734415855</v>
      </c>
      <c r="BX133" s="12">
        <f t="shared" si="209"/>
        <v>1.1680041403644441</v>
      </c>
      <c r="BY133" s="12">
        <f t="shared" si="210"/>
        <v>0.36140231036925979</v>
      </c>
      <c r="BZ133" s="12">
        <f t="shared" si="211"/>
        <v>1.3803936442900311</v>
      </c>
      <c r="CA133" s="12">
        <f t="shared" si="212"/>
        <v>-1.2729656758128873</v>
      </c>
    </row>
    <row r="134" spans="1:79" x14ac:dyDescent="0.25">
      <c r="A134" s="10">
        <v>2002</v>
      </c>
      <c r="B134" s="6">
        <v>2.6460257753286288E-2</v>
      </c>
      <c r="C134" s="10">
        <v>1491761</v>
      </c>
      <c r="D134" s="6">
        <v>1967394</v>
      </c>
      <c r="E134" s="6">
        <v>779653</v>
      </c>
      <c r="F134" s="6">
        <v>0.78608570675865641</v>
      </c>
      <c r="G134" s="6">
        <v>59365.642999999996</v>
      </c>
      <c r="H134" s="6">
        <v>0.38689999999999997</v>
      </c>
      <c r="I134" s="6">
        <v>0.50845623019999997</v>
      </c>
      <c r="J134" s="4">
        <v>0.34601288254348417</v>
      </c>
      <c r="K134" s="6">
        <v>7736</v>
      </c>
      <c r="L134" s="6">
        <v>27944</v>
      </c>
      <c r="M134" s="8">
        <v>0.27699999999999997</v>
      </c>
      <c r="N134" s="12">
        <v>263108</v>
      </c>
      <c r="O134" s="12">
        <f t="shared" si="159"/>
        <v>8.5832986141071821E-2</v>
      </c>
      <c r="P134" s="8">
        <v>29473</v>
      </c>
      <c r="Q134" s="8">
        <v>1529</v>
      </c>
      <c r="R134" s="8">
        <v>32.280327770094203</v>
      </c>
      <c r="S134" s="8">
        <f t="shared" si="186"/>
        <v>0.25504741040034168</v>
      </c>
      <c r="T134" s="36"/>
      <c r="U134" s="4">
        <f t="shared" si="160"/>
        <v>2.6460257753286288E-2</v>
      </c>
      <c r="V134" s="29">
        <f t="shared" si="161"/>
        <v>1491761</v>
      </c>
      <c r="W134" s="29">
        <f t="shared" si="162"/>
        <v>2502772.8949713982</v>
      </c>
      <c r="X134" s="29">
        <f t="shared" si="163"/>
        <v>991816.7870203607</v>
      </c>
      <c r="Y134" s="12">
        <f t="shared" si="164"/>
        <v>577162.33089999994</v>
      </c>
      <c r="Z134" s="12">
        <f t="shared" si="165"/>
        <v>914598.66909999994</v>
      </c>
      <c r="AA134" s="12">
        <f t="shared" si="166"/>
        <v>1272550.4712238975</v>
      </c>
      <c r="AB134" s="12">
        <f t="shared" si="167"/>
        <v>1230222.4237475006</v>
      </c>
      <c r="AC134" s="12">
        <f t="shared" si="187"/>
        <v>380461.65664086433</v>
      </c>
      <c r="AD134" s="12">
        <f t="shared" si="188"/>
        <v>611355.13037949626</v>
      </c>
      <c r="AE134" s="12">
        <f t="shared" si="168"/>
        <v>0.26900273141745168</v>
      </c>
      <c r="AF134" s="12">
        <f t="shared" si="169"/>
        <v>0.25349681917621836</v>
      </c>
      <c r="AK134" s="12">
        <f t="shared" si="170"/>
        <v>0.34601288254348417</v>
      </c>
      <c r="AM134" s="12">
        <f t="shared" si="171"/>
        <v>0.27699999999999997</v>
      </c>
      <c r="AN134" s="37"/>
      <c r="AO134" s="12">
        <f t="shared" si="172"/>
        <v>2.6460257753286288E-2</v>
      </c>
      <c r="AP134" s="12">
        <f t="shared" si="173"/>
        <v>25128.35580674162</v>
      </c>
      <c r="AQ134" s="12">
        <f t="shared" si="174"/>
        <v>42158.608388548884</v>
      </c>
      <c r="AR134" s="12">
        <f t="shared" si="175"/>
        <v>16706.915597972395</v>
      </c>
      <c r="AS134" s="12">
        <f t="shared" si="176"/>
        <v>97221.608616283323</v>
      </c>
      <c r="AT134" s="12">
        <f t="shared" si="177"/>
        <v>17117.994383459205</v>
      </c>
      <c r="AU134" s="12">
        <f t="shared" si="178"/>
        <v>214358.07091719657</v>
      </c>
      <c r="AV134" s="12">
        <f t="shared" si="179"/>
        <v>23025.334774254694</v>
      </c>
      <c r="AW134" s="12">
        <f t="shared" si="180"/>
        <v>64087.852403260302</v>
      </c>
      <c r="AX134" s="12">
        <f t="shared" si="181"/>
        <v>11442.367064051514</v>
      </c>
      <c r="AY134" s="12">
        <f t="shared" si="189"/>
        <v>0.26900273141745168</v>
      </c>
      <c r="AZ134" s="12">
        <f t="shared" si="190"/>
        <v>0.25349681917621836</v>
      </c>
      <c r="BA134" s="12">
        <f t="shared" si="191"/>
        <v>7.1594727319720844E-2</v>
      </c>
      <c r="BB134" s="12">
        <f t="shared" si="192"/>
        <v>0.40662208448866416</v>
      </c>
      <c r="BC134" s="12">
        <f t="shared" si="193"/>
        <v>6131.8449920546473</v>
      </c>
      <c r="BD134" s="12">
        <f t="shared" si="194"/>
        <v>2197.9121691172854</v>
      </c>
      <c r="BE134" s="12">
        <f t="shared" si="195"/>
        <v>0.34601288254348417</v>
      </c>
      <c r="BF134" s="12">
        <f t="shared" si="182"/>
        <v>2679.560394169644</v>
      </c>
      <c r="BG134" s="12">
        <f t="shared" si="196"/>
        <v>0.27699999999999997</v>
      </c>
      <c r="BH134" s="37"/>
      <c r="BI134" s="12">
        <f t="shared" si="197"/>
        <v>2.6460257753286288E-2</v>
      </c>
      <c r="BJ134" s="12">
        <f t="shared" si="198"/>
        <v>0.86681817466512623</v>
      </c>
      <c r="BK134" s="12">
        <f t="shared" si="183"/>
        <v>1.3842601485839872</v>
      </c>
      <c r="BL134" s="12">
        <f t="shared" si="184"/>
        <v>0.45864399412420798</v>
      </c>
      <c r="BM134" s="12">
        <f t="shared" si="199"/>
        <v>2.2198142503835023</v>
      </c>
      <c r="BN134" s="12">
        <f t="shared" si="200"/>
        <v>0.48295146610945755</v>
      </c>
      <c r="BO134" s="12">
        <f t="shared" si="201"/>
        <v>3.0104690980768809</v>
      </c>
      <c r="BP134" s="12">
        <f t="shared" si="202"/>
        <v>0.77941637439153366</v>
      </c>
      <c r="BQ134" s="12">
        <f t="shared" si="203"/>
        <v>1.8030760886351709</v>
      </c>
      <c r="BR134" s="12">
        <f t="shared" si="204"/>
        <v>8.0144128499192807E-2</v>
      </c>
      <c r="BS134" s="12">
        <f t="shared" si="205"/>
        <v>-1.3130337454636272</v>
      </c>
      <c r="BT134" s="12">
        <f t="shared" si="206"/>
        <v>-1.3724040036579512</v>
      </c>
      <c r="BU134" s="12">
        <f t="shared" si="207"/>
        <v>-2.6367338485131748</v>
      </c>
      <c r="BV134" s="12">
        <f t="shared" si="208"/>
        <v>-0.8998710642391301</v>
      </c>
      <c r="BW134" s="12">
        <f t="shared" si="209"/>
        <v>2.2357971427849779</v>
      </c>
      <c r="BX134" s="12">
        <f t="shared" si="209"/>
        <v>1.2098093563525636</v>
      </c>
      <c r="BY134" s="12">
        <f t="shared" si="210"/>
        <v>0.34601288254348417</v>
      </c>
      <c r="BZ134" s="12">
        <f t="shared" si="211"/>
        <v>1.4079542096666076</v>
      </c>
      <c r="CA134" s="12">
        <f t="shared" si="212"/>
        <v>-1.2837377727947987</v>
      </c>
    </row>
    <row r="135" spans="1:79" x14ac:dyDescent="0.25">
      <c r="A135" s="10">
        <v>2003</v>
      </c>
      <c r="B135" s="6">
        <v>2.2154381982001717E-2</v>
      </c>
      <c r="C135" s="10">
        <v>1543468</v>
      </c>
      <c r="D135" s="6">
        <v>2053533</v>
      </c>
      <c r="E135" s="6">
        <v>818930</v>
      </c>
      <c r="F135" s="6">
        <v>0.80497230911168871</v>
      </c>
      <c r="G135" s="6">
        <v>59636.637999999999</v>
      </c>
      <c r="H135" s="6">
        <v>0.3775</v>
      </c>
      <c r="I135" s="6">
        <v>0.50255298609999999</v>
      </c>
      <c r="J135" s="4">
        <v>0.34340897006876969</v>
      </c>
      <c r="K135" s="6">
        <v>7559</v>
      </c>
      <c r="L135" s="6">
        <v>28221</v>
      </c>
      <c r="M135" s="8">
        <v>0.26800000000000002</v>
      </c>
      <c r="N135" s="12">
        <v>269400</v>
      </c>
      <c r="O135" s="12">
        <f t="shared" si="159"/>
        <v>6.3520414232198341E-2</v>
      </c>
      <c r="P135" s="8">
        <v>29710</v>
      </c>
      <c r="Q135" s="8">
        <v>1489</v>
      </c>
      <c r="R135" s="8">
        <v>32.103674158881205</v>
      </c>
      <c r="S135" s="8">
        <f t="shared" si="186"/>
        <v>0.25412257052557685</v>
      </c>
      <c r="T135" s="36"/>
      <c r="U135" s="4">
        <f t="shared" si="160"/>
        <v>2.2154381982001717E-2</v>
      </c>
      <c r="V135" s="29">
        <f t="shared" si="161"/>
        <v>1543468</v>
      </c>
      <c r="W135" s="29">
        <f t="shared" si="162"/>
        <v>2551060.4237630679</v>
      </c>
      <c r="X135" s="29">
        <f t="shared" si="163"/>
        <v>1017339.3428945575</v>
      </c>
      <c r="Y135" s="12">
        <f t="shared" si="164"/>
        <v>582659.17000000004</v>
      </c>
      <c r="Z135" s="12">
        <f t="shared" si="165"/>
        <v>960808.83000000007</v>
      </c>
      <c r="AA135" s="12">
        <f t="shared" si="166"/>
        <v>1282043.0336836611</v>
      </c>
      <c r="AB135" s="12">
        <f t="shared" si="167"/>
        <v>1269017.3900794068</v>
      </c>
      <c r="AC135" s="12">
        <f t="shared" si="187"/>
        <v>353205.68725453597</v>
      </c>
      <c r="AD135" s="12">
        <f t="shared" si="188"/>
        <v>664133.65564002167</v>
      </c>
      <c r="AE135" s="12">
        <f t="shared" si="168"/>
        <v>0.26753061799067673</v>
      </c>
      <c r="AF135" s="12">
        <f t="shared" si="169"/>
        <v>0.25263278747389906</v>
      </c>
      <c r="AK135" s="12">
        <f t="shared" si="170"/>
        <v>0.34340897006876969</v>
      </c>
      <c r="AM135" s="12">
        <f t="shared" si="171"/>
        <v>0.26800000000000002</v>
      </c>
      <c r="AN135" s="37"/>
      <c r="AO135" s="12">
        <f t="shared" si="172"/>
        <v>2.2154381982001717E-2</v>
      </c>
      <c r="AP135" s="12">
        <f t="shared" si="173"/>
        <v>25881.204101411618</v>
      </c>
      <c r="AQ135" s="12">
        <f t="shared" si="174"/>
        <v>42776.731038444319</v>
      </c>
      <c r="AR135" s="12">
        <f t="shared" si="175"/>
        <v>17058.965377869852</v>
      </c>
      <c r="AS135" s="12">
        <f t="shared" si="176"/>
        <v>97701.545482828864</v>
      </c>
      <c r="AT135" s="12">
        <f t="shared" si="177"/>
        <v>17901.166170143038</v>
      </c>
      <c r="AU135" s="12">
        <f t="shared" si="178"/>
        <v>214975.73918966745</v>
      </c>
      <c r="AV135" s="12">
        <f t="shared" si="179"/>
        <v>23643.507910530636</v>
      </c>
      <c r="AW135" s="12">
        <f t="shared" si="180"/>
        <v>59226.290934531884</v>
      </c>
      <c r="AX135" s="12">
        <f t="shared" si="181"/>
        <v>12373.706982685184</v>
      </c>
      <c r="AY135" s="12">
        <f t="shared" si="189"/>
        <v>0.26753061799067673</v>
      </c>
      <c r="AZ135" s="12">
        <f t="shared" si="190"/>
        <v>0.25263278747389906</v>
      </c>
      <c r="BA135" s="12">
        <f t="shared" si="191"/>
        <v>7.0993377483443698E-2</v>
      </c>
      <c r="BB135" s="12">
        <f t="shared" si="192"/>
        <v>0.38746987951807227</v>
      </c>
      <c r="BC135" s="12">
        <f t="shared" si="193"/>
        <v>6180.4934913093093</v>
      </c>
      <c r="BD135" s="12">
        <f t="shared" si="194"/>
        <v>2285.7301170486694</v>
      </c>
      <c r="BE135" s="12">
        <f t="shared" si="195"/>
        <v>0.34340897006876969</v>
      </c>
      <c r="BF135" s="12">
        <f t="shared" si="182"/>
        <v>2754.8117832271428</v>
      </c>
      <c r="BG135" s="12">
        <f t="shared" si="196"/>
        <v>0.26800000000000002</v>
      </c>
      <c r="BH135" s="37"/>
      <c r="BI135" s="12">
        <f t="shared" si="197"/>
        <v>2.2154381982001717E-2</v>
      </c>
      <c r="BJ135" s="12">
        <f t="shared" si="198"/>
        <v>0.89633824763743986</v>
      </c>
      <c r="BK135" s="12">
        <f t="shared" si="183"/>
        <v>1.3988155401784119</v>
      </c>
      <c r="BL135" s="12">
        <f t="shared" si="184"/>
        <v>0.47949714690156708</v>
      </c>
      <c r="BM135" s="12">
        <f t="shared" si="199"/>
        <v>2.224738630338428</v>
      </c>
      <c r="BN135" s="12">
        <f t="shared" si="200"/>
        <v>0.52768711265199186</v>
      </c>
      <c r="BO135" s="12">
        <f t="shared" si="201"/>
        <v>3.0133464335397453</v>
      </c>
      <c r="BP135" s="12">
        <f t="shared" si="202"/>
        <v>0.80590982305709968</v>
      </c>
      <c r="BQ135" s="12">
        <f t="shared" si="203"/>
        <v>1.7241867996863773</v>
      </c>
      <c r="BR135" s="12">
        <f t="shared" si="204"/>
        <v>0.15839506950541923</v>
      </c>
      <c r="BS135" s="12">
        <f t="shared" si="205"/>
        <v>-1.3185212594178657</v>
      </c>
      <c r="BT135" s="12">
        <f t="shared" si="206"/>
        <v>-1.3758182775131869</v>
      </c>
      <c r="BU135" s="12">
        <f t="shared" si="207"/>
        <v>-2.6451686811722683</v>
      </c>
      <c r="BV135" s="12">
        <f t="shared" si="208"/>
        <v>-0.9481171634858323</v>
      </c>
      <c r="BW135" s="12">
        <f t="shared" si="209"/>
        <v>2.2436995818690111</v>
      </c>
      <c r="BX135" s="12">
        <f t="shared" si="209"/>
        <v>1.2489869599940933</v>
      </c>
      <c r="BY135" s="12">
        <f t="shared" si="210"/>
        <v>0.34340897006876969</v>
      </c>
      <c r="BZ135" s="12">
        <f t="shared" si="211"/>
        <v>1.4356505826480375</v>
      </c>
      <c r="CA135" s="12">
        <f t="shared" si="212"/>
        <v>-1.3167682984712803</v>
      </c>
    </row>
    <row r="136" spans="1:79" x14ac:dyDescent="0.25">
      <c r="A136" s="10">
        <v>2004</v>
      </c>
      <c r="B136" s="6">
        <v>2.0345909132445127E-2</v>
      </c>
      <c r="C136" s="10">
        <v>1582486</v>
      </c>
      <c r="D136" s="6">
        <v>2192056</v>
      </c>
      <c r="E136" s="6">
        <v>860107</v>
      </c>
      <c r="F136" s="6">
        <v>0.82457222370371686</v>
      </c>
      <c r="G136" s="6">
        <v>59950.322</v>
      </c>
      <c r="H136" s="6">
        <v>0.39539999999999997</v>
      </c>
      <c r="I136" s="14">
        <v>0.50722220539999996</v>
      </c>
      <c r="J136" s="4">
        <v>0.34914521549731592</v>
      </c>
      <c r="K136" s="6">
        <v>7473</v>
      </c>
      <c r="L136" s="6">
        <v>28530</v>
      </c>
      <c r="M136" s="8">
        <v>0.26200000000000001</v>
      </c>
      <c r="N136" s="12">
        <v>277286</v>
      </c>
      <c r="O136" s="12">
        <f t="shared" si="159"/>
        <v>8.3982915521857104E-2</v>
      </c>
      <c r="P136" s="8">
        <v>29954</v>
      </c>
      <c r="Q136" s="8">
        <v>1424</v>
      </c>
      <c r="R136" s="8">
        <v>32.052014277296969</v>
      </c>
      <c r="S136" s="8">
        <f t="shared" si="186"/>
        <v>0.25440229666913783</v>
      </c>
      <c r="T136" s="36"/>
      <c r="U136" s="4">
        <f t="shared" si="160"/>
        <v>2.0345909132445127E-2</v>
      </c>
      <c r="V136" s="29">
        <f t="shared" si="161"/>
        <v>1582486</v>
      </c>
      <c r="W136" s="29">
        <f t="shared" si="162"/>
        <v>2658416.0089142704</v>
      </c>
      <c r="X136" s="29">
        <f t="shared" si="163"/>
        <v>1043094.8014919447</v>
      </c>
      <c r="Y136" s="12">
        <f t="shared" si="164"/>
        <v>625714.96439999994</v>
      </c>
      <c r="Z136" s="12">
        <f t="shared" si="165"/>
        <v>956771.03560000006</v>
      </c>
      <c r="AA136" s="12">
        <f t="shared" si="166"/>
        <v>1348407.6309121621</v>
      </c>
      <c r="AB136" s="12">
        <f t="shared" si="167"/>
        <v>1310008.3780021083</v>
      </c>
      <c r="AC136" s="12">
        <f t="shared" si="187"/>
        <v>388778.16462707054</v>
      </c>
      <c r="AD136" s="12">
        <f t="shared" si="188"/>
        <v>654316.63686487416</v>
      </c>
      <c r="AE136" s="12">
        <f t="shared" si="168"/>
        <v>0.26710011897747477</v>
      </c>
      <c r="AF136" s="12">
        <f t="shared" si="169"/>
        <v>0.25299142752376708</v>
      </c>
      <c r="AK136" s="12">
        <f t="shared" si="170"/>
        <v>0.34914521549731592</v>
      </c>
      <c r="AM136" s="12">
        <f t="shared" si="171"/>
        <v>0.26200000000000001</v>
      </c>
      <c r="AN136" s="37"/>
      <c r="AO136" s="12">
        <f t="shared" si="172"/>
        <v>2.0345909132445127E-2</v>
      </c>
      <c r="AP136" s="12">
        <f t="shared" si="173"/>
        <v>26396.622189952541</v>
      </c>
      <c r="AQ136" s="12">
        <f t="shared" si="174"/>
        <v>44343.648544777963</v>
      </c>
      <c r="AR136" s="12">
        <f t="shared" si="175"/>
        <v>17399.319414697133</v>
      </c>
      <c r="AS136" s="12">
        <f t="shared" si="176"/>
        <v>104372.24413907234</v>
      </c>
      <c r="AT136" s="12">
        <f t="shared" si="177"/>
        <v>17732.664195605896</v>
      </c>
      <c r="AU136" s="12">
        <f t="shared" si="178"/>
        <v>224920.83210364773</v>
      </c>
      <c r="AV136" s="12">
        <f t="shared" si="179"/>
        <v>24279.517038236878</v>
      </c>
      <c r="AW136" s="12">
        <f t="shared" si="180"/>
        <v>64850.054454598343</v>
      </c>
      <c r="AX136" s="12">
        <f t="shared" si="181"/>
        <v>12127.015521374777</v>
      </c>
      <c r="AY136" s="12">
        <f t="shared" si="189"/>
        <v>0.26710011897747477</v>
      </c>
      <c r="AZ136" s="12">
        <f t="shared" si="190"/>
        <v>0.25299142752376708</v>
      </c>
      <c r="BA136" s="12">
        <f t="shared" si="191"/>
        <v>6.6262013151239252E-2</v>
      </c>
      <c r="BB136" s="12">
        <f t="shared" si="192"/>
        <v>0.39000992391663908</v>
      </c>
      <c r="BC136" s="12">
        <f t="shared" si="193"/>
        <v>6520.8507475256338</v>
      </c>
      <c r="BD136" s="12">
        <f t="shared" si="194"/>
        <v>2244.0261467467517</v>
      </c>
      <c r="BE136" s="12">
        <f t="shared" si="195"/>
        <v>0.34914521549731592</v>
      </c>
      <c r="BF136" s="12">
        <f t="shared" si="182"/>
        <v>2777.3730053234185</v>
      </c>
      <c r="BG136" s="12">
        <f t="shared" si="196"/>
        <v>0.26200000000000001</v>
      </c>
      <c r="BH136" s="37"/>
      <c r="BI136" s="12">
        <f t="shared" si="197"/>
        <v>2.0345909132445127E-2</v>
      </c>
      <c r="BJ136" s="12">
        <f t="shared" si="198"/>
        <v>0.91605730737342284</v>
      </c>
      <c r="BK136" s="12">
        <f t="shared" si="183"/>
        <v>1.4347907391890158</v>
      </c>
      <c r="BL136" s="12">
        <f t="shared" si="184"/>
        <v>0.49925234411503649</v>
      </c>
      <c r="BM136" s="12">
        <f t="shared" si="199"/>
        <v>2.2907850321218479</v>
      </c>
      <c r="BN136" s="12">
        <f t="shared" si="200"/>
        <v>0.51822962639446979</v>
      </c>
      <c r="BO136" s="12">
        <f t="shared" si="201"/>
        <v>3.0585697357283843</v>
      </c>
      <c r="BP136" s="12">
        <f t="shared" si="202"/>
        <v>0.8324543274097076</v>
      </c>
      <c r="BQ136" s="12">
        <f t="shared" si="203"/>
        <v>1.8148990032203185</v>
      </c>
      <c r="BR136" s="12">
        <f t="shared" si="204"/>
        <v>0.13825690433349686</v>
      </c>
      <c r="BS136" s="12">
        <f t="shared" si="205"/>
        <v>-1.3201317134246335</v>
      </c>
      <c r="BT136" s="12">
        <f t="shared" si="206"/>
        <v>-1.3743996741339375</v>
      </c>
      <c r="BU136" s="12">
        <f t="shared" si="207"/>
        <v>-2.7141384999694655</v>
      </c>
      <c r="BV136" s="12">
        <f t="shared" si="208"/>
        <v>-0.94158309424208719</v>
      </c>
      <c r="BW136" s="12">
        <f t="shared" si="209"/>
        <v>2.2973063108005771</v>
      </c>
      <c r="BX136" s="12">
        <f t="shared" si="209"/>
        <v>1.2305731000653146</v>
      </c>
      <c r="BY136" s="12">
        <f t="shared" si="210"/>
        <v>0.34914521549731592</v>
      </c>
      <c r="BZ136" s="12">
        <f t="shared" si="211"/>
        <v>1.4438069794553192</v>
      </c>
      <c r="CA136" s="12">
        <f t="shared" si="212"/>
        <v>-1.3394107752210402</v>
      </c>
    </row>
    <row r="137" spans="1:79" x14ac:dyDescent="0.25">
      <c r="A137" s="10">
        <v>2005</v>
      </c>
      <c r="B137" s="6">
        <v>2.5025278325010308E-2</v>
      </c>
      <c r="C137" s="10">
        <v>1629519</v>
      </c>
      <c r="D137" s="6">
        <v>2296196</v>
      </c>
      <c r="E137" s="6">
        <v>903570</v>
      </c>
      <c r="F137" s="6">
        <v>0.84654244596104744</v>
      </c>
      <c r="G137" s="6">
        <v>60413.242999999995</v>
      </c>
      <c r="H137" s="6">
        <v>0.41619999999999996</v>
      </c>
      <c r="I137" s="6">
        <v>0.51189142470000004</v>
      </c>
      <c r="J137" s="4">
        <v>0.34799999999999998</v>
      </c>
      <c r="K137" s="6">
        <v>7603</v>
      </c>
      <c r="L137" s="6">
        <v>28850</v>
      </c>
      <c r="M137" s="8">
        <v>0.26400000000000001</v>
      </c>
      <c r="N137" s="12">
        <v>287077</v>
      </c>
      <c r="O137" s="12">
        <f t="shared" si="159"/>
        <v>6.6720809056387997E-2</v>
      </c>
      <c r="P137" s="8">
        <v>30314</v>
      </c>
      <c r="Q137" s="8">
        <v>1464</v>
      </c>
      <c r="R137" s="8">
        <v>32.110258847063605</v>
      </c>
      <c r="S137" s="8">
        <f t="shared" si="186"/>
        <v>0.25466257827455546</v>
      </c>
      <c r="T137" s="36"/>
      <c r="U137" s="4">
        <f t="shared" si="160"/>
        <v>2.5025278325010308E-2</v>
      </c>
      <c r="V137" s="29">
        <f t="shared" si="161"/>
        <v>1629519</v>
      </c>
      <c r="W137" s="29">
        <f t="shared" si="162"/>
        <v>2712440.4818156706</v>
      </c>
      <c r="X137" s="29">
        <f t="shared" si="163"/>
        <v>1067365.2624402209</v>
      </c>
      <c r="Y137" s="12">
        <f t="shared" si="164"/>
        <v>678205.80779999995</v>
      </c>
      <c r="Z137" s="12">
        <f t="shared" si="165"/>
        <v>951313.19220000017</v>
      </c>
      <c r="AA137" s="12">
        <f t="shared" si="166"/>
        <v>1388475.0226505783</v>
      </c>
      <c r="AB137" s="12">
        <f t="shared" si="167"/>
        <v>1323965.4591650923</v>
      </c>
      <c r="AC137" s="12">
        <f t="shared" si="187"/>
        <v>410780.07578863524</v>
      </c>
      <c r="AD137" s="12">
        <f t="shared" si="188"/>
        <v>656585.18665158574</v>
      </c>
      <c r="AE137" s="12">
        <f t="shared" si="168"/>
        <v>0.2675854903921967</v>
      </c>
      <c r="AF137" s="12">
        <f t="shared" si="169"/>
        <v>0.2532266991503731</v>
      </c>
      <c r="AK137" s="12">
        <f t="shared" si="170"/>
        <v>0.34799999999999998</v>
      </c>
      <c r="AM137" s="12">
        <f t="shared" si="171"/>
        <v>0.26400000000000001</v>
      </c>
      <c r="AN137" s="37"/>
      <c r="AO137" s="12">
        <f t="shared" si="172"/>
        <v>2.5025278325010308E-2</v>
      </c>
      <c r="AP137" s="12">
        <f t="shared" si="173"/>
        <v>26972.877453375582</v>
      </c>
      <c r="AQ137" s="12">
        <f t="shared" si="174"/>
        <v>44898.110863137583</v>
      </c>
      <c r="AR137" s="12">
        <f t="shared" si="175"/>
        <v>17667.736566305852</v>
      </c>
      <c r="AS137" s="12">
        <f t="shared" si="176"/>
        <v>112261.11596094914</v>
      </c>
      <c r="AT137" s="12">
        <f t="shared" si="177"/>
        <v>17496.406508089629</v>
      </c>
      <c r="AU137" s="12">
        <f t="shared" si="178"/>
        <v>229829.57936070047</v>
      </c>
      <c r="AV137" s="12">
        <f t="shared" si="179"/>
        <v>24350.169918963929</v>
      </c>
      <c r="AW137" s="12">
        <f t="shared" si="180"/>
        <v>67995.038072800569</v>
      </c>
      <c r="AX137" s="12">
        <f t="shared" si="181"/>
        <v>12075.814176695327</v>
      </c>
      <c r="AY137" s="12">
        <f t="shared" si="189"/>
        <v>0.2675854903921967</v>
      </c>
      <c r="AZ137" s="12">
        <f t="shared" si="190"/>
        <v>0.2532266991503731</v>
      </c>
      <c r="BA137" s="12">
        <f t="shared" si="191"/>
        <v>6.343104276790007E-2</v>
      </c>
      <c r="BB137" s="12">
        <f t="shared" si="192"/>
        <v>0.40698869475847893</v>
      </c>
      <c r="BC137" s="12">
        <f t="shared" si="193"/>
        <v>6959.5920947614395</v>
      </c>
      <c r="BD137" s="12">
        <f t="shared" si="194"/>
        <v>2210.7600902060435</v>
      </c>
      <c r="BE137" s="12">
        <f t="shared" si="195"/>
        <v>0.34799999999999998</v>
      </c>
      <c r="BF137" s="12">
        <f t="shared" si="182"/>
        <v>2825.4216371525199</v>
      </c>
      <c r="BG137" s="12">
        <f t="shared" si="196"/>
        <v>0.26400000000000001</v>
      </c>
      <c r="BH137" s="37"/>
      <c r="BI137" s="12">
        <f t="shared" si="197"/>
        <v>2.5025278325010308E-2</v>
      </c>
      <c r="BJ137" s="12">
        <f t="shared" si="198"/>
        <v>0.93765307511064566</v>
      </c>
      <c r="BK137" s="12">
        <f t="shared" si="183"/>
        <v>1.4472169723028068</v>
      </c>
      <c r="BL137" s="12">
        <f t="shared" si="184"/>
        <v>0.51456143616463812</v>
      </c>
      <c r="BM137" s="12">
        <f t="shared" si="199"/>
        <v>2.3636488030820879</v>
      </c>
      <c r="BN137" s="12">
        <f t="shared" si="200"/>
        <v>0.5048167702063493</v>
      </c>
      <c r="BO137" s="12">
        <f t="shared" si="201"/>
        <v>3.0801593277332695</v>
      </c>
      <c r="BP137" s="12">
        <f t="shared" si="202"/>
        <v>0.83536008045318388</v>
      </c>
      <c r="BQ137" s="12">
        <f t="shared" si="203"/>
        <v>1.8622559857534586</v>
      </c>
      <c r="BR137" s="12">
        <f t="shared" si="204"/>
        <v>0.13402587666439292</v>
      </c>
      <c r="BS137" s="12">
        <f t="shared" si="205"/>
        <v>-1.3183161734529594</v>
      </c>
      <c r="BT137" s="12">
        <f t="shared" si="206"/>
        <v>-1.3734701473898372</v>
      </c>
      <c r="BU137" s="12">
        <f t="shared" si="207"/>
        <v>-2.7578019038072634</v>
      </c>
      <c r="BV137" s="12">
        <f t="shared" si="208"/>
        <v>-0.89896987093152447</v>
      </c>
      <c r="BW137" s="12">
        <f t="shared" si="209"/>
        <v>2.3624223261791792</v>
      </c>
      <c r="BX137" s="12">
        <f t="shared" si="209"/>
        <v>1.2156378492432809</v>
      </c>
      <c r="BY137" s="12">
        <f t="shared" si="210"/>
        <v>0.34799999999999998</v>
      </c>
      <c r="BZ137" s="12">
        <f t="shared" si="211"/>
        <v>1.4609590661756255</v>
      </c>
      <c r="CA137" s="12">
        <f t="shared" si="212"/>
        <v>-1.3318061758358208</v>
      </c>
    </row>
    <row r="138" spans="1:79" x14ac:dyDescent="0.25">
      <c r="A138" s="10">
        <v>2006</v>
      </c>
      <c r="B138" s="6">
        <v>2.3397260273972601E-2</v>
      </c>
      <c r="C138" s="10">
        <v>1670306</v>
      </c>
      <c r="D138" s="6">
        <v>2456312</v>
      </c>
      <c r="E138" s="6">
        <v>943468</v>
      </c>
      <c r="F138" s="6">
        <v>0.87148342878490526</v>
      </c>
      <c r="G138" s="6">
        <v>60827.053999999996</v>
      </c>
      <c r="H138" s="6">
        <v>0.4199</v>
      </c>
      <c r="I138" s="6">
        <v>0.51977294679999997</v>
      </c>
      <c r="J138" s="4">
        <v>0.34899999999999998</v>
      </c>
      <c r="K138" s="6">
        <v>7628</v>
      </c>
      <c r="L138" s="6">
        <v>29138</v>
      </c>
      <c r="M138" s="8">
        <v>0.26200000000000001</v>
      </c>
      <c r="N138" s="12">
        <v>296121</v>
      </c>
      <c r="O138" s="12">
        <f t="shared" si="159"/>
        <v>0.1043660246288991</v>
      </c>
      <c r="P138" s="8">
        <v>30809</v>
      </c>
      <c r="Q138" s="8">
        <v>1671</v>
      </c>
      <c r="R138" s="8">
        <v>31.99978497228572</v>
      </c>
      <c r="S138" s="8">
        <f t="shared" si="186"/>
        <v>0.25220166578014575</v>
      </c>
      <c r="T138" s="36"/>
      <c r="U138" s="4">
        <f t="shared" si="160"/>
        <v>2.3397260273972601E-2</v>
      </c>
      <c r="V138" s="29">
        <f t="shared" si="161"/>
        <v>1670306</v>
      </c>
      <c r="W138" s="29">
        <f t="shared" si="162"/>
        <v>2818541.2583516301</v>
      </c>
      <c r="X138" s="29">
        <f t="shared" si="163"/>
        <v>1082600.0458958372</v>
      </c>
      <c r="Y138" s="12">
        <f t="shared" si="164"/>
        <v>701361.48939999996</v>
      </c>
      <c r="Z138" s="12">
        <f t="shared" si="165"/>
        <v>968944.51060000015</v>
      </c>
      <c r="AA138" s="12">
        <f t="shared" si="166"/>
        <v>1465001.4955308067</v>
      </c>
      <c r="AB138" s="12">
        <f t="shared" si="167"/>
        <v>1353539.7628208234</v>
      </c>
      <c r="AC138" s="12">
        <f t="shared" si="187"/>
        <v>458844.29156337725</v>
      </c>
      <c r="AD138" s="12">
        <f t="shared" si="188"/>
        <v>623755.75433246011</v>
      </c>
      <c r="AE138" s="12">
        <f t="shared" si="168"/>
        <v>0.26666487476904766</v>
      </c>
      <c r="AF138" s="12">
        <f t="shared" si="169"/>
        <v>0.25059464255915664</v>
      </c>
      <c r="AK138" s="12">
        <f t="shared" si="170"/>
        <v>0.34899999999999998</v>
      </c>
      <c r="AM138" s="12">
        <f t="shared" si="171"/>
        <v>0.26200000000000001</v>
      </c>
      <c r="AN138" s="37"/>
      <c r="AO138" s="12">
        <f t="shared" si="172"/>
        <v>2.3397260273972601E-2</v>
      </c>
      <c r="AP138" s="12">
        <f t="shared" si="173"/>
        <v>27459.919397049875</v>
      </c>
      <c r="AQ138" s="12">
        <f t="shared" si="174"/>
        <v>46336.968059502447</v>
      </c>
      <c r="AR138" s="12">
        <f t="shared" si="175"/>
        <v>17798.002281942463</v>
      </c>
      <c r="AS138" s="12">
        <f t="shared" si="176"/>
        <v>115304.20154821241</v>
      </c>
      <c r="AT138" s="12">
        <f t="shared" si="177"/>
        <v>17699.443602476258</v>
      </c>
      <c r="AU138" s="12">
        <f t="shared" si="178"/>
        <v>240847.02434065059</v>
      </c>
      <c r="AV138" s="12">
        <f t="shared" si="179"/>
        <v>24724.739583819315</v>
      </c>
      <c r="AW138" s="12">
        <f t="shared" si="180"/>
        <v>75434.245354604427</v>
      </c>
      <c r="AX138" s="12">
        <f t="shared" si="181"/>
        <v>11393.975273868911</v>
      </c>
      <c r="AY138" s="12">
        <f t="shared" si="189"/>
        <v>0.26666487476904766</v>
      </c>
      <c r="AZ138" s="12">
        <f t="shared" si="190"/>
        <v>0.25059464255915664</v>
      </c>
      <c r="BA138" s="12">
        <f t="shared" si="191"/>
        <v>6.2395808525839494E-2</v>
      </c>
      <c r="BB138" s="12">
        <f t="shared" si="192"/>
        <v>0.4064816410963627</v>
      </c>
      <c r="BC138" s="12">
        <f t="shared" si="193"/>
        <v>7065.5614439626934</v>
      </c>
      <c r="BD138" s="12">
        <f t="shared" si="194"/>
        <v>2242.5381961774151</v>
      </c>
      <c r="BE138" s="12">
        <f t="shared" si="195"/>
        <v>0.34899999999999998</v>
      </c>
      <c r="BF138" s="12">
        <f t="shared" si="182"/>
        <v>2868.7810837858215</v>
      </c>
      <c r="BG138" s="12">
        <f t="shared" si="196"/>
        <v>0.26200000000000001</v>
      </c>
      <c r="BH138" s="37"/>
      <c r="BI138" s="12">
        <f t="shared" si="197"/>
        <v>2.3397260273972601E-2</v>
      </c>
      <c r="BJ138" s="12">
        <f t="shared" si="198"/>
        <v>0.95554871780703743</v>
      </c>
      <c r="BK138" s="12">
        <f t="shared" si="183"/>
        <v>1.4787613414705376</v>
      </c>
      <c r="BL138" s="12">
        <f t="shared" si="184"/>
        <v>0.52190747240547852</v>
      </c>
      <c r="BM138" s="12">
        <f t="shared" si="199"/>
        <v>2.3903951195090936</v>
      </c>
      <c r="BN138" s="12">
        <f t="shared" si="200"/>
        <v>0.51635445695474547</v>
      </c>
      <c r="BO138" s="12">
        <f t="shared" si="201"/>
        <v>3.1269832309333494</v>
      </c>
      <c r="BP138" s="12">
        <f t="shared" si="202"/>
        <v>0.85062559770592405</v>
      </c>
      <c r="BQ138" s="12">
        <f t="shared" si="203"/>
        <v>1.9660826070834982</v>
      </c>
      <c r="BR138" s="12">
        <f t="shared" si="204"/>
        <v>7.5905983712218711E-2</v>
      </c>
      <c r="BS138" s="12">
        <f t="shared" si="205"/>
        <v>-1.3217625596209674</v>
      </c>
      <c r="BT138" s="12">
        <f t="shared" si="206"/>
        <v>-1.3839186152037728</v>
      </c>
      <c r="BU138" s="12">
        <f t="shared" si="207"/>
        <v>-2.7742571769230961</v>
      </c>
      <c r="BV138" s="12">
        <f t="shared" si="208"/>
        <v>-0.90021651436874806</v>
      </c>
      <c r="BW138" s="12">
        <f t="shared" si="209"/>
        <v>2.3775339419637667</v>
      </c>
      <c r="BX138" s="12">
        <f t="shared" si="209"/>
        <v>1.2299098082856099</v>
      </c>
      <c r="BY138" s="12">
        <f t="shared" si="210"/>
        <v>0.34899999999999998</v>
      </c>
      <c r="BZ138" s="12">
        <f t="shared" si="211"/>
        <v>1.4761886906994397</v>
      </c>
      <c r="CA138" s="12">
        <f t="shared" si="212"/>
        <v>-1.3394107752210402</v>
      </c>
    </row>
    <row r="139" spans="1:79" x14ac:dyDescent="0.25">
      <c r="A139" s="10">
        <v>2007</v>
      </c>
      <c r="B139" s="6">
        <v>3.1102739726027395E-2</v>
      </c>
      <c r="C139" s="10">
        <v>1712996</v>
      </c>
      <c r="D139" s="6">
        <v>2520659</v>
      </c>
      <c r="E139" s="6">
        <v>990466</v>
      </c>
      <c r="F139" s="6">
        <v>0.89369152058732182</v>
      </c>
      <c r="G139" s="6">
        <v>61319.091999999997</v>
      </c>
      <c r="H139" s="6">
        <v>0.42609999999999998</v>
      </c>
      <c r="I139" s="6">
        <v>0.51309508034235396</v>
      </c>
      <c r="J139" s="4">
        <v>0.35</v>
      </c>
      <c r="K139" s="6">
        <v>7656</v>
      </c>
      <c r="L139" s="6">
        <v>29378</v>
      </c>
      <c r="M139" s="8">
        <v>0.26100000000000001</v>
      </c>
      <c r="N139" s="12">
        <v>312995</v>
      </c>
      <c r="O139" s="12">
        <f t="shared" si="159"/>
        <v>0.1417061284807033</v>
      </c>
      <c r="P139" s="8">
        <v>31033</v>
      </c>
      <c r="Q139" s="8">
        <v>1655</v>
      </c>
      <c r="R139" s="8">
        <v>32.035398042918409</v>
      </c>
      <c r="S139" s="8">
        <f t="shared" si="186"/>
        <v>0.25272449857271745</v>
      </c>
      <c r="T139" s="36"/>
      <c r="U139" s="4">
        <f t="shared" si="160"/>
        <v>3.1102739726027395E-2</v>
      </c>
      <c r="V139" s="29">
        <f t="shared" si="161"/>
        <v>1712996</v>
      </c>
      <c r="W139" s="29">
        <f t="shared" si="162"/>
        <v>2820502.3119649356</v>
      </c>
      <c r="X139" s="29">
        <f t="shared" si="163"/>
        <v>1108286.2231355617</v>
      </c>
      <c r="Y139" s="12">
        <f t="shared" si="164"/>
        <v>729907.5956</v>
      </c>
      <c r="Z139" s="12">
        <f t="shared" si="165"/>
        <v>983088.40440000012</v>
      </c>
      <c r="AA139" s="12">
        <f t="shared" si="166"/>
        <v>1447185.8603634438</v>
      </c>
      <c r="AB139" s="12">
        <f t="shared" si="167"/>
        <v>1373316.4516014918</v>
      </c>
      <c r="AC139" s="12">
        <f t="shared" si="187"/>
        <v>457301.60216158297</v>
      </c>
      <c r="AD139" s="12">
        <f t="shared" si="188"/>
        <v>650984.62097397866</v>
      </c>
      <c r="AE139" s="12">
        <f t="shared" si="168"/>
        <v>0.2669616503576534</v>
      </c>
      <c r="AF139" s="12">
        <f t="shared" si="169"/>
        <v>0.25114259281883572</v>
      </c>
      <c r="AK139" s="12">
        <f t="shared" si="170"/>
        <v>0.35</v>
      </c>
      <c r="AM139" s="12">
        <f t="shared" si="171"/>
        <v>0.26100000000000001</v>
      </c>
      <c r="AN139" s="37"/>
      <c r="AO139" s="12">
        <f t="shared" si="172"/>
        <v>3.1102739726027395E-2</v>
      </c>
      <c r="AP139" s="12">
        <f t="shared" si="173"/>
        <v>27935.769172837721</v>
      </c>
      <c r="AQ139" s="12">
        <f t="shared" si="174"/>
        <v>45997.131072406228</v>
      </c>
      <c r="AR139" s="12">
        <f t="shared" si="175"/>
        <v>18074.080795840255</v>
      </c>
      <c r="AS139" s="12">
        <f t="shared" si="176"/>
        <v>119034.31244546152</v>
      </c>
      <c r="AT139" s="12">
        <f t="shared" si="177"/>
        <v>17813.708809212854</v>
      </c>
      <c r="AU139" s="12">
        <f t="shared" si="178"/>
        <v>236009.01663114058</v>
      </c>
      <c r="AV139" s="12">
        <f t="shared" si="179"/>
        <v>24884.699343657958</v>
      </c>
      <c r="AW139" s="12">
        <f t="shared" si="180"/>
        <v>74577.360369521281</v>
      </c>
      <c r="AX139" s="12">
        <f t="shared" si="181"/>
        <v>11795.938620986804</v>
      </c>
      <c r="AY139" s="12">
        <f t="shared" si="189"/>
        <v>0.2669616503576534</v>
      </c>
      <c r="AZ139" s="12">
        <f t="shared" si="190"/>
        <v>0.25114259281883572</v>
      </c>
      <c r="BA139" s="12">
        <f t="shared" si="191"/>
        <v>6.1253226942032397E-2</v>
      </c>
      <c r="BB139" s="12">
        <f t="shared" si="192"/>
        <v>0.40930475692629381</v>
      </c>
      <c r="BC139" s="12">
        <f t="shared" si="193"/>
        <v>7332.9609832284123</v>
      </c>
      <c r="BD139" s="12">
        <f t="shared" si="194"/>
        <v>2249.2118758999777</v>
      </c>
      <c r="BE139" s="12">
        <f t="shared" si="195"/>
        <v>0.35</v>
      </c>
      <c r="BF139" s="12">
        <f t="shared" si="182"/>
        <v>2920.7088704417488</v>
      </c>
      <c r="BG139" s="12">
        <f t="shared" si="196"/>
        <v>0.26100000000000001</v>
      </c>
      <c r="BH139" s="37"/>
      <c r="BI139" s="12">
        <f t="shared" si="197"/>
        <v>3.1102739726027395E-2</v>
      </c>
      <c r="BJ139" s="12">
        <f t="shared" si="198"/>
        <v>0.97272916966702438</v>
      </c>
      <c r="BK139" s="12">
        <f t="shared" si="183"/>
        <v>1.4714002793103576</v>
      </c>
      <c r="BL139" s="12">
        <f t="shared" si="184"/>
        <v>0.53730016450714213</v>
      </c>
      <c r="BM139" s="12">
        <f t="shared" si="199"/>
        <v>2.4222330441847992</v>
      </c>
      <c r="BN139" s="12">
        <f t="shared" si="200"/>
        <v>0.52278957145703064</v>
      </c>
      <c r="BO139" s="12">
        <f t="shared" si="201"/>
        <v>3.1066912631173276</v>
      </c>
      <c r="BP139" s="12">
        <f t="shared" si="202"/>
        <v>0.85707438316482698</v>
      </c>
      <c r="BQ139" s="12">
        <f t="shared" si="203"/>
        <v>1.9546582336063216</v>
      </c>
      <c r="BR139" s="12">
        <f t="shared" si="204"/>
        <v>0.11057654032174395</v>
      </c>
      <c r="BS139" s="12">
        <f t="shared" si="205"/>
        <v>-1.3206502625171721</v>
      </c>
      <c r="BT139" s="12">
        <f t="shared" si="206"/>
        <v>-1.3817344022776088</v>
      </c>
      <c r="BU139" s="12">
        <f t="shared" si="207"/>
        <v>-2.7927387461772186</v>
      </c>
      <c r="BV139" s="12">
        <f t="shared" si="208"/>
        <v>-0.8932952734494497</v>
      </c>
      <c r="BW139" s="12">
        <f t="shared" si="209"/>
        <v>2.4146808490116225</v>
      </c>
      <c r="BX139" s="12">
        <f t="shared" si="209"/>
        <v>1.2328813381019095</v>
      </c>
      <c r="BY139" s="12">
        <f t="shared" si="210"/>
        <v>0.35</v>
      </c>
      <c r="BZ139" s="12">
        <f t="shared" si="211"/>
        <v>1.4941278112925476</v>
      </c>
      <c r="CA139" s="12">
        <f t="shared" si="212"/>
        <v>-1.3432348716594436</v>
      </c>
    </row>
    <row r="140" spans="1:79" x14ac:dyDescent="0.25">
      <c r="A140" s="10">
        <v>2008</v>
      </c>
      <c r="B140" s="6">
        <v>1.871448087431694E-2</v>
      </c>
      <c r="C140" s="10">
        <v>1702252</v>
      </c>
      <c r="D140" s="6">
        <v>2512187</v>
      </c>
      <c r="E140" s="6">
        <v>1022124</v>
      </c>
      <c r="F140" s="6">
        <v>0.91893092209614091</v>
      </c>
      <c r="G140" s="6">
        <v>61823.82</v>
      </c>
      <c r="H140" s="6">
        <v>0.41676666666666667</v>
      </c>
      <c r="I140" s="6">
        <v>0.520098879515422</v>
      </c>
      <c r="J140" s="4">
        <v>0.35799999999999998</v>
      </c>
      <c r="K140" s="6">
        <v>7388</v>
      </c>
      <c r="L140" s="6">
        <v>29628</v>
      </c>
      <c r="M140" s="8">
        <v>0.249</v>
      </c>
      <c r="N140" s="12">
        <v>292575</v>
      </c>
      <c r="O140" s="12">
        <f t="shared" si="159"/>
        <v>0.15134632414494886</v>
      </c>
      <c r="P140" s="8">
        <v>31414</v>
      </c>
      <c r="Q140" s="8">
        <v>1786</v>
      </c>
      <c r="R140" s="8">
        <v>31.932009046337118</v>
      </c>
      <c r="S140" s="8">
        <f t="shared" si="186"/>
        <v>0.25097131958810193</v>
      </c>
      <c r="T140" s="36"/>
      <c r="U140" s="4">
        <f t="shared" si="160"/>
        <v>1.871448087431694E-2</v>
      </c>
      <c r="V140" s="29">
        <f t="shared" si="161"/>
        <v>1702252</v>
      </c>
      <c r="W140" s="29">
        <f t="shared" si="162"/>
        <v>2733814.8489655117</v>
      </c>
      <c r="X140" s="29">
        <f t="shared" si="163"/>
        <v>1112296.8826301645</v>
      </c>
      <c r="Y140" s="12">
        <f t="shared" si="164"/>
        <v>709441.89186666673</v>
      </c>
      <c r="Z140" s="12">
        <f t="shared" si="165"/>
        <v>992810.10813333327</v>
      </c>
      <c r="AA140" s="12">
        <f t="shared" si="166"/>
        <v>1421854.0397495853</v>
      </c>
      <c r="AB140" s="12">
        <f t="shared" si="167"/>
        <v>1311960.8092159263</v>
      </c>
      <c r="AC140" s="12">
        <f t="shared" si="187"/>
        <v>429285.80819940846</v>
      </c>
      <c r="AD140" s="12">
        <f t="shared" si="188"/>
        <v>683011.07443075604</v>
      </c>
      <c r="AE140" s="12">
        <f t="shared" si="168"/>
        <v>0.26610007538614266</v>
      </c>
      <c r="AF140" s="12">
        <f t="shared" si="169"/>
        <v>0.24929034672165298</v>
      </c>
      <c r="AK140" s="12">
        <f t="shared" si="170"/>
        <v>0.35799999999999998</v>
      </c>
      <c r="AM140" s="12">
        <f t="shared" si="171"/>
        <v>0.249</v>
      </c>
      <c r="AN140" s="37"/>
      <c r="AO140" s="12">
        <f t="shared" si="172"/>
        <v>1.871448087431694E-2</v>
      </c>
      <c r="AP140" s="12">
        <f t="shared" si="173"/>
        <v>27533.918156464613</v>
      </c>
      <c r="AQ140" s="12">
        <f t="shared" si="174"/>
        <v>44219.442424708017</v>
      </c>
      <c r="AR140" s="12">
        <f t="shared" si="175"/>
        <v>17991.396886024908</v>
      </c>
      <c r="AS140" s="12">
        <f t="shared" si="176"/>
        <v>114752.19290342568</v>
      </c>
      <c r="AT140" s="12">
        <f t="shared" si="177"/>
        <v>17842.998740135605</v>
      </c>
      <c r="AU140" s="12">
        <f t="shared" si="178"/>
        <v>229984.82457887352</v>
      </c>
      <c r="AV140" s="12">
        <f t="shared" si="179"/>
        <v>23578.844407578508</v>
      </c>
      <c r="AW140" s="12">
        <f t="shared" si="180"/>
        <v>69436.959443691521</v>
      </c>
      <c r="AX140" s="12">
        <f t="shared" si="181"/>
        <v>12275.223268506397</v>
      </c>
      <c r="AY140" s="12">
        <f t="shared" si="189"/>
        <v>0.26610007538614266</v>
      </c>
      <c r="AZ140" s="12">
        <f t="shared" si="190"/>
        <v>0.24929034672165298</v>
      </c>
      <c r="BA140" s="12">
        <f t="shared" si="191"/>
        <v>5.9745661041350082E-2</v>
      </c>
      <c r="BB140" s="12">
        <f t="shared" si="192"/>
        <v>0.38423729782248384</v>
      </c>
      <c r="BC140" s="12">
        <f t="shared" si="193"/>
        <v>7140.353962663844</v>
      </c>
      <c r="BD140" s="12">
        <f t="shared" si="194"/>
        <v>2301.5333199946099</v>
      </c>
      <c r="BE140" s="12">
        <f t="shared" si="195"/>
        <v>0.35799999999999998</v>
      </c>
      <c r="BF140" s="12">
        <f t="shared" si="182"/>
        <v>2927.164790603761</v>
      </c>
      <c r="BG140" s="12">
        <f t="shared" si="196"/>
        <v>0.249</v>
      </c>
      <c r="BH140" s="37"/>
      <c r="BI140" s="12">
        <f t="shared" si="197"/>
        <v>1.871448087431694E-2</v>
      </c>
      <c r="BJ140" s="12">
        <f t="shared" si="198"/>
        <v>0.95823988494020307</v>
      </c>
      <c r="BK140" s="12">
        <f t="shared" si="183"/>
        <v>1.431985818987074</v>
      </c>
      <c r="BL140" s="12">
        <f t="shared" si="184"/>
        <v>0.53271494562228694</v>
      </c>
      <c r="BM140" s="12">
        <f t="shared" si="199"/>
        <v>2.3855962117849558</v>
      </c>
      <c r="BN140" s="12">
        <f t="shared" si="200"/>
        <v>0.52443245659835669</v>
      </c>
      <c r="BO140" s="12">
        <f t="shared" si="201"/>
        <v>3.0808345794119547</v>
      </c>
      <c r="BP140" s="12">
        <f t="shared" si="202"/>
        <v>0.80317113935353046</v>
      </c>
      <c r="BQ140" s="12">
        <f t="shared" si="203"/>
        <v>1.8832405353376214</v>
      </c>
      <c r="BR140" s="12">
        <f t="shared" si="204"/>
        <v>0.15040411515292224</v>
      </c>
      <c r="BS140" s="12">
        <f t="shared" si="205"/>
        <v>-1.323882817698486</v>
      </c>
      <c r="BT140" s="12">
        <f t="shared" si="206"/>
        <v>-1.3891370107360053</v>
      </c>
      <c r="BU140" s="12">
        <f t="shared" si="207"/>
        <v>-2.8176587093621821</v>
      </c>
      <c r="BV140" s="12">
        <f t="shared" si="208"/>
        <v>-0.95649495417558317</v>
      </c>
      <c r="BW140" s="12">
        <f t="shared" si="209"/>
        <v>2.3880638103503107</v>
      </c>
      <c r="BX140" s="12">
        <f t="shared" si="209"/>
        <v>1.2558770223075018</v>
      </c>
      <c r="BY140" s="12">
        <f t="shared" si="210"/>
        <v>0.35799999999999998</v>
      </c>
      <c r="BZ140" s="12">
        <f t="shared" si="211"/>
        <v>1.4963357669218806</v>
      </c>
      <c r="CA140" s="12">
        <f t="shared" si="212"/>
        <v>-1.3903023825174294</v>
      </c>
    </row>
    <row r="141" spans="1:79" x14ac:dyDescent="0.25">
      <c r="A141" s="10">
        <v>2009</v>
      </c>
      <c r="B141" s="6">
        <v>-1.0561643835616436E-2</v>
      </c>
      <c r="C141" s="10">
        <v>1628583</v>
      </c>
      <c r="D141" s="6">
        <v>2437576</v>
      </c>
      <c r="E141" s="6">
        <v>998439</v>
      </c>
      <c r="F141" s="6">
        <v>0.93299451117935039</v>
      </c>
      <c r="G141" s="6">
        <v>62260.453000000001</v>
      </c>
      <c r="H141" s="6">
        <v>0.415300012</v>
      </c>
      <c r="I141" s="6">
        <v>0.54013490679999998</v>
      </c>
      <c r="J141" s="4">
        <v>0.33700000000000002</v>
      </c>
      <c r="K141" s="6">
        <v>7329</v>
      </c>
      <c r="L141" s="6">
        <v>29156</v>
      </c>
      <c r="M141" s="8">
        <v>0.251</v>
      </c>
      <c r="N141" s="12">
        <v>248099</v>
      </c>
      <c r="O141" s="12">
        <f t="shared" si="159"/>
        <v>-2.6511210663687113E-2</v>
      </c>
      <c r="P141" s="8">
        <v>31559</v>
      </c>
      <c r="Q141" s="8">
        <v>2403</v>
      </c>
      <c r="R141" s="8">
        <v>31.50652187549862</v>
      </c>
      <c r="S141" s="8">
        <f t="shared" si="186"/>
        <v>0.24256264768688218</v>
      </c>
      <c r="T141" s="36"/>
      <c r="U141" s="4">
        <f t="shared" si="160"/>
        <v>-1.0561643835616436E-2</v>
      </c>
      <c r="V141" s="29">
        <f t="shared" si="161"/>
        <v>1628583</v>
      </c>
      <c r="W141" s="29">
        <f t="shared" si="162"/>
        <v>2612637.020681703</v>
      </c>
      <c r="X141" s="29">
        <f t="shared" si="163"/>
        <v>1070144.5593049894</v>
      </c>
      <c r="Y141" s="12">
        <f t="shared" si="164"/>
        <v>676350.53944299603</v>
      </c>
      <c r="Z141" s="12">
        <f t="shared" si="165"/>
        <v>952232.46055700397</v>
      </c>
      <c r="AA141" s="12">
        <f t="shared" si="166"/>
        <v>1411176.4536681413</v>
      </c>
      <c r="AB141" s="12">
        <f t="shared" si="167"/>
        <v>1201460.5670135617</v>
      </c>
      <c r="AC141" s="12">
        <f t="shared" si="187"/>
        <v>393667.15145367332</v>
      </c>
      <c r="AD141" s="12">
        <f t="shared" si="188"/>
        <v>676477.40785131603</v>
      </c>
      <c r="AE141" s="12">
        <f t="shared" si="168"/>
        <v>0.26255434896248853</v>
      </c>
      <c r="AF141" s="12">
        <f t="shared" si="169"/>
        <v>0.24034134754514816</v>
      </c>
      <c r="AK141" s="12">
        <f t="shared" si="170"/>
        <v>0.33700000000000002</v>
      </c>
      <c r="AM141" s="12">
        <f t="shared" si="171"/>
        <v>0.251</v>
      </c>
      <c r="AN141" s="37"/>
      <c r="AO141" s="12">
        <f t="shared" si="172"/>
        <v>-1.0561643835616436E-2</v>
      </c>
      <c r="AP141" s="12">
        <f t="shared" si="173"/>
        <v>26157.583530592045</v>
      </c>
      <c r="AQ141" s="12">
        <f t="shared" si="174"/>
        <v>41963.026203514819</v>
      </c>
      <c r="AR141" s="12">
        <f t="shared" si="175"/>
        <v>17188.191022397306</v>
      </c>
      <c r="AS141" s="12">
        <f t="shared" si="176"/>
        <v>108632.44754145878</v>
      </c>
      <c r="AT141" s="12">
        <f t="shared" si="177"/>
        <v>16993.70975160685</v>
      </c>
      <c r="AU141" s="12">
        <f t="shared" si="178"/>
        <v>226656.95247481434</v>
      </c>
      <c r="AV141" s="12">
        <f t="shared" si="179"/>
        <v>21441.478840037096</v>
      </c>
      <c r="AW141" s="12">
        <f t="shared" si="180"/>
        <v>63229.085637021184</v>
      </c>
      <c r="AX141" s="12">
        <f t="shared" si="181"/>
        <v>12072.536065216871</v>
      </c>
      <c r="AY141" s="12">
        <f t="shared" si="189"/>
        <v>0.26255434896248853</v>
      </c>
      <c r="AZ141" s="12">
        <f t="shared" si="190"/>
        <v>0.24034134754514816</v>
      </c>
      <c r="BA141" s="12">
        <f t="shared" si="191"/>
        <v>6.0438235672384238E-2</v>
      </c>
      <c r="BB141" s="12">
        <f t="shared" si="192"/>
        <v>0.38635198330122084</v>
      </c>
      <c r="BC141" s="12">
        <f t="shared" si="193"/>
        <v>6853.231454576201</v>
      </c>
      <c r="BD141" s="12">
        <f t="shared" si="194"/>
        <v>2313.8320442094982</v>
      </c>
      <c r="BE141" s="12">
        <f t="shared" si="195"/>
        <v>0.33700000000000002</v>
      </c>
      <c r="BF141" s="12">
        <f t="shared" si="182"/>
        <v>2893.0826021751145</v>
      </c>
      <c r="BG141" s="12">
        <f t="shared" si="196"/>
        <v>0.251</v>
      </c>
      <c r="BH141" s="37"/>
      <c r="BI141" s="12">
        <f t="shared" si="197"/>
        <v>-1.0561643835616436E-2</v>
      </c>
      <c r="BJ141" s="12">
        <f t="shared" si="198"/>
        <v>0.90696040239598386</v>
      </c>
      <c r="BK141" s="12">
        <f t="shared" si="183"/>
        <v>1.379610154836336</v>
      </c>
      <c r="BL141" s="12">
        <f t="shared" si="184"/>
        <v>0.48704383231546816</v>
      </c>
      <c r="BM141" s="12">
        <f t="shared" si="199"/>
        <v>2.3307913959393747</v>
      </c>
      <c r="BN141" s="12">
        <f t="shared" si="200"/>
        <v>0.4756645137299525</v>
      </c>
      <c r="BO141" s="12">
        <f t="shared" si="201"/>
        <v>3.0662589046123019</v>
      </c>
      <c r="BP141" s="12">
        <f t="shared" si="202"/>
        <v>0.70814856232927803</v>
      </c>
      <c r="BQ141" s="12">
        <f t="shared" si="203"/>
        <v>1.7895856638190584</v>
      </c>
      <c r="BR141" s="12">
        <f t="shared" si="204"/>
        <v>0.13375437890444231</v>
      </c>
      <c r="BS141" s="12">
        <f t="shared" si="205"/>
        <v>-1.3372971747144176</v>
      </c>
      <c r="BT141" s="12">
        <f t="shared" si="206"/>
        <v>-1.4256950846862579</v>
      </c>
      <c r="BU141" s="12">
        <f t="shared" si="207"/>
        <v>-2.8061333333937442</v>
      </c>
      <c r="BV141" s="12">
        <f t="shared" si="208"/>
        <v>-0.95100645118432159</v>
      </c>
      <c r="BW141" s="12">
        <f t="shared" si="209"/>
        <v>2.347021746855777</v>
      </c>
      <c r="BX141" s="12">
        <f t="shared" si="209"/>
        <v>1.2612065043115506</v>
      </c>
      <c r="BY141" s="12">
        <f t="shared" si="210"/>
        <v>0.33700000000000002</v>
      </c>
      <c r="BZ141" s="12">
        <f t="shared" si="211"/>
        <v>1.4846240386395184</v>
      </c>
      <c r="CA141" s="12">
        <f t="shared" si="212"/>
        <v>-1.3823023398503531</v>
      </c>
    </row>
    <row r="142" spans="1:79" x14ac:dyDescent="0.25">
      <c r="A142" s="10">
        <v>2010</v>
      </c>
      <c r="B142" s="6">
        <v>-1.7000000000000001E-2</v>
      </c>
      <c r="C142" s="10">
        <v>1659772</v>
      </c>
      <c r="D142" s="6">
        <v>2775831</v>
      </c>
      <c r="E142" s="6">
        <v>1025426</v>
      </c>
      <c r="F142" s="6">
        <v>0.94738253205862011</v>
      </c>
      <c r="G142" s="6">
        <v>62759.423000000003</v>
      </c>
      <c r="H142" s="6">
        <v>0.38082829099999999</v>
      </c>
      <c r="I142" s="6">
        <v>0.54098328020390996</v>
      </c>
      <c r="J142" s="4">
        <v>0.34899999999999998</v>
      </c>
      <c r="K142" s="6">
        <v>7261</v>
      </c>
      <c r="L142" s="6">
        <v>29228</v>
      </c>
      <c r="M142" s="8">
        <v>0.248</v>
      </c>
      <c r="N142" s="12">
        <v>260396</v>
      </c>
      <c r="O142" s="12">
        <f t="shared" si="159"/>
        <v>6.7910959806746662E-2</v>
      </c>
      <c r="P142" s="8">
        <v>31725</v>
      </c>
      <c r="Q142" s="8">
        <v>2497</v>
      </c>
      <c r="R142" s="8">
        <v>31.599952770948001</v>
      </c>
      <c r="S142" s="8">
        <f t="shared" si="186"/>
        <v>0.24260662453093465</v>
      </c>
      <c r="T142" s="36"/>
      <c r="U142" s="4">
        <f t="shared" si="160"/>
        <v>-1.7000000000000001E-2</v>
      </c>
      <c r="V142" s="29">
        <f t="shared" si="161"/>
        <v>1659772</v>
      </c>
      <c r="W142" s="29">
        <f t="shared" si="162"/>
        <v>2930000.1911247433</v>
      </c>
      <c r="X142" s="29">
        <f t="shared" si="163"/>
        <v>1082377.9891442531</v>
      </c>
      <c r="Y142" s="12">
        <f t="shared" si="164"/>
        <v>632088.13420965197</v>
      </c>
      <c r="Z142" s="12">
        <f t="shared" si="165"/>
        <v>1027683.8657903479</v>
      </c>
      <c r="AA142" s="12">
        <f t="shared" si="166"/>
        <v>1585081.1143927467</v>
      </c>
      <c r="AB142" s="12">
        <f t="shared" si="167"/>
        <v>1344919.0767319966</v>
      </c>
      <c r="AC142" s="12">
        <f t="shared" si="187"/>
        <v>391613.28326939174</v>
      </c>
      <c r="AD142" s="12">
        <f t="shared" si="188"/>
        <v>690764.70587486122</v>
      </c>
      <c r="AE142" s="12">
        <f t="shared" si="168"/>
        <v>0.26333293975790001</v>
      </c>
      <c r="AF142" s="12">
        <f t="shared" si="169"/>
        <v>0.24030370061682738</v>
      </c>
      <c r="AK142" s="12">
        <f t="shared" si="170"/>
        <v>0.34899999999999998</v>
      </c>
      <c r="AM142" s="12">
        <f t="shared" si="171"/>
        <v>0.248</v>
      </c>
      <c r="AN142" s="37"/>
      <c r="AO142" s="12">
        <f t="shared" si="172"/>
        <v>-1.7000000000000001E-2</v>
      </c>
      <c r="AP142" s="12">
        <f t="shared" si="173"/>
        <v>26446.578388714632</v>
      </c>
      <c r="AQ142" s="12">
        <f t="shared" si="174"/>
        <v>46686.219392500519</v>
      </c>
      <c r="AR142" s="12">
        <f t="shared" si="175"/>
        <v>17246.4617647019</v>
      </c>
      <c r="AS142" s="12">
        <f t="shared" si="176"/>
        <v>100716.05250571725</v>
      </c>
      <c r="AT142" s="12">
        <f t="shared" si="177"/>
        <v>18194.41459793656</v>
      </c>
      <c r="AU142" s="12">
        <f t="shared" si="178"/>
        <v>252564.64107274322</v>
      </c>
      <c r="AV142" s="12">
        <f t="shared" si="179"/>
        <v>23810.839205806886</v>
      </c>
      <c r="AW142" s="12">
        <f t="shared" si="180"/>
        <v>62399.121048227556</v>
      </c>
      <c r="AX142" s="12">
        <f t="shared" si="181"/>
        <v>12229.499622087937</v>
      </c>
      <c r="AY142" s="12">
        <f t="shared" si="189"/>
        <v>0.26333293975790001</v>
      </c>
      <c r="AZ142" s="12">
        <f t="shared" si="190"/>
        <v>0.24030370061682738</v>
      </c>
      <c r="BA142" s="12">
        <f t="shared" si="191"/>
        <v>6.5121212331360132E-2</v>
      </c>
      <c r="BB142" s="12">
        <f t="shared" si="192"/>
        <v>0.36048158653837975</v>
      </c>
      <c r="BC142" s="12">
        <f t="shared" si="193"/>
        <v>6138.0906712494098</v>
      </c>
      <c r="BD142" s="12">
        <f t="shared" si="194"/>
        <v>2400.8960378471925</v>
      </c>
      <c r="BE142" s="12">
        <f t="shared" si="195"/>
        <v>0.34899999999999998</v>
      </c>
      <c r="BF142" s="12">
        <f t="shared" si="182"/>
        <v>2832.5724120915056</v>
      </c>
      <c r="BG142" s="12">
        <f t="shared" si="196"/>
        <v>0.248</v>
      </c>
      <c r="BH142" s="37"/>
      <c r="BI142" s="12">
        <f t="shared" si="197"/>
        <v>-1.7000000000000001E-2</v>
      </c>
      <c r="BJ142" s="12">
        <f t="shared" si="198"/>
        <v>0.91794804120851603</v>
      </c>
      <c r="BK142" s="12">
        <f t="shared" si="183"/>
        <v>1.4862702859302084</v>
      </c>
      <c r="BL142" s="12">
        <f t="shared" si="184"/>
        <v>0.49042826010604224</v>
      </c>
      <c r="BM142" s="12">
        <f t="shared" si="199"/>
        <v>2.2551264489704397</v>
      </c>
      <c r="BN142" s="12">
        <f t="shared" si="200"/>
        <v>0.543935909516438</v>
      </c>
      <c r="BO142" s="12">
        <f t="shared" si="201"/>
        <v>3.174488472957802</v>
      </c>
      <c r="BP142" s="12">
        <f t="shared" si="202"/>
        <v>0.81296215857401366</v>
      </c>
      <c r="BQ142" s="12">
        <f t="shared" si="203"/>
        <v>1.7763724422679881</v>
      </c>
      <c r="BR142" s="12">
        <f t="shared" si="204"/>
        <v>0.1466722876446557</v>
      </c>
      <c r="BS142" s="12">
        <f t="shared" si="205"/>
        <v>-1.3343361167805496</v>
      </c>
      <c r="BT142" s="12">
        <f t="shared" si="206"/>
        <v>-1.4258517363714951</v>
      </c>
      <c r="BU142" s="12">
        <f t="shared" si="207"/>
        <v>-2.7315049405790783</v>
      </c>
      <c r="BV142" s="12">
        <f t="shared" si="208"/>
        <v>-1.0203144011250769</v>
      </c>
      <c r="BW142" s="12">
        <f t="shared" si="209"/>
        <v>2.2368151888294849</v>
      </c>
      <c r="BX142" s="12">
        <f t="shared" si="209"/>
        <v>1.298143477404281</v>
      </c>
      <c r="BY142" s="12">
        <f t="shared" si="210"/>
        <v>0.34899999999999998</v>
      </c>
      <c r="BZ142" s="12">
        <f t="shared" si="211"/>
        <v>1.4634867389458752</v>
      </c>
      <c r="CA142" s="12">
        <f t="shared" si="212"/>
        <v>-1.3943265328171548</v>
      </c>
    </row>
    <row r="143" spans="1:79" x14ac:dyDescent="0.25">
      <c r="A143" s="10">
        <v>2011</v>
      </c>
      <c r="B143" s="6">
        <v>-2.5000000000000001E-2</v>
      </c>
      <c r="C143" s="10">
        <v>1684820</v>
      </c>
      <c r="D143" s="6">
        <v>2891019</v>
      </c>
      <c r="E143" s="6">
        <v>1057138</v>
      </c>
      <c r="F143" s="6">
        <v>0.96643795776403418</v>
      </c>
      <c r="G143" s="6">
        <v>63285.127000000008</v>
      </c>
      <c r="H143" s="6">
        <v>0.39149999600000002</v>
      </c>
      <c r="I143" s="6">
        <v>0.54002199066053902</v>
      </c>
      <c r="J143" s="4">
        <v>0.35299999999999998</v>
      </c>
      <c r="K143" s="6">
        <v>7197</v>
      </c>
      <c r="L143" s="6">
        <v>29376</v>
      </c>
      <c r="M143" s="8">
        <v>0.245</v>
      </c>
      <c r="N143" s="12">
        <v>265327</v>
      </c>
      <c r="O143" s="12">
        <f t="shared" si="159"/>
        <v>9.4354993602795978E-2</v>
      </c>
      <c r="P143" s="8">
        <v>31969</v>
      </c>
      <c r="Q143" s="8">
        <v>2593</v>
      </c>
      <c r="R143" s="8">
        <v>31.564001174083103</v>
      </c>
      <c r="S143" s="8">
        <f t="shared" si="186"/>
        <v>0.24169875465030322</v>
      </c>
      <c r="T143" s="36"/>
      <c r="U143" s="4">
        <f t="shared" si="160"/>
        <v>-2.5000000000000001E-2</v>
      </c>
      <c r="V143" s="29">
        <f t="shared" si="161"/>
        <v>1684820</v>
      </c>
      <c r="W143" s="29">
        <f t="shared" si="162"/>
        <v>2991417.065911511</v>
      </c>
      <c r="X143" s="29">
        <f t="shared" si="163"/>
        <v>1093849.8343399207</v>
      </c>
      <c r="Y143" s="12">
        <f t="shared" si="164"/>
        <v>659607.02326072007</v>
      </c>
      <c r="Z143" s="12">
        <f t="shared" si="165"/>
        <v>1025212.9767392799</v>
      </c>
      <c r="AA143" s="12">
        <f t="shared" si="166"/>
        <v>1615430.998829443</v>
      </c>
      <c r="AB143" s="12">
        <f t="shared" si="167"/>
        <v>1375986.067082068</v>
      </c>
      <c r="AC143" s="12">
        <f t="shared" si="187"/>
        <v>436952.33088738366</v>
      </c>
      <c r="AD143" s="12">
        <f t="shared" si="188"/>
        <v>656897.503452537</v>
      </c>
      <c r="AE143" s="12">
        <f t="shared" si="168"/>
        <v>0.26303334311735921</v>
      </c>
      <c r="AF143" s="12">
        <f t="shared" si="169"/>
        <v>0.23932824482063028</v>
      </c>
      <c r="AK143" s="12">
        <f t="shared" si="170"/>
        <v>0.35299999999999998</v>
      </c>
      <c r="AM143" s="12">
        <f t="shared" si="171"/>
        <v>0.245</v>
      </c>
      <c r="AN143" s="37"/>
      <c r="AO143" s="12">
        <f t="shared" si="172"/>
        <v>-2.5000000000000001E-2</v>
      </c>
      <c r="AP143" s="12">
        <f t="shared" si="173"/>
        <v>26622.684979363316</v>
      </c>
      <c r="AQ143" s="12">
        <f t="shared" si="174"/>
        <v>47268.879873015198</v>
      </c>
      <c r="AR143" s="12">
        <f t="shared" si="175"/>
        <v>17284.46929307609</v>
      </c>
      <c r="AS143" s="12">
        <f t="shared" si="176"/>
        <v>104227.81062929997</v>
      </c>
      <c r="AT143" s="12">
        <f t="shared" si="177"/>
        <v>17999.893240481462</v>
      </c>
      <c r="AU143" s="12">
        <f t="shared" si="178"/>
        <v>255262.34605319551</v>
      </c>
      <c r="AV143" s="12">
        <f t="shared" si="179"/>
        <v>24158.494741884049</v>
      </c>
      <c r="AW143" s="12">
        <f t="shared" si="180"/>
        <v>69045.027102084117</v>
      </c>
      <c r="AX143" s="12">
        <f t="shared" si="181"/>
        <v>11533.296203186306</v>
      </c>
      <c r="AY143" s="12">
        <f t="shared" si="189"/>
        <v>0.26303334311735921</v>
      </c>
      <c r="AZ143" s="12">
        <f t="shared" si="190"/>
        <v>0.23932824482063028</v>
      </c>
      <c r="BA143" s="12">
        <f t="shared" si="191"/>
        <v>6.2579821839896008E-2</v>
      </c>
      <c r="BB143" s="12">
        <f t="shared" si="192"/>
        <v>0.36236647255634202</v>
      </c>
      <c r="BC143" s="12">
        <f t="shared" si="193"/>
        <v>6336.9462716597054</v>
      </c>
      <c r="BD143" s="12">
        <f t="shared" si="194"/>
        <v>2371.6642049334087</v>
      </c>
      <c r="BE143" s="12">
        <f t="shared" si="195"/>
        <v>0.35299999999999998</v>
      </c>
      <c r="BF143" s="12">
        <f t="shared" si="182"/>
        <v>2848.3094521432104</v>
      </c>
      <c r="BG143" s="12">
        <f t="shared" si="196"/>
        <v>0.245</v>
      </c>
      <c r="BH143" s="37"/>
      <c r="BI143" s="12">
        <f t="shared" si="197"/>
        <v>-2.5000000000000001E-2</v>
      </c>
      <c r="BJ143" s="12">
        <f t="shared" si="198"/>
        <v>0.92458492387479541</v>
      </c>
      <c r="BK143" s="12">
        <f t="shared" si="183"/>
        <v>1.4986734009207701</v>
      </c>
      <c r="BL143" s="12">
        <f t="shared" si="184"/>
        <v>0.49262962233744495</v>
      </c>
      <c r="BM143" s="12">
        <f t="shared" si="199"/>
        <v>2.2894002431004483</v>
      </c>
      <c r="BN143" s="12">
        <f t="shared" si="200"/>
        <v>0.53318707955160793</v>
      </c>
      <c r="BO143" s="12">
        <f t="shared" si="201"/>
        <v>3.1851130771072644</v>
      </c>
      <c r="BP143" s="12">
        <f t="shared" si="202"/>
        <v>0.82745732015308693</v>
      </c>
      <c r="BQ143" s="12">
        <f t="shared" si="203"/>
        <v>1.8775801112224642</v>
      </c>
      <c r="BR143" s="12">
        <f t="shared" si="204"/>
        <v>8.8059426770872348E-2</v>
      </c>
      <c r="BS143" s="12">
        <f t="shared" si="205"/>
        <v>-1.3354744749263532</v>
      </c>
      <c r="BT143" s="12">
        <f t="shared" si="206"/>
        <v>-1.4299192600231831</v>
      </c>
      <c r="BU143" s="12">
        <f t="shared" si="207"/>
        <v>-2.771312387663063</v>
      </c>
      <c r="BV143" s="12">
        <f t="shared" si="208"/>
        <v>-1.0150992241142227</v>
      </c>
      <c r="BW143" s="12">
        <f t="shared" si="209"/>
        <v>2.2686984524167171</v>
      </c>
      <c r="BX143" s="12">
        <f t="shared" si="209"/>
        <v>1.2858933655219107</v>
      </c>
      <c r="BY143" s="12">
        <f t="shared" si="210"/>
        <v>0.35299999999999998</v>
      </c>
      <c r="BZ143" s="12">
        <f t="shared" si="211"/>
        <v>1.4690271042210787</v>
      </c>
      <c r="CA143" s="12">
        <f t="shared" si="212"/>
        <v>-1.4064970684374101</v>
      </c>
    </row>
    <row r="144" spans="1:79" x14ac:dyDescent="0.25">
      <c r="A144" s="10">
        <v>2012</v>
      </c>
      <c r="B144" s="6">
        <v>-0.02</v>
      </c>
      <c r="C144" s="10">
        <v>1706942</v>
      </c>
      <c r="D144" s="6">
        <v>2918904</v>
      </c>
      <c r="E144" s="6">
        <v>1095763</v>
      </c>
      <c r="F144" s="6">
        <v>0.98131278039909964</v>
      </c>
      <c r="G144" s="6">
        <v>63704.995999999999</v>
      </c>
      <c r="H144" s="6">
        <v>0.39130565499999997</v>
      </c>
      <c r="I144" s="15">
        <v>0.53</v>
      </c>
      <c r="J144" s="4">
        <v>0.34499999999999997</v>
      </c>
      <c r="K144" s="6">
        <v>7086</v>
      </c>
      <c r="L144" s="6">
        <v>29696</v>
      </c>
      <c r="M144" s="8">
        <v>0.23899999999999999</v>
      </c>
      <c r="N144" s="12">
        <v>271534</v>
      </c>
      <c r="O144" s="12">
        <f t="shared" si="159"/>
        <v>7.3013190859376631E-2</v>
      </c>
      <c r="P144" s="8">
        <v>32268</v>
      </c>
      <c r="Q144" s="8">
        <v>2572</v>
      </c>
      <c r="R144" s="8">
        <v>31.828632855731517</v>
      </c>
      <c r="S144" s="8">
        <f t="shared" si="186"/>
        <v>0.24409711408717696</v>
      </c>
      <c r="T144" s="36"/>
      <c r="U144" s="4">
        <f t="shared" si="160"/>
        <v>-0.02</v>
      </c>
      <c r="V144" s="29">
        <f t="shared" si="161"/>
        <v>1706942</v>
      </c>
      <c r="W144" s="29">
        <f t="shared" si="162"/>
        <v>2974488.9277941356</v>
      </c>
      <c r="X144" s="29">
        <f t="shared" si="163"/>
        <v>1116629.7045008966</v>
      </c>
      <c r="Y144" s="12">
        <f t="shared" si="164"/>
        <v>667936.05735700997</v>
      </c>
      <c r="Z144" s="12">
        <f t="shared" si="165"/>
        <v>1039005.9426429899</v>
      </c>
      <c r="AA144" s="12">
        <f t="shared" si="166"/>
        <v>1576479.131730892</v>
      </c>
      <c r="AB144" s="12">
        <f t="shared" si="167"/>
        <v>1398009.7960632436</v>
      </c>
      <c r="AC144" s="12">
        <f t="shared" si="187"/>
        <v>411194.46598270617</v>
      </c>
      <c r="AD144" s="12">
        <f t="shared" si="188"/>
        <v>705435.23851819057</v>
      </c>
      <c r="AE144" s="12">
        <f t="shared" si="168"/>
        <v>0.26523860713109598</v>
      </c>
      <c r="AF144" s="12">
        <f t="shared" si="169"/>
        <v>0.24174805930451929</v>
      </c>
      <c r="AK144" s="12">
        <f t="shared" si="170"/>
        <v>0.34499999999999997</v>
      </c>
      <c r="AM144" s="12">
        <f t="shared" si="171"/>
        <v>0.23899999999999999</v>
      </c>
      <c r="AN144" s="37"/>
      <c r="AO144" s="12">
        <f t="shared" si="172"/>
        <v>-0.02</v>
      </c>
      <c r="AP144" s="12">
        <f t="shared" si="173"/>
        <v>26794.47621345114</v>
      </c>
      <c r="AQ144" s="12">
        <f t="shared" si="174"/>
        <v>46691.611562052931</v>
      </c>
      <c r="AR144" s="12">
        <f t="shared" si="175"/>
        <v>17528.133970856801</v>
      </c>
      <c r="AS144" s="12">
        <f t="shared" si="176"/>
        <v>104848.30065086418</v>
      </c>
      <c r="AT144" s="12">
        <f t="shared" si="177"/>
        <v>18121.829053738576</v>
      </c>
      <c r="AU144" s="12">
        <f t="shared" si="178"/>
        <v>247465.54127888053</v>
      </c>
      <c r="AV144" s="12">
        <f t="shared" si="179"/>
        <v>24383.397149072083</v>
      </c>
      <c r="AW144" s="12">
        <f t="shared" si="180"/>
        <v>64546.659100756588</v>
      </c>
      <c r="AX144" s="12">
        <f t="shared" si="181"/>
        <v>12303.853400867938</v>
      </c>
      <c r="AY144" s="12">
        <f t="shared" si="189"/>
        <v>0.26523860713109598</v>
      </c>
      <c r="AZ144" s="12">
        <f t="shared" si="190"/>
        <v>0.24174805930451929</v>
      </c>
      <c r="BA144" s="12">
        <f t="shared" si="191"/>
        <v>6.1077573744749473E-2</v>
      </c>
      <c r="BB144" s="12">
        <f t="shared" si="192"/>
        <v>0.35337933031068336</v>
      </c>
      <c r="BC144" s="12">
        <f t="shared" si="193"/>
        <v>6396.7777066343606</v>
      </c>
      <c r="BD144" s="12">
        <f t="shared" si="194"/>
        <v>2364.3930176600315</v>
      </c>
      <c r="BE144" s="12">
        <f t="shared" si="195"/>
        <v>0.34499999999999997</v>
      </c>
      <c r="BF144" s="12">
        <f t="shared" si="182"/>
        <v>2857.4573781225022</v>
      </c>
      <c r="BG144" s="12">
        <f t="shared" si="196"/>
        <v>0.23899999999999999</v>
      </c>
      <c r="BH144" s="37"/>
      <c r="BI144" s="12">
        <f t="shared" si="197"/>
        <v>-0.02</v>
      </c>
      <c r="BJ144" s="12">
        <f t="shared" si="198"/>
        <v>0.9310170075919344</v>
      </c>
      <c r="BK144" s="12">
        <f t="shared" si="183"/>
        <v>1.4863857773590259</v>
      </c>
      <c r="BL144" s="12">
        <f t="shared" si="184"/>
        <v>0.50662849826968548</v>
      </c>
      <c r="BM144" s="12">
        <f t="shared" si="199"/>
        <v>2.2953358025430259</v>
      </c>
      <c r="BN144" s="12">
        <f t="shared" si="200"/>
        <v>0.5399384894335636</v>
      </c>
      <c r="BO144" s="12">
        <f t="shared" si="201"/>
        <v>3.1540925979171019</v>
      </c>
      <c r="BP144" s="12">
        <f t="shared" si="202"/>
        <v>0.83672370873881929</v>
      </c>
      <c r="BQ144" s="12">
        <f t="shared" si="203"/>
        <v>1.8102096119446485</v>
      </c>
      <c r="BR144" s="12">
        <f t="shared" si="204"/>
        <v>0.15273375069579606</v>
      </c>
      <c r="BS144" s="12">
        <f t="shared" si="205"/>
        <v>-1.3271254538483879</v>
      </c>
      <c r="BT144" s="12">
        <f t="shared" si="206"/>
        <v>-1.4198591723768426</v>
      </c>
      <c r="BU144" s="12">
        <f t="shared" si="207"/>
        <v>-2.7956105220017178</v>
      </c>
      <c r="BV144" s="12">
        <f t="shared" si="208"/>
        <v>-1.0402132088922555</v>
      </c>
      <c r="BW144" s="12">
        <f t="shared" si="209"/>
        <v>2.2780958408617678</v>
      </c>
      <c r="BX144" s="12">
        <f t="shared" si="209"/>
        <v>1.2828227974757083</v>
      </c>
      <c r="BY144" s="12">
        <f t="shared" si="210"/>
        <v>0.34499999999999997</v>
      </c>
      <c r="BZ144" s="12">
        <f t="shared" si="211"/>
        <v>1.4722336614077554</v>
      </c>
      <c r="CA144" s="12">
        <f t="shared" si="212"/>
        <v>-1.4312917270506265</v>
      </c>
    </row>
    <row r="145" spans="1:79" x14ac:dyDescent="0.25">
      <c r="A145" s="10">
        <v>2013</v>
      </c>
      <c r="B145" s="6">
        <v>-2.1000000000000001E-2</v>
      </c>
      <c r="C145" s="10">
        <v>1739563</v>
      </c>
      <c r="D145" s="6">
        <v>3028846</v>
      </c>
      <c r="E145" s="6">
        <v>1138546</v>
      </c>
      <c r="F145" s="6">
        <v>1</v>
      </c>
      <c r="G145" s="6">
        <v>64105.628999999994</v>
      </c>
      <c r="H145" s="6">
        <v>0.41289788500000002</v>
      </c>
      <c r="I145" s="15">
        <v>0.53300000000000003</v>
      </c>
      <c r="J145" s="4">
        <v>0.34399999999999997</v>
      </c>
      <c r="K145" s="6">
        <v>7011</v>
      </c>
      <c r="L145" s="6">
        <v>30044</v>
      </c>
      <c r="M145" s="8">
        <v>0.23300000000000001</v>
      </c>
      <c r="N145" s="12">
        <v>280224</v>
      </c>
      <c r="O145" s="12">
        <f t="shared" si="159"/>
        <v>4.0321679867989624E-2</v>
      </c>
      <c r="P145" s="8">
        <v>32518</v>
      </c>
      <c r="Q145" s="8">
        <v>2474</v>
      </c>
      <c r="R145" s="8">
        <v>32.036187627010207</v>
      </c>
      <c r="S145" s="8">
        <f t="shared" si="186"/>
        <v>0.24665703637623643</v>
      </c>
      <c r="T145" s="36"/>
      <c r="U145" s="4">
        <f t="shared" si="160"/>
        <v>-2.1000000000000001E-2</v>
      </c>
      <c r="V145" s="29">
        <f t="shared" si="161"/>
        <v>1739563</v>
      </c>
      <c r="W145" s="29">
        <f t="shared" si="162"/>
        <v>3028846</v>
      </c>
      <c r="X145" s="29">
        <f t="shared" si="163"/>
        <v>1138546</v>
      </c>
      <c r="Y145" s="12">
        <f t="shared" si="164"/>
        <v>718261.88352425501</v>
      </c>
      <c r="Z145" s="12">
        <f t="shared" si="165"/>
        <v>1021301.116475745</v>
      </c>
      <c r="AA145" s="12">
        <f t="shared" si="166"/>
        <v>1614374.9180000001</v>
      </c>
      <c r="AB145" s="12">
        <f t="shared" si="167"/>
        <v>1414471.0819999999</v>
      </c>
      <c r="AC145" s="12">
        <f t="shared" si="187"/>
        <v>422297.18456838932</v>
      </c>
      <c r="AD145" s="12">
        <f t="shared" si="188"/>
        <v>716248.81543161056</v>
      </c>
      <c r="AE145" s="12">
        <f t="shared" si="168"/>
        <v>0.26696823022508503</v>
      </c>
      <c r="AF145" s="12">
        <f t="shared" si="169"/>
        <v>0.24440023705969766</v>
      </c>
      <c r="AK145" s="12">
        <f t="shared" si="170"/>
        <v>0.34399999999999997</v>
      </c>
      <c r="AM145" s="12">
        <f t="shared" si="171"/>
        <v>0.23300000000000001</v>
      </c>
      <c r="AN145" s="37"/>
      <c r="AO145" s="12">
        <f t="shared" si="172"/>
        <v>-2.1000000000000001E-2</v>
      </c>
      <c r="AP145" s="12">
        <f t="shared" si="173"/>
        <v>27135.885368194424</v>
      </c>
      <c r="AQ145" s="12">
        <f t="shared" si="174"/>
        <v>47247.738572224291</v>
      </c>
      <c r="AR145" s="12">
        <f t="shared" si="175"/>
        <v>17760.468429379271</v>
      </c>
      <c r="AS145" s="12">
        <f t="shared" si="176"/>
        <v>112043.49676129923</v>
      </c>
      <c r="AT145" s="12">
        <f t="shared" si="177"/>
        <v>17701.706324516112</v>
      </c>
      <c r="AU145" s="12">
        <f t="shared" si="178"/>
        <v>251830.44658995548</v>
      </c>
      <c r="AV145" s="12">
        <f t="shared" si="179"/>
        <v>24516.326570254161</v>
      </c>
      <c r="AW145" s="12">
        <f t="shared" si="180"/>
        <v>65875.211140723593</v>
      </c>
      <c r="AX145" s="12">
        <f t="shared" si="181"/>
        <v>12414.385905896565</v>
      </c>
      <c r="AY145" s="12">
        <f t="shared" si="189"/>
        <v>0.26696823022508503</v>
      </c>
      <c r="AZ145" s="12">
        <f t="shared" si="190"/>
        <v>0.24440023705969766</v>
      </c>
      <c r="BA145" s="12">
        <f t="shared" si="191"/>
        <v>5.6430417414223381E-2</v>
      </c>
      <c r="BB145" s="12">
        <f t="shared" si="192"/>
        <v>0.35717806944027108</v>
      </c>
      <c r="BC145" s="12">
        <f t="shared" si="193"/>
        <v>6769.1240938849987</v>
      </c>
      <c r="BD145" s="12">
        <f t="shared" si="194"/>
        <v>2288.2705755886927</v>
      </c>
      <c r="BE145" s="12">
        <f t="shared" si="195"/>
        <v>0.34399999999999997</v>
      </c>
      <c r="BF145" s="12">
        <f t="shared" si="182"/>
        <v>2862.6234962584699</v>
      </c>
      <c r="BG145" s="12">
        <f t="shared" si="196"/>
        <v>0.23300000000000001</v>
      </c>
      <c r="BH145" s="37"/>
      <c r="BI145" s="12">
        <f t="shared" si="197"/>
        <v>-2.1000000000000001E-2</v>
      </c>
      <c r="BJ145" s="12">
        <f t="shared" si="198"/>
        <v>0.94367828801371512</v>
      </c>
      <c r="BK145" s="12">
        <f t="shared" si="183"/>
        <v>1.4982260446464715</v>
      </c>
      <c r="BL145" s="12">
        <f t="shared" si="184"/>
        <v>0.51979636550170338</v>
      </c>
      <c r="BM145" s="12">
        <f t="shared" si="199"/>
        <v>2.3617084125989063</v>
      </c>
      <c r="BN145" s="12">
        <f t="shared" si="200"/>
        <v>0.51648229020578962</v>
      </c>
      <c r="BO145" s="12">
        <f t="shared" si="201"/>
        <v>3.1715772828242246</v>
      </c>
      <c r="BP145" s="12">
        <f t="shared" si="202"/>
        <v>0.84216053899105814</v>
      </c>
      <c r="BQ145" s="12">
        <f t="shared" si="203"/>
        <v>1.8305834647860599</v>
      </c>
      <c r="BR145" s="12">
        <f t="shared" si="204"/>
        <v>0.1616772066114702</v>
      </c>
      <c r="BS145" s="12">
        <f t="shared" si="205"/>
        <v>-1.3206256155825415</v>
      </c>
      <c r="BT145" s="12">
        <f t="shared" si="206"/>
        <v>-1.4089480817191375</v>
      </c>
      <c r="BU145" s="12">
        <f t="shared" si="207"/>
        <v>-2.8747469500016276</v>
      </c>
      <c r="BV145" s="12">
        <f t="shared" si="208"/>
        <v>-1.0295208276085108</v>
      </c>
      <c r="BW145" s="12">
        <f t="shared" si="209"/>
        <v>2.334673158659418</v>
      </c>
      <c r="BX145" s="12">
        <f t="shared" si="209"/>
        <v>1.2500977857118691</v>
      </c>
      <c r="BY145" s="12">
        <f t="shared" si="210"/>
        <v>0.34399999999999997</v>
      </c>
      <c r="BZ145" s="12">
        <f t="shared" si="211"/>
        <v>1.4740399713722716</v>
      </c>
      <c r="CA145" s="12">
        <f t="shared" si="212"/>
        <v>-1.4567168254164364</v>
      </c>
    </row>
    <row r="146" spans="1:79" x14ac:dyDescent="0.25">
      <c r="A146" s="10">
        <v>2014</v>
      </c>
      <c r="B146" s="6">
        <v>-1.7000000000000001E-2</v>
      </c>
      <c r="C146" s="10">
        <v>1792976</v>
      </c>
      <c r="D146" s="6">
        <v>3239384</v>
      </c>
      <c r="E146" s="6">
        <v>1182902</v>
      </c>
      <c r="F146" s="6">
        <v>1.0164553234399123</v>
      </c>
      <c r="G146" s="6">
        <v>64596.754000000001</v>
      </c>
      <c r="H146" s="15">
        <v>0.40860000000000002</v>
      </c>
      <c r="I146" s="15">
        <v>0.54100000000000004</v>
      </c>
      <c r="J146" s="4">
        <v>0.33899999999999997</v>
      </c>
      <c r="K146" s="6">
        <v>6949</v>
      </c>
      <c r="L146" s="6">
        <v>30757</v>
      </c>
      <c r="M146" s="8">
        <v>0.22600000000000001</v>
      </c>
      <c r="N146" s="12">
        <v>298872</v>
      </c>
      <c r="O146" s="12">
        <f t="shared" si="159"/>
        <v>7.3201609225506226E-2</v>
      </c>
      <c r="P146" s="8">
        <v>32783</v>
      </c>
      <c r="Q146" s="8">
        <v>2026</v>
      </c>
      <c r="R146" s="8">
        <v>32.158698338928644</v>
      </c>
      <c r="S146" s="8">
        <f t="shared" si="186"/>
        <v>0.25142733652869581</v>
      </c>
      <c r="T146" s="36"/>
      <c r="U146" s="4">
        <f t="shared" si="160"/>
        <v>-1.7000000000000001E-2</v>
      </c>
      <c r="V146" s="29">
        <f t="shared" si="161"/>
        <v>1792976</v>
      </c>
      <c r="W146" s="29">
        <f t="shared" si="162"/>
        <v>3186941.8412185591</v>
      </c>
      <c r="X146" s="29">
        <f t="shared" si="163"/>
        <v>1163752.0830692241</v>
      </c>
      <c r="Y146" s="12">
        <f t="shared" si="164"/>
        <v>732609.99360000005</v>
      </c>
      <c r="Z146" s="12">
        <f t="shared" si="165"/>
        <v>1060366.0063999998</v>
      </c>
      <c r="AA146" s="12">
        <f t="shared" si="166"/>
        <v>1724135.5360992406</v>
      </c>
      <c r="AB146" s="12">
        <f t="shared" si="167"/>
        <v>1462806.3051193184</v>
      </c>
      <c r="AC146" s="12">
        <f t="shared" si="187"/>
        <v>455302.16333633056</v>
      </c>
      <c r="AD146" s="12">
        <f t="shared" si="188"/>
        <v>708449.91973289347</v>
      </c>
      <c r="AE146" s="12">
        <f t="shared" si="168"/>
        <v>0.26798915282440539</v>
      </c>
      <c r="AF146" s="12">
        <f t="shared" si="169"/>
        <v>0.24958713471806146</v>
      </c>
      <c r="AK146" s="12">
        <f t="shared" si="170"/>
        <v>0.33899999999999997</v>
      </c>
      <c r="AM146" s="12">
        <f t="shared" si="171"/>
        <v>0.22600000000000001</v>
      </c>
      <c r="AN146" s="37"/>
      <c r="AO146" s="12">
        <f t="shared" si="172"/>
        <v>-1.7000000000000001E-2</v>
      </c>
      <c r="AP146" s="12">
        <f t="shared" si="173"/>
        <v>27756.441136345642</v>
      </c>
      <c r="AQ146" s="12">
        <f t="shared" si="174"/>
        <v>49335.944050974438</v>
      </c>
      <c r="AR146" s="12">
        <f t="shared" si="175"/>
        <v>18015.643372254031</v>
      </c>
      <c r="AS146" s="12">
        <f t="shared" si="176"/>
        <v>113412.81848310831</v>
      </c>
      <c r="AT146" s="12">
        <f t="shared" si="177"/>
        <v>18239.065875594235</v>
      </c>
      <c r="AU146" s="12">
        <f t="shared" si="178"/>
        <v>266907.45731577172</v>
      </c>
      <c r="AV146" s="12">
        <f t="shared" si="179"/>
        <v>25161.331465996958</v>
      </c>
      <c r="AW146" s="12">
        <f t="shared" si="180"/>
        <v>70483.75268768621</v>
      </c>
      <c r="AX146" s="12">
        <f t="shared" si="181"/>
        <v>12185.853448317121</v>
      </c>
      <c r="AY146" s="12">
        <f t="shared" si="189"/>
        <v>0.26798915282440539</v>
      </c>
      <c r="AZ146" s="12">
        <f t="shared" si="190"/>
        <v>0.24958713471806146</v>
      </c>
      <c r="BA146" s="12">
        <f t="shared" si="191"/>
        <v>5.5310817425354868E-2</v>
      </c>
      <c r="BB146" s="12">
        <f t="shared" si="192"/>
        <v>0.3439296584376057</v>
      </c>
      <c r="BC146" s="12">
        <f t="shared" si="193"/>
        <v>6715.3999017867727</v>
      </c>
      <c r="BD146" s="12">
        <f t="shared" si="194"/>
        <v>2305.2974478719061</v>
      </c>
      <c r="BE146" s="12">
        <f t="shared" si="195"/>
        <v>0.33899999999999997</v>
      </c>
      <c r="BF146" s="12">
        <f t="shared" si="182"/>
        <v>2851.8455541916373</v>
      </c>
      <c r="BG146" s="12">
        <f t="shared" si="196"/>
        <v>0.22600000000000001</v>
      </c>
      <c r="BH146" s="37"/>
      <c r="BI146" s="12">
        <f t="shared" si="197"/>
        <v>-1.7000000000000001E-2</v>
      </c>
      <c r="BJ146" s="12">
        <f t="shared" si="198"/>
        <v>0.96628917903724398</v>
      </c>
      <c r="BK146" s="12">
        <f t="shared" si="183"/>
        <v>1.5414741564053742</v>
      </c>
      <c r="BL146" s="12">
        <f t="shared" si="184"/>
        <v>0.53406170946180298</v>
      </c>
      <c r="BM146" s="12">
        <f t="shared" si="199"/>
        <v>2.3738556754326745</v>
      </c>
      <c r="BN146" s="12">
        <f t="shared" si="200"/>
        <v>0.54638702313130982</v>
      </c>
      <c r="BO146" s="12">
        <f t="shared" si="201"/>
        <v>3.2297232492637642</v>
      </c>
      <c r="BP146" s="12">
        <f t="shared" si="202"/>
        <v>0.86812960314160825</v>
      </c>
      <c r="BQ146" s="12">
        <f t="shared" si="203"/>
        <v>1.8982034776853245</v>
      </c>
      <c r="BR146" s="12">
        <f t="shared" si="204"/>
        <v>0.14309697827776341</v>
      </c>
      <c r="BS146" s="12">
        <f t="shared" si="205"/>
        <v>-1.3168087738261973</v>
      </c>
      <c r="BT146" s="12">
        <f t="shared" si="206"/>
        <v>-1.3879471874127915</v>
      </c>
      <c r="BU146" s="12">
        <f t="shared" si="207"/>
        <v>-2.8947867761052817</v>
      </c>
      <c r="BV146" s="12">
        <f t="shared" si="208"/>
        <v>-1.0673181238039171</v>
      </c>
      <c r="BW146" s="12">
        <f t="shared" si="209"/>
        <v>2.3267048423318837</v>
      </c>
      <c r="BX146" s="12">
        <f t="shared" si="209"/>
        <v>1.2575111733777826</v>
      </c>
      <c r="BY146" s="12">
        <f t="shared" si="210"/>
        <v>0.33899999999999997</v>
      </c>
      <c r="BZ146" s="12">
        <f t="shared" si="211"/>
        <v>1.4702678082012703</v>
      </c>
      <c r="CA146" s="12">
        <f t="shared" si="212"/>
        <v>-1.487220279709851</v>
      </c>
    </row>
    <row r="147" spans="1:79" x14ac:dyDescent="0.25">
      <c r="A147" s="10">
        <v>2015</v>
      </c>
      <c r="B147" s="6">
        <v>-1.1000000000000001E-2</v>
      </c>
      <c r="C147" s="10">
        <v>1832318</v>
      </c>
      <c r="D147" s="6">
        <v>3324231</v>
      </c>
      <c r="E147" s="6">
        <v>1214687</v>
      </c>
      <c r="F147" s="6">
        <v>1.0220463915106439</v>
      </c>
      <c r="G147" s="6">
        <v>65110</v>
      </c>
      <c r="H147" s="15">
        <v>0.41980000000000001</v>
      </c>
      <c r="I147" s="15">
        <v>0.54100000000000004</v>
      </c>
      <c r="J147" s="4">
        <v>0.34399999999999997</v>
      </c>
      <c r="K147" s="6">
        <v>6865</v>
      </c>
      <c r="L147" s="6">
        <v>31296</v>
      </c>
      <c r="M147" s="8">
        <v>0.23403675041761837</v>
      </c>
      <c r="N147" s="12">
        <v>309144</v>
      </c>
      <c r="O147" s="12">
        <f t="shared" si="159"/>
        <v>7.0238739902423908E-2</v>
      </c>
      <c r="P147" s="8">
        <v>33077</v>
      </c>
      <c r="Q147" s="8">
        <v>1781</v>
      </c>
      <c r="R147" s="8">
        <v>32.097282971471643</v>
      </c>
      <c r="S147" s="8">
        <f t="shared" si="186"/>
        <v>0.2530752909562477</v>
      </c>
      <c r="T147" s="36"/>
      <c r="U147" s="4">
        <f t="shared" si="160"/>
        <v>-1.1000000000000001E-2</v>
      </c>
      <c r="V147" s="29">
        <f t="shared" si="161"/>
        <v>1832318</v>
      </c>
      <c r="W147" s="29">
        <f t="shared" si="162"/>
        <v>3252524.5699332627</v>
      </c>
      <c r="X147" s="29">
        <f t="shared" si="163"/>
        <v>1188485.1901924158</v>
      </c>
      <c r="Y147" s="12">
        <f t="shared" si="164"/>
        <v>769207.09640000004</v>
      </c>
      <c r="Z147" s="12">
        <f t="shared" si="165"/>
        <v>1063110.9036000001</v>
      </c>
      <c r="AA147" s="12">
        <f t="shared" si="166"/>
        <v>1759615.7923338951</v>
      </c>
      <c r="AB147" s="12">
        <f t="shared" si="167"/>
        <v>1492908.7775993675</v>
      </c>
      <c r="AC147" s="12">
        <f t="shared" si="187"/>
        <v>417017.29658722447</v>
      </c>
      <c r="AD147" s="12">
        <f t="shared" si="188"/>
        <v>771467.89360519138</v>
      </c>
      <c r="AE147" s="12">
        <f t="shared" si="168"/>
        <v>0.26747735809559703</v>
      </c>
      <c r="AF147" s="12">
        <f t="shared" si="169"/>
        <v>0.25147506127409774</v>
      </c>
      <c r="AK147" s="12">
        <f t="shared" si="170"/>
        <v>0.34399999999999997</v>
      </c>
      <c r="AM147" s="12">
        <f t="shared" si="171"/>
        <v>0.23403675041761837</v>
      </c>
      <c r="AN147" s="37"/>
      <c r="AO147" s="12">
        <f t="shared" si="172"/>
        <v>-1.1000000000000001E-2</v>
      </c>
      <c r="AP147" s="12">
        <f t="shared" si="173"/>
        <v>28141.882967286132</v>
      </c>
      <c r="AQ147" s="12">
        <f t="shared" si="174"/>
        <v>49954.301488761521</v>
      </c>
      <c r="AR147" s="12">
        <f t="shared" si="175"/>
        <v>18253.497008023591</v>
      </c>
      <c r="AS147" s="12">
        <f t="shared" si="176"/>
        <v>118139.62469666719</v>
      </c>
      <c r="AT147" s="12">
        <f t="shared" si="177"/>
        <v>18142.133886243791</v>
      </c>
      <c r="AU147" s="12">
        <f t="shared" si="178"/>
        <v>270252.77105419984</v>
      </c>
      <c r="AV147" s="12">
        <f t="shared" si="179"/>
        <v>25476.693759268375</v>
      </c>
      <c r="AW147" s="12">
        <f t="shared" si="180"/>
        <v>64048.118044420902</v>
      </c>
      <c r="AX147" s="12">
        <f t="shared" si="181"/>
        <v>13165.20578175722</v>
      </c>
      <c r="AY147" s="12">
        <f t="shared" si="189"/>
        <v>0.26747735809559703</v>
      </c>
      <c r="AZ147" s="12">
        <f t="shared" si="190"/>
        <v>0.25147506127409774</v>
      </c>
      <c r="BA147" s="12">
        <f t="shared" si="191"/>
        <v>5.574958323430642E-2</v>
      </c>
      <c r="BB147" s="12">
        <f t="shared" si="192"/>
        <v>0.36303529020313091</v>
      </c>
      <c r="BC147" s="12">
        <f t="shared" si="193"/>
        <v>6978.5247430657855</v>
      </c>
      <c r="BD147" s="12">
        <f t="shared" si="194"/>
        <v>2272.4744120545092</v>
      </c>
      <c r="BE147" s="12">
        <f t="shared" si="195"/>
        <v>0.34399999999999997</v>
      </c>
      <c r="BF147" s="12">
        <f t="shared" si="182"/>
        <v>2867.5200555899332</v>
      </c>
      <c r="BG147" s="12">
        <f t="shared" si="196"/>
        <v>0.23403675041761837</v>
      </c>
      <c r="BH147" s="37"/>
      <c r="BI147" s="12">
        <f t="shared" si="197"/>
        <v>-1.1000000000000001E-2</v>
      </c>
      <c r="BJ147" s="12">
        <f t="shared" si="198"/>
        <v>0.98008021646532495</v>
      </c>
      <c r="BK147" s="12">
        <f t="shared" si="183"/>
        <v>1.553929870035319</v>
      </c>
      <c r="BL147" s="12">
        <f t="shared" si="184"/>
        <v>0.54717793130773174</v>
      </c>
      <c r="BM147" s="12">
        <f t="shared" si="199"/>
        <v>2.4146884378637661</v>
      </c>
      <c r="BN147" s="12">
        <f t="shared" si="200"/>
        <v>0.54105832482831784</v>
      </c>
      <c r="BO147" s="12">
        <f t="shared" si="201"/>
        <v>3.2421789628937092</v>
      </c>
      <c r="BP147" s="12">
        <f t="shared" si="202"/>
        <v>0.88058531677155338</v>
      </c>
      <c r="BQ147" s="12">
        <f t="shared" si="203"/>
        <v>1.802455898067695</v>
      </c>
      <c r="BR147" s="12">
        <f t="shared" si="204"/>
        <v>0.22039867655632925</v>
      </c>
      <c r="BS147" s="12">
        <f t="shared" si="205"/>
        <v>-1.3187203588617478</v>
      </c>
      <c r="BT147" s="12">
        <f t="shared" si="206"/>
        <v>-1.3804114543029609</v>
      </c>
      <c r="BU147" s="12">
        <f t="shared" si="207"/>
        <v>-2.8868853442876734</v>
      </c>
      <c r="BV147" s="12">
        <f t="shared" si="208"/>
        <v>-1.0132552312522249</v>
      </c>
      <c r="BW147" s="12">
        <f t="shared" si="209"/>
        <v>2.3651390001988779</v>
      </c>
      <c r="BX147" s="12">
        <f t="shared" si="209"/>
        <v>1.2431707478089251</v>
      </c>
      <c r="BY147" s="12">
        <f t="shared" si="210"/>
        <v>0.34399999999999997</v>
      </c>
      <c r="BZ147" s="12">
        <f t="shared" si="211"/>
        <v>1.4757490247246023</v>
      </c>
      <c r="CA147" s="12">
        <f t="shared" si="212"/>
        <v>-1.4522771228892322</v>
      </c>
    </row>
    <row r="148" spans="1:79" x14ac:dyDescent="0.25">
      <c r="A148" s="10">
        <v>2016</v>
      </c>
      <c r="B148" s="6">
        <v>-1.2024590163934428E-2</v>
      </c>
      <c r="C148" s="10">
        <v>1865410</v>
      </c>
      <c r="D148" s="7">
        <f>D155*(F148/F143)</f>
        <v>3465848.1553927595</v>
      </c>
      <c r="E148" s="6">
        <v>1262206</v>
      </c>
      <c r="F148" s="6">
        <v>1.0397912523252262</v>
      </c>
      <c r="G148" s="6">
        <v>65573</v>
      </c>
      <c r="H148" s="15">
        <v>0.40129999999999999</v>
      </c>
      <c r="I148" s="15">
        <v>0.56599999999999995</v>
      </c>
      <c r="J148" s="4">
        <v>0.34899999999999998</v>
      </c>
      <c r="L148" s="6">
        <v>31741</v>
      </c>
      <c r="M148" s="8">
        <v>0.23200000000000001</v>
      </c>
      <c r="N148" s="12">
        <v>310816</v>
      </c>
      <c r="O148" s="12">
        <f t="shared" si="159"/>
        <v>1.0932481007224315</v>
      </c>
      <c r="P148" s="8">
        <v>33375</v>
      </c>
      <c r="Q148" s="8">
        <v>1634</v>
      </c>
      <c r="R148" s="8">
        <v>32.084397791131579</v>
      </c>
      <c r="S148" s="8">
        <f t="shared" si="186"/>
        <v>0.25427986773740513</v>
      </c>
      <c r="T148" s="36"/>
      <c r="U148" s="4">
        <f t="shared" si="160"/>
        <v>-1.2024590163934428E-2</v>
      </c>
      <c r="V148" s="29">
        <f t="shared" si="161"/>
        <v>1865410</v>
      </c>
      <c r="W148" s="29">
        <f t="shared" si="162"/>
        <v>3333215.342639477</v>
      </c>
      <c r="X148" s="29">
        <f t="shared" si="163"/>
        <v>1213903.2687353354</v>
      </c>
      <c r="Y148" s="12">
        <f t="shared" si="164"/>
        <v>748589.03299999994</v>
      </c>
      <c r="Z148" s="12">
        <f t="shared" si="165"/>
        <v>1116820.9669999999</v>
      </c>
      <c r="AA148" s="12">
        <f t="shared" si="166"/>
        <v>1886599.8839339437</v>
      </c>
      <c r="AB148" s="12">
        <f t="shared" si="167"/>
        <v>1446615.4587055333</v>
      </c>
      <c r="AC148" s="12">
        <f t="shared" si="187"/>
        <v>613214.59546439361</v>
      </c>
      <c r="AD148" s="12">
        <f t="shared" si="188"/>
        <v>600688.67327094183</v>
      </c>
      <c r="AE148" s="12">
        <f t="shared" si="168"/>
        <v>0.26736998159276315</v>
      </c>
      <c r="AF148" s="12">
        <f t="shared" si="169"/>
        <v>0.2528254106423653</v>
      </c>
      <c r="AK148" s="12">
        <f t="shared" si="170"/>
        <v>0.34899999999999998</v>
      </c>
      <c r="AM148" s="12">
        <f t="shared" si="171"/>
        <v>0.23200000000000001</v>
      </c>
      <c r="AN148" s="37"/>
      <c r="AO148" s="12">
        <f t="shared" si="172"/>
        <v>-1.2024590163934428E-2</v>
      </c>
      <c r="AP148" s="12">
        <f t="shared" si="173"/>
        <v>28447.836762081955</v>
      </c>
      <c r="AQ148" s="12">
        <f t="shared" si="174"/>
        <v>50832.131252794243</v>
      </c>
      <c r="AR148" s="12">
        <f t="shared" si="175"/>
        <v>18512.242367061677</v>
      </c>
      <c r="AS148" s="12">
        <f t="shared" si="176"/>
        <v>114161.16892623487</v>
      </c>
      <c r="AT148" s="12">
        <f t="shared" si="177"/>
        <v>18924.133188287182</v>
      </c>
      <c r="AU148" s="12">
        <f t="shared" si="178"/>
        <v>287709.86289081536</v>
      </c>
      <c r="AV148" s="12">
        <f t="shared" si="179"/>
        <v>24512.383293014114</v>
      </c>
      <c r="AW148" s="12">
        <f t="shared" si="180"/>
        <v>93516.324625134366</v>
      </c>
      <c r="AX148" s="12">
        <f t="shared" si="181"/>
        <v>10178.455449498046</v>
      </c>
      <c r="AY148" s="12">
        <f t="shared" si="189"/>
        <v>0.26736998159276315</v>
      </c>
      <c r="AZ148" s="12">
        <f t="shared" si="190"/>
        <v>0.2528254106423653</v>
      </c>
      <c r="BA148" s="12">
        <f t="shared" si="191"/>
        <v>5.7812110640418649E-2</v>
      </c>
      <c r="BB148" s="12">
        <f t="shared" si="192"/>
        <v>0.34875563721396363</v>
      </c>
      <c r="BC148" s="12">
        <f t="shared" si="193"/>
        <v>6619.9259222230849</v>
      </c>
      <c r="BD148" s="12">
        <f t="shared" si="194"/>
        <v>2389.0532469516079</v>
      </c>
      <c r="BE148" s="12">
        <f t="shared" si="195"/>
        <v>0.34899999999999998</v>
      </c>
      <c r="BF148" s="12">
        <f t="shared" si="182"/>
        <v>2874.0172322835847</v>
      </c>
      <c r="BG148" s="12">
        <f t="shared" si="196"/>
        <v>0.23200000000000001</v>
      </c>
      <c r="BH148" s="37"/>
      <c r="BI148" s="12">
        <f t="shared" si="197"/>
        <v>-1.2024590163934428E-2</v>
      </c>
      <c r="BJ148" s="12">
        <f t="shared" si="198"/>
        <v>0.99089337395663479</v>
      </c>
      <c r="BK148" s="12">
        <f t="shared" si="183"/>
        <v>1.571349912371131</v>
      </c>
      <c r="BL148" s="12">
        <f t="shared" si="184"/>
        <v>0.56125351555287706</v>
      </c>
      <c r="BM148" s="12">
        <f t="shared" si="199"/>
        <v>2.3804324652414142</v>
      </c>
      <c r="BN148" s="12">
        <f t="shared" si="200"/>
        <v>0.58325924856363009</v>
      </c>
      <c r="BO148" s="12">
        <f t="shared" si="201"/>
        <v>3.3047738045862225</v>
      </c>
      <c r="BP148" s="12">
        <f t="shared" si="202"/>
        <v>0.84199968314722506</v>
      </c>
      <c r="BQ148" s="12">
        <f t="shared" si="203"/>
        <v>2.1809572687333407</v>
      </c>
      <c r="BR148" s="12">
        <f t="shared" si="204"/>
        <v>-3.6905471649354704E-2</v>
      </c>
      <c r="BS148" s="12">
        <f t="shared" si="205"/>
        <v>-1.3191218809272367</v>
      </c>
      <c r="BT148" s="12">
        <f t="shared" si="206"/>
        <v>-1.3750561049793997</v>
      </c>
      <c r="BU148" s="12">
        <f t="shared" si="207"/>
        <v>-2.8505569986006067</v>
      </c>
      <c r="BV148" s="12">
        <f t="shared" si="208"/>
        <v>-1.0533837819228227</v>
      </c>
      <c r="BW148" s="12">
        <f t="shared" si="209"/>
        <v>2.3123856405146141</v>
      </c>
      <c r="BX148" s="12">
        <f t="shared" si="209"/>
        <v>1.2931986171050429</v>
      </c>
      <c r="BY148" s="12">
        <f t="shared" si="210"/>
        <v>0.34899999999999998</v>
      </c>
      <c r="BZ148" s="12">
        <f t="shared" si="211"/>
        <v>1.4780122441869834</v>
      </c>
      <c r="CA148" s="12">
        <f t="shared" si="212"/>
        <v>-1.4610179073158271</v>
      </c>
    </row>
    <row r="153" spans="1:79" x14ac:dyDescent="0.25">
      <c r="A153" s="10" t="s">
        <v>37</v>
      </c>
      <c r="B153" s="6">
        <f>AVERAGE(B2:B148)</f>
        <v>2.0209938734740869E-2</v>
      </c>
      <c r="C153" s="10">
        <f t="shared" ref="C153:BG153" si="213">AVERAGE(C2:C148)</f>
        <v>569215.05551331723</v>
      </c>
      <c r="D153" s="6">
        <f t="shared" si="213"/>
        <v>489585.3867111518</v>
      </c>
      <c r="E153" s="6">
        <f t="shared" si="213"/>
        <v>176196.8675123424</v>
      </c>
      <c r="F153" s="6">
        <f t="shared" si="213"/>
        <v>0.2060242724183739</v>
      </c>
      <c r="G153" s="6">
        <f t="shared" si="213"/>
        <v>47684.439722817071</v>
      </c>
      <c r="H153" s="6">
        <f t="shared" si="213"/>
        <v>0.39784511813386092</v>
      </c>
      <c r="I153" s="6">
        <f t="shared" si="213"/>
        <v>0.75659173310674677</v>
      </c>
      <c r="J153" s="6">
        <f t="shared" si="213"/>
        <v>0.23096686914613601</v>
      </c>
      <c r="K153" s="6">
        <f t="shared" si="213"/>
        <v>6343.2893992070249</v>
      </c>
      <c r="L153" s="6">
        <f t="shared" si="213"/>
        <v>21458.606625651886</v>
      </c>
      <c r="M153" s="6">
        <f t="shared" si="213"/>
        <v>0.27168323253901733</v>
      </c>
      <c r="N153" s="6">
        <f t="shared" si="213"/>
        <v>88155.088183707107</v>
      </c>
      <c r="O153" s="6">
        <f t="shared" si="213"/>
        <v>4.4649423978287341E-2</v>
      </c>
      <c r="P153" s="6">
        <f t="shared" si="213"/>
        <v>23104.28614758309</v>
      </c>
      <c r="Q153" s="6">
        <f t="shared" si="213"/>
        <v>1284.4012967825183</v>
      </c>
      <c r="R153" s="6">
        <f t="shared" si="213"/>
        <v>44.829000376804508</v>
      </c>
      <c r="S153" s="6"/>
      <c r="T153" s="6"/>
      <c r="U153" s="6">
        <f t="shared" si="213"/>
        <v>2.0209938734740869E-2</v>
      </c>
      <c r="V153" s="6">
        <f t="shared" si="213"/>
        <v>569215.05551331723</v>
      </c>
      <c r="W153" s="6">
        <f t="shared" si="213"/>
        <v>1062141.1881212639</v>
      </c>
      <c r="X153" s="6">
        <f t="shared" si="213"/>
        <v>380028.11491834774</v>
      </c>
      <c r="Y153" s="6">
        <f t="shared" si="213"/>
        <v>212035.61547915495</v>
      </c>
      <c r="Z153" s="6">
        <f t="shared" si="213"/>
        <v>357179.44003416225</v>
      </c>
      <c r="AA153" s="6">
        <f t="shared" si="213"/>
        <v>654883.19551278732</v>
      </c>
      <c r="AB153" s="6">
        <f t="shared" si="213"/>
        <v>407257.99260847695</v>
      </c>
      <c r="AC153" s="6">
        <f t="shared" si="213"/>
        <v>131158.89929142236</v>
      </c>
      <c r="AD153" s="6">
        <f t="shared" si="213"/>
        <v>248869.21562692538</v>
      </c>
      <c r="AE153" s="6">
        <f t="shared" si="213"/>
        <v>0.37357500314003761</v>
      </c>
      <c r="AF153" s="6">
        <f t="shared" si="213"/>
        <v>0.35153628473234927</v>
      </c>
      <c r="AG153" s="6" t="e">
        <f t="shared" si="213"/>
        <v>#DIV/0!</v>
      </c>
      <c r="AH153" s="6" t="e">
        <f t="shared" si="213"/>
        <v>#DIV/0!</v>
      </c>
      <c r="AI153" s="6" t="e">
        <f t="shared" si="213"/>
        <v>#DIV/0!</v>
      </c>
      <c r="AJ153" s="6" t="e">
        <f t="shared" si="213"/>
        <v>#DIV/0!</v>
      </c>
      <c r="AK153" s="6">
        <f t="shared" si="213"/>
        <v>0.23096686914613601</v>
      </c>
      <c r="AL153" s="6" t="e">
        <f t="shared" si="213"/>
        <v>#DIV/0!</v>
      </c>
      <c r="AM153" s="6">
        <f t="shared" si="213"/>
        <v>0.27168323253901733</v>
      </c>
      <c r="AN153" s="6"/>
      <c r="AO153" s="6">
        <f t="shared" si="213"/>
        <v>2.0209938734740869E-2</v>
      </c>
      <c r="AP153" s="6">
        <f t="shared" si="213"/>
        <v>10561.113811000219</v>
      </c>
      <c r="AQ153" s="6">
        <f t="shared" si="213"/>
        <v>19752.378546968066</v>
      </c>
      <c r="AR153" s="6">
        <f t="shared" si="213"/>
        <v>7155.1837904621898</v>
      </c>
      <c r="AS153" s="6">
        <f t="shared" si="213"/>
        <v>39830.944339141133</v>
      </c>
      <c r="AT153" s="6">
        <f t="shared" si="213"/>
        <v>7308.910418984563</v>
      </c>
      <c r="AU153" s="6">
        <f t="shared" si="213"/>
        <v>126535.46968086039</v>
      </c>
      <c r="AV153" s="6">
        <f t="shared" si="213"/>
        <v>7887.5906432022539</v>
      </c>
      <c r="AW153" s="6">
        <f t="shared" si="213"/>
        <v>24908.872863771852</v>
      </c>
      <c r="AX153" s="6">
        <f t="shared" si="213"/>
        <v>5182.5516712055614</v>
      </c>
      <c r="AY153" s="6">
        <f t="shared" si="213"/>
        <v>0.37357500314003761</v>
      </c>
      <c r="AZ153" s="6">
        <f t="shared" si="213"/>
        <v>0.35153628473234927</v>
      </c>
      <c r="BA153" s="6">
        <f t="shared" si="213"/>
        <v>7.7585611618317618E-2</v>
      </c>
      <c r="BB153" s="6">
        <f t="shared" si="213"/>
        <v>0.38726426510621587</v>
      </c>
      <c r="BC153" s="6">
        <f t="shared" si="213"/>
        <v>2472.5745786915281</v>
      </c>
      <c r="BD153" s="6">
        <f t="shared" si="213"/>
        <v>1176.2719993267544</v>
      </c>
      <c r="BE153" s="6">
        <f t="shared" si="213"/>
        <v>0.23096686914613601</v>
      </c>
      <c r="BF153" s="6">
        <f t="shared" si="213"/>
        <v>1191.2995043389701</v>
      </c>
      <c r="BG153" s="6">
        <f t="shared" si="213"/>
        <v>0.27168323253901733</v>
      </c>
    </row>
    <row r="154" spans="1:79" x14ac:dyDescent="0.25">
      <c r="D154" s="6" t="s">
        <v>3</v>
      </c>
    </row>
    <row r="155" spans="1:79" x14ac:dyDescent="0.25">
      <c r="A155" s="10">
        <v>2016</v>
      </c>
      <c r="D155" s="6">
        <v>3221345.8285282413</v>
      </c>
    </row>
    <row r="157" spans="1:79" x14ac:dyDescent="0.25">
      <c r="A157" s="12" t="s">
        <v>9</v>
      </c>
    </row>
    <row r="158" spans="1:79" x14ac:dyDescent="0.25">
      <c r="A158" s="12" t="s">
        <v>10</v>
      </c>
    </row>
    <row r="159" spans="1:79" x14ac:dyDescent="0.25">
      <c r="A159" s="12" t="s">
        <v>11</v>
      </c>
      <c r="Q159" s="5"/>
      <c r="R159" s="5"/>
      <c r="S159" s="5"/>
    </row>
    <row r="160" spans="1:79" x14ac:dyDescent="0.25">
      <c r="A160" s="12" t="s">
        <v>12</v>
      </c>
    </row>
    <row r="161" spans="1:1" x14ac:dyDescent="0.25">
      <c r="A161" t="s">
        <v>96</v>
      </c>
    </row>
    <row r="162" spans="1:1" x14ac:dyDescent="0.25">
      <c r="A162" t="s">
        <v>95</v>
      </c>
    </row>
    <row r="163" spans="1:1" x14ac:dyDescent="0.25">
      <c r="A163" s="16" t="s">
        <v>97</v>
      </c>
    </row>
  </sheetData>
  <mergeCells count="3">
    <mergeCell ref="T1:T148"/>
    <mergeCell ref="AN1:AN148"/>
    <mergeCell ref="BH1:BH148"/>
  </mergeCell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EDDE7-5791-4AD2-872E-2510E1096E38}">
  <dimension ref="A1:Z148"/>
  <sheetViews>
    <sheetView workbookViewId="0">
      <selection activeCell="I21" sqref="I21"/>
    </sheetView>
  </sheetViews>
  <sheetFormatPr defaultRowHeight="15" x14ac:dyDescent="0.25"/>
  <cols>
    <col min="1" max="1" width="14.28515625" style="21" bestFit="1" customWidth="1"/>
    <col min="2" max="5" width="11.7109375" style="22" bestFit="1" customWidth="1"/>
    <col min="6" max="6" width="11.140625" style="22" bestFit="1" customWidth="1"/>
    <col min="7" max="7" width="11.7109375" style="22" bestFit="1" customWidth="1"/>
    <col min="8" max="8" width="11.140625" style="22" bestFit="1" customWidth="1"/>
    <col min="9" max="15" width="11.7109375" style="22" bestFit="1" customWidth="1"/>
    <col min="16" max="16" width="11.140625" style="22" bestFit="1" customWidth="1"/>
    <col min="17" max="17" width="11.7109375" style="22" bestFit="1" customWidth="1"/>
    <col min="18" max="18" width="11.140625" style="22" bestFit="1" customWidth="1"/>
    <col min="19" max="20" width="11.7109375" style="22" bestFit="1" customWidth="1"/>
    <col min="21" max="21" width="11.7109375" style="17" bestFit="1" customWidth="1"/>
    <col min="22" max="25" width="11.140625" style="21" bestFit="1" customWidth="1"/>
    <col min="26" max="26" width="10.5703125" style="21" bestFit="1" customWidth="1"/>
    <col min="27" max="16384" width="9.140625" style="22"/>
  </cols>
  <sheetData>
    <row r="1" spans="1:26" s="19" customFormat="1" x14ac:dyDescent="0.25">
      <c r="A1" s="18" t="s">
        <v>0</v>
      </c>
      <c r="B1" s="19" t="s">
        <v>17</v>
      </c>
      <c r="C1" s="19" t="s">
        <v>18</v>
      </c>
      <c r="D1" s="19" t="s">
        <v>20</v>
      </c>
      <c r="E1" s="19" t="s">
        <v>19</v>
      </c>
      <c r="F1" s="19" t="s">
        <v>21</v>
      </c>
      <c r="G1" s="19" t="s">
        <v>22</v>
      </c>
      <c r="H1" s="19" t="s">
        <v>23</v>
      </c>
      <c r="I1" s="19" t="s">
        <v>24</v>
      </c>
      <c r="J1" s="19" t="s">
        <v>25</v>
      </c>
      <c r="K1" s="19" t="s">
        <v>26</v>
      </c>
      <c r="L1" s="19" t="s">
        <v>27</v>
      </c>
      <c r="M1" s="19" t="s">
        <v>28</v>
      </c>
      <c r="N1" s="19" t="s">
        <v>29</v>
      </c>
      <c r="O1" s="19" t="s">
        <v>30</v>
      </c>
      <c r="P1" s="19" t="s">
        <v>31</v>
      </c>
      <c r="Q1" s="19" t="s">
        <v>32</v>
      </c>
      <c r="R1" s="19" t="s">
        <v>13</v>
      </c>
      <c r="S1" s="19" t="s">
        <v>33</v>
      </c>
      <c r="T1" s="19" t="s">
        <v>34</v>
      </c>
      <c r="U1" s="20" t="s">
        <v>46</v>
      </c>
      <c r="V1" s="18" t="s">
        <v>47</v>
      </c>
      <c r="W1" s="18" t="s">
        <v>48</v>
      </c>
      <c r="X1" s="18" t="s">
        <v>49</v>
      </c>
      <c r="Y1" s="18" t="s">
        <v>50</v>
      </c>
      <c r="Z1" s="18" t="s">
        <v>51</v>
      </c>
    </row>
    <row r="2" spans="1:26" x14ac:dyDescent="0.25">
      <c r="A2" s="21">
        <v>1870</v>
      </c>
      <c r="B2" s="22">
        <v>2.6769857237747913E-2</v>
      </c>
      <c r="C2" s="22">
        <v>-1.0431177278326342</v>
      </c>
      <c r="D2" s="22">
        <v>-0.49493280824379515</v>
      </c>
      <c r="E2" s="22">
        <v>-1.2472413395119828</v>
      </c>
      <c r="F2" s="22">
        <v>-1.0431177278326342</v>
      </c>
      <c r="G2" s="22">
        <v>-1.0431177278326342</v>
      </c>
      <c r="H2" s="22">
        <v>-0.49493280824379515</v>
      </c>
      <c r="I2" s="22">
        <v>-0.49493280824379515</v>
      </c>
      <c r="J2" s="22">
        <v>-1.2472413395119828</v>
      </c>
      <c r="K2" s="22">
        <v>-1.2472413395119828</v>
      </c>
      <c r="L2" s="22">
        <v>-0.75129305982207517</v>
      </c>
      <c r="M2" s="22">
        <v>-0.75129305982207517</v>
      </c>
      <c r="N2" s="22">
        <v>-2.6836229377221024</v>
      </c>
      <c r="O2" s="22">
        <v>-2.6836229377221024</v>
      </c>
      <c r="P2" s="22">
        <v>-0.368732743484042</v>
      </c>
      <c r="Q2" s="22">
        <v>-0.368732743484042</v>
      </c>
      <c r="R2" s="22">
        <v>6.9633009999999995E-2</v>
      </c>
      <c r="S2" s="22">
        <v>-0.39666227459581627</v>
      </c>
      <c r="T2" s="22">
        <v>-2.6836229377221024</v>
      </c>
      <c r="U2" s="17">
        <v>-1.5656064049906371</v>
      </c>
      <c r="V2" s="21">
        <v>0</v>
      </c>
      <c r="W2" s="21">
        <v>0</v>
      </c>
      <c r="X2" s="21">
        <v>0</v>
      </c>
      <c r="Y2" s="21">
        <v>0</v>
      </c>
      <c r="Z2" s="21">
        <v>0</v>
      </c>
    </row>
    <row r="3" spans="1:26" x14ac:dyDescent="0.25">
      <c r="A3" s="21">
        <v>1871</v>
      </c>
      <c r="B3" s="22">
        <v>8.4401391911182789E-4</v>
      </c>
      <c r="C3" s="22">
        <v>-0.9990574712580309</v>
      </c>
      <c r="D3" s="22">
        <v>-0.47202145881771745</v>
      </c>
      <c r="E3" s="22">
        <v>-1.2221077023621891</v>
      </c>
      <c r="F3" s="22">
        <v>-0.9990574712580309</v>
      </c>
      <c r="G3" s="22">
        <v>-0.9990574712580309</v>
      </c>
      <c r="H3" s="22">
        <v>-0.47202145881771745</v>
      </c>
      <c r="I3" s="22">
        <v>-0.47202145881771745</v>
      </c>
      <c r="J3" s="22">
        <v>-1.2221077023621891</v>
      </c>
      <c r="K3" s="22">
        <v>-1.2221077023621891</v>
      </c>
      <c r="L3" s="22">
        <v>-0.7412169174970622</v>
      </c>
      <c r="M3" s="22">
        <v>-0.7412169174970622</v>
      </c>
      <c r="N3" s="22">
        <v>-2.654532531346022</v>
      </c>
      <c r="O3" s="22">
        <v>-2.654532531346022</v>
      </c>
      <c r="P3" s="22">
        <v>-0.33859919136477107</v>
      </c>
      <c r="Q3" s="22">
        <v>-0.33859919136477107</v>
      </c>
      <c r="R3" s="22">
        <v>6.6399680000000003E-2</v>
      </c>
      <c r="S3" s="22">
        <v>-0.36120437989374204</v>
      </c>
      <c r="T3" s="22">
        <v>-2.654532531346022</v>
      </c>
      <c r="U3" s="17">
        <v>-1.5648860185383839</v>
      </c>
      <c r="V3" s="21">
        <v>0</v>
      </c>
      <c r="W3" s="21">
        <v>0</v>
      </c>
      <c r="X3" s="21">
        <v>0</v>
      </c>
      <c r="Y3" s="21">
        <v>0</v>
      </c>
      <c r="Z3" s="21">
        <v>0</v>
      </c>
    </row>
    <row r="4" spans="1:26" x14ac:dyDescent="0.25">
      <c r="A4" s="21">
        <v>1872</v>
      </c>
      <c r="B4" s="22">
        <v>-1.208314269028108E-3</v>
      </c>
      <c r="C4" s="22">
        <v>-1.0068427954818111</v>
      </c>
      <c r="D4" s="22">
        <v>-0.40667773737706636</v>
      </c>
      <c r="E4" s="22">
        <v>-1.2246176364807859</v>
      </c>
      <c r="F4" s="22">
        <v>-1.0068427954818111</v>
      </c>
      <c r="G4" s="22">
        <v>-1.0068427954818111</v>
      </c>
      <c r="H4" s="22">
        <v>-0.40667773737706636</v>
      </c>
      <c r="I4" s="22">
        <v>-0.40667773737706636</v>
      </c>
      <c r="J4" s="22">
        <v>-1.2246176364807859</v>
      </c>
      <c r="K4" s="22">
        <v>-1.2246176364807859</v>
      </c>
      <c r="L4" s="22">
        <v>-0.74471889494142363</v>
      </c>
      <c r="M4" s="22">
        <v>-0.74471889494142363</v>
      </c>
      <c r="N4" s="22">
        <v>-2.6238868730658425</v>
      </c>
      <c r="O4" s="22">
        <v>-2.6238868730658425</v>
      </c>
      <c r="P4" s="22">
        <v>-0.3635362478096939</v>
      </c>
      <c r="Q4" s="22">
        <v>-0.3635362478096939</v>
      </c>
      <c r="R4" s="22">
        <v>6.8000000000000005E-2</v>
      </c>
      <c r="S4" s="22">
        <v>-0.38029849049583347</v>
      </c>
      <c r="T4" s="22">
        <v>-2.6238868730658425</v>
      </c>
      <c r="U4" s="17">
        <v>-1.563824064402999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</row>
    <row r="5" spans="1:26" x14ac:dyDescent="0.25">
      <c r="A5" s="21">
        <v>1873</v>
      </c>
      <c r="B5" s="22">
        <v>4.0120889739895915E-2</v>
      </c>
      <c r="C5" s="22">
        <v>-1.0124758270209344</v>
      </c>
      <c r="D5" s="22">
        <v>-0.33590204315246353</v>
      </c>
      <c r="E5" s="22">
        <v>-1.2233912736456376</v>
      </c>
      <c r="F5" s="22">
        <v>-1.0124758270209344</v>
      </c>
      <c r="G5" s="22">
        <v>-1.0124758270209344</v>
      </c>
      <c r="H5" s="22">
        <v>-0.33590204315246353</v>
      </c>
      <c r="I5" s="22">
        <v>-0.33590204315246353</v>
      </c>
      <c r="J5" s="22">
        <v>-1.2233912736456376</v>
      </c>
      <c r="K5" s="22">
        <v>-1.2233912736456376</v>
      </c>
      <c r="L5" s="22">
        <v>-0.76945846202939772</v>
      </c>
      <c r="M5" s="22">
        <v>-0.76945846202939772</v>
      </c>
      <c r="N5" s="22">
        <v>-2.6113512277344721</v>
      </c>
      <c r="O5" s="22">
        <v>-2.6113512277344721</v>
      </c>
      <c r="P5" s="22">
        <v>-0.37308429065461646</v>
      </c>
      <c r="Q5" s="22">
        <v>-0.37308429065461646</v>
      </c>
      <c r="R5" s="22">
        <v>6.8000000000000005E-2</v>
      </c>
      <c r="S5" s="22">
        <v>-0.39051577145262034</v>
      </c>
      <c r="T5" s="22">
        <v>-2.6113512277344721</v>
      </c>
      <c r="U5" s="17">
        <v>-1.562259250823721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</row>
    <row r="6" spans="1:26" x14ac:dyDescent="0.25">
      <c r="A6" s="21">
        <v>1874</v>
      </c>
      <c r="B6" s="22">
        <v>8.232507390868174E-2</v>
      </c>
      <c r="C6" s="22">
        <v>-0.98402950793282751</v>
      </c>
      <c r="D6" s="22">
        <v>-0.28370929539412409</v>
      </c>
      <c r="E6" s="22">
        <v>-1.1936837068005199</v>
      </c>
      <c r="F6" s="22">
        <v>-0.98402950793282751</v>
      </c>
      <c r="G6" s="22">
        <v>-0.98402950793282751</v>
      </c>
      <c r="H6" s="22">
        <v>-0.28370929539412409</v>
      </c>
      <c r="I6" s="22">
        <v>-0.28370929539412409</v>
      </c>
      <c r="J6" s="22">
        <v>-1.1936837068005199</v>
      </c>
      <c r="K6" s="22">
        <v>-1.1936837068005199</v>
      </c>
      <c r="L6" s="22">
        <v>-0.78992501869453191</v>
      </c>
      <c r="M6" s="22">
        <v>-0.78992501869453191</v>
      </c>
      <c r="N6" s="22">
        <v>-2.606092942647952</v>
      </c>
      <c r="O6" s="22">
        <v>-2.606092942647952</v>
      </c>
      <c r="P6" s="22">
        <v>-0.34596920622841715</v>
      </c>
      <c r="Q6" s="22">
        <v>-0.34596920622841715</v>
      </c>
      <c r="R6" s="22">
        <v>6.7000000000000004E-2</v>
      </c>
      <c r="S6" s="22">
        <v>-0.36666637862206369</v>
      </c>
      <c r="T6" s="22">
        <v>-2.606092942647952</v>
      </c>
      <c r="U6" s="17">
        <v>-1.5599548944746109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</row>
    <row r="7" spans="1:26" x14ac:dyDescent="0.25">
      <c r="A7" s="21">
        <v>1875</v>
      </c>
      <c r="B7" s="22">
        <v>4.7209478373276124E-2</v>
      </c>
      <c r="C7" s="22">
        <v>-0.98616492545333101</v>
      </c>
      <c r="D7" s="22">
        <v>-0.30192509120600036</v>
      </c>
      <c r="E7" s="22">
        <v>-1.1765335306842823</v>
      </c>
      <c r="F7" s="22">
        <v>-0.98616492545333101</v>
      </c>
      <c r="G7" s="22">
        <v>-0.98616492545333101</v>
      </c>
      <c r="H7" s="22">
        <v>-0.30192509120600036</v>
      </c>
      <c r="I7" s="22">
        <v>-0.30192509120600036</v>
      </c>
      <c r="J7" s="22">
        <v>-1.1765335306842823</v>
      </c>
      <c r="K7" s="22">
        <v>-1.1765335306842823</v>
      </c>
      <c r="L7" s="22">
        <v>-0.80668533267803888</v>
      </c>
      <c r="M7" s="22">
        <v>-0.80668533267803888</v>
      </c>
      <c r="N7" s="22">
        <v>-2.604618036353239</v>
      </c>
      <c r="O7" s="22">
        <v>-2.604618036353239</v>
      </c>
      <c r="P7" s="22">
        <v>-0.33090766521690335</v>
      </c>
      <c r="Q7" s="22">
        <v>-0.33090766521690335</v>
      </c>
      <c r="R7" s="22">
        <v>6.7000000000000004E-2</v>
      </c>
      <c r="S7" s="22">
        <v>-0.35625223456911659</v>
      </c>
      <c r="T7" s="22">
        <v>-2.604618036353239</v>
      </c>
      <c r="U7" s="17">
        <v>-1.5565645782298982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</row>
    <row r="8" spans="1:26" x14ac:dyDescent="0.25">
      <c r="A8" s="21">
        <v>1876</v>
      </c>
      <c r="B8" s="22">
        <v>2.3943389333905728E-2</v>
      </c>
      <c r="C8" s="22">
        <v>-0.99426612356195898</v>
      </c>
      <c r="D8" s="22">
        <v>-0.30639545833745707</v>
      </c>
      <c r="E8" s="22">
        <v>-1.1642337475660871</v>
      </c>
      <c r="F8" s="22">
        <v>-0.99426612356195898</v>
      </c>
      <c r="G8" s="22">
        <v>-0.99426612356195898</v>
      </c>
      <c r="H8" s="22">
        <v>-0.30639545833745707</v>
      </c>
      <c r="I8" s="22">
        <v>-0.30639545833745707</v>
      </c>
      <c r="J8" s="22">
        <v>-1.1642337475660871</v>
      </c>
      <c r="K8" s="22">
        <v>-1.1642337475660871</v>
      </c>
      <c r="L8" s="22">
        <v>-0.82199440510521882</v>
      </c>
      <c r="M8" s="22">
        <v>-0.82199440510521882</v>
      </c>
      <c r="N8" s="22">
        <v>-2.6051687903290626</v>
      </c>
      <c r="O8" s="22">
        <v>-2.6051687903290626</v>
      </c>
      <c r="P8" s="22">
        <v>-0.32695140248706833</v>
      </c>
      <c r="Q8" s="22">
        <v>-0.32695140248706833</v>
      </c>
      <c r="R8" s="22">
        <v>6.8600000000000008E-2</v>
      </c>
      <c r="S8" s="22">
        <v>-0.35772235638637029</v>
      </c>
      <c r="T8" s="22">
        <v>-2.6051687903290626</v>
      </c>
      <c r="U8" s="17">
        <v>-1.5515832019933229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</row>
    <row r="9" spans="1:26" x14ac:dyDescent="0.25">
      <c r="A9" s="21">
        <v>1877</v>
      </c>
      <c r="B9" s="22">
        <v>2.9742552429763723E-2</v>
      </c>
      <c r="C9" s="22">
        <v>-0.99710262931209426</v>
      </c>
      <c r="D9" s="22">
        <v>-0.2987395842117207</v>
      </c>
      <c r="E9" s="22">
        <v>-1.1469557602306164</v>
      </c>
      <c r="F9" s="22">
        <v>-0.99710262931209426</v>
      </c>
      <c r="G9" s="22">
        <v>-0.99710262931209426</v>
      </c>
      <c r="H9" s="22">
        <v>-0.2987395842117207</v>
      </c>
      <c r="I9" s="22">
        <v>-0.2987395842117207</v>
      </c>
      <c r="J9" s="22">
        <v>-1.1469557602306164</v>
      </c>
      <c r="K9" s="22">
        <v>-1.1469557602306164</v>
      </c>
      <c r="L9" s="22">
        <v>-0.85889157173497532</v>
      </c>
      <c r="M9" s="22">
        <v>-0.85889157173497532</v>
      </c>
      <c r="N9" s="22">
        <v>-2.6244035668008276</v>
      </c>
      <c r="O9" s="22">
        <v>-2.6244035668008276</v>
      </c>
      <c r="P9" s="22">
        <v>-0.30625665383409473</v>
      </c>
      <c r="Q9" s="22">
        <v>-0.30625665383409473</v>
      </c>
      <c r="R9" s="22">
        <v>7.0199999999999999E-2</v>
      </c>
      <c r="S9" s="22">
        <v>-0.34964487036757652</v>
      </c>
      <c r="T9" s="22">
        <v>-2.6244035668008276</v>
      </c>
      <c r="U9" s="17">
        <v>-1.5442784044389224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</row>
    <row r="10" spans="1:26" x14ac:dyDescent="0.25">
      <c r="A10" s="21">
        <v>1878</v>
      </c>
      <c r="B10" s="22">
        <v>6.8117791249092563E-2</v>
      </c>
      <c r="C10" s="22">
        <v>-1.0106942415225486</v>
      </c>
      <c r="D10" s="22">
        <v>-0.31967558414556391</v>
      </c>
      <c r="E10" s="22">
        <v>-1.1539529716023404</v>
      </c>
      <c r="F10" s="22">
        <v>-1.0106942415225486</v>
      </c>
      <c r="G10" s="22">
        <v>-1.0106942415225486</v>
      </c>
      <c r="H10" s="22">
        <v>-0.31967558414556391</v>
      </c>
      <c r="I10" s="22">
        <v>-0.31967558414556391</v>
      </c>
      <c r="J10" s="22">
        <v>-1.1539529716023404</v>
      </c>
      <c r="K10" s="22">
        <v>-1.1539529716023404</v>
      </c>
      <c r="L10" s="22">
        <v>-0.88535067474560158</v>
      </c>
      <c r="M10" s="22">
        <v>-0.88535067474560158</v>
      </c>
      <c r="N10" s="22">
        <v>-2.6348400771616993</v>
      </c>
      <c r="O10" s="22">
        <v>-2.6348400771616993</v>
      </c>
      <c r="P10" s="22">
        <v>-0.29504609395695769</v>
      </c>
      <c r="Q10" s="22">
        <v>-0.29504609395695769</v>
      </c>
      <c r="R10" s="22">
        <v>7.1800000000000003E-2</v>
      </c>
      <c r="S10" s="22">
        <v>-0.34795606643321464</v>
      </c>
      <c r="T10" s="22">
        <v>-2.6348400771616993</v>
      </c>
      <c r="U10" s="17">
        <v>-1.5335969917594487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</row>
    <row r="11" spans="1:26" x14ac:dyDescent="0.25">
      <c r="A11" s="21">
        <v>1879</v>
      </c>
      <c r="B11" s="22">
        <v>6.9781055251465607E-2</v>
      </c>
      <c r="C11" s="22">
        <v>-1.0399883151560074</v>
      </c>
      <c r="D11" s="22">
        <v>-0.3373140735857228</v>
      </c>
      <c r="E11" s="22">
        <v>-1.2009290671703476</v>
      </c>
      <c r="F11" s="22">
        <v>-1.0399883151560074</v>
      </c>
      <c r="G11" s="22">
        <v>-1.0399883151560074</v>
      </c>
      <c r="H11" s="22">
        <v>-0.3373140735857228</v>
      </c>
      <c r="I11" s="22">
        <v>-0.3373140735857228</v>
      </c>
      <c r="J11" s="22">
        <v>-1.2009290671703476</v>
      </c>
      <c r="K11" s="22">
        <v>-1.2009290671703476</v>
      </c>
      <c r="L11" s="22">
        <v>-0.90939435233392285</v>
      </c>
      <c r="M11" s="22">
        <v>-0.90939435233392285</v>
      </c>
      <c r="N11" s="22">
        <v>-2.6439960284694441</v>
      </c>
      <c r="O11" s="22">
        <v>-2.6439960284694441</v>
      </c>
      <c r="P11" s="22">
        <v>-0.30221804644654399</v>
      </c>
      <c r="Q11" s="22">
        <v>-0.30221804644654399</v>
      </c>
      <c r="R11" s="22">
        <v>7.3399999999999993E-2</v>
      </c>
      <c r="S11" s="22">
        <v>-0.36433915941664774</v>
      </c>
      <c r="T11" s="22">
        <v>-2.6439960284694441</v>
      </c>
      <c r="U11" s="17">
        <v>-1.5180424727574495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</row>
    <row r="12" spans="1:26" x14ac:dyDescent="0.25">
      <c r="A12" s="21">
        <v>1880</v>
      </c>
      <c r="B12" s="22">
        <v>7.5498542534447348E-3</v>
      </c>
      <c r="C12" s="22">
        <v>-0.98354732920162569</v>
      </c>
      <c r="D12" s="22">
        <v>-0.29915958238665735</v>
      </c>
      <c r="E12" s="22">
        <v>-1.1359671221588743</v>
      </c>
      <c r="F12" s="22">
        <v>-0.98354732920162569</v>
      </c>
      <c r="G12" s="22">
        <v>-0.98354732920162569</v>
      </c>
      <c r="H12" s="22">
        <v>-0.29915958238665735</v>
      </c>
      <c r="I12" s="22">
        <v>-0.29915958238665735</v>
      </c>
      <c r="J12" s="22">
        <v>-1.1359671221588743</v>
      </c>
      <c r="K12" s="22">
        <v>-1.1359671221588743</v>
      </c>
      <c r="L12" s="22">
        <v>-0.8528271836260628</v>
      </c>
      <c r="M12" s="22">
        <v>-0.8528271836260628</v>
      </c>
      <c r="N12" s="22">
        <v>-2.5819233337535157</v>
      </c>
      <c r="O12" s="22">
        <v>-2.5819233337535157</v>
      </c>
      <c r="P12" s="22">
        <v>-0.29682042594738417</v>
      </c>
      <c r="Q12" s="22">
        <v>-0.29682042594738417</v>
      </c>
      <c r="R12" s="22">
        <v>7.4999999999999997E-2</v>
      </c>
      <c r="S12" s="22">
        <v>-0.34033675740568736</v>
      </c>
      <c r="T12" s="22">
        <v>-2.5819233337535157</v>
      </c>
      <c r="U12" s="17">
        <v>-1.4955254009262404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</row>
    <row r="13" spans="1:26" x14ac:dyDescent="0.25">
      <c r="A13" s="21">
        <v>1881</v>
      </c>
      <c r="B13" s="22">
        <v>4.7244659729220186E-2</v>
      </c>
      <c r="C13" s="22">
        <v>-0.96816657956370422</v>
      </c>
      <c r="D13" s="22">
        <v>-0.30932203476748016</v>
      </c>
      <c r="E13" s="22">
        <v>-1.1531231678405496</v>
      </c>
      <c r="F13" s="22">
        <v>-0.96816657956370422</v>
      </c>
      <c r="G13" s="22">
        <v>-0.96816657956370422</v>
      </c>
      <c r="H13" s="22">
        <v>-0.30932203476748016</v>
      </c>
      <c r="I13" s="22">
        <v>-0.30932203476748016</v>
      </c>
      <c r="J13" s="22">
        <v>-1.1531231678405496</v>
      </c>
      <c r="K13" s="22">
        <v>-1.1531231678405496</v>
      </c>
      <c r="L13" s="22">
        <v>-0.8377011512268111</v>
      </c>
      <c r="M13" s="22">
        <v>-0.8377011512268111</v>
      </c>
      <c r="N13" s="22">
        <v>-2.5516361859192607</v>
      </c>
      <c r="O13" s="22">
        <v>-2.5516361859192607</v>
      </c>
      <c r="P13" s="22">
        <v>-0.28897916327469197</v>
      </c>
      <c r="Q13" s="22">
        <v>-0.28897916327469197</v>
      </c>
      <c r="R13" s="22">
        <v>7.6999999999999999E-2</v>
      </c>
      <c r="S13" s="22">
        <v>-0.32611290155712364</v>
      </c>
      <c r="T13" s="22">
        <v>-2.5516361859192607</v>
      </c>
      <c r="U13" s="17">
        <v>-1.4632017114426308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</row>
    <row r="14" spans="1:26" x14ac:dyDescent="0.25">
      <c r="A14" s="21">
        <v>1882</v>
      </c>
      <c r="B14" s="22">
        <v>3.9977128540833136E-2</v>
      </c>
      <c r="C14" s="22">
        <v>-0.96154871241070217</v>
      </c>
      <c r="D14" s="22">
        <v>-0.29760946676979255</v>
      </c>
      <c r="E14" s="22">
        <v>-1.1474767851131349</v>
      </c>
      <c r="F14" s="22">
        <v>-0.96154871241070217</v>
      </c>
      <c r="G14" s="22">
        <v>-0.96154871241070217</v>
      </c>
      <c r="H14" s="22">
        <v>-0.29760946676979255</v>
      </c>
      <c r="I14" s="22">
        <v>-0.29760946676979255</v>
      </c>
      <c r="J14" s="22">
        <v>-1.1474767851131349</v>
      </c>
      <c r="K14" s="22">
        <v>-1.1474767851131349</v>
      </c>
      <c r="L14" s="22">
        <v>-0.82428230138686287</v>
      </c>
      <c r="M14" s="22">
        <v>-0.82428230138686287</v>
      </c>
      <c r="N14" s="22">
        <v>-2.5184778618764954</v>
      </c>
      <c r="O14" s="22">
        <v>-2.5184778618764954</v>
      </c>
      <c r="P14" s="22">
        <v>-0.29526826140896012</v>
      </c>
      <c r="Q14" s="22">
        <v>-0.29526826140896012</v>
      </c>
      <c r="R14" s="22">
        <v>7.9000000000000001E-2</v>
      </c>
      <c r="S14" s="22">
        <v>-0.32753831566200664</v>
      </c>
      <c r="T14" s="22">
        <v>-2.5184778618764954</v>
      </c>
      <c r="U14" s="17">
        <v>-1.4052644376258141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</row>
    <row r="15" spans="1:26" x14ac:dyDescent="0.25">
      <c r="A15" s="21">
        <v>1883</v>
      </c>
      <c r="B15" s="22">
        <v>3.5726027397260274E-2</v>
      </c>
      <c r="C15" s="22">
        <v>-0.94230115940648129</v>
      </c>
      <c r="D15" s="22">
        <v>-0.28585810652961102</v>
      </c>
      <c r="E15" s="22">
        <v>-1.1053641766660749</v>
      </c>
      <c r="F15" s="22">
        <v>-0.94230115940648129</v>
      </c>
      <c r="G15" s="22">
        <v>-0.94230115940648129</v>
      </c>
      <c r="H15" s="22">
        <v>-0.28585810652961102</v>
      </c>
      <c r="I15" s="22">
        <v>-0.28585810652961102</v>
      </c>
      <c r="J15" s="22">
        <v>-1.1053641766660749</v>
      </c>
      <c r="K15" s="22">
        <v>-1.1053641766660749</v>
      </c>
      <c r="L15" s="22">
        <v>-0.82263982690485504</v>
      </c>
      <c r="M15" s="22">
        <v>-0.82263982690485504</v>
      </c>
      <c r="N15" s="22">
        <v>-2.4952776425442336</v>
      </c>
      <c r="O15" s="22">
        <v>-2.4952776425442336</v>
      </c>
      <c r="P15" s="22">
        <v>-0.2806958486141985</v>
      </c>
      <c r="Q15" s="22">
        <v>-0.2806958486141985</v>
      </c>
      <c r="R15" s="22">
        <v>8.1000000000000003E-2</v>
      </c>
      <c r="S15" s="22">
        <v>-0.31229014488905599</v>
      </c>
      <c r="T15" s="22">
        <v>-2.4952776425442336</v>
      </c>
      <c r="U15" s="17">
        <v>-1.3951409181960313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</row>
    <row r="16" spans="1:26" x14ac:dyDescent="0.25">
      <c r="A16" s="21">
        <v>1884</v>
      </c>
      <c r="B16" s="22">
        <v>6.4036090989960603E-2</v>
      </c>
      <c r="C16" s="22">
        <v>-0.96384455301793071</v>
      </c>
      <c r="D16" s="22">
        <v>-0.29163136865335471</v>
      </c>
      <c r="E16" s="22">
        <v>-1.123680362637195</v>
      </c>
      <c r="F16" s="22">
        <v>-0.96384455301793071</v>
      </c>
      <c r="G16" s="22">
        <v>-0.96384455301793071</v>
      </c>
      <c r="H16" s="22">
        <v>-0.29163136865335471</v>
      </c>
      <c r="I16" s="22">
        <v>-0.29163136865335471</v>
      </c>
      <c r="J16" s="22">
        <v>-1.123680362637195</v>
      </c>
      <c r="K16" s="22">
        <v>-1.123680362637195</v>
      </c>
      <c r="L16" s="22">
        <v>-0.84972185981841586</v>
      </c>
      <c r="M16" s="22">
        <v>-0.84972185981841586</v>
      </c>
      <c r="N16" s="22">
        <v>-2.501410137507218</v>
      </c>
      <c r="O16" s="22">
        <v>-2.501410137507218</v>
      </c>
      <c r="P16" s="22">
        <v>-0.28154984054903232</v>
      </c>
      <c r="Q16" s="22">
        <v>-0.28154984054903232</v>
      </c>
      <c r="R16" s="22">
        <v>8.3000000000000004E-2</v>
      </c>
      <c r="S16" s="22">
        <v>-0.32299476313969416</v>
      </c>
      <c r="T16" s="22">
        <v>-2.501410137507218</v>
      </c>
      <c r="U16" s="17">
        <v>-1.3174923381421357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</row>
    <row r="17" spans="1:26" x14ac:dyDescent="0.25">
      <c r="A17" s="21">
        <v>1885</v>
      </c>
      <c r="B17" s="22">
        <v>6.3846464486499235E-2</v>
      </c>
      <c r="C17" s="22">
        <v>-0.98457894278727676</v>
      </c>
      <c r="D17" s="22">
        <v>-0.3046693749241654</v>
      </c>
      <c r="E17" s="22">
        <v>-1.1450457677862096</v>
      </c>
      <c r="F17" s="22">
        <v>-0.98457894278727676</v>
      </c>
      <c r="G17" s="22">
        <v>-0.98457894278727676</v>
      </c>
      <c r="H17" s="22">
        <v>-0.3046693749241654</v>
      </c>
      <c r="I17" s="22">
        <v>-0.3046693749241654</v>
      </c>
      <c r="J17" s="22">
        <v>-1.1450457677862096</v>
      </c>
      <c r="K17" s="22">
        <v>-1.1450457677862096</v>
      </c>
      <c r="L17" s="22">
        <v>-0.88298950466614279</v>
      </c>
      <c r="M17" s="22">
        <v>-0.88298950466614279</v>
      </c>
      <c r="N17" s="22">
        <v>-2.5123669544150009</v>
      </c>
      <c r="O17" s="22">
        <v>-2.5123669544150009</v>
      </c>
      <c r="P17" s="22">
        <v>-0.27508547704372632</v>
      </c>
      <c r="Q17" s="22">
        <v>-0.27508547704372632</v>
      </c>
      <c r="R17" s="22">
        <v>8.5000000000000006E-2</v>
      </c>
      <c r="S17" s="22">
        <v>-0.32900144030902889</v>
      </c>
      <c r="T17" s="22">
        <v>-2.5123669544150009</v>
      </c>
      <c r="U17" s="17">
        <v>-1.3063550127729091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</row>
    <row r="18" spans="1:26" x14ac:dyDescent="0.25">
      <c r="A18" s="21">
        <v>1886</v>
      </c>
      <c r="B18" s="22">
        <v>3.9543679763760269E-2</v>
      </c>
      <c r="C18" s="22">
        <v>-0.99152805728952287</v>
      </c>
      <c r="D18" s="22">
        <v>-0.3439967290459382</v>
      </c>
      <c r="E18" s="22">
        <v>-1.1705824747704638</v>
      </c>
      <c r="F18" s="22">
        <v>-0.99152805728952287</v>
      </c>
      <c r="G18" s="22">
        <v>-0.99152805728952287</v>
      </c>
      <c r="H18" s="22">
        <v>-0.3439967290459382</v>
      </c>
      <c r="I18" s="22">
        <v>-0.3439967290459382</v>
      </c>
      <c r="J18" s="22">
        <v>-1.1705824747704638</v>
      </c>
      <c r="K18" s="22">
        <v>-1.1705824747704638</v>
      </c>
      <c r="L18" s="22">
        <v>-0.88078776142786674</v>
      </c>
      <c r="M18" s="22">
        <v>-0.88078776142786674</v>
      </c>
      <c r="N18" s="22">
        <v>-2.4896799408495984</v>
      </c>
      <c r="O18" s="22">
        <v>-2.4896799408495984</v>
      </c>
      <c r="P18" s="22">
        <v>-0.27177760557623393</v>
      </c>
      <c r="Q18" s="22">
        <v>-0.27177760557623393</v>
      </c>
      <c r="R18" s="22">
        <v>8.2799999999999999E-2</v>
      </c>
      <c r="S18" s="22">
        <v>-0.32492772161291178</v>
      </c>
      <c r="T18" s="22">
        <v>-2.4896799408495984</v>
      </c>
      <c r="U18" s="17">
        <v>-1.3192970696479769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</row>
    <row r="19" spans="1:26" x14ac:dyDescent="0.25">
      <c r="A19" s="21">
        <v>1887</v>
      </c>
      <c r="B19" s="22">
        <v>5.3565644442604948E-2</v>
      </c>
      <c r="C19" s="22">
        <v>-0.95955115537672542</v>
      </c>
      <c r="D19" s="22">
        <v>-0.35636773144598066</v>
      </c>
      <c r="E19" s="22">
        <v>-1.1473586312744231</v>
      </c>
      <c r="F19" s="22">
        <v>-0.95955115537672542</v>
      </c>
      <c r="G19" s="22">
        <v>-0.95955115537672542</v>
      </c>
      <c r="H19" s="22">
        <v>-0.35636773144598066</v>
      </c>
      <c r="I19" s="22">
        <v>-0.35636773144598066</v>
      </c>
      <c r="J19" s="22">
        <v>-1.1473586312744231</v>
      </c>
      <c r="K19" s="22">
        <v>-1.1473586312744231</v>
      </c>
      <c r="L19" s="22">
        <v>-0.86483327120300213</v>
      </c>
      <c r="M19" s="22">
        <v>-0.86483327120300213</v>
      </c>
      <c r="N19" s="22">
        <v>-2.454017712064787</v>
      </c>
      <c r="O19" s="22">
        <v>-2.454017712064787</v>
      </c>
      <c r="P19" s="22">
        <v>-0.24725754610082967</v>
      </c>
      <c r="Q19" s="22">
        <v>-0.24725754610082967</v>
      </c>
      <c r="R19" s="22">
        <v>8.0600000000000005E-2</v>
      </c>
      <c r="S19" s="22">
        <v>-0.29446402177148773</v>
      </c>
      <c r="T19" s="22">
        <v>-2.454017712064787</v>
      </c>
      <c r="U19" s="17">
        <v>-1.3361301184200878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</row>
    <row r="20" spans="1:26" x14ac:dyDescent="0.25">
      <c r="A20" s="21">
        <v>1888</v>
      </c>
      <c r="B20" s="22">
        <v>3.5115607747993577E-2</v>
      </c>
      <c r="C20" s="22">
        <v>-0.93518434980963783</v>
      </c>
      <c r="D20" s="22">
        <v>-0.35337188841179334</v>
      </c>
      <c r="E20" s="22">
        <v>-1.1374051317798974</v>
      </c>
      <c r="F20" s="22">
        <v>-0.93518434980963783</v>
      </c>
      <c r="G20" s="22">
        <v>-0.93518434980963783</v>
      </c>
      <c r="H20" s="22">
        <v>-0.35337188841179334</v>
      </c>
      <c r="I20" s="22">
        <v>-0.35337188841179334</v>
      </c>
      <c r="J20" s="22">
        <v>-1.1374051317798974</v>
      </c>
      <c r="K20" s="22">
        <v>-1.1374051317798974</v>
      </c>
      <c r="L20" s="22">
        <v>-0.83948819294155075</v>
      </c>
      <c r="M20" s="22">
        <v>-0.83948819294155075</v>
      </c>
      <c r="N20" s="22">
        <v>-2.4094489069850979</v>
      </c>
      <c r="O20" s="22">
        <v>-2.4094489069850979</v>
      </c>
      <c r="P20" s="22">
        <v>-0.24153104822701368</v>
      </c>
      <c r="Q20" s="22">
        <v>-0.24153104822701368</v>
      </c>
      <c r="R20" s="22">
        <v>7.8399999999999997E-2</v>
      </c>
      <c r="S20" s="22">
        <v>-0.27940452591895909</v>
      </c>
      <c r="T20" s="22">
        <v>-2.4094489069850979</v>
      </c>
      <c r="U20" s="17">
        <v>-1.3304657769728039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</row>
    <row r="21" spans="1:26" x14ac:dyDescent="0.25">
      <c r="A21" s="21">
        <v>1889</v>
      </c>
      <c r="B21" s="22">
        <v>2.7336413526515585E-2</v>
      </c>
      <c r="C21" s="22">
        <v>-0.91336267677889527</v>
      </c>
      <c r="D21" s="22">
        <v>-0.33649882093258549</v>
      </c>
      <c r="E21" s="22">
        <v>-1.1337542821342297</v>
      </c>
      <c r="F21" s="22">
        <v>-0.91336267677889527</v>
      </c>
      <c r="G21" s="22">
        <v>-0.91336267677889527</v>
      </c>
      <c r="H21" s="22">
        <v>-0.33649882093258549</v>
      </c>
      <c r="I21" s="22">
        <v>-0.33649882093258549</v>
      </c>
      <c r="J21" s="22">
        <v>-1.1337542821342297</v>
      </c>
      <c r="K21" s="22">
        <v>-1.1337542821342297</v>
      </c>
      <c r="L21" s="22">
        <v>-0.81100701828282196</v>
      </c>
      <c r="M21" s="22">
        <v>-0.81100701828282196</v>
      </c>
      <c r="N21" s="22">
        <v>-2.3604250285602792</v>
      </c>
      <c r="O21" s="22">
        <v>-2.3604250285602792</v>
      </c>
      <c r="P21" s="22">
        <v>-0.24470811770114367</v>
      </c>
      <c r="Q21" s="22">
        <v>-0.24470811770114367</v>
      </c>
      <c r="R21" s="22">
        <v>7.6200000000000004E-2</v>
      </c>
      <c r="S21" s="22">
        <v>-0.27221845159892794</v>
      </c>
      <c r="T21" s="22">
        <v>-2.3604250285602792</v>
      </c>
      <c r="U21" s="17">
        <v>-1.3487041068364287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</row>
    <row r="22" spans="1:26" x14ac:dyDescent="0.25">
      <c r="A22" s="21">
        <v>1890</v>
      </c>
      <c r="B22" s="22">
        <v>4.1119677613443893E-2</v>
      </c>
      <c r="C22" s="22">
        <v>-0.91365256064705791</v>
      </c>
      <c r="D22" s="22">
        <v>-0.29970967648824104</v>
      </c>
      <c r="E22" s="22">
        <v>-1.1368826530607248</v>
      </c>
      <c r="F22" s="22">
        <v>-0.91365256064705791</v>
      </c>
      <c r="G22" s="22">
        <v>-0.91365256064705791</v>
      </c>
      <c r="H22" s="22">
        <v>-0.29970967648824104</v>
      </c>
      <c r="I22" s="22">
        <v>-0.29970967648824104</v>
      </c>
      <c r="J22" s="22">
        <v>-1.1368826530607248</v>
      </c>
      <c r="K22" s="22">
        <v>-1.1368826530607248</v>
      </c>
      <c r="L22" s="22">
        <v>-0.80529554033566797</v>
      </c>
      <c r="M22" s="22">
        <v>-0.80529554033566797</v>
      </c>
      <c r="N22" s="22">
        <v>-2.3350295371695289</v>
      </c>
      <c r="O22" s="22">
        <v>-2.3350295371695289</v>
      </c>
      <c r="P22" s="22">
        <v>-0.26003277946561737</v>
      </c>
      <c r="Q22" s="22">
        <v>-0.26003277946561737</v>
      </c>
      <c r="R22" s="22">
        <v>7.3999999999999996E-2</v>
      </c>
      <c r="S22" s="22">
        <v>-0.28552920235022416</v>
      </c>
      <c r="T22" s="22">
        <v>-2.3350295371695289</v>
      </c>
      <c r="U22" s="17">
        <v>-1.347778995834954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</row>
    <row r="23" spans="1:26" x14ac:dyDescent="0.25">
      <c r="A23" s="21">
        <v>1891</v>
      </c>
      <c r="B23" s="22">
        <v>2.5039730208057512E-2</v>
      </c>
      <c r="C23" s="22">
        <v>-0.89311669237239999</v>
      </c>
      <c r="D23" s="22">
        <v>-0.28915147360686794</v>
      </c>
      <c r="E23" s="22">
        <v>-1.0669902406351259</v>
      </c>
      <c r="F23" s="22">
        <v>-0.89311669237239999</v>
      </c>
      <c r="G23" s="22">
        <v>-0.89311669237239999</v>
      </c>
      <c r="H23" s="22">
        <v>-0.28915147360686794</v>
      </c>
      <c r="I23" s="22">
        <v>-0.28915147360686794</v>
      </c>
      <c r="J23" s="22">
        <v>-1.0669902406351259</v>
      </c>
      <c r="K23" s="22">
        <v>-1.0669902406351259</v>
      </c>
      <c r="L23" s="22">
        <v>-0.82665809099349108</v>
      </c>
      <c r="M23" s="22">
        <v>-0.82665809099349108</v>
      </c>
      <c r="N23" s="22">
        <v>-2.3305617566214076</v>
      </c>
      <c r="O23" s="22">
        <v>-2.3305617566214076</v>
      </c>
      <c r="P23" s="22">
        <v>-0.22771058659489507</v>
      </c>
      <c r="Q23" s="22">
        <v>-0.22771058659489507</v>
      </c>
      <c r="R23" s="22">
        <v>7.4799999999999991E-2</v>
      </c>
      <c r="S23" s="22">
        <v>-0.25932730358314221</v>
      </c>
      <c r="T23" s="22">
        <v>-2.3305617566214076</v>
      </c>
      <c r="U23" s="17">
        <v>-1.3119505045729469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</row>
    <row r="24" spans="1:26" x14ac:dyDescent="0.25">
      <c r="A24" s="21">
        <v>1892</v>
      </c>
      <c r="B24" s="22">
        <v>2.1168591090304584E-2</v>
      </c>
      <c r="C24" s="22">
        <v>-0.93051192175770692</v>
      </c>
      <c r="D24" s="22">
        <v>-0.29893943027303893</v>
      </c>
      <c r="E24" s="22">
        <v>-1.082810436362118</v>
      </c>
      <c r="F24" s="22">
        <v>-0.93051192175770692</v>
      </c>
      <c r="G24" s="22">
        <v>-0.93051192175770692</v>
      </c>
      <c r="H24" s="22">
        <v>-0.29893943027303893</v>
      </c>
      <c r="I24" s="22">
        <v>-0.29893943027303893</v>
      </c>
      <c r="J24" s="22">
        <v>-1.082810436362118</v>
      </c>
      <c r="K24" s="22">
        <v>-1.082810436362118</v>
      </c>
      <c r="L24" s="22">
        <v>-0.85080856120107373</v>
      </c>
      <c r="M24" s="22">
        <v>-0.85080856120107373</v>
      </c>
      <c r="N24" s="22">
        <v>-2.312635428847547</v>
      </c>
      <c r="O24" s="22">
        <v>-2.312635428847547</v>
      </c>
      <c r="P24" s="22">
        <v>-0.24526409983504283</v>
      </c>
      <c r="Q24" s="22">
        <v>-0.24526409983504283</v>
      </c>
      <c r="R24" s="22">
        <v>7.5600000000000001E-2</v>
      </c>
      <c r="S24" s="22">
        <v>-0.28530179060148242</v>
      </c>
      <c r="T24" s="22">
        <v>-2.312635428847547</v>
      </c>
      <c r="U24" s="17">
        <v>-1.2906850892471571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</row>
    <row r="25" spans="1:26" x14ac:dyDescent="0.25">
      <c r="A25" s="21">
        <v>1893</v>
      </c>
      <c r="B25" s="22">
        <v>4.9670819852688036E-2</v>
      </c>
      <c r="C25" s="22">
        <v>-0.95127794215725625</v>
      </c>
      <c r="D25" s="22">
        <v>-0.33040724010015809</v>
      </c>
      <c r="E25" s="22">
        <v>-1.1072873145904127</v>
      </c>
      <c r="F25" s="22">
        <v>-0.95127794215725625</v>
      </c>
      <c r="G25" s="22">
        <v>-0.95127794215725625</v>
      </c>
      <c r="H25" s="22">
        <v>-0.33040724010015809</v>
      </c>
      <c r="I25" s="22">
        <v>-0.33040724010015809</v>
      </c>
      <c r="J25" s="22">
        <v>-1.1072873145904127</v>
      </c>
      <c r="K25" s="22">
        <v>-1.1072873145904127</v>
      </c>
      <c r="L25" s="22">
        <v>-0.88031220916299568</v>
      </c>
      <c r="M25" s="22">
        <v>-0.88031220916299568</v>
      </c>
      <c r="N25" s="22">
        <v>-2.322787800311565</v>
      </c>
      <c r="O25" s="22">
        <v>-2.322787800311565</v>
      </c>
      <c r="P25" s="22">
        <v>-0.2359372237131114</v>
      </c>
      <c r="Q25" s="22">
        <v>-0.2359372237131114</v>
      </c>
      <c r="R25" s="22">
        <v>7.6399999999999996E-2</v>
      </c>
      <c r="S25" s="22">
        <v>-0.28466053240856026</v>
      </c>
      <c r="T25" s="22">
        <v>-2.322787800311565</v>
      </c>
      <c r="U25" s="17">
        <v>-1.3078054400398902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</row>
    <row r="26" spans="1:26" x14ac:dyDescent="0.25">
      <c r="A26" s="21">
        <v>1894</v>
      </c>
      <c r="B26" s="22">
        <v>4.7776330563664891E-2</v>
      </c>
      <c r="C26" s="22">
        <v>-0.91477161611867219</v>
      </c>
      <c r="D26" s="22">
        <v>-0.3406183129648015</v>
      </c>
      <c r="E26" s="22">
        <v>-1.104725603711477</v>
      </c>
      <c r="F26" s="22">
        <v>-0.91477161611867219</v>
      </c>
      <c r="G26" s="22">
        <v>-0.91477161611867219</v>
      </c>
      <c r="H26" s="22">
        <v>-0.3406183129648015</v>
      </c>
      <c r="I26" s="22">
        <v>-0.3406183129648015</v>
      </c>
      <c r="J26" s="22">
        <v>-1.104725603711477</v>
      </c>
      <c r="K26" s="22">
        <v>-1.104725603711477</v>
      </c>
      <c r="L26" s="22">
        <v>-0.87158362343649121</v>
      </c>
      <c r="M26" s="22">
        <v>-0.87158362343649121</v>
      </c>
      <c r="N26" s="22">
        <v>-2.364460496712133</v>
      </c>
      <c r="O26" s="22">
        <v>-2.364460496712133</v>
      </c>
      <c r="P26" s="22">
        <v>-0.20247758582368733</v>
      </c>
      <c r="Q26" s="22">
        <v>-0.20247758582368733</v>
      </c>
      <c r="R26" s="22">
        <v>7.7200000000000005E-2</v>
      </c>
      <c r="S26" s="22">
        <v>-0.24900910623956976</v>
      </c>
      <c r="T26" s="22">
        <v>-2.364460496712133</v>
      </c>
      <c r="U26" s="17">
        <v>-1.344545158425086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</row>
    <row r="27" spans="1:26" x14ac:dyDescent="0.25">
      <c r="A27" s="21">
        <v>1895</v>
      </c>
      <c r="B27" s="22">
        <v>3.3684210526315608E-2</v>
      </c>
      <c r="C27" s="22">
        <v>-0.89337299004054005</v>
      </c>
      <c r="D27" s="22">
        <v>-0.33324238654629917</v>
      </c>
      <c r="E27" s="22">
        <v>-1.0900614389865451</v>
      </c>
      <c r="F27" s="22">
        <v>-0.89337299004054005</v>
      </c>
      <c r="G27" s="22">
        <v>-0.89337299004054005</v>
      </c>
      <c r="H27" s="22">
        <v>-0.33324238654629917</v>
      </c>
      <c r="I27" s="22">
        <v>-0.33324238654629917</v>
      </c>
      <c r="J27" s="22">
        <v>-1.0900614389865451</v>
      </c>
      <c r="K27" s="22">
        <v>-1.0900614389865451</v>
      </c>
      <c r="L27" s="22">
        <v>-0.87660909763179695</v>
      </c>
      <c r="M27" s="22">
        <v>-0.87660909763179695</v>
      </c>
      <c r="N27" s="22">
        <v>-2.3859667019330968</v>
      </c>
      <c r="O27" s="22">
        <v>-2.3859667019330968</v>
      </c>
      <c r="P27" s="22">
        <v>-0.17977390573439189</v>
      </c>
      <c r="Q27" s="22">
        <v>-0.17977390573439189</v>
      </c>
      <c r="R27" s="22">
        <v>7.8E-2</v>
      </c>
      <c r="S27" s="22">
        <v>-0.22849077298657278</v>
      </c>
      <c r="T27" s="22">
        <v>-2.3859667019330968</v>
      </c>
      <c r="U27" s="17">
        <v>-1.3014020440829854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</row>
    <row r="28" spans="1:26" x14ac:dyDescent="0.25">
      <c r="A28" s="21">
        <v>1896</v>
      </c>
      <c r="B28" s="22">
        <v>2.6970537292020307E-2</v>
      </c>
      <c r="C28" s="22">
        <v>-0.86493827908448184</v>
      </c>
      <c r="D28" s="22">
        <v>-0.30239457783038959</v>
      </c>
      <c r="E28" s="22">
        <v>-1.0582784130906449</v>
      </c>
      <c r="F28" s="22">
        <v>-0.86493827908448184</v>
      </c>
      <c r="G28" s="22">
        <v>-0.86493827908448184</v>
      </c>
      <c r="H28" s="22">
        <v>-0.30239457783038959</v>
      </c>
      <c r="I28" s="22">
        <v>-0.30239457783038959</v>
      </c>
      <c r="J28" s="22">
        <v>-1.0582784130906449</v>
      </c>
      <c r="K28" s="22">
        <v>-1.0582784130906449</v>
      </c>
      <c r="L28" s="22">
        <v>-0.85549104629106487</v>
      </c>
      <c r="M28" s="22">
        <v>-0.85549104629106487</v>
      </c>
      <c r="N28" s="22">
        <v>-2.3434070875143007</v>
      </c>
      <c r="O28" s="22">
        <v>-2.3434070875143007</v>
      </c>
      <c r="P28" s="22">
        <v>-0.17537617333161898</v>
      </c>
      <c r="Q28" s="22">
        <v>-0.17537617333161898</v>
      </c>
      <c r="R28" s="22">
        <v>7.8200000000000006E-2</v>
      </c>
      <c r="S28" s="22">
        <v>-0.21537823344489393</v>
      </c>
      <c r="T28" s="22">
        <v>-2.3434070875143007</v>
      </c>
      <c r="U28" s="17">
        <v>-1.2849255519385554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</row>
    <row r="29" spans="1:26" x14ac:dyDescent="0.25">
      <c r="A29" s="21">
        <v>1897</v>
      </c>
      <c r="B29" s="22">
        <v>6.0079115083144161E-3</v>
      </c>
      <c r="C29" s="22">
        <v>-0.86205261837352143</v>
      </c>
      <c r="D29" s="22">
        <v>-0.28067990267271153</v>
      </c>
      <c r="E29" s="22">
        <v>-1.0596542961890578</v>
      </c>
      <c r="F29" s="22">
        <v>-0.86205261837352143</v>
      </c>
      <c r="G29" s="22">
        <v>-0.86205261837352143</v>
      </c>
      <c r="H29" s="22">
        <v>-0.28067990267271153</v>
      </c>
      <c r="I29" s="22">
        <v>-0.28067990267271153</v>
      </c>
      <c r="J29" s="22">
        <v>-1.0596542961890578</v>
      </c>
      <c r="K29" s="22">
        <v>-1.0596542961890578</v>
      </c>
      <c r="L29" s="22">
        <v>-0.85392337834399978</v>
      </c>
      <c r="M29" s="22">
        <v>-0.85392337834399978</v>
      </c>
      <c r="N29" s="22">
        <v>-2.2827824656978661</v>
      </c>
      <c r="O29" s="22">
        <v>-2.2827824656978661</v>
      </c>
      <c r="P29" s="22">
        <v>-0.18010228273090773</v>
      </c>
      <c r="Q29" s="22">
        <v>-0.18010228273090773</v>
      </c>
      <c r="R29" s="22">
        <v>7.8399999999999997E-2</v>
      </c>
      <c r="S29" s="22">
        <v>-0.21869364948349221</v>
      </c>
      <c r="T29" s="22">
        <v>-2.2827824656978661</v>
      </c>
      <c r="U29" s="17">
        <v>-1.2833205814409607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</row>
    <row r="30" spans="1:26" x14ac:dyDescent="0.25">
      <c r="A30" s="21">
        <v>1898</v>
      </c>
      <c r="B30" s="22">
        <v>1.4673444185979934E-2</v>
      </c>
      <c r="C30" s="22">
        <v>-0.82622624788135535</v>
      </c>
      <c r="D30" s="22">
        <v>-0.23688374191124051</v>
      </c>
      <c r="E30" s="22">
        <v>-1.0334623074039997</v>
      </c>
      <c r="F30" s="22">
        <v>-0.82622624788135535</v>
      </c>
      <c r="G30" s="22">
        <v>-0.82622624788135535</v>
      </c>
      <c r="H30" s="22">
        <v>-0.23688374191124051</v>
      </c>
      <c r="I30" s="22">
        <v>-0.23688374191124051</v>
      </c>
      <c r="J30" s="22">
        <v>-1.0334623074039997</v>
      </c>
      <c r="K30" s="22">
        <v>-1.0334623074039997</v>
      </c>
      <c r="L30" s="22">
        <v>-0.84484045641728933</v>
      </c>
      <c r="M30" s="22">
        <v>-0.84484045641728933</v>
      </c>
      <c r="N30" s="22">
        <v>-2.2926347621408776</v>
      </c>
      <c r="O30" s="22">
        <v>-2.2926347621408776</v>
      </c>
      <c r="P30" s="22">
        <v>-0.16377280581587983</v>
      </c>
      <c r="Q30" s="22">
        <v>-0.16377280581587983</v>
      </c>
      <c r="R30" s="22">
        <v>7.8600000000000003E-2</v>
      </c>
      <c r="S30" s="22">
        <v>-0.19536692909882031</v>
      </c>
      <c r="T30" s="22">
        <v>-2.2926347621408776</v>
      </c>
      <c r="U30" s="17">
        <v>-1.3129313128967017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</row>
    <row r="31" spans="1:26" x14ac:dyDescent="0.25">
      <c r="A31" s="21">
        <v>1899</v>
      </c>
      <c r="B31" s="22">
        <v>4.7887702269937778E-2</v>
      </c>
      <c r="C31" s="22">
        <v>-0.80068681362603256</v>
      </c>
      <c r="D31" s="22">
        <v>-0.19379641061675154</v>
      </c>
      <c r="E31" s="22">
        <v>-1.0279291326121542</v>
      </c>
      <c r="F31" s="22">
        <v>-0.80068681362603256</v>
      </c>
      <c r="G31" s="22">
        <v>-0.80068681362603256</v>
      </c>
      <c r="H31" s="22">
        <v>-0.19379641061675154</v>
      </c>
      <c r="I31" s="22">
        <v>-0.19379641061675154</v>
      </c>
      <c r="J31" s="22">
        <v>-1.0279291326121542</v>
      </c>
      <c r="K31" s="22">
        <v>-1.0279291326121542</v>
      </c>
      <c r="L31" s="22">
        <v>-0.82555320890958139</v>
      </c>
      <c r="M31" s="22">
        <v>-0.82555320890958139</v>
      </c>
      <c r="N31" s="22">
        <v>-2.2164073967529934</v>
      </c>
      <c r="O31" s="22">
        <v>-2.2164073967529934</v>
      </c>
      <c r="P31" s="22">
        <v>-0.16466064420429952</v>
      </c>
      <c r="Q31" s="22">
        <v>-0.16466064420429952</v>
      </c>
      <c r="R31" s="22">
        <v>7.8799999999999995E-2</v>
      </c>
      <c r="S31" s="22">
        <v>-0.19213173976009459</v>
      </c>
      <c r="T31" s="22">
        <v>-2.2164073967529934</v>
      </c>
      <c r="U31" s="17">
        <v>-1.3302874405418119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</row>
    <row r="32" spans="1:26" x14ac:dyDescent="0.25">
      <c r="A32" s="21">
        <v>1900</v>
      </c>
      <c r="B32" s="22">
        <v>-9.9368523085261893E-4</v>
      </c>
      <c r="C32" s="22">
        <v>-0.81199908437411272</v>
      </c>
      <c r="D32" s="22">
        <v>-0.15241216890146508</v>
      </c>
      <c r="E32" s="22">
        <v>-1.0298682126310803</v>
      </c>
      <c r="F32" s="22">
        <v>-0.81199908437411272</v>
      </c>
      <c r="G32" s="22">
        <v>-0.81199908437411272</v>
      </c>
      <c r="H32" s="22">
        <v>-0.15241216890146508</v>
      </c>
      <c r="I32" s="22">
        <v>-0.15241216890146508</v>
      </c>
      <c r="J32" s="22">
        <v>-1.0298682126310803</v>
      </c>
      <c r="K32" s="22">
        <v>-1.0298682126310803</v>
      </c>
      <c r="L32" s="22">
        <v>-0.82548868054369673</v>
      </c>
      <c r="M32" s="22">
        <v>-0.82548868054369673</v>
      </c>
      <c r="N32" s="22">
        <v>-2.1715568305876416</v>
      </c>
      <c r="O32" s="22">
        <v>-2.1715568305876416</v>
      </c>
      <c r="P32" s="22">
        <v>-0.18843335732308464</v>
      </c>
      <c r="Q32" s="22">
        <v>-0.18843335732308464</v>
      </c>
      <c r="R32" s="22">
        <v>7.9000000000000001E-2</v>
      </c>
      <c r="S32" s="22">
        <v>-0.21567117221849258</v>
      </c>
      <c r="T32" s="22">
        <v>-2.1715568305876416</v>
      </c>
      <c r="U32" s="17">
        <v>-1.3624028771658923</v>
      </c>
      <c r="V32" s="21">
        <v>0</v>
      </c>
      <c r="W32" s="21">
        <v>0</v>
      </c>
      <c r="X32" s="21">
        <v>0</v>
      </c>
      <c r="Y32" s="21">
        <v>0</v>
      </c>
      <c r="Z32" s="21">
        <v>0</v>
      </c>
    </row>
    <row r="33" spans="1:26" x14ac:dyDescent="0.25">
      <c r="A33" s="21">
        <v>1901</v>
      </c>
      <c r="B33" s="22">
        <v>4.0493150684931624E-2</v>
      </c>
      <c r="C33" s="22">
        <v>-0.80046644552364421</v>
      </c>
      <c r="D33" s="22">
        <v>-0.14365635053017894</v>
      </c>
      <c r="E33" s="22">
        <v>-1.0023372633123591</v>
      </c>
      <c r="F33" s="22">
        <v>-0.80046644552364421</v>
      </c>
      <c r="G33" s="22">
        <v>-0.80046644552364421</v>
      </c>
      <c r="H33" s="22">
        <v>-0.14365635053017894</v>
      </c>
      <c r="I33" s="22">
        <v>-0.14365635053017894</v>
      </c>
      <c r="J33" s="22">
        <v>-1.0023372633123591</v>
      </c>
      <c r="K33" s="22">
        <v>-1.0023372633123591</v>
      </c>
      <c r="L33" s="22">
        <v>-0.85165133396733617</v>
      </c>
      <c r="M33" s="22">
        <v>-0.85165133396733617</v>
      </c>
      <c r="N33" s="22">
        <v>-2.1715568305876416</v>
      </c>
      <c r="O33" s="22">
        <v>-2.1715568305876416</v>
      </c>
      <c r="P33" s="22">
        <v>-0.1612136065874544</v>
      </c>
      <c r="Q33" s="22">
        <v>-0.1612136065874544</v>
      </c>
      <c r="R33" s="22">
        <v>8.2400000000000001E-2</v>
      </c>
      <c r="S33" s="22">
        <v>-0.19794902175157275</v>
      </c>
      <c r="T33" s="22">
        <v>-2.1715568305876416</v>
      </c>
      <c r="U33" s="17">
        <v>-1.3944883156610477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</row>
    <row r="34" spans="1:26" x14ac:dyDescent="0.25">
      <c r="A34" s="21">
        <v>1902</v>
      </c>
      <c r="B34" s="22">
        <v>3.3287671232876709E-2</v>
      </c>
      <c r="C34" s="22">
        <v>-0.79506332893169052</v>
      </c>
      <c r="D34" s="22">
        <v>-0.1396088400853068</v>
      </c>
      <c r="E34" s="22">
        <v>-0.99560964341867941</v>
      </c>
      <c r="F34" s="22">
        <v>-0.79506332893169052</v>
      </c>
      <c r="G34" s="22">
        <v>-0.79506332893169052</v>
      </c>
      <c r="H34" s="22">
        <v>-0.1396088400853068</v>
      </c>
      <c r="I34" s="22">
        <v>-0.1396088400853068</v>
      </c>
      <c r="J34" s="22">
        <v>-0.99560964341867941</v>
      </c>
      <c r="K34" s="22">
        <v>-0.99560964341867941</v>
      </c>
      <c r="L34" s="22">
        <v>-0.85988599913876629</v>
      </c>
      <c r="M34" s="22">
        <v>-0.85988599913876629</v>
      </c>
      <c r="N34" s="22">
        <v>-2.1803674602697964</v>
      </c>
      <c r="O34" s="22">
        <v>-2.1803674602697964</v>
      </c>
      <c r="P34" s="22">
        <v>-0.15126047750896154</v>
      </c>
      <c r="Q34" s="22">
        <v>-0.15126047750896154</v>
      </c>
      <c r="R34" s="22">
        <v>8.5800000000000001E-2</v>
      </c>
      <c r="S34" s="22">
        <v>-0.19016439945559607</v>
      </c>
      <c r="T34" s="22">
        <v>-2.1803674602697964</v>
      </c>
      <c r="U34" s="17">
        <v>-1.3941764206807639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</row>
    <row r="35" spans="1:26" x14ac:dyDescent="0.25">
      <c r="A35" s="21">
        <v>1903</v>
      </c>
      <c r="B35" s="22">
        <v>2.6473750017174877E-2</v>
      </c>
      <c r="C35" s="22">
        <v>-0.81630932792859434</v>
      </c>
      <c r="D35" s="22">
        <v>-0.12961989464368445</v>
      </c>
      <c r="E35" s="22">
        <v>-0.99457525918206668</v>
      </c>
      <c r="F35" s="22">
        <v>-0.81630932792859434</v>
      </c>
      <c r="G35" s="22">
        <v>-0.81630932792859434</v>
      </c>
      <c r="H35" s="22">
        <v>-0.12961989464368445</v>
      </c>
      <c r="I35" s="22">
        <v>-0.12961989464368445</v>
      </c>
      <c r="J35" s="22">
        <v>-0.99457525918206668</v>
      </c>
      <c r="K35" s="22">
        <v>-0.99457525918206668</v>
      </c>
      <c r="L35" s="22">
        <v>-0.86966587429408304</v>
      </c>
      <c r="M35" s="22">
        <v>-0.86966587429408304</v>
      </c>
      <c r="N35" s="22">
        <v>-2.1982250776698029</v>
      </c>
      <c r="O35" s="22">
        <v>-2.1982250776698029</v>
      </c>
      <c r="P35" s="22">
        <v>-0.16865724752963018</v>
      </c>
      <c r="Q35" s="22">
        <v>-0.16865724752963018</v>
      </c>
      <c r="R35" s="22">
        <v>8.9200000000000002E-2</v>
      </c>
      <c r="S35" s="22">
        <v>-0.21130478832609878</v>
      </c>
      <c r="T35" s="22">
        <v>-2.1982250776698029</v>
      </c>
      <c r="U35" s="17">
        <v>-1.3699572384098904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</row>
    <row r="36" spans="1:26" x14ac:dyDescent="0.25">
      <c r="A36" s="21">
        <v>1904</v>
      </c>
      <c r="B36" s="22">
        <v>3.6905412438199135E-2</v>
      </c>
      <c r="C36" s="22">
        <v>-0.81327783678607912</v>
      </c>
      <c r="D36" s="22">
        <v>-0.10956855359108036</v>
      </c>
      <c r="E36" s="22">
        <v>-0.98176310494761998</v>
      </c>
      <c r="F36" s="22">
        <v>-0.81327783678607912</v>
      </c>
      <c r="G36" s="22">
        <v>-0.81327783678607912</v>
      </c>
      <c r="H36" s="22">
        <v>-0.10956855359108036</v>
      </c>
      <c r="I36" s="22">
        <v>-0.10956855359108036</v>
      </c>
      <c r="J36" s="22">
        <v>-0.98176310494761998</v>
      </c>
      <c r="K36" s="22">
        <v>-0.98176310494761998</v>
      </c>
      <c r="L36" s="22">
        <v>-0.89888222708545329</v>
      </c>
      <c r="M36" s="22">
        <v>-0.89888222708545329</v>
      </c>
      <c r="N36" s="22">
        <v>-2.2072749131897207</v>
      </c>
      <c r="O36" s="22">
        <v>-2.2072749131897207</v>
      </c>
      <c r="P36" s="22">
        <v>-0.15118971174893717</v>
      </c>
      <c r="Q36" s="22">
        <v>-0.15118971174893717</v>
      </c>
      <c r="R36" s="22">
        <v>9.2600000000000002E-2</v>
      </c>
      <c r="S36" s="22">
        <v>-0.20485412828768765</v>
      </c>
      <c r="T36" s="22">
        <v>-2.2072749131897207</v>
      </c>
      <c r="U36" s="17">
        <v>-1.3818017263032683</v>
      </c>
      <c r="V36" s="21">
        <v>0</v>
      </c>
      <c r="W36" s="21">
        <v>0</v>
      </c>
      <c r="X36" s="21">
        <v>0</v>
      </c>
      <c r="Y36" s="21">
        <v>0</v>
      </c>
      <c r="Z36" s="21">
        <v>0</v>
      </c>
    </row>
    <row r="37" spans="1:26" x14ac:dyDescent="0.25">
      <c r="A37" s="21">
        <v>1905</v>
      </c>
      <c r="B37" s="22">
        <v>2.6125525296076008E-2</v>
      </c>
      <c r="C37" s="22">
        <v>-0.79022111069851075</v>
      </c>
      <c r="D37" s="22">
        <v>-0.10605147449595058</v>
      </c>
      <c r="E37" s="22">
        <v>-0.98554945526039006</v>
      </c>
      <c r="F37" s="22">
        <v>-0.79022111069851075</v>
      </c>
      <c r="G37" s="22">
        <v>-0.79022111069851075</v>
      </c>
      <c r="H37" s="22">
        <v>-0.10605147449595058</v>
      </c>
      <c r="I37" s="22">
        <v>-0.10605147449595058</v>
      </c>
      <c r="J37" s="22">
        <v>-0.98554945526039006</v>
      </c>
      <c r="K37" s="22">
        <v>-0.98554945526039006</v>
      </c>
      <c r="L37" s="22">
        <v>-0.88921475266139016</v>
      </c>
      <c r="M37" s="22">
        <v>-0.88921475266139016</v>
      </c>
      <c r="N37" s="22">
        <v>-2.2072749131897207</v>
      </c>
      <c r="O37" s="22">
        <v>-2.2072749131897207</v>
      </c>
      <c r="P37" s="22">
        <v>-0.13595534148675176</v>
      </c>
      <c r="Q37" s="22">
        <v>-0.13595534148675176</v>
      </c>
      <c r="R37" s="22">
        <v>9.6000000000000002E-2</v>
      </c>
      <c r="S37" s="22">
        <v>-0.18593528149244617</v>
      </c>
      <c r="T37" s="22">
        <v>-2.2072749131897207</v>
      </c>
      <c r="U37" s="17">
        <v>-1.4012930892881024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</row>
    <row r="38" spans="1:26" x14ac:dyDescent="0.25">
      <c r="A38" s="21">
        <v>1906</v>
      </c>
      <c r="B38" s="22">
        <v>4.3731789519460669E-2</v>
      </c>
      <c r="C38" s="22">
        <v>-0.77557141468019775</v>
      </c>
      <c r="D38" s="22">
        <v>-8.7992319560362978E-2</v>
      </c>
      <c r="E38" s="22">
        <v>-0.99284107936695754</v>
      </c>
      <c r="F38" s="22">
        <v>-0.77557141468019775</v>
      </c>
      <c r="G38" s="22">
        <v>-0.77557141468019775</v>
      </c>
      <c r="H38" s="22">
        <v>-8.7992319560362978E-2</v>
      </c>
      <c r="I38" s="22">
        <v>-8.7992319560362978E-2</v>
      </c>
      <c r="J38" s="22">
        <v>-0.99284107936695754</v>
      </c>
      <c r="K38" s="22">
        <v>-0.99284107936695754</v>
      </c>
      <c r="L38" s="22">
        <v>-0.86040431742421797</v>
      </c>
      <c r="M38" s="22">
        <v>-0.86040431742421797</v>
      </c>
      <c r="N38" s="22">
        <v>-2.1286317858706076</v>
      </c>
      <c r="O38" s="22">
        <v>-2.1286317858706076</v>
      </c>
      <c r="P38" s="22">
        <v>-0.14689069661513518</v>
      </c>
      <c r="Q38" s="22">
        <v>-0.14689069661513518</v>
      </c>
      <c r="R38" s="22">
        <v>9.4399999999999998E-2</v>
      </c>
      <c r="S38" s="22">
        <v>-0.18605379704079156</v>
      </c>
      <c r="T38" s="22">
        <v>-2.1286317858706076</v>
      </c>
      <c r="U38" s="17">
        <v>-1.4024834263116155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</row>
    <row r="39" spans="1:26" x14ac:dyDescent="0.25">
      <c r="A39" s="21">
        <v>1907</v>
      </c>
      <c r="B39" s="22">
        <v>3.3385194052590862E-2</v>
      </c>
      <c r="C39" s="22">
        <v>-0.76119146444325048</v>
      </c>
      <c r="D39" s="22">
        <v>-7.128832743582357E-2</v>
      </c>
      <c r="E39" s="22">
        <v>-0.98872817621782028</v>
      </c>
      <c r="F39" s="22">
        <v>-0.76119146444325048</v>
      </c>
      <c r="G39" s="22">
        <v>-0.76119146444325048</v>
      </c>
      <c r="H39" s="22">
        <v>-7.128832743582357E-2</v>
      </c>
      <c r="I39" s="22">
        <v>-7.128832743582357E-2</v>
      </c>
      <c r="J39" s="22">
        <v>-0.98872817621782028</v>
      </c>
      <c r="K39" s="22">
        <v>-0.98872817621782028</v>
      </c>
      <c r="L39" s="22">
        <v>-0.84369543353707011</v>
      </c>
      <c r="M39" s="22">
        <v>-0.84369543353707011</v>
      </c>
      <c r="N39" s="22">
        <v>-2.0174061507603831</v>
      </c>
      <c r="O39" s="22">
        <v>-2.0174061507603831</v>
      </c>
      <c r="P39" s="22">
        <v>-0.14921816273655353</v>
      </c>
      <c r="Q39" s="22">
        <v>-0.14921816273655353</v>
      </c>
      <c r="R39" s="22">
        <v>9.2799999999999994E-2</v>
      </c>
      <c r="S39" s="22">
        <v>-0.18210976601435058</v>
      </c>
      <c r="T39" s="22">
        <v>-2.0174061507603831</v>
      </c>
      <c r="U39" s="17">
        <v>-1.4243825773752896</v>
      </c>
      <c r="V39" s="21">
        <v>0</v>
      </c>
      <c r="W39" s="21">
        <v>0</v>
      </c>
      <c r="X39" s="21">
        <v>0</v>
      </c>
      <c r="Y39" s="21">
        <v>0</v>
      </c>
      <c r="Z39" s="21">
        <v>0</v>
      </c>
    </row>
    <row r="40" spans="1:26" x14ac:dyDescent="0.25">
      <c r="A40" s="21">
        <v>1908</v>
      </c>
      <c r="B40" s="22">
        <v>1.7292277614858166E-2</v>
      </c>
      <c r="C40" s="22">
        <v>-0.81204008272083583</v>
      </c>
      <c r="D40" s="22">
        <v>-8.8599387405339847E-2</v>
      </c>
      <c r="E40" s="22">
        <v>-0.98878439198801571</v>
      </c>
      <c r="F40" s="22">
        <v>-0.81204008272083583</v>
      </c>
      <c r="G40" s="22">
        <v>-0.81204008272083583</v>
      </c>
      <c r="H40" s="22">
        <v>-8.8599387405339847E-2</v>
      </c>
      <c r="I40" s="22">
        <v>-8.8599387405339847E-2</v>
      </c>
      <c r="J40" s="22">
        <v>-0.98878439198801571</v>
      </c>
      <c r="K40" s="22">
        <v>-0.98878439198801571</v>
      </c>
      <c r="L40" s="22">
        <v>-0.90671625964208735</v>
      </c>
      <c r="M40" s="22">
        <v>-0.90671625964208735</v>
      </c>
      <c r="N40" s="22">
        <v>-2.0024805005437076</v>
      </c>
      <c r="O40" s="22">
        <v>-2.0024805005437076</v>
      </c>
      <c r="P40" s="22">
        <v>-0.15075888474977209</v>
      </c>
      <c r="Q40" s="22">
        <v>-0.15075888474977209</v>
      </c>
      <c r="R40" s="22">
        <v>9.1200000000000003E-2</v>
      </c>
      <c r="S40" s="22">
        <v>-0.20602985625843273</v>
      </c>
      <c r="T40" s="22">
        <v>-2.0024805005437076</v>
      </c>
      <c r="U40" s="17">
        <v>-1.3712258338112477</v>
      </c>
      <c r="V40" s="21">
        <v>0</v>
      </c>
      <c r="W40" s="21">
        <v>0</v>
      </c>
      <c r="X40" s="21">
        <v>0</v>
      </c>
      <c r="Y40" s="21">
        <v>0</v>
      </c>
      <c r="Z40" s="21">
        <v>0</v>
      </c>
    </row>
    <row r="41" spans="1:26" x14ac:dyDescent="0.25">
      <c r="A41" s="21">
        <v>1909</v>
      </c>
      <c r="B41" s="22">
        <v>2.9124292590045966E-2</v>
      </c>
      <c r="C41" s="22">
        <v>-0.79842785757769685</v>
      </c>
      <c r="D41" s="22">
        <v>-9.761819275855943E-2</v>
      </c>
      <c r="E41" s="22">
        <v>-0.98622635834582117</v>
      </c>
      <c r="F41" s="22">
        <v>-0.79842785757769685</v>
      </c>
      <c r="G41" s="22">
        <v>-0.79842785757769685</v>
      </c>
      <c r="H41" s="22">
        <v>-9.761819275855943E-2</v>
      </c>
      <c r="I41" s="22">
        <v>-9.761819275855943E-2</v>
      </c>
      <c r="J41" s="22">
        <v>-0.98622635834582117</v>
      </c>
      <c r="K41" s="22">
        <v>-0.98622635834582117</v>
      </c>
      <c r="L41" s="22">
        <v>-0.91850624402065317</v>
      </c>
      <c r="M41" s="22">
        <v>-0.91850624402065317</v>
      </c>
      <c r="N41" s="22">
        <v>-2.0099154790312257</v>
      </c>
      <c r="O41" s="22">
        <v>-2.0099154790312257</v>
      </c>
      <c r="P41" s="22">
        <v>-0.1261880289356708</v>
      </c>
      <c r="Q41" s="22">
        <v>-0.1261880289356708</v>
      </c>
      <c r="R41" s="22">
        <v>8.9599999999999999E-2</v>
      </c>
      <c r="S41" s="22">
        <v>-0.185227821849383</v>
      </c>
      <c r="T41" s="22">
        <v>-2.0099154790312257</v>
      </c>
      <c r="U41" s="17">
        <v>-1.3715607337539462</v>
      </c>
      <c r="V41" s="21">
        <v>0</v>
      </c>
      <c r="W41" s="21">
        <v>0</v>
      </c>
      <c r="X41" s="21">
        <v>0</v>
      </c>
      <c r="Y41" s="21">
        <v>0</v>
      </c>
      <c r="Z41" s="21">
        <v>0</v>
      </c>
    </row>
    <row r="42" spans="1:26" x14ac:dyDescent="0.25">
      <c r="A42" s="21">
        <v>1910</v>
      </c>
      <c r="B42" s="22">
        <v>1.6038271702694923E-2</v>
      </c>
      <c r="C42" s="22">
        <v>-0.77979378015997769</v>
      </c>
      <c r="D42" s="22">
        <v>-9.792084799574502E-2</v>
      </c>
      <c r="E42" s="22">
        <v>-0.98455930191926955</v>
      </c>
      <c r="F42" s="22">
        <v>-0.77979378015997769</v>
      </c>
      <c r="G42" s="22">
        <v>-0.77979378015997769</v>
      </c>
      <c r="H42" s="22">
        <v>-9.792084799574502E-2</v>
      </c>
      <c r="I42" s="22">
        <v>-9.792084799574502E-2</v>
      </c>
      <c r="J42" s="22">
        <v>-0.98455930191926955</v>
      </c>
      <c r="K42" s="22">
        <v>-0.98455930191926955</v>
      </c>
      <c r="L42" s="22">
        <v>-0.8799137865329375</v>
      </c>
      <c r="M42" s="22">
        <v>-0.8799137865329375</v>
      </c>
      <c r="N42" s="22">
        <v>-2.0024805005437076</v>
      </c>
      <c r="O42" s="22">
        <v>-2.0024805005437076</v>
      </c>
      <c r="P42" s="22">
        <v>-0.13447787518819745</v>
      </c>
      <c r="Q42" s="22">
        <v>-0.13447787518819745</v>
      </c>
      <c r="R42" s="22">
        <v>8.7999999999999995E-2</v>
      </c>
      <c r="S42" s="22">
        <v>-0.178650447965024</v>
      </c>
      <c r="T42" s="22">
        <v>-2.0024805005437076</v>
      </c>
      <c r="U42" s="17">
        <v>-1.3590238176716254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</row>
    <row r="43" spans="1:26" x14ac:dyDescent="0.25">
      <c r="A43" s="21">
        <v>1911</v>
      </c>
      <c r="B43" s="22">
        <v>3.1854742827604206E-2</v>
      </c>
      <c r="C43" s="22">
        <v>-0.75416990267325335</v>
      </c>
      <c r="D43" s="22">
        <v>-8.2160696154121401E-2</v>
      </c>
      <c r="E43" s="22">
        <v>-0.96794705479427878</v>
      </c>
      <c r="F43" s="22">
        <v>-0.75416990267325335</v>
      </c>
      <c r="G43" s="22">
        <v>-0.75416990267325335</v>
      </c>
      <c r="H43" s="22">
        <v>-8.2160696154121401E-2</v>
      </c>
      <c r="I43" s="22">
        <v>-8.2160696154121401E-2</v>
      </c>
      <c r="J43" s="22">
        <v>-0.96794705479427878</v>
      </c>
      <c r="K43" s="22">
        <v>-0.96794705479427878</v>
      </c>
      <c r="L43" s="22">
        <v>-0.85683416804282364</v>
      </c>
      <c r="M43" s="22">
        <v>-0.85683416804282364</v>
      </c>
      <c r="N43" s="22">
        <v>-1.820158943749753</v>
      </c>
      <c r="O43" s="22">
        <v>-1.820158943749753</v>
      </c>
      <c r="P43" s="22">
        <v>-0.12973777619703952</v>
      </c>
      <c r="Q43" s="22">
        <v>-0.12973777619703952</v>
      </c>
      <c r="R43" s="22">
        <v>9.1600000000000001E-2</v>
      </c>
      <c r="S43" s="22">
        <v>-0.1653722124455978</v>
      </c>
      <c r="T43" s="22">
        <v>-1.820158943749753</v>
      </c>
      <c r="U43" s="17">
        <v>-1.3940502710827964</v>
      </c>
      <c r="V43" s="21">
        <v>0</v>
      </c>
      <c r="W43" s="21">
        <v>0</v>
      </c>
      <c r="X43" s="21">
        <v>0</v>
      </c>
      <c r="Y43" s="21">
        <v>0</v>
      </c>
      <c r="Z43" s="21">
        <v>0</v>
      </c>
    </row>
    <row r="44" spans="1:26" x14ac:dyDescent="0.25">
      <c r="A44" s="21">
        <v>1912</v>
      </c>
      <c r="B44" s="22">
        <v>9.5512108734430567E-3</v>
      </c>
      <c r="C44" s="22">
        <v>-0.74143867901672145</v>
      </c>
      <c r="D44" s="22">
        <v>-5.675898768291443E-2</v>
      </c>
      <c r="E44" s="22">
        <v>-0.96189074049310774</v>
      </c>
      <c r="F44" s="22">
        <v>-0.74143867901672145</v>
      </c>
      <c r="G44" s="22">
        <v>-0.74143867901672145</v>
      </c>
      <c r="H44" s="22">
        <v>-5.675898768291443E-2</v>
      </c>
      <c r="I44" s="22">
        <v>-5.675898768291443E-2</v>
      </c>
      <c r="J44" s="22">
        <v>-0.96189074049310774</v>
      </c>
      <c r="K44" s="22">
        <v>-0.96189074049310774</v>
      </c>
      <c r="L44" s="22">
        <v>-0.84563966655595735</v>
      </c>
      <c r="M44" s="22">
        <v>-0.84563966655595735</v>
      </c>
      <c r="N44" s="22">
        <v>-1.754463684484358</v>
      </c>
      <c r="O44" s="22">
        <v>-1.754463684484358</v>
      </c>
      <c r="P44" s="22">
        <v>-0.13246321612267634</v>
      </c>
      <c r="Q44" s="22">
        <v>-0.13246321612267634</v>
      </c>
      <c r="R44" s="22">
        <v>9.5199999999999993E-2</v>
      </c>
      <c r="S44" s="22">
        <v>-0.16198528339203055</v>
      </c>
      <c r="T44" s="22">
        <v>-1.754463684484358</v>
      </c>
      <c r="U44" s="17">
        <v>-1.3967067828551425</v>
      </c>
      <c r="V44" s="21">
        <v>0</v>
      </c>
      <c r="W44" s="21">
        <v>0</v>
      </c>
      <c r="X44" s="21">
        <v>0</v>
      </c>
      <c r="Y44" s="21">
        <v>0</v>
      </c>
      <c r="Z44" s="21">
        <v>0</v>
      </c>
    </row>
    <row r="45" spans="1:26" x14ac:dyDescent="0.25">
      <c r="A45" s="21">
        <v>1913</v>
      </c>
      <c r="B45" s="22">
        <v>4.1307937184323684E-2</v>
      </c>
      <c r="C45" s="22">
        <v>-0.70417943225775326</v>
      </c>
      <c r="D45" s="22">
        <v>-1.239121005128074E-2</v>
      </c>
      <c r="E45" s="22">
        <v>-0.93609770290803995</v>
      </c>
      <c r="F45" s="22">
        <v>-0.70417943225775326</v>
      </c>
      <c r="G45" s="22">
        <v>-0.70417943225775326</v>
      </c>
      <c r="H45" s="22">
        <v>-1.239121005128074E-2</v>
      </c>
      <c r="I45" s="22">
        <v>-1.239121005128074E-2</v>
      </c>
      <c r="J45" s="22">
        <v>-0.93609770290803995</v>
      </c>
      <c r="K45" s="22">
        <v>-0.93609770290803995</v>
      </c>
      <c r="L45" s="22">
        <v>-0.83888792643673693</v>
      </c>
      <c r="M45" s="22">
        <v>-0.83888792643673693</v>
      </c>
      <c r="N45" s="22">
        <v>-1.575036485716768</v>
      </c>
      <c r="O45" s="22">
        <v>-1.575036485716768</v>
      </c>
      <c r="P45" s="22">
        <v>-0.11324052073665271</v>
      </c>
      <c r="Q45" s="22">
        <v>-0.11324052073665271</v>
      </c>
      <c r="R45" s="22">
        <v>9.8799999999999999E-2</v>
      </c>
      <c r="S45" s="22">
        <v>-0.14012743735668637</v>
      </c>
      <c r="T45" s="22">
        <v>-1.575036485716768</v>
      </c>
      <c r="U45" s="17">
        <v>-1.4006809725508971</v>
      </c>
      <c r="V45" s="21">
        <v>0</v>
      </c>
      <c r="W45" s="21">
        <v>0</v>
      </c>
      <c r="X45" s="21">
        <v>0</v>
      </c>
      <c r="Y45" s="21">
        <v>0</v>
      </c>
      <c r="Z45" s="21">
        <v>0</v>
      </c>
    </row>
    <row r="46" spans="1:26" x14ac:dyDescent="0.25">
      <c r="A46" s="21">
        <v>1914</v>
      </c>
      <c r="B46" s="22">
        <v>1.4983810709837951E-2</v>
      </c>
      <c r="C46" s="22">
        <v>-0.69361782878864209</v>
      </c>
      <c r="D46" s="22">
        <v>5.8778588273367726E-3</v>
      </c>
      <c r="E46" s="22">
        <v>-0.93572351865625525</v>
      </c>
      <c r="F46" s="22">
        <v>-0.69361782878864209</v>
      </c>
      <c r="G46" s="22">
        <v>-0.69361782878864209</v>
      </c>
      <c r="H46" s="22">
        <v>5.8778588273367726E-3</v>
      </c>
      <c r="I46" s="22">
        <v>5.8778588273367726E-3</v>
      </c>
      <c r="J46" s="22">
        <v>-0.93572351865625525</v>
      </c>
      <c r="K46" s="22">
        <v>-0.93572351865625525</v>
      </c>
      <c r="L46" s="22">
        <v>-0.83176295192360294</v>
      </c>
      <c r="M46" s="22">
        <v>-0.83176295192360294</v>
      </c>
      <c r="N46" s="22">
        <v>-1.584745299843729</v>
      </c>
      <c r="O46" s="22">
        <v>-1.584745299843729</v>
      </c>
      <c r="P46" s="22">
        <v>-0.11314712009032005</v>
      </c>
      <c r="Q46" s="22">
        <v>-0.11314712009032005</v>
      </c>
      <c r="R46" s="22">
        <v>0.10239999999999999</v>
      </c>
      <c r="S46" s="22">
        <v>-0.13634201320758912</v>
      </c>
      <c r="T46" s="22">
        <v>-1.584745299843729</v>
      </c>
      <c r="U46" s="17">
        <v>-1.3790838343689318</v>
      </c>
      <c r="V46" s="21">
        <v>0</v>
      </c>
      <c r="W46" s="21">
        <v>0</v>
      </c>
      <c r="X46" s="21">
        <v>0</v>
      </c>
      <c r="Y46" s="21">
        <v>0</v>
      </c>
      <c r="Z46" s="21">
        <v>0</v>
      </c>
    </row>
    <row r="47" spans="1:26" x14ac:dyDescent="0.25">
      <c r="A47" s="21">
        <v>1915</v>
      </c>
      <c r="B47" s="22">
        <v>-7.4999999999999997E-2</v>
      </c>
      <c r="C47" s="22">
        <v>-0.64593059933537877</v>
      </c>
      <c r="D47" s="22">
        <v>-9.3877447053561189E-3</v>
      </c>
      <c r="E47" s="22">
        <v>-0.92962955875016973</v>
      </c>
      <c r="F47" s="22">
        <v>-0.64593059933537877</v>
      </c>
      <c r="G47" s="22">
        <v>-0.64593059933537877</v>
      </c>
      <c r="H47" s="22">
        <v>-9.3877447053561189E-3</v>
      </c>
      <c r="I47" s="22">
        <v>-9.3877447053561189E-3</v>
      </c>
      <c r="J47" s="22">
        <v>-0.92962955875016973</v>
      </c>
      <c r="K47" s="22">
        <v>-0.92962955875016973</v>
      </c>
      <c r="L47" s="22">
        <v>-0.78562295974877827</v>
      </c>
      <c r="M47" s="22">
        <v>-0.78562295974877827</v>
      </c>
      <c r="N47" s="22">
        <v>-1.5654210270173261</v>
      </c>
      <c r="O47" s="22">
        <v>-1.5654210270173261</v>
      </c>
      <c r="P47" s="22">
        <v>-9.3178204099626585E-2</v>
      </c>
      <c r="Q47" s="22">
        <v>-9.3178204099626585E-2</v>
      </c>
      <c r="R47" s="22">
        <v>0.106</v>
      </c>
      <c r="S47" s="22">
        <v>-9.9912262767342316E-2</v>
      </c>
      <c r="T47" s="22">
        <v>-1.5654210270173261</v>
      </c>
      <c r="U47" s="17">
        <v>-1.6932498286954663</v>
      </c>
      <c r="V47" s="21">
        <v>0</v>
      </c>
      <c r="W47" s="21">
        <v>0</v>
      </c>
      <c r="X47" s="21">
        <v>0</v>
      </c>
      <c r="Y47" s="21">
        <v>0</v>
      </c>
      <c r="Z47" s="21">
        <v>0</v>
      </c>
    </row>
    <row r="48" spans="1:26" x14ac:dyDescent="0.25">
      <c r="A48" s="21">
        <v>1916</v>
      </c>
      <c r="B48" s="22">
        <v>-0.12630054644808766</v>
      </c>
      <c r="C48" s="22">
        <v>-0.63841356862918275</v>
      </c>
      <c r="D48" s="22">
        <v>-2.3173144373173091E-3</v>
      </c>
      <c r="E48" s="22">
        <v>-0.99053516125612706</v>
      </c>
      <c r="F48" s="22">
        <v>-0.63841356862918275</v>
      </c>
      <c r="G48" s="22">
        <v>-0.63841356862918275</v>
      </c>
      <c r="H48" s="22">
        <v>-2.3173144373173091E-3</v>
      </c>
      <c r="I48" s="22">
        <v>-2.3173144373173091E-3</v>
      </c>
      <c r="J48" s="22">
        <v>-0.99053516125612706</v>
      </c>
      <c r="K48" s="22">
        <v>-0.99053516125612706</v>
      </c>
      <c r="L48" s="22">
        <v>-0.77390679853575051</v>
      </c>
      <c r="M48" s="22">
        <v>-0.77390679853575051</v>
      </c>
      <c r="N48" s="22">
        <v>-1.5186835491656363</v>
      </c>
      <c r="O48" s="22">
        <v>-1.5186835491656363</v>
      </c>
      <c r="P48" s="22">
        <v>-9.5983615322961596E-2</v>
      </c>
      <c r="Q48" s="22">
        <v>-9.5983615322961596E-2</v>
      </c>
      <c r="R48" s="22">
        <v>0.125</v>
      </c>
      <c r="S48" s="22">
        <v>-9.8298760357962436E-2</v>
      </c>
      <c r="T48" s="22">
        <v>-1.5186835491656363</v>
      </c>
      <c r="U48" s="17">
        <v>-1.8378502644609234</v>
      </c>
      <c r="V48" s="21">
        <v>0</v>
      </c>
      <c r="W48" s="21">
        <v>0</v>
      </c>
      <c r="X48" s="21">
        <v>0</v>
      </c>
      <c r="Y48" s="21">
        <v>0</v>
      </c>
      <c r="Z48" s="21">
        <v>0</v>
      </c>
    </row>
    <row r="49" spans="1:26" x14ac:dyDescent="0.25">
      <c r="A49" s="21">
        <v>1917</v>
      </c>
      <c r="B49" s="22">
        <v>-0.20047945205479439</v>
      </c>
      <c r="C49" s="22">
        <v>-0.646196435596465</v>
      </c>
      <c r="D49" s="22">
        <v>-6.6851001650712172E-2</v>
      </c>
      <c r="E49" s="22">
        <v>-1.0680816804605795</v>
      </c>
      <c r="F49" s="22">
        <v>-0.646196435596465</v>
      </c>
      <c r="G49" s="22">
        <v>-0.646196435596465</v>
      </c>
      <c r="H49" s="22">
        <v>-6.6851001650712172E-2</v>
      </c>
      <c r="I49" s="22">
        <v>-6.6851001650712172E-2</v>
      </c>
      <c r="J49" s="22">
        <v>-1.0680816804605795</v>
      </c>
      <c r="K49" s="22">
        <v>-1.0680816804605795</v>
      </c>
      <c r="L49" s="22">
        <v>-0.7780015371679827</v>
      </c>
      <c r="M49" s="22">
        <v>-0.7780015371679827</v>
      </c>
      <c r="N49" s="22">
        <v>-1.3547956940605197</v>
      </c>
      <c r="O49" s="22">
        <v>-1.3547956940605197</v>
      </c>
      <c r="P49" s="22">
        <v>-8.1540059083662547E-2</v>
      </c>
      <c r="Q49" s="22">
        <v>-8.1540059083662547E-2</v>
      </c>
      <c r="R49" s="22">
        <v>0.14400000000000002</v>
      </c>
      <c r="S49" s="22">
        <v>-8.4826450096607872E-2</v>
      </c>
      <c r="T49" s="22">
        <v>-1.3547956940605197</v>
      </c>
      <c r="U49" s="17">
        <v>-1.8994432047556695</v>
      </c>
      <c r="V49" s="21">
        <v>0</v>
      </c>
      <c r="W49" s="21">
        <v>0</v>
      </c>
      <c r="X49" s="21">
        <v>0</v>
      </c>
      <c r="Y49" s="21">
        <v>0</v>
      </c>
      <c r="Z49" s="21">
        <v>0</v>
      </c>
    </row>
    <row r="50" spans="1:26" x14ac:dyDescent="0.25">
      <c r="A50" s="21">
        <v>1918</v>
      </c>
      <c r="B50" s="22">
        <v>-0.17</v>
      </c>
      <c r="C50" s="22">
        <v>-0.6260586563649545</v>
      </c>
      <c r="D50" s="22">
        <v>-3.3577295009193063E-2</v>
      </c>
      <c r="E50" s="22">
        <v>-1.030299317903911</v>
      </c>
      <c r="F50" s="22">
        <v>-0.6260586563649545</v>
      </c>
      <c r="G50" s="22">
        <v>-0.6260586563649545</v>
      </c>
      <c r="H50" s="22">
        <v>-3.3577295009193063E-2</v>
      </c>
      <c r="I50" s="22">
        <v>-3.3577295009193063E-2</v>
      </c>
      <c r="J50" s="22">
        <v>-1.030299317903911</v>
      </c>
      <c r="K50" s="22">
        <v>-1.030299317903911</v>
      </c>
      <c r="L50" s="22">
        <v>-0.78260375277818117</v>
      </c>
      <c r="M50" s="22">
        <v>-0.78260375277818117</v>
      </c>
      <c r="N50" s="22">
        <v>-1.1907275775759154</v>
      </c>
      <c r="O50" s="22">
        <v>-1.1907275775759154</v>
      </c>
      <c r="P50" s="22">
        <v>-6.8162840917469006E-2</v>
      </c>
      <c r="Q50" s="22">
        <v>-6.8162840917469006E-2</v>
      </c>
      <c r="R50" s="22">
        <v>0.16300000000000001</v>
      </c>
      <c r="S50" s="22">
        <v>-7.2738020603318992E-2</v>
      </c>
      <c r="T50" s="22">
        <v>-1.1907275775759154</v>
      </c>
      <c r="U50" s="17">
        <v>-1.9756571763978585</v>
      </c>
      <c r="V50" s="21">
        <v>0</v>
      </c>
      <c r="W50" s="21">
        <v>0</v>
      </c>
      <c r="X50" s="21">
        <v>0</v>
      </c>
      <c r="Y50" s="21">
        <v>0</v>
      </c>
      <c r="Z50" s="21">
        <v>0</v>
      </c>
    </row>
    <row r="51" spans="1:26" x14ac:dyDescent="0.25">
      <c r="A51" s="21">
        <v>1919</v>
      </c>
      <c r="B51" s="22">
        <v>-4.9465753424657477E-2</v>
      </c>
      <c r="C51" s="22">
        <v>-0.70570566717739491</v>
      </c>
      <c r="D51" s="22">
        <v>2.3688591254352145E-2</v>
      </c>
      <c r="E51" s="22">
        <v>-0.95069241991590725</v>
      </c>
      <c r="F51" s="22">
        <v>-0.70570566717739491</v>
      </c>
      <c r="G51" s="22">
        <v>-0.70570566717739491</v>
      </c>
      <c r="H51" s="22">
        <v>2.3688591254352145E-2</v>
      </c>
      <c r="I51" s="22">
        <v>2.3688591254352145E-2</v>
      </c>
      <c r="J51" s="22">
        <v>-0.95069241991590725</v>
      </c>
      <c r="K51" s="22">
        <v>-0.95069241991590725</v>
      </c>
      <c r="L51" s="22">
        <v>-0.93107373587394682</v>
      </c>
      <c r="M51" s="22">
        <v>-0.93107373587394682</v>
      </c>
      <c r="N51" s="22">
        <v>-0.98082925301172619</v>
      </c>
      <c r="O51" s="22">
        <v>-0.98082925301172619</v>
      </c>
      <c r="P51" s="22">
        <v>-6.1060629441937055E-2</v>
      </c>
      <c r="Q51" s="22">
        <v>-6.1060629441937055E-2</v>
      </c>
      <c r="R51" s="22">
        <v>0.182</v>
      </c>
      <c r="S51" s="22">
        <v>-8.3242034033952458E-2</v>
      </c>
      <c r="T51" s="22">
        <v>-0.98082925301172619</v>
      </c>
      <c r="U51" s="17">
        <v>-1.7342021660878666</v>
      </c>
      <c r="V51" s="21">
        <v>0</v>
      </c>
      <c r="W51" s="21">
        <v>0</v>
      </c>
      <c r="X51" s="21">
        <v>0</v>
      </c>
      <c r="Y51" s="21">
        <v>0</v>
      </c>
      <c r="Z51" s="21">
        <v>0</v>
      </c>
    </row>
    <row r="52" spans="1:26" x14ac:dyDescent="0.25">
      <c r="A52" s="21">
        <v>1920</v>
      </c>
      <c r="B52" s="22">
        <v>-8.6868852459016169E-2</v>
      </c>
      <c r="C52" s="22">
        <v>-0.77198600721053834</v>
      </c>
      <c r="D52" s="22">
        <v>5.7760980554201265E-2</v>
      </c>
      <c r="E52" s="22">
        <v>-0.96182641790363876</v>
      </c>
      <c r="F52" s="22">
        <v>-0.77198600721053834</v>
      </c>
      <c r="G52" s="22">
        <v>-0.77198600721053834</v>
      </c>
      <c r="H52" s="22">
        <v>5.7760980554201265E-2</v>
      </c>
      <c r="I52" s="22">
        <v>5.7760980554201265E-2</v>
      </c>
      <c r="J52" s="22">
        <v>-0.96182641790363876</v>
      </c>
      <c r="K52" s="22">
        <v>-0.96182641790363876</v>
      </c>
      <c r="L52" s="22">
        <v>-0.94910933553993548</v>
      </c>
      <c r="M52" s="22">
        <v>-0.94910933553993548</v>
      </c>
      <c r="N52" s="22">
        <v>-0.9493305859523552</v>
      </c>
      <c r="O52" s="22">
        <v>-0.9493305859523552</v>
      </c>
      <c r="P52" s="22">
        <v>-0.12493776649884356</v>
      </c>
      <c r="Q52" s="22">
        <v>-0.12493776649884356</v>
      </c>
      <c r="R52" s="22">
        <v>0.20100000000000001</v>
      </c>
      <c r="S52" s="22">
        <v>-0.13903330247012488</v>
      </c>
      <c r="T52" s="22">
        <v>-0.9493305859523552</v>
      </c>
      <c r="U52" s="17">
        <v>-1.6777353298359263</v>
      </c>
      <c r="V52" s="21">
        <v>0</v>
      </c>
      <c r="W52" s="21">
        <v>0</v>
      </c>
      <c r="X52" s="21">
        <v>0</v>
      </c>
      <c r="Y52" s="21">
        <v>0</v>
      </c>
      <c r="Z52" s="21">
        <v>0</v>
      </c>
    </row>
    <row r="53" spans="1:26" x14ac:dyDescent="0.25">
      <c r="A53" s="21">
        <v>1921</v>
      </c>
      <c r="B53" s="22">
        <v>0.14691780821917816</v>
      </c>
      <c r="C53" s="22">
        <v>-0.87951950587352135</v>
      </c>
      <c r="D53" s="22">
        <v>-5.2349796840615963E-2</v>
      </c>
      <c r="E53" s="22">
        <v>-1.0497769769854968</v>
      </c>
      <c r="F53" s="22">
        <v>-0.87951950587352135</v>
      </c>
      <c r="G53" s="22">
        <v>-0.87951950587352135</v>
      </c>
      <c r="H53" s="22">
        <v>-5.2349796840615963E-2</v>
      </c>
      <c r="I53" s="22">
        <v>-5.2349796840615963E-2</v>
      </c>
      <c r="J53" s="22">
        <v>-1.0497769769854968</v>
      </c>
      <c r="K53" s="22">
        <v>-1.0497769769854968</v>
      </c>
      <c r="L53" s="22">
        <v>-1.202365350690793</v>
      </c>
      <c r="M53" s="22">
        <v>-1.202365350690793</v>
      </c>
      <c r="N53" s="22">
        <v>-0.9888614247089903</v>
      </c>
      <c r="O53" s="22">
        <v>-0.9888614247089903</v>
      </c>
      <c r="P53" s="22">
        <v>-2.2158821337780594E-2</v>
      </c>
      <c r="Q53" s="22">
        <v>-2.2158821337780594E-2</v>
      </c>
      <c r="R53" s="22">
        <v>0.1976</v>
      </c>
      <c r="S53" s="22">
        <v>-0.11474801655809376</v>
      </c>
      <c r="T53" s="22">
        <v>-0.9888614247089903</v>
      </c>
      <c r="U53" s="17">
        <v>-1.5723033636926476</v>
      </c>
      <c r="V53" s="21">
        <v>0</v>
      </c>
      <c r="W53" s="21">
        <v>0</v>
      </c>
      <c r="X53" s="21">
        <v>0</v>
      </c>
      <c r="Y53" s="21">
        <v>0</v>
      </c>
      <c r="Z53" s="21">
        <v>0</v>
      </c>
    </row>
    <row r="54" spans="1:26" x14ac:dyDescent="0.25">
      <c r="A54" s="21">
        <v>1922</v>
      </c>
      <c r="B54" s="22">
        <v>0.17693150684931505</v>
      </c>
      <c r="C54" s="22">
        <v>-0.8374899050588448</v>
      </c>
      <c r="D54" s="22">
        <v>-9.1470823370572454E-2</v>
      </c>
      <c r="E54" s="22">
        <v>-1.0190475591435213</v>
      </c>
      <c r="F54" s="22">
        <v>-0.8374899050588448</v>
      </c>
      <c r="G54" s="22">
        <v>-0.8374899050588448</v>
      </c>
      <c r="H54" s="22">
        <v>-9.1470823370572454E-2</v>
      </c>
      <c r="I54" s="22">
        <v>-9.1470823370572454E-2</v>
      </c>
      <c r="J54" s="22">
        <v>-1.0190475591435213</v>
      </c>
      <c r="K54" s="22">
        <v>-1.0190475591435213</v>
      </c>
      <c r="L54" s="22">
        <v>-1.1584866990875333</v>
      </c>
      <c r="M54" s="22">
        <v>-1.1584866990875333</v>
      </c>
      <c r="N54" s="22">
        <v>-1.152013065395225</v>
      </c>
      <c r="O54" s="22">
        <v>-1.152013065395225</v>
      </c>
      <c r="P54" s="22">
        <v>8.9203131360083752E-4</v>
      </c>
      <c r="Q54" s="22">
        <v>8.9203131360083752E-4</v>
      </c>
      <c r="R54" s="22">
        <v>0.19420000000000001</v>
      </c>
      <c r="S54" s="22">
        <v>-7.8421668705121961E-2</v>
      </c>
      <c r="T54" s="22">
        <v>-1.152013065395225</v>
      </c>
      <c r="U54" s="17">
        <v>-1.5599861435029001</v>
      </c>
      <c r="V54" s="21">
        <v>0</v>
      </c>
      <c r="W54" s="21">
        <v>0</v>
      </c>
      <c r="X54" s="21">
        <v>0</v>
      </c>
      <c r="Y54" s="21">
        <v>0</v>
      </c>
      <c r="Z54" s="21">
        <v>0</v>
      </c>
    </row>
    <row r="55" spans="1:26" x14ac:dyDescent="0.25">
      <c r="A55" s="21">
        <v>1923</v>
      </c>
      <c r="B55" s="22">
        <v>9.4931506849314923E-2</v>
      </c>
      <c r="C55" s="22">
        <v>-0.81356513273530451</v>
      </c>
      <c r="D55" s="22">
        <v>-0.11320927960994663</v>
      </c>
      <c r="E55" s="22">
        <v>-0.98189551291569444</v>
      </c>
      <c r="F55" s="22">
        <v>-0.81356513273530451</v>
      </c>
      <c r="G55" s="22">
        <v>-0.81356513273530451</v>
      </c>
      <c r="H55" s="22">
        <v>-0.11320927960994663</v>
      </c>
      <c r="I55" s="22">
        <v>-0.11320927960994663</v>
      </c>
      <c r="J55" s="22">
        <v>-0.98189551291569444</v>
      </c>
      <c r="K55" s="22">
        <v>-0.98189551291569444</v>
      </c>
      <c r="L55" s="22">
        <v>-1.1283843033641745</v>
      </c>
      <c r="M55" s="22">
        <v>-1.1283843033641745</v>
      </c>
      <c r="N55" s="22">
        <v>-1.2006450142332614</v>
      </c>
      <c r="O55" s="22">
        <v>-1.2006450142332614</v>
      </c>
      <c r="P55" s="22">
        <v>1.0266663502602434E-2</v>
      </c>
      <c r="Q55" s="22">
        <v>1.0266663502602434E-2</v>
      </c>
      <c r="R55" s="22">
        <v>0.1908</v>
      </c>
      <c r="S55" s="22">
        <v>-5.3300548204733678E-2</v>
      </c>
      <c r="T55" s="22">
        <v>-1.2006450142332614</v>
      </c>
      <c r="U55" s="17">
        <v>-1.4715268347665513</v>
      </c>
      <c r="V55" s="21">
        <v>0</v>
      </c>
      <c r="W55" s="21">
        <v>0</v>
      </c>
      <c r="X55" s="21">
        <v>0</v>
      </c>
      <c r="Y55" s="21">
        <v>0</v>
      </c>
      <c r="Z55" s="21">
        <v>0</v>
      </c>
    </row>
    <row r="56" spans="1:26" x14ac:dyDescent="0.25">
      <c r="A56" s="21">
        <v>1924</v>
      </c>
      <c r="B56" s="22">
        <v>4.7000000000000174E-2</v>
      </c>
      <c r="C56" s="22">
        <v>-0.77429113351053791</v>
      </c>
      <c r="D56" s="22">
        <v>-0.10447952829822489</v>
      </c>
      <c r="E56" s="22">
        <v>-0.9428850778277581</v>
      </c>
      <c r="F56" s="22">
        <v>-0.77429113351053791</v>
      </c>
      <c r="G56" s="22">
        <v>-0.77429113351053791</v>
      </c>
      <c r="H56" s="22">
        <v>-0.10447952829822489</v>
      </c>
      <c r="I56" s="22">
        <v>-0.10447952829822489</v>
      </c>
      <c r="J56" s="22">
        <v>-0.9428850778277581</v>
      </c>
      <c r="K56" s="22">
        <v>-0.9428850778277581</v>
      </c>
      <c r="L56" s="22">
        <v>-1.1206161776258146</v>
      </c>
      <c r="M56" s="22">
        <v>-1.1206161776258146</v>
      </c>
      <c r="N56" s="22">
        <v>-1.194022473472768</v>
      </c>
      <c r="O56" s="22">
        <v>-1.194022473472768</v>
      </c>
      <c r="P56" s="22">
        <v>4.1484049317000248E-2</v>
      </c>
      <c r="Q56" s="22">
        <v>4.1484049317000248E-2</v>
      </c>
      <c r="R56" s="22">
        <v>0.18740000000000001</v>
      </c>
      <c r="S56" s="22">
        <v>-1.4322117873185535E-2</v>
      </c>
      <c r="T56" s="22">
        <v>-1.194022473472768</v>
      </c>
      <c r="U56" s="17">
        <v>-1.4395010542661142</v>
      </c>
      <c r="V56" s="21">
        <v>0</v>
      </c>
      <c r="W56" s="21">
        <v>0</v>
      </c>
      <c r="X56" s="21">
        <v>0</v>
      </c>
      <c r="Y56" s="21">
        <v>0</v>
      </c>
      <c r="Z56" s="21">
        <v>0</v>
      </c>
    </row>
    <row r="57" spans="1:26" x14ac:dyDescent="0.25">
      <c r="A57" s="21">
        <v>1925</v>
      </c>
      <c r="B57" s="22">
        <v>4.2780821917808243E-2</v>
      </c>
      <c r="C57" s="22">
        <v>-0.74304841705317182</v>
      </c>
      <c r="D57" s="22">
        <v>-0.10368396913108853</v>
      </c>
      <c r="E57" s="22">
        <v>-0.92455111294627279</v>
      </c>
      <c r="F57" s="22">
        <v>-0.74304841705317182</v>
      </c>
      <c r="G57" s="22">
        <v>-0.74304841705317182</v>
      </c>
      <c r="H57" s="22">
        <v>-0.10368396913108853</v>
      </c>
      <c r="I57" s="22">
        <v>-0.10368396913108853</v>
      </c>
      <c r="J57" s="22">
        <v>-0.92455111294627279</v>
      </c>
      <c r="K57" s="22">
        <v>-0.92455111294627279</v>
      </c>
      <c r="L57" s="22">
        <v>-1.1257779122441003</v>
      </c>
      <c r="M57" s="22">
        <v>-1.1257779122441003</v>
      </c>
      <c r="N57" s="22">
        <v>-1.2140231401794375</v>
      </c>
      <c r="O57" s="22">
        <v>-1.2140231401794375</v>
      </c>
      <c r="P57" s="22">
        <v>7.610131225702553E-2</v>
      </c>
      <c r="Q57" s="22">
        <v>7.610131225702553E-2</v>
      </c>
      <c r="R57" s="22">
        <v>0.184</v>
      </c>
      <c r="S57" s="22">
        <v>1.4587501732397742E-2</v>
      </c>
      <c r="T57" s="22">
        <v>-1.2140231401794375</v>
      </c>
      <c r="U57" s="17">
        <v>-1.4227579132386579</v>
      </c>
      <c r="V57" s="21">
        <v>0</v>
      </c>
      <c r="W57" s="21">
        <v>0</v>
      </c>
      <c r="X57" s="21">
        <v>0</v>
      </c>
      <c r="Y57" s="21">
        <v>0</v>
      </c>
      <c r="Z57" s="21">
        <v>0</v>
      </c>
    </row>
    <row r="58" spans="1:26" x14ac:dyDescent="0.25">
      <c r="A58" s="21">
        <v>1926</v>
      </c>
      <c r="B58" s="22">
        <v>5.7999999999999968E-2</v>
      </c>
      <c r="C58" s="22">
        <v>-0.77872021557541171</v>
      </c>
      <c r="D58" s="22">
        <v>-0.12723454171450319</v>
      </c>
      <c r="E58" s="22">
        <v>-0.92594802664366149</v>
      </c>
      <c r="F58" s="22">
        <v>-0.77872021557541171</v>
      </c>
      <c r="G58" s="22">
        <v>-0.77872021557541171</v>
      </c>
      <c r="H58" s="22">
        <v>-0.12723454171450319</v>
      </c>
      <c r="I58" s="22">
        <v>-0.12723454171450319</v>
      </c>
      <c r="J58" s="22">
        <v>-0.92594802664366149</v>
      </c>
      <c r="K58" s="22">
        <v>-0.92594802664366149</v>
      </c>
      <c r="L58" s="22">
        <v>-1.1568929878080585</v>
      </c>
      <c r="M58" s="22">
        <v>-1.1568929878080585</v>
      </c>
      <c r="N58" s="22">
        <v>-1.2658482080440236</v>
      </c>
      <c r="O58" s="22">
        <v>-1.2658482080440236</v>
      </c>
      <c r="P58" s="22">
        <v>6.9275238404580913E-2</v>
      </c>
      <c r="Q58" s="22">
        <v>6.9275238404580913E-2</v>
      </c>
      <c r="R58" s="22">
        <v>0.18379999999999999</v>
      </c>
      <c r="S58" s="22">
        <v>-5.1638131654384355E-4</v>
      </c>
      <c r="T58" s="22">
        <v>-1.2658482080440236</v>
      </c>
      <c r="U58" s="17">
        <v>-1.3426256316329794</v>
      </c>
      <c r="V58" s="21">
        <v>0</v>
      </c>
      <c r="W58" s="21">
        <v>0</v>
      </c>
      <c r="X58" s="21">
        <v>0</v>
      </c>
      <c r="Y58" s="21">
        <v>0</v>
      </c>
      <c r="Z58" s="21">
        <v>0</v>
      </c>
    </row>
    <row r="59" spans="1:26" x14ac:dyDescent="0.25">
      <c r="A59" s="21">
        <v>1927</v>
      </c>
      <c r="B59" s="22">
        <v>7.050684931506869E-2</v>
      </c>
      <c r="C59" s="22">
        <v>-0.70825480737614277</v>
      </c>
      <c r="D59" s="22">
        <v>-0.12887137400877557</v>
      </c>
      <c r="E59" s="22">
        <v>-0.89265324897445308</v>
      </c>
      <c r="F59" s="22">
        <v>-0.70825480737614277</v>
      </c>
      <c r="G59" s="22">
        <v>-0.70825480737614277</v>
      </c>
      <c r="H59" s="22">
        <v>-0.12887137400877557</v>
      </c>
      <c r="I59" s="22">
        <v>-0.12887137400877557</v>
      </c>
      <c r="J59" s="22">
        <v>-0.89265324897445308</v>
      </c>
      <c r="K59" s="22">
        <v>-0.89265324897445308</v>
      </c>
      <c r="L59" s="22">
        <v>-1.0816891453016408</v>
      </c>
      <c r="M59" s="22">
        <v>-1.0816891453016408</v>
      </c>
      <c r="N59" s="22">
        <v>-1.3547956940605197</v>
      </c>
      <c r="O59" s="22">
        <v>-1.3547956940605197</v>
      </c>
      <c r="P59" s="22">
        <v>8.7589006537639319E-2</v>
      </c>
      <c r="Q59" s="22">
        <v>8.7589006537639319E-2</v>
      </c>
      <c r="R59" s="22">
        <v>0.18359999999999999</v>
      </c>
      <c r="S59" s="22">
        <v>3.530683776604257E-2</v>
      </c>
      <c r="T59" s="22">
        <v>-1.3547956940605197</v>
      </c>
      <c r="U59" s="17">
        <v>-1.3723711578313751</v>
      </c>
      <c r="V59" s="21">
        <v>0</v>
      </c>
      <c r="W59" s="21">
        <v>0</v>
      </c>
      <c r="X59" s="21">
        <v>0</v>
      </c>
      <c r="Y59" s="21">
        <v>0</v>
      </c>
      <c r="Z59" s="21">
        <v>0</v>
      </c>
    </row>
    <row r="60" spans="1:26" x14ac:dyDescent="0.25">
      <c r="A60" s="21">
        <v>1928</v>
      </c>
      <c r="B60" s="22">
        <v>4.7999999999999973E-2</v>
      </c>
      <c r="C60" s="22">
        <v>-0.70369928015169581</v>
      </c>
      <c r="D60" s="22">
        <v>-0.13747575529155528</v>
      </c>
      <c r="E60" s="22">
        <v>-0.87901496800661871</v>
      </c>
      <c r="F60" s="22">
        <v>-0.70369928015169581</v>
      </c>
      <c r="G60" s="22">
        <v>-0.70369928015169581</v>
      </c>
      <c r="H60" s="22">
        <v>-0.13747575529155528</v>
      </c>
      <c r="I60" s="22">
        <v>-0.13747575529155528</v>
      </c>
      <c r="J60" s="22">
        <v>-0.87901496800661871</v>
      </c>
      <c r="K60" s="22">
        <v>-0.87901496800661871</v>
      </c>
      <c r="L60" s="22">
        <v>-1.1000086012887487</v>
      </c>
      <c r="M60" s="22">
        <v>-1.1000086012887487</v>
      </c>
      <c r="N60" s="22">
        <v>-1.3823023398503531</v>
      </c>
      <c r="O60" s="22">
        <v>-1.3823023398503531</v>
      </c>
      <c r="P60" s="22">
        <v>0.10754946733789553</v>
      </c>
      <c r="Q60" s="22">
        <v>0.10754946733789553</v>
      </c>
      <c r="R60" s="22">
        <v>0.18340000000000001</v>
      </c>
      <c r="S60" s="22">
        <v>4.9009937513185574E-2</v>
      </c>
      <c r="T60" s="22">
        <v>-1.3823023398503531</v>
      </c>
      <c r="U60" s="17">
        <v>-1.3195733438619084</v>
      </c>
      <c r="V60" s="21">
        <v>0</v>
      </c>
      <c r="W60" s="21">
        <v>0</v>
      </c>
      <c r="X60" s="21">
        <v>0</v>
      </c>
      <c r="Y60" s="21">
        <v>0</v>
      </c>
      <c r="Z60" s="21">
        <v>0</v>
      </c>
    </row>
    <row r="61" spans="1:26" x14ac:dyDescent="0.25">
      <c r="A61" s="21">
        <v>1929</v>
      </c>
      <c r="B61" s="22">
        <v>6.3958904109589099E-2</v>
      </c>
      <c r="C61" s="22">
        <v>-0.67783769360821955</v>
      </c>
      <c r="D61" s="22">
        <v>-0.11514129462836811</v>
      </c>
      <c r="E61" s="22">
        <v>-0.85938219545186612</v>
      </c>
      <c r="F61" s="22">
        <v>-0.67783769360821955</v>
      </c>
      <c r="G61" s="22">
        <v>-0.67783769360821955</v>
      </c>
      <c r="H61" s="22">
        <v>-0.11514129462836811</v>
      </c>
      <c r="I61" s="22">
        <v>-0.11514129462836811</v>
      </c>
      <c r="J61" s="22">
        <v>-0.85938219545186612</v>
      </c>
      <c r="K61" s="22">
        <v>-0.85938219545186612</v>
      </c>
      <c r="L61" s="22">
        <v>-1.0995738726104038</v>
      </c>
      <c r="M61" s="22">
        <v>-1.0995738726104038</v>
      </c>
      <c r="N61" s="22">
        <v>-1.3862943611198906</v>
      </c>
      <c r="O61" s="22">
        <v>-1.3862943611198906</v>
      </c>
      <c r="P61" s="22">
        <v>0.12640640560757424</v>
      </c>
      <c r="Q61" s="22">
        <v>0.12640640560757424</v>
      </c>
      <c r="R61" s="22">
        <v>0.1832</v>
      </c>
      <c r="S61" s="22">
        <v>7.0018804845053503E-2</v>
      </c>
      <c r="T61" s="22">
        <v>-1.3862943611198906</v>
      </c>
      <c r="U61" s="17">
        <v>-1.3073452461286792</v>
      </c>
      <c r="V61" s="21">
        <v>0</v>
      </c>
      <c r="W61" s="21">
        <v>0</v>
      </c>
      <c r="X61" s="21">
        <v>0</v>
      </c>
      <c r="Y61" s="21">
        <v>0</v>
      </c>
      <c r="Z61" s="21">
        <v>0</v>
      </c>
    </row>
    <row r="62" spans="1:26" x14ac:dyDescent="0.25">
      <c r="A62" s="21">
        <v>1930</v>
      </c>
      <c r="B62" s="22">
        <v>6.2082191780821888E-2</v>
      </c>
      <c r="C62" s="22">
        <v>-0.68933881129219388</v>
      </c>
      <c r="D62" s="22">
        <v>-0.12649791798598606</v>
      </c>
      <c r="E62" s="22">
        <v>-0.87011613352888229</v>
      </c>
      <c r="F62" s="22">
        <v>-0.68933881129219388</v>
      </c>
      <c r="G62" s="22">
        <v>-0.68933881129219388</v>
      </c>
      <c r="H62" s="22">
        <v>-0.12649791798598606</v>
      </c>
      <c r="I62" s="22">
        <v>-0.12649791798598606</v>
      </c>
      <c r="J62" s="22">
        <v>-0.87011613352888229</v>
      </c>
      <c r="K62" s="22">
        <v>-0.87011613352888229</v>
      </c>
      <c r="L62" s="22">
        <v>-1.198733850136416</v>
      </c>
      <c r="M62" s="22">
        <v>-1.198733850136416</v>
      </c>
      <c r="N62" s="22">
        <v>-1.3704210119636004</v>
      </c>
      <c r="O62" s="22">
        <v>-1.3704210119636004</v>
      </c>
      <c r="P62" s="22">
        <v>0.18772425919909408</v>
      </c>
      <c r="Q62" s="22">
        <v>0.18772425919909408</v>
      </c>
      <c r="R62" s="22">
        <v>0.183</v>
      </c>
      <c r="S62" s="22">
        <v>9.4383714511014016E-2</v>
      </c>
      <c r="T62" s="22">
        <v>-1.3704210119636004</v>
      </c>
      <c r="U62" s="17">
        <v>-1.2857650529421709</v>
      </c>
      <c r="V62" s="21">
        <v>0</v>
      </c>
      <c r="W62" s="21">
        <v>0</v>
      </c>
      <c r="X62" s="21">
        <v>0</v>
      </c>
      <c r="Y62" s="21">
        <v>0</v>
      </c>
      <c r="Z62" s="21">
        <v>0</v>
      </c>
    </row>
    <row r="63" spans="1:26" x14ac:dyDescent="0.25">
      <c r="A63" s="21">
        <v>1931</v>
      </c>
      <c r="B63" s="22">
        <v>8.2698630136986417E-2</v>
      </c>
      <c r="C63" s="22">
        <v>-0.74081325102372997</v>
      </c>
      <c r="D63" s="22">
        <v>-0.13795047678295799</v>
      </c>
      <c r="E63" s="22">
        <v>-0.88384468914481973</v>
      </c>
      <c r="F63" s="22">
        <v>-0.74081325102372997</v>
      </c>
      <c r="G63" s="22">
        <v>-0.74081325102372997</v>
      </c>
      <c r="H63" s="22">
        <v>-0.13795047678295799</v>
      </c>
      <c r="I63" s="22">
        <v>-0.13795047678295799</v>
      </c>
      <c r="J63" s="22">
        <v>-0.88384468914481973</v>
      </c>
      <c r="K63" s="22">
        <v>-0.88384468914481973</v>
      </c>
      <c r="L63" s="22">
        <v>-1.3017092654538709</v>
      </c>
      <c r="M63" s="22">
        <v>-1.3017092654538709</v>
      </c>
      <c r="N63" s="22">
        <v>-1.3943265328171548</v>
      </c>
      <c r="O63" s="22">
        <v>-1.3943265328171548</v>
      </c>
      <c r="P63" s="22">
        <v>0.21176837782886779</v>
      </c>
      <c r="Q63" s="22">
        <v>0.21176837782886779</v>
      </c>
      <c r="R63" s="22">
        <v>0.18379999999999999</v>
      </c>
      <c r="S63" s="22">
        <v>7.7311947474543549E-2</v>
      </c>
      <c r="T63" s="22">
        <v>-1.3943265328171548</v>
      </c>
      <c r="U63" s="17">
        <v>-1.2735084709920448</v>
      </c>
      <c r="V63" s="21">
        <v>0</v>
      </c>
      <c r="W63" s="21">
        <v>0</v>
      </c>
      <c r="X63" s="21">
        <v>0</v>
      </c>
      <c r="Y63" s="21">
        <v>0</v>
      </c>
      <c r="Z63" s="21">
        <v>0</v>
      </c>
    </row>
    <row r="64" spans="1:26" x14ac:dyDescent="0.25">
      <c r="A64" s="21">
        <v>1932</v>
      </c>
      <c r="B64" s="22">
        <v>5.6027322404371666E-2</v>
      </c>
      <c r="C64" s="22">
        <v>-0.74578900747190557</v>
      </c>
      <c r="D64" s="22">
        <v>-0.16262780180151895</v>
      </c>
      <c r="E64" s="22">
        <v>-0.89938174497560142</v>
      </c>
      <c r="F64" s="22">
        <v>-0.74578900747190557</v>
      </c>
      <c r="G64" s="22">
        <v>-0.74578900747190557</v>
      </c>
      <c r="H64" s="22">
        <v>-0.16262780180151895</v>
      </c>
      <c r="I64" s="22">
        <v>-0.16262780180151895</v>
      </c>
      <c r="J64" s="22">
        <v>-0.89938174497560142</v>
      </c>
      <c r="K64" s="22">
        <v>-0.89938174497560142</v>
      </c>
      <c r="L64" s="22">
        <v>-1.3171176720211955</v>
      </c>
      <c r="M64" s="22">
        <v>-1.3171176720211955</v>
      </c>
      <c r="N64" s="22">
        <v>-1.4354846053106622</v>
      </c>
      <c r="O64" s="22">
        <v>-1.4354846053106622</v>
      </c>
      <c r="P64" s="22">
        <v>0.22498170348338806</v>
      </c>
      <c r="Q64" s="22">
        <v>0.22498170348338806</v>
      </c>
      <c r="R64" s="22">
        <v>0.18459999999999999</v>
      </c>
      <c r="S64" s="22">
        <v>8.448015434973194E-2</v>
      </c>
      <c r="T64" s="22">
        <v>-1.4354846053106622</v>
      </c>
      <c r="U64" s="17">
        <v>-1.3110968938784782</v>
      </c>
      <c r="V64" s="21">
        <v>0</v>
      </c>
      <c r="W64" s="21">
        <v>0</v>
      </c>
      <c r="X64" s="21">
        <v>0</v>
      </c>
      <c r="Y64" s="21">
        <v>0</v>
      </c>
      <c r="Z64" s="21">
        <v>0</v>
      </c>
    </row>
    <row r="65" spans="1:26" x14ac:dyDescent="0.25">
      <c r="A65" s="21">
        <v>1933</v>
      </c>
      <c r="B65" s="22">
        <v>4.0999999999999946E-2</v>
      </c>
      <c r="C65" s="22">
        <v>-0.7184652595046177</v>
      </c>
      <c r="D65" s="22">
        <v>-0.17264086084476543</v>
      </c>
      <c r="E65" s="22">
        <v>-0.87385192833529746</v>
      </c>
      <c r="F65" s="22">
        <v>-0.7184652595046177</v>
      </c>
      <c r="G65" s="22">
        <v>-0.7184652595046177</v>
      </c>
      <c r="H65" s="22">
        <v>-0.17264086084476543</v>
      </c>
      <c r="I65" s="22">
        <v>-0.17264086084476543</v>
      </c>
      <c r="J65" s="22">
        <v>-0.87385192833529746</v>
      </c>
      <c r="K65" s="22">
        <v>-0.87385192833529746</v>
      </c>
      <c r="L65" s="22">
        <v>-1.2766689827363145</v>
      </c>
      <c r="M65" s="22">
        <v>-1.2766689827363145</v>
      </c>
      <c r="N65" s="22">
        <v>-1.4696759700589417</v>
      </c>
      <c r="O65" s="22">
        <v>-1.4696759700589417</v>
      </c>
      <c r="P65" s="22">
        <v>0.22699528666423271</v>
      </c>
      <c r="Q65" s="22">
        <v>0.22699528666423271</v>
      </c>
      <c r="R65" s="22">
        <v>0.18539999999999998</v>
      </c>
      <c r="S65" s="22">
        <v>0.10343834088426157</v>
      </c>
      <c r="T65" s="22">
        <v>-1.4696759700589417</v>
      </c>
      <c r="U65" s="17">
        <v>-1.3415171602653642</v>
      </c>
      <c r="V65" s="21">
        <v>0</v>
      </c>
      <c r="W65" s="21">
        <v>0</v>
      </c>
      <c r="X65" s="21">
        <v>0</v>
      </c>
      <c r="Y65" s="21">
        <v>0</v>
      </c>
      <c r="Z65" s="21">
        <v>0</v>
      </c>
    </row>
    <row r="66" spans="1:26" x14ac:dyDescent="0.25">
      <c r="A66" s="21">
        <v>1934</v>
      </c>
      <c r="B66" s="22">
        <v>0.02</v>
      </c>
      <c r="C66" s="22">
        <v>-0.66364563334141524</v>
      </c>
      <c r="D66" s="22">
        <v>-0.16568143492618326</v>
      </c>
      <c r="E66" s="22">
        <v>-0.84395358850653623</v>
      </c>
      <c r="F66" s="22">
        <v>-0.66364563334141524</v>
      </c>
      <c r="G66" s="22">
        <v>-0.66364563334141524</v>
      </c>
      <c r="H66" s="22">
        <v>-0.16568143492618326</v>
      </c>
      <c r="I66" s="22">
        <v>-0.16568143492618326</v>
      </c>
      <c r="J66" s="22">
        <v>-0.84395358850653623</v>
      </c>
      <c r="K66" s="22">
        <v>-0.84395358850653623</v>
      </c>
      <c r="L66" s="22">
        <v>-1.2161249759263586</v>
      </c>
      <c r="M66" s="22">
        <v>-1.2161249759263586</v>
      </c>
      <c r="N66" s="22">
        <v>-1.4524341636244358</v>
      </c>
      <c r="O66" s="22">
        <v>-1.4524341636244358</v>
      </c>
      <c r="P66" s="22">
        <v>0.23734628028489119</v>
      </c>
      <c r="Q66" s="22">
        <v>0.23734628028489119</v>
      </c>
      <c r="R66" s="22">
        <v>0.18619999999999998</v>
      </c>
      <c r="S66" s="22">
        <v>0.13749290570049078</v>
      </c>
      <c r="T66" s="22">
        <v>-1.4524341636244358</v>
      </c>
      <c r="U66" s="17">
        <v>-1.3324423590570704</v>
      </c>
      <c r="V66" s="21">
        <v>0</v>
      </c>
      <c r="W66" s="21">
        <v>0</v>
      </c>
      <c r="X66" s="21">
        <v>0</v>
      </c>
      <c r="Y66" s="21">
        <v>0</v>
      </c>
      <c r="Z66" s="21">
        <v>0</v>
      </c>
    </row>
    <row r="67" spans="1:26" x14ac:dyDescent="0.25">
      <c r="A67" s="21">
        <v>1935</v>
      </c>
      <c r="B67" s="22">
        <v>1.3000000000000114E-2</v>
      </c>
      <c r="C67" s="22">
        <v>-0.63165989305884551</v>
      </c>
      <c r="D67" s="22">
        <v>-0.14920861683210615</v>
      </c>
      <c r="E67" s="22">
        <v>-0.82113572770816257</v>
      </c>
      <c r="F67" s="22">
        <v>-0.63165989305884551</v>
      </c>
      <c r="G67" s="22">
        <v>-0.63165989305884551</v>
      </c>
      <c r="H67" s="22">
        <v>-0.14920861683210615</v>
      </c>
      <c r="I67" s="22">
        <v>-0.14920861683210615</v>
      </c>
      <c r="J67" s="22">
        <v>-0.82113572770816257</v>
      </c>
      <c r="K67" s="22">
        <v>-0.82113572770816257</v>
      </c>
      <c r="L67" s="22">
        <v>-1.1879578530701418</v>
      </c>
      <c r="M67" s="22">
        <v>-1.1879578530701418</v>
      </c>
      <c r="N67" s="22">
        <v>-1.4105870536889351</v>
      </c>
      <c r="O67" s="22">
        <v>-1.4105870536889351</v>
      </c>
      <c r="P67" s="22">
        <v>0.24467318913988628</v>
      </c>
      <c r="Q67" s="22">
        <v>0.24467318913988628</v>
      </c>
      <c r="R67" s="22">
        <v>0.18699999999999997</v>
      </c>
      <c r="S67" s="22">
        <v>0.15360121889291947</v>
      </c>
      <c r="T67" s="22">
        <v>-1.4105870536889351</v>
      </c>
      <c r="U67" s="17">
        <v>-1.3021504052331918</v>
      </c>
      <c r="V67" s="21">
        <v>0</v>
      </c>
      <c r="W67" s="21">
        <v>0</v>
      </c>
      <c r="X67" s="21">
        <v>0</v>
      </c>
      <c r="Y67" s="21">
        <v>0</v>
      </c>
      <c r="Z67" s="21">
        <v>0</v>
      </c>
    </row>
    <row r="68" spans="1:26" x14ac:dyDescent="0.25">
      <c r="A68" s="21">
        <v>1936</v>
      </c>
      <c r="B68" s="22">
        <v>1.3000000000000114E-2</v>
      </c>
      <c r="C68" s="22">
        <v>-0.58960621491672449</v>
      </c>
      <c r="D68" s="22">
        <v>-0.11280244115438254</v>
      </c>
      <c r="E68" s="22">
        <v>-0.79002377846660343</v>
      </c>
      <c r="F68" s="22">
        <v>-0.58960621491672449</v>
      </c>
      <c r="G68" s="22">
        <v>-0.58960621491672449</v>
      </c>
      <c r="H68" s="22">
        <v>-0.11280244115438254</v>
      </c>
      <c r="I68" s="22">
        <v>-0.11280244115438254</v>
      </c>
      <c r="J68" s="22">
        <v>-0.79002377846660343</v>
      </c>
      <c r="K68" s="22">
        <v>-0.79002377846660343</v>
      </c>
      <c r="L68" s="22">
        <v>-1.1419274617376038</v>
      </c>
      <c r="M68" s="22">
        <v>-1.1419274617376038</v>
      </c>
      <c r="N68" s="22">
        <v>-1.3586791940869172</v>
      </c>
      <c r="O68" s="22">
        <v>-1.3586791940869172</v>
      </c>
      <c r="P68" s="22">
        <v>0.24358374064591384</v>
      </c>
      <c r="Q68" s="22">
        <v>0.24358374064591384</v>
      </c>
      <c r="R68" s="22">
        <v>0.18479999999999996</v>
      </c>
      <c r="S68" s="22">
        <v>0.16834778147337223</v>
      </c>
      <c r="T68" s="22">
        <v>-1.3586791940869172</v>
      </c>
      <c r="U68" s="17">
        <v>-1.291786277509908</v>
      </c>
      <c r="V68" s="21">
        <v>0</v>
      </c>
      <c r="W68" s="21">
        <v>0</v>
      </c>
      <c r="X68" s="21">
        <v>0</v>
      </c>
      <c r="Y68" s="21">
        <v>0</v>
      </c>
      <c r="Z68" s="21">
        <v>0</v>
      </c>
    </row>
    <row r="69" spans="1:26" x14ac:dyDescent="0.25">
      <c r="A69" s="21">
        <v>1937</v>
      </c>
      <c r="B69" s="22">
        <v>-1.40000000000002E-2</v>
      </c>
      <c r="C69" s="22">
        <v>-0.55960091687897728</v>
      </c>
      <c r="D69" s="22">
        <v>-6.8577771489530606E-2</v>
      </c>
      <c r="E69" s="22">
        <v>-0.78213552032138556</v>
      </c>
      <c r="F69" s="22">
        <v>-0.55960091687897728</v>
      </c>
      <c r="G69" s="22">
        <v>-0.55960091687897728</v>
      </c>
      <c r="H69" s="22">
        <v>-6.8577771489530606E-2</v>
      </c>
      <c r="I69" s="22">
        <v>-6.8577771489530606E-2</v>
      </c>
      <c r="J69" s="22">
        <v>-0.78213552032138556</v>
      </c>
      <c r="K69" s="22">
        <v>-0.78213552032138556</v>
      </c>
      <c r="L69" s="22">
        <v>-1.1002809599146284</v>
      </c>
      <c r="M69" s="22">
        <v>-1.1002809599146284</v>
      </c>
      <c r="N69" s="22">
        <v>-1.294627172594067</v>
      </c>
      <c r="O69" s="22">
        <v>-1.294627172594067</v>
      </c>
      <c r="P69" s="22">
        <v>0.23116908650812268</v>
      </c>
      <c r="Q69" s="22">
        <v>0.23116908650812268</v>
      </c>
      <c r="R69" s="22">
        <v>0.18259999999999998</v>
      </c>
      <c r="S69" s="22">
        <v>0.17022297054678853</v>
      </c>
      <c r="T69" s="22">
        <v>-1.294627172594067</v>
      </c>
      <c r="U69" s="17">
        <v>-1.2697016258458815</v>
      </c>
      <c r="V69" s="21">
        <v>0</v>
      </c>
      <c r="W69" s="21">
        <v>0</v>
      </c>
      <c r="X69" s="21">
        <v>0</v>
      </c>
      <c r="Y69" s="21">
        <v>0</v>
      </c>
      <c r="Z69" s="21">
        <v>0</v>
      </c>
    </row>
    <row r="70" spans="1:26" x14ac:dyDescent="0.25">
      <c r="A70" s="21">
        <v>1938</v>
      </c>
      <c r="B70" s="22">
        <v>3.9999999999997728E-3</v>
      </c>
      <c r="C70" s="22">
        <v>-0.55620658391363675</v>
      </c>
      <c r="D70" s="22">
        <v>-6.5843215316425993E-2</v>
      </c>
      <c r="E70" s="22">
        <v>-0.79841537230554682</v>
      </c>
      <c r="F70" s="22">
        <v>-0.55620658391363675</v>
      </c>
      <c r="G70" s="22">
        <v>-0.55620658391363675</v>
      </c>
      <c r="H70" s="22">
        <v>-6.5843215316425993E-2</v>
      </c>
      <c r="I70" s="22">
        <v>-6.5843215316425993E-2</v>
      </c>
      <c r="J70" s="22">
        <v>-0.79841537230554682</v>
      </c>
      <c r="K70" s="22">
        <v>-0.79841537230554682</v>
      </c>
      <c r="L70" s="22">
        <v>-1.181147126673521</v>
      </c>
      <c r="M70" s="22">
        <v>-1.181147126673521</v>
      </c>
      <c r="N70" s="22">
        <v>-1.2623083813388993</v>
      </c>
      <c r="O70" s="22">
        <v>-1.2623083813388993</v>
      </c>
      <c r="P70" s="22">
        <v>0.29034936935275651</v>
      </c>
      <c r="Q70" s="22">
        <v>0.29034936935275651</v>
      </c>
      <c r="R70" s="22">
        <v>0.18039999999999998</v>
      </c>
      <c r="S70" s="22">
        <v>0.21555108446443272</v>
      </c>
      <c r="T70" s="22">
        <v>-1.2623083813388993</v>
      </c>
      <c r="U70" s="17">
        <v>-1.286800614888242</v>
      </c>
      <c r="V70" s="21">
        <v>0</v>
      </c>
      <c r="W70" s="21">
        <v>0</v>
      </c>
      <c r="X70" s="21">
        <v>0</v>
      </c>
      <c r="Y70" s="21">
        <v>0</v>
      </c>
      <c r="Z70" s="21">
        <v>0</v>
      </c>
    </row>
    <row r="71" spans="1:26" x14ac:dyDescent="0.25">
      <c r="A71" s="21">
        <v>1939</v>
      </c>
      <c r="B71" s="22">
        <v>-5.3150684931507989E-3</v>
      </c>
      <c r="C71" s="22">
        <v>-0.51876144977241279</v>
      </c>
      <c r="D71" s="22">
        <v>-1.6116431927390096E-2</v>
      </c>
      <c r="E71" s="22">
        <v>-0.80743237604729823</v>
      </c>
      <c r="F71" s="22">
        <v>-0.51876144977241279</v>
      </c>
      <c r="G71" s="22">
        <v>-0.51876144977241279</v>
      </c>
      <c r="H71" s="22">
        <v>-1.6116431927390096E-2</v>
      </c>
      <c r="I71" s="22">
        <v>-1.6116431927390096E-2</v>
      </c>
      <c r="J71" s="22">
        <v>-0.80743237604729823</v>
      </c>
      <c r="K71" s="22">
        <v>-0.80743237604729823</v>
      </c>
      <c r="L71" s="22">
        <v>-1.0786687778842317</v>
      </c>
      <c r="M71" s="22">
        <v>-1.0786687778842317</v>
      </c>
      <c r="N71" s="22">
        <v>-1.2623083813388993</v>
      </c>
      <c r="O71" s="22">
        <v>-1.2623083813388993</v>
      </c>
      <c r="P71" s="22">
        <v>0.24114162432476674</v>
      </c>
      <c r="Q71" s="22">
        <v>0.24114162432476674</v>
      </c>
      <c r="R71" s="22">
        <v>0.1782</v>
      </c>
      <c r="S71" s="22">
        <v>0.19762595086177073</v>
      </c>
      <c r="T71" s="22">
        <v>-1.2623083813388993</v>
      </c>
      <c r="U71" s="17">
        <v>-1.3387990039207933</v>
      </c>
      <c r="V71" s="21">
        <v>0</v>
      </c>
      <c r="W71" s="21">
        <v>0</v>
      </c>
      <c r="X71" s="21">
        <v>0</v>
      </c>
      <c r="Y71" s="21">
        <v>0</v>
      </c>
      <c r="Z71" s="21">
        <v>0</v>
      </c>
    </row>
    <row r="72" spans="1:26" x14ac:dyDescent="0.25">
      <c r="A72" s="21">
        <v>1940</v>
      </c>
      <c r="B72" s="22">
        <v>-0.1480000000000001</v>
      </c>
      <c r="C72" s="22">
        <v>-0.43382824230446904</v>
      </c>
      <c r="D72" s="22">
        <v>-3.965118023493322E-2</v>
      </c>
      <c r="E72" s="22">
        <v>-0.89636030375873932</v>
      </c>
      <c r="F72" s="22">
        <v>-0.43382824230446904</v>
      </c>
      <c r="G72" s="22">
        <v>-0.43382824230446904</v>
      </c>
      <c r="H72" s="22">
        <v>-3.965118023493322E-2</v>
      </c>
      <c r="I72" s="22">
        <v>-3.965118023493322E-2</v>
      </c>
      <c r="J72" s="22">
        <v>-0.89636030375873932</v>
      </c>
      <c r="K72" s="22">
        <v>-0.89636030375873932</v>
      </c>
      <c r="L72" s="22">
        <v>-1.0003135099017144</v>
      </c>
      <c r="M72" s="22">
        <v>-1.0003135099017144</v>
      </c>
      <c r="N72" s="22">
        <v>-1.2482730632225161</v>
      </c>
      <c r="O72" s="22">
        <v>-1.2482730632225161</v>
      </c>
      <c r="P72" s="22">
        <v>0.27828656869721169</v>
      </c>
      <c r="Q72" s="22">
        <v>0.27828656869721169</v>
      </c>
      <c r="R72" s="22">
        <v>0.17599999999999999</v>
      </c>
      <c r="S72" s="22">
        <v>0.25636633407845116</v>
      </c>
      <c r="T72" s="22">
        <v>-1.2482730632225161</v>
      </c>
      <c r="U72" s="17">
        <v>-1.6032181629443263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</row>
    <row r="73" spans="1:26" x14ac:dyDescent="0.25">
      <c r="A73" s="21">
        <v>1941</v>
      </c>
      <c r="B73" s="22">
        <v>-8.8000000000000259E-2</v>
      </c>
      <c r="C73" s="22">
        <v>-0.35013061718464777</v>
      </c>
      <c r="D73" s="22">
        <v>-5.7062180443187005E-2</v>
      </c>
      <c r="E73" s="22">
        <v>-0.92297408507233469</v>
      </c>
      <c r="F73" s="22">
        <v>-0.35013061718464777</v>
      </c>
      <c r="G73" s="22">
        <v>-0.35013061718464777</v>
      </c>
      <c r="H73" s="22">
        <v>-5.7062180443187005E-2</v>
      </c>
      <c r="I73" s="22">
        <v>-5.7062180443187005E-2</v>
      </c>
      <c r="J73" s="22">
        <v>-0.92297408507233469</v>
      </c>
      <c r="K73" s="22">
        <v>-0.92297408507233469</v>
      </c>
      <c r="L73" s="22">
        <v>-0.96333935476133858</v>
      </c>
      <c r="M73" s="22">
        <v>-0.96333935476133858</v>
      </c>
      <c r="N73" s="22">
        <v>-1.2073117055914506</v>
      </c>
      <c r="O73" s="22">
        <v>-1.2073117055914506</v>
      </c>
      <c r="P73" s="22">
        <v>0.34132558528124624</v>
      </c>
      <c r="Q73" s="22">
        <v>0.34132558528124624</v>
      </c>
      <c r="R73" s="22">
        <v>0.21179999999999999</v>
      </c>
      <c r="S73" s="22">
        <v>0.33397326824473189</v>
      </c>
      <c r="T73" s="22">
        <v>-1.2073117055914506</v>
      </c>
      <c r="U73" s="17">
        <v>-1.8898478905133527</v>
      </c>
      <c r="V73" s="21">
        <v>0</v>
      </c>
      <c r="W73" s="21">
        <v>0</v>
      </c>
      <c r="X73" s="21">
        <v>0</v>
      </c>
      <c r="Y73" s="21">
        <v>0</v>
      </c>
      <c r="Z73" s="21">
        <v>0</v>
      </c>
    </row>
    <row r="74" spans="1:26" x14ac:dyDescent="0.25">
      <c r="A74" s="21">
        <v>1942</v>
      </c>
      <c r="B74" s="22">
        <v>-5.0999999999999802E-2</v>
      </c>
      <c r="C74" s="22">
        <v>-0.33616774327987575</v>
      </c>
      <c r="D74" s="22">
        <v>-4.9185713434967908E-2</v>
      </c>
      <c r="E74" s="22">
        <v>-0.93121531868728491</v>
      </c>
      <c r="F74" s="22">
        <v>-0.33616774327987575</v>
      </c>
      <c r="G74" s="22">
        <v>-0.33616774327987575</v>
      </c>
      <c r="H74" s="22">
        <v>-4.9185713434967908E-2</v>
      </c>
      <c r="I74" s="22">
        <v>-4.9185713434967908E-2</v>
      </c>
      <c r="J74" s="22">
        <v>-0.93121531868728491</v>
      </c>
      <c r="K74" s="22">
        <v>-0.93121531868728491</v>
      </c>
      <c r="L74" s="22">
        <v>-0.95521256251373876</v>
      </c>
      <c r="M74" s="22">
        <v>-0.95521256251373876</v>
      </c>
      <c r="N74" s="22">
        <v>-1.1457038962019601</v>
      </c>
      <c r="O74" s="22">
        <v>-1.1457038962019601</v>
      </c>
      <c r="P74" s="22">
        <v>0.34723676451023233</v>
      </c>
      <c r="Q74" s="22">
        <v>0.34723676451023233</v>
      </c>
      <c r="R74" s="22">
        <v>0.24759999999999999</v>
      </c>
      <c r="S74" s="22">
        <v>0.34411553594913141</v>
      </c>
      <c r="T74" s="22">
        <v>-1.1457038962019601</v>
      </c>
      <c r="U74" s="17">
        <v>-2.0313440799507054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</row>
    <row r="75" spans="1:26" x14ac:dyDescent="0.25">
      <c r="A75" s="21">
        <v>1943</v>
      </c>
      <c r="B75" s="22">
        <v>-1.4000000000000058E-2</v>
      </c>
      <c r="C75" s="22">
        <v>-0.32713710780129684</v>
      </c>
      <c r="D75" s="22">
        <v>-1.7215655390447393E-2</v>
      </c>
      <c r="E75" s="22">
        <v>-0.95920563581545626</v>
      </c>
      <c r="F75" s="22">
        <v>-0.32713710780129684</v>
      </c>
      <c r="G75" s="22">
        <v>-0.32713710780129684</v>
      </c>
      <c r="H75" s="22">
        <v>-1.7215655390447393E-2</v>
      </c>
      <c r="I75" s="22">
        <v>-1.7215655390447393E-2</v>
      </c>
      <c r="J75" s="22">
        <v>-0.95920563581545626</v>
      </c>
      <c r="K75" s="22">
        <v>-0.95920563581545626</v>
      </c>
      <c r="L75" s="22">
        <v>-0.95662010425129118</v>
      </c>
      <c r="M75" s="22">
        <v>-0.95662010425129118</v>
      </c>
      <c r="N75" s="22">
        <v>-1.1147416705979933</v>
      </c>
      <c r="O75" s="22">
        <v>-1.1147416705979933</v>
      </c>
      <c r="P75" s="22">
        <v>0.34766166179174213</v>
      </c>
      <c r="Q75" s="22">
        <v>0.34766166179174213</v>
      </c>
      <c r="R75" s="22">
        <v>0.28339999999999999</v>
      </c>
      <c r="S75" s="22">
        <v>0.34541123656852285</v>
      </c>
      <c r="T75" s="22">
        <v>-1.1147416705979933</v>
      </c>
      <c r="U75" s="17">
        <v>-2.1119275010147267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</row>
    <row r="76" spans="1:26" x14ac:dyDescent="0.25">
      <c r="A76" s="21">
        <v>1944</v>
      </c>
      <c r="B76" s="22">
        <v>-6.9999999999998865E-3</v>
      </c>
      <c r="C76" s="22">
        <v>-0.37677934109854555</v>
      </c>
      <c r="D76" s="22">
        <v>9.8146813483258617E-3</v>
      </c>
      <c r="E76" s="22">
        <v>-0.95434044450838962</v>
      </c>
      <c r="F76" s="22">
        <v>-0.37677934109854555</v>
      </c>
      <c r="G76" s="22">
        <v>-0.37677934109854555</v>
      </c>
      <c r="H76" s="22">
        <v>9.8146813483258617E-3</v>
      </c>
      <c r="I76" s="22">
        <v>9.8146813483258617E-3</v>
      </c>
      <c r="J76" s="22">
        <v>-0.95434044450838962</v>
      </c>
      <c r="K76" s="22">
        <v>-0.95434044450838962</v>
      </c>
      <c r="L76" s="22">
        <v>-0.95999807344322252</v>
      </c>
      <c r="M76" s="22">
        <v>-0.95999807344322252</v>
      </c>
      <c r="N76" s="22">
        <v>-1.1147416705979933</v>
      </c>
      <c r="O76" s="22">
        <v>-1.1147416705979933</v>
      </c>
      <c r="P76" s="22">
        <v>0.29227490590721306</v>
      </c>
      <c r="Q76" s="22">
        <v>0.29227490590721306</v>
      </c>
      <c r="R76" s="22">
        <v>0.31919999999999998</v>
      </c>
      <c r="S76" s="22">
        <v>0.29028223409289289</v>
      </c>
      <c r="T76" s="22">
        <v>-1.1147416705979933</v>
      </c>
      <c r="U76" s="17">
        <v>-2.1032830940487952</v>
      </c>
      <c r="V76" s="21">
        <v>0</v>
      </c>
      <c r="W76" s="21">
        <v>0</v>
      </c>
      <c r="X76" s="21">
        <v>0</v>
      </c>
      <c r="Y76" s="21">
        <v>0</v>
      </c>
      <c r="Z76" s="21">
        <v>0</v>
      </c>
    </row>
    <row r="77" spans="1:26" x14ac:dyDescent="0.25">
      <c r="A77" s="21">
        <v>1945</v>
      </c>
      <c r="B77" s="22">
        <v>-7.9999999999999724E-3</v>
      </c>
      <c r="C77" s="22">
        <v>-0.42697021204731883</v>
      </c>
      <c r="D77" s="22">
        <v>7.2086630568289706E-2</v>
      </c>
      <c r="E77" s="22">
        <v>-0.87656111765573674</v>
      </c>
      <c r="F77" s="22">
        <v>-0.42697021204731883</v>
      </c>
      <c r="G77" s="22">
        <v>-0.42697021204731883</v>
      </c>
      <c r="H77" s="22">
        <v>7.2086630568289706E-2</v>
      </c>
      <c r="I77" s="22">
        <v>7.2086630568289706E-2</v>
      </c>
      <c r="J77" s="22">
        <v>-0.87656111765573674</v>
      </c>
      <c r="K77" s="22">
        <v>-0.87656111765573674</v>
      </c>
      <c r="L77" s="22">
        <v>-0.99999889985197965</v>
      </c>
      <c r="M77" s="22">
        <v>-0.99999889985197965</v>
      </c>
      <c r="N77" s="22">
        <v>-1.1208578976154293</v>
      </c>
      <c r="O77" s="22">
        <v>-1.1208578976154293</v>
      </c>
      <c r="P77" s="22">
        <v>0.25140302867858066</v>
      </c>
      <c r="Q77" s="22">
        <v>0.25140302867858066</v>
      </c>
      <c r="R77" s="22">
        <v>0.35499999999999998</v>
      </c>
      <c r="S77" s="22">
        <v>0.24849564121213435</v>
      </c>
      <c r="T77" s="22">
        <v>-1.1208578976154293</v>
      </c>
      <c r="U77" s="17">
        <v>-2.0013802477629929</v>
      </c>
      <c r="V77" s="21">
        <v>0</v>
      </c>
      <c r="W77" s="21">
        <v>0</v>
      </c>
      <c r="X77" s="21">
        <v>0</v>
      </c>
      <c r="Y77" s="21">
        <v>0</v>
      </c>
      <c r="Z77" s="21">
        <v>0</v>
      </c>
    </row>
    <row r="78" spans="1:26" x14ac:dyDescent="0.25">
      <c r="A78" s="21">
        <v>1946</v>
      </c>
      <c r="B78" s="22">
        <v>-1.0999999999999944E-2</v>
      </c>
      <c r="C78" s="22">
        <v>-0.45257261551802552</v>
      </c>
      <c r="D78" s="22">
        <v>0.12566665080450923</v>
      </c>
      <c r="E78" s="22">
        <v>-0.78482778238421003</v>
      </c>
      <c r="F78" s="22">
        <v>-0.45257261551802552</v>
      </c>
      <c r="G78" s="22">
        <v>-0.45257261551802552</v>
      </c>
      <c r="H78" s="22">
        <v>0.12566665080450923</v>
      </c>
      <c r="I78" s="22">
        <v>0.12566665080450923</v>
      </c>
      <c r="J78" s="22">
        <v>-0.78482778238421003</v>
      </c>
      <c r="K78" s="22">
        <v>-0.78482778238421003</v>
      </c>
      <c r="L78" s="22">
        <v>-1.0501316702065615</v>
      </c>
      <c r="M78" s="22">
        <v>-1.0501316702065615</v>
      </c>
      <c r="N78" s="22">
        <v>-0.95711272639441014</v>
      </c>
      <c r="O78" s="22">
        <v>-0.95711272639441014</v>
      </c>
      <c r="P78" s="22">
        <v>0.24481955838521541</v>
      </c>
      <c r="Q78" s="22">
        <v>0.24481955838521541</v>
      </c>
      <c r="R78" s="22">
        <v>0.35771680074505235</v>
      </c>
      <c r="S78" s="22">
        <v>0.23010138548194206</v>
      </c>
      <c r="T78" s="22">
        <v>-0.95711272639441014</v>
      </c>
      <c r="U78" s="17">
        <v>-1.8566090697311923</v>
      </c>
      <c r="V78" s="21">
        <v>0</v>
      </c>
      <c r="W78" s="21">
        <v>0</v>
      </c>
      <c r="X78" s="21">
        <v>0</v>
      </c>
      <c r="Y78" s="21">
        <v>0</v>
      </c>
      <c r="Z78" s="21">
        <v>0</v>
      </c>
    </row>
    <row r="79" spans="1:26" x14ac:dyDescent="0.25">
      <c r="A79" s="21">
        <v>1947</v>
      </c>
      <c r="B79" s="22">
        <v>-0.05</v>
      </c>
      <c r="C79" s="22">
        <v>-0.47193103507612233</v>
      </c>
      <c r="D79" s="22">
        <v>0.11395879695297928</v>
      </c>
      <c r="E79" s="22">
        <v>-0.7746017285552903</v>
      </c>
      <c r="F79" s="22">
        <v>-0.47193103507612233</v>
      </c>
      <c r="G79" s="22">
        <v>-0.47193103507612233</v>
      </c>
      <c r="H79" s="22">
        <v>0.11395879695297928</v>
      </c>
      <c r="I79" s="22">
        <v>0.11395879695297928</v>
      </c>
      <c r="J79" s="22">
        <v>-0.7746017285552903</v>
      </c>
      <c r="K79" s="22">
        <v>-0.7746017285552903</v>
      </c>
      <c r="L79" s="22">
        <v>-1.0754595055704632</v>
      </c>
      <c r="M79" s="22">
        <v>-1.0754595055704632</v>
      </c>
      <c r="N79" s="22">
        <v>-0.92381899829494663</v>
      </c>
      <c r="O79" s="22">
        <v>-0.92381899829494663</v>
      </c>
      <c r="P79" s="22">
        <v>0.24670297973730884</v>
      </c>
      <c r="Q79" s="22">
        <v>0.24670297973730884</v>
      </c>
      <c r="R79" s="22">
        <v>0.36043360149010478</v>
      </c>
      <c r="S79" s="22">
        <v>0.23504958473344692</v>
      </c>
      <c r="T79" s="22">
        <v>-0.92381899829494663</v>
      </c>
      <c r="U79" s="17">
        <v>-1.779212355086244</v>
      </c>
      <c r="V79" s="21">
        <v>0</v>
      </c>
      <c r="W79" s="21">
        <v>0</v>
      </c>
      <c r="X79" s="21">
        <v>0</v>
      </c>
      <c r="Y79" s="21">
        <v>0</v>
      </c>
      <c r="Z79" s="21">
        <v>0</v>
      </c>
    </row>
    <row r="80" spans="1:26" x14ac:dyDescent="0.25">
      <c r="A80" s="21">
        <v>1948</v>
      </c>
      <c r="B80" s="22">
        <v>-5.700000000000003E-2</v>
      </c>
      <c r="C80" s="22">
        <v>-0.45021593026243584</v>
      </c>
      <c r="D80" s="22">
        <v>0.127169966993013</v>
      </c>
      <c r="E80" s="22">
        <v>-0.75833981187939381</v>
      </c>
      <c r="F80" s="22">
        <v>-0.45021593026243584</v>
      </c>
      <c r="G80" s="22">
        <v>-0.45021593026243584</v>
      </c>
      <c r="H80" s="22">
        <v>0.127169966993013</v>
      </c>
      <c r="I80" s="22">
        <v>0.127169966993013</v>
      </c>
      <c r="J80" s="22">
        <v>-0.75833981187939381</v>
      </c>
      <c r="K80" s="22">
        <v>-0.75833981187939381</v>
      </c>
      <c r="L80" s="22">
        <v>-1.0846841981745838</v>
      </c>
      <c r="M80" s="22">
        <v>-1.0846841981745838</v>
      </c>
      <c r="N80" s="22">
        <v>-0.89894209353954202</v>
      </c>
      <c r="O80" s="22">
        <v>-0.89894209353954202</v>
      </c>
      <c r="P80" s="22">
        <v>0.27091201836186979</v>
      </c>
      <c r="Q80" s="22">
        <v>0.27091201836186979</v>
      </c>
      <c r="R80" s="22">
        <v>0.36315040223515715</v>
      </c>
      <c r="S80" s="22">
        <v>0.25913962831079379</v>
      </c>
      <c r="T80" s="22">
        <v>-0.89894209353954202</v>
      </c>
      <c r="U80" s="17">
        <v>-1.7583488415684649</v>
      </c>
      <c r="V80" s="21">
        <v>0</v>
      </c>
      <c r="W80" s="21">
        <v>0</v>
      </c>
      <c r="X80" s="21">
        <v>0</v>
      </c>
      <c r="Y80" s="21">
        <v>0</v>
      </c>
      <c r="Z80" s="21">
        <v>0</v>
      </c>
    </row>
    <row r="81" spans="1:26" x14ac:dyDescent="0.25">
      <c r="A81" s="21">
        <v>1949</v>
      </c>
      <c r="B81" s="22">
        <v>-8.0000000000001129E-3</v>
      </c>
      <c r="C81" s="22">
        <v>-0.42289942474359299</v>
      </c>
      <c r="D81" s="22">
        <v>0.15242843777077353</v>
      </c>
      <c r="E81" s="22">
        <v>-0.75173661947320358</v>
      </c>
      <c r="F81" s="22">
        <v>-0.42289942474359299</v>
      </c>
      <c r="G81" s="22">
        <v>-0.42289942474359299</v>
      </c>
      <c r="H81" s="22">
        <v>0.15242843777077353</v>
      </c>
      <c r="I81" s="22">
        <v>0.15242843777077353</v>
      </c>
      <c r="J81" s="22">
        <v>-0.75173661947320358</v>
      </c>
      <c r="K81" s="22">
        <v>-0.75173661947320358</v>
      </c>
      <c r="L81" s="22">
        <v>-1.0868492052637932</v>
      </c>
      <c r="M81" s="22">
        <v>-1.0868492052637932</v>
      </c>
      <c r="N81" s="22">
        <v>-0.90386821187559785</v>
      </c>
      <c r="O81" s="22">
        <v>-0.90386821187559785</v>
      </c>
      <c r="P81" s="22">
        <v>0.29216648760983122</v>
      </c>
      <c r="Q81" s="22">
        <v>0.29216648760983122</v>
      </c>
      <c r="R81" s="22">
        <v>0.36586720298020958</v>
      </c>
      <c r="S81" s="22">
        <v>0.28123006617877205</v>
      </c>
      <c r="T81" s="22">
        <v>-0.90386821187559785</v>
      </c>
      <c r="U81" s="17">
        <v>-1.7246375369342153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</row>
    <row r="82" spans="1:26" x14ac:dyDescent="0.25">
      <c r="A82" s="21">
        <v>1950</v>
      </c>
      <c r="B82" s="22">
        <v>-1.9184952978056346E-2</v>
      </c>
      <c r="C82" s="22">
        <v>-0.395090867212047</v>
      </c>
      <c r="D82" s="22">
        <v>0.17847153884105271</v>
      </c>
      <c r="E82" s="22">
        <v>-0.71432857429009233</v>
      </c>
      <c r="F82" s="22">
        <v>-0.395090867212047</v>
      </c>
      <c r="G82" s="22">
        <v>-0.395090867212047</v>
      </c>
      <c r="H82" s="22">
        <v>0.17847153884105271</v>
      </c>
      <c r="I82" s="22">
        <v>0.17847153884105271</v>
      </c>
      <c r="J82" s="22">
        <v>-0.71432857429009233</v>
      </c>
      <c r="K82" s="22">
        <v>-0.71432857429009233</v>
      </c>
      <c r="L82" s="22">
        <v>-1.0869891647792176</v>
      </c>
      <c r="M82" s="22">
        <v>-1.0869891647792176</v>
      </c>
      <c r="N82" s="22">
        <v>-0.916290731874155</v>
      </c>
      <c r="O82" s="22">
        <v>-0.916290731874155</v>
      </c>
      <c r="P82" s="22">
        <v>0.31226008648109055</v>
      </c>
      <c r="Q82" s="22">
        <v>0.31226008648109055</v>
      </c>
      <c r="R82" s="22">
        <v>0.36858400372526195</v>
      </c>
      <c r="S82" s="22">
        <v>0.29913726047453681</v>
      </c>
      <c r="T82" s="22">
        <v>-0.916290731874155</v>
      </c>
      <c r="U82" s="17">
        <v>-1.6912595831858632</v>
      </c>
      <c r="V82" s="21">
        <v>0</v>
      </c>
      <c r="W82" s="21">
        <v>0</v>
      </c>
      <c r="X82" s="21">
        <v>0</v>
      </c>
      <c r="Y82" s="21">
        <v>0</v>
      </c>
      <c r="Z82" s="21">
        <v>0</v>
      </c>
    </row>
    <row r="83" spans="1:26" x14ac:dyDescent="0.25">
      <c r="A83" s="21">
        <v>1951</v>
      </c>
      <c r="B83" s="22">
        <v>-6.9758011529164068E-2</v>
      </c>
      <c r="C83" s="22">
        <v>-0.35296244395503729</v>
      </c>
      <c r="D83" s="22">
        <v>0.25977392170312735</v>
      </c>
      <c r="E83" s="22">
        <v>-0.71018895988789676</v>
      </c>
      <c r="F83" s="22">
        <v>-0.35296244395503729</v>
      </c>
      <c r="G83" s="22">
        <v>-0.35296244395503729</v>
      </c>
      <c r="H83" s="22">
        <v>0.25977392170312735</v>
      </c>
      <c r="I83" s="22">
        <v>0.25977392170312735</v>
      </c>
      <c r="J83" s="22">
        <v>-0.71018895988789676</v>
      </c>
      <c r="K83" s="22">
        <v>-0.71018895988789676</v>
      </c>
      <c r="L83" s="22">
        <v>-1.0777048153853614</v>
      </c>
      <c r="M83" s="22">
        <v>-1.0777048153853614</v>
      </c>
      <c r="N83" s="22">
        <v>-0.90634040102098701</v>
      </c>
      <c r="O83" s="22">
        <v>-0.90634040102098701</v>
      </c>
      <c r="P83" s="22">
        <v>0.32349875030377834</v>
      </c>
      <c r="Q83" s="22">
        <v>0.32349875030377834</v>
      </c>
      <c r="R83" s="22">
        <v>0.33816181818181812</v>
      </c>
      <c r="S83" s="22">
        <v>0.31226271242740811</v>
      </c>
      <c r="T83" s="22">
        <v>-0.90634040102098701</v>
      </c>
      <c r="U83" s="17">
        <v>-1.691037406262456</v>
      </c>
      <c r="V83" s="21">
        <v>0</v>
      </c>
      <c r="W83" s="21">
        <v>0</v>
      </c>
      <c r="X83" s="21">
        <v>0</v>
      </c>
      <c r="Y83" s="21">
        <v>0</v>
      </c>
      <c r="Z83" s="21">
        <v>0</v>
      </c>
    </row>
    <row r="84" spans="1:26" x14ac:dyDescent="0.25">
      <c r="A84" s="21">
        <v>1952</v>
      </c>
      <c r="B84" s="22">
        <v>-6.936954402194867E-2</v>
      </c>
      <c r="C84" s="22">
        <v>-0.33998538887442636</v>
      </c>
      <c r="D84" s="22">
        <v>0.3019062737818845</v>
      </c>
      <c r="E84" s="22">
        <v>-0.7266860974727144</v>
      </c>
      <c r="F84" s="22">
        <v>-0.33998538887442636</v>
      </c>
      <c r="G84" s="22">
        <v>-0.33998538887442636</v>
      </c>
      <c r="H84" s="22">
        <v>0.3019062737818845</v>
      </c>
      <c r="I84" s="22">
        <v>0.3019062737818845</v>
      </c>
      <c r="J84" s="22">
        <v>-0.7266860974727144</v>
      </c>
      <c r="K84" s="22">
        <v>-0.7266860974727144</v>
      </c>
      <c r="L84" s="22">
        <v>-1.1087955526231592</v>
      </c>
      <c r="M84" s="22">
        <v>-1.1087955526231592</v>
      </c>
      <c r="N84" s="22">
        <v>-0.89894209353954202</v>
      </c>
      <c r="O84" s="22">
        <v>-0.89894209353954202</v>
      </c>
      <c r="P84" s="22">
        <v>0.34559961582722032</v>
      </c>
      <c r="Q84" s="22">
        <v>0.34559961582722032</v>
      </c>
      <c r="R84" s="22">
        <v>0.34548680655737707</v>
      </c>
      <c r="S84" s="22">
        <v>0.32848026725975349</v>
      </c>
      <c r="T84" s="22">
        <v>-0.89894209353954202</v>
      </c>
      <c r="U84" s="17">
        <v>-1.8360723826506353</v>
      </c>
      <c r="V84" s="21">
        <v>0</v>
      </c>
      <c r="W84" s="21">
        <v>0</v>
      </c>
      <c r="X84" s="21">
        <v>0</v>
      </c>
      <c r="Y84" s="21">
        <v>0</v>
      </c>
      <c r="Z84" s="21">
        <v>0</v>
      </c>
    </row>
    <row r="85" spans="1:26" x14ac:dyDescent="0.25">
      <c r="A85" s="21">
        <v>1953</v>
      </c>
      <c r="B85" s="22">
        <v>2.2979452054791684E-3</v>
      </c>
      <c r="C85" s="22">
        <v>-0.28914302351174542</v>
      </c>
      <c r="D85" s="22">
        <v>0.30187715359690381</v>
      </c>
      <c r="E85" s="22">
        <v>-0.6800427716380063</v>
      </c>
      <c r="F85" s="22">
        <v>-0.28914302351174542</v>
      </c>
      <c r="G85" s="22">
        <v>-0.28914302351174542</v>
      </c>
      <c r="H85" s="22">
        <v>0.30187715359690381</v>
      </c>
      <c r="I85" s="22">
        <v>0.30187715359690381</v>
      </c>
      <c r="J85" s="22">
        <v>-0.6800427716380063</v>
      </c>
      <c r="K85" s="22">
        <v>-0.6800427716380063</v>
      </c>
      <c r="L85" s="22">
        <v>-1.1001458472836101</v>
      </c>
      <c r="M85" s="22">
        <v>-1.1001458472836101</v>
      </c>
      <c r="N85" s="22">
        <v>-0.91130319036311591</v>
      </c>
      <c r="O85" s="22">
        <v>-0.91130319036311591</v>
      </c>
      <c r="P85" s="22">
        <v>0.39039592350771141</v>
      </c>
      <c r="Q85" s="22">
        <v>0.39039592350771141</v>
      </c>
      <c r="R85" s="22">
        <v>0.32462614930270711</v>
      </c>
      <c r="S85" s="22">
        <v>0.3757231213961425</v>
      </c>
      <c r="T85" s="22">
        <v>-0.91130319036311591</v>
      </c>
      <c r="U85" s="17">
        <v>-1.8732767191529698</v>
      </c>
      <c r="V85" s="21">
        <v>0</v>
      </c>
      <c r="W85" s="21">
        <v>0</v>
      </c>
      <c r="X85" s="21">
        <v>0</v>
      </c>
      <c r="Y85" s="21">
        <v>0</v>
      </c>
      <c r="Z85" s="21">
        <v>0</v>
      </c>
    </row>
    <row r="86" spans="1:26" x14ac:dyDescent="0.25">
      <c r="A86" s="21">
        <v>1954</v>
      </c>
      <c r="B86" s="22">
        <v>8.8890394434619907E-3</v>
      </c>
      <c r="C86" s="22">
        <v>-0.25046590807314856</v>
      </c>
      <c r="D86" s="22">
        <v>0.32406108902438641</v>
      </c>
      <c r="E86" s="22">
        <v>-0.63476370947184313</v>
      </c>
      <c r="F86" s="22">
        <v>-0.25046590807314856</v>
      </c>
      <c r="G86" s="22">
        <v>-0.25046590807314856</v>
      </c>
      <c r="H86" s="22">
        <v>0.32406108902438641</v>
      </c>
      <c r="I86" s="22">
        <v>0.32406108902438641</v>
      </c>
      <c r="J86" s="22">
        <v>-0.63476370947184313</v>
      </c>
      <c r="K86" s="22">
        <v>-0.63476370947184313</v>
      </c>
      <c r="L86" s="22">
        <v>-1.0927394562651613</v>
      </c>
      <c r="M86" s="22">
        <v>-1.0927394562651613</v>
      </c>
      <c r="N86" s="22">
        <v>-0.92130327369769949</v>
      </c>
      <c r="O86" s="22">
        <v>-0.92130327369769949</v>
      </c>
      <c r="P86" s="22">
        <v>0.41723338460514897</v>
      </c>
      <c r="Q86" s="22">
        <v>0.41723338460514897</v>
      </c>
      <c r="R86" s="22">
        <v>0.31296380568433785</v>
      </c>
      <c r="S86" s="22">
        <v>0.40451953865776813</v>
      </c>
      <c r="T86" s="22">
        <v>-0.92130327369769949</v>
      </c>
      <c r="U86" s="17">
        <v>-1.8082032521531248</v>
      </c>
      <c r="V86" s="21">
        <v>0</v>
      </c>
      <c r="W86" s="21">
        <v>0</v>
      </c>
      <c r="X86" s="21">
        <v>0</v>
      </c>
      <c r="Y86" s="21">
        <v>0</v>
      </c>
      <c r="Z86" s="21">
        <v>0</v>
      </c>
    </row>
    <row r="87" spans="1:26" x14ac:dyDescent="0.25">
      <c r="A87" s="21">
        <v>1955</v>
      </c>
      <c r="B87" s="22">
        <v>-7.5431636081674377E-3</v>
      </c>
      <c r="C87" s="22">
        <v>-0.2165159395835814</v>
      </c>
      <c r="D87" s="22">
        <v>0.37042658887089913</v>
      </c>
      <c r="E87" s="22">
        <v>-0.60718492469516738</v>
      </c>
      <c r="F87" s="22">
        <v>-0.2165159395835814</v>
      </c>
      <c r="G87" s="22">
        <v>-0.2165159395835814</v>
      </c>
      <c r="H87" s="22">
        <v>0.37042658887089913</v>
      </c>
      <c r="I87" s="22">
        <v>0.37042658887089913</v>
      </c>
      <c r="J87" s="22">
        <v>-0.60718492469516738</v>
      </c>
      <c r="K87" s="22">
        <v>-0.60718492469516738</v>
      </c>
      <c r="L87" s="22">
        <v>-1.0889594629188153</v>
      </c>
      <c r="M87" s="22">
        <v>-1.0889594629188153</v>
      </c>
      <c r="N87" s="22">
        <v>-0.91379385167556781</v>
      </c>
      <c r="O87" s="22">
        <v>-0.91379385167556781</v>
      </c>
      <c r="P87" s="22">
        <v>0.43462770779832016</v>
      </c>
      <c r="Q87" s="22">
        <v>0.43462770779832016</v>
      </c>
      <c r="R87" s="22">
        <v>0.30804084812995847</v>
      </c>
      <c r="S87" s="22">
        <v>0.42351658142623494</v>
      </c>
      <c r="T87" s="22">
        <v>-0.91379385167556781</v>
      </c>
      <c r="U87" s="17">
        <v>-1.8565537017467417</v>
      </c>
      <c r="V87" s="21">
        <v>0</v>
      </c>
      <c r="W87" s="21">
        <v>0</v>
      </c>
      <c r="X87" s="21">
        <v>0</v>
      </c>
      <c r="Y87" s="21">
        <v>0</v>
      </c>
      <c r="Z87" s="21">
        <v>0</v>
      </c>
    </row>
    <row r="88" spans="1:26" x14ac:dyDescent="0.25">
      <c r="A88" s="21">
        <v>1956</v>
      </c>
      <c r="B88" s="22">
        <v>2.1157844381884329E-3</v>
      </c>
      <c r="C88" s="22">
        <v>-0.20511339684977156</v>
      </c>
      <c r="D88" s="22">
        <v>0.39553376603611984</v>
      </c>
      <c r="E88" s="22">
        <v>-0.62476280065405676</v>
      </c>
      <c r="F88" s="22">
        <v>-0.20511339684977156</v>
      </c>
      <c r="G88" s="22">
        <v>-0.20511339684977156</v>
      </c>
      <c r="H88" s="22">
        <v>0.39553376603611984</v>
      </c>
      <c r="I88" s="22">
        <v>0.39553376603611984</v>
      </c>
      <c r="J88" s="22">
        <v>-0.62476280065405676</v>
      </c>
      <c r="K88" s="22">
        <v>-0.62476280065405676</v>
      </c>
      <c r="L88" s="22">
        <v>-1.0970958207547266</v>
      </c>
      <c r="M88" s="22">
        <v>-1.0970958207547266</v>
      </c>
      <c r="N88" s="22">
        <v>-0.91879386209227365</v>
      </c>
      <c r="O88" s="22">
        <v>-0.91879386209227365</v>
      </c>
      <c r="P88" s="22">
        <v>0.44419354786770165</v>
      </c>
      <c r="Q88" s="22">
        <v>0.44419354786770165</v>
      </c>
      <c r="R88" s="22">
        <v>0.30185163715215035</v>
      </c>
      <c r="S88" s="22">
        <v>0.4324246353658589</v>
      </c>
      <c r="T88" s="22">
        <v>-0.91879386209227365</v>
      </c>
      <c r="U88" s="17">
        <v>-1.8828915887802304</v>
      </c>
      <c r="V88" s="21">
        <v>0</v>
      </c>
      <c r="W88" s="21">
        <v>0</v>
      </c>
      <c r="X88" s="21">
        <v>0</v>
      </c>
      <c r="Y88" s="21">
        <v>0</v>
      </c>
      <c r="Z88" s="21">
        <v>0</v>
      </c>
    </row>
    <row r="89" spans="1:26" x14ac:dyDescent="0.25">
      <c r="A89" s="21">
        <v>1957</v>
      </c>
      <c r="B89" s="22">
        <v>1.7784988523559583E-2</v>
      </c>
      <c r="C89" s="22">
        <v>-0.1909636768748085</v>
      </c>
      <c r="D89" s="22">
        <v>0.42565056607434659</v>
      </c>
      <c r="E89" s="22">
        <v>-0.61316529381419316</v>
      </c>
      <c r="F89" s="22">
        <v>-0.1909636768748085</v>
      </c>
      <c r="G89" s="22">
        <v>-0.1909636768748085</v>
      </c>
      <c r="H89" s="22">
        <v>0.42565056607434659</v>
      </c>
      <c r="I89" s="22">
        <v>0.42565056607434659</v>
      </c>
      <c r="J89" s="22">
        <v>-0.61316529381419316</v>
      </c>
      <c r="K89" s="22">
        <v>-0.61316529381419316</v>
      </c>
      <c r="L89" s="22">
        <v>-1.1122947014081008</v>
      </c>
      <c r="M89" s="22">
        <v>-1.1122947014081008</v>
      </c>
      <c r="N89" s="22">
        <v>-0.91379385167556781</v>
      </c>
      <c r="O89" s="22">
        <v>-0.91379385167556781</v>
      </c>
      <c r="P89" s="22">
        <v>0.45994744428855899</v>
      </c>
      <c r="Q89" s="22">
        <v>0.45994744428855899</v>
      </c>
      <c r="R89" s="22">
        <v>0.33844818277786154</v>
      </c>
      <c r="S89" s="22">
        <v>0.44634241989821172</v>
      </c>
      <c r="T89" s="22">
        <v>-0.91379385167556781</v>
      </c>
      <c r="U89" s="17">
        <v>-1.9164059212184024</v>
      </c>
      <c r="V89" s="21">
        <v>0</v>
      </c>
      <c r="W89" s="21">
        <v>0</v>
      </c>
      <c r="X89" s="21">
        <v>0</v>
      </c>
      <c r="Y89" s="21">
        <v>0</v>
      </c>
      <c r="Z89" s="21">
        <v>0</v>
      </c>
    </row>
    <row r="90" spans="1:26" x14ac:dyDescent="0.25">
      <c r="A90" s="21">
        <v>1958</v>
      </c>
      <c r="B90" s="22">
        <v>2.5113432541637816E-2</v>
      </c>
      <c r="C90" s="22">
        <v>-0.18268226026753498</v>
      </c>
      <c r="D90" s="22">
        <v>0.43915217084492447</v>
      </c>
      <c r="E90" s="22">
        <v>-0.5980891712079226</v>
      </c>
      <c r="F90" s="22">
        <v>-0.18268226026753498</v>
      </c>
      <c r="G90" s="22">
        <v>-0.18268226026753498</v>
      </c>
      <c r="H90" s="22">
        <v>0.43915217084492447</v>
      </c>
      <c r="I90" s="22">
        <v>0.43915217084492447</v>
      </c>
      <c r="J90" s="22">
        <v>-0.5980891712079226</v>
      </c>
      <c r="K90" s="22">
        <v>-0.5980891712079226</v>
      </c>
      <c r="L90" s="22">
        <v>-1.1397709997403935</v>
      </c>
      <c r="M90" s="22">
        <v>-1.1397709997403935</v>
      </c>
      <c r="N90" s="22">
        <v>-0.92381899829494663</v>
      </c>
      <c r="O90" s="22">
        <v>-0.92381899829494663</v>
      </c>
      <c r="P90" s="22">
        <v>0.483411788297264</v>
      </c>
      <c r="Q90" s="22">
        <v>0.483411788297264</v>
      </c>
      <c r="R90" s="22">
        <v>0.30754268945501451</v>
      </c>
      <c r="S90" s="22">
        <v>0.46500994598274153</v>
      </c>
      <c r="T90" s="22">
        <v>-0.92381899829494663</v>
      </c>
      <c r="U90" s="17">
        <v>-1.8503884578374898</v>
      </c>
      <c r="V90" s="21">
        <v>0</v>
      </c>
      <c r="W90" s="21">
        <v>0</v>
      </c>
      <c r="X90" s="21">
        <v>0</v>
      </c>
      <c r="Y90" s="21">
        <v>0</v>
      </c>
      <c r="Z90" s="21">
        <v>0</v>
      </c>
    </row>
    <row r="91" spans="1:26" x14ac:dyDescent="0.25">
      <c r="A91" s="21">
        <v>1959</v>
      </c>
      <c r="B91" s="22">
        <v>0.04</v>
      </c>
      <c r="C91" s="22">
        <v>-0.14828974138610204</v>
      </c>
      <c r="D91" s="22">
        <v>0.44730549534200731</v>
      </c>
      <c r="E91" s="22">
        <v>-0.55821655050575758</v>
      </c>
      <c r="F91" s="22">
        <v>-0.14828974138610204</v>
      </c>
      <c r="G91" s="22">
        <v>-0.14828974138610204</v>
      </c>
      <c r="H91" s="22">
        <v>0.44730549534200731</v>
      </c>
      <c r="I91" s="22">
        <v>0.44730549534200731</v>
      </c>
      <c r="J91" s="22">
        <v>-0.55821655050575758</v>
      </c>
      <c r="K91" s="22">
        <v>-0.55821655050575758</v>
      </c>
      <c r="L91" s="22">
        <v>-1.1375202234786954</v>
      </c>
      <c r="M91" s="22">
        <v>-1.1375202234786954</v>
      </c>
      <c r="N91" s="22">
        <v>-0.90386821187559785</v>
      </c>
      <c r="O91" s="22">
        <v>-0.90386821187559785</v>
      </c>
      <c r="P91" s="22">
        <v>0.51378276644638321</v>
      </c>
      <c r="Q91" s="22">
        <v>0.51378276644638321</v>
      </c>
      <c r="R91" s="22">
        <v>0.31199210396039606</v>
      </c>
      <c r="S91" s="22">
        <v>0.49452135875997555</v>
      </c>
      <c r="T91" s="22">
        <v>-0.90386821187559785</v>
      </c>
      <c r="U91" s="17">
        <v>-1.7041822796113013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</row>
    <row r="92" spans="1:26" x14ac:dyDescent="0.25">
      <c r="A92" s="21">
        <v>1960</v>
      </c>
      <c r="B92" s="22">
        <v>3.8469945355191257E-2</v>
      </c>
      <c r="C92" s="22">
        <v>-9.5369903797023786E-2</v>
      </c>
      <c r="D92" s="22">
        <v>0.49283931462418196</v>
      </c>
      <c r="E92" s="22">
        <v>-0.52684038947471457</v>
      </c>
      <c r="F92" s="22">
        <v>-9.5369903797023786E-2</v>
      </c>
      <c r="G92" s="22">
        <v>-9.5369903797023786E-2</v>
      </c>
      <c r="H92" s="22">
        <v>0.49283931462418196</v>
      </c>
      <c r="I92" s="22">
        <v>0.49283931462418196</v>
      </c>
      <c r="J92" s="22">
        <v>-0.52684038947471457</v>
      </c>
      <c r="K92" s="22">
        <v>-0.52684038947471457</v>
      </c>
      <c r="L92" s="22">
        <v>-1.1311123352955801</v>
      </c>
      <c r="M92" s="22">
        <v>-1.1311123352955801</v>
      </c>
      <c r="N92" s="22">
        <v>-0.89894209353954202</v>
      </c>
      <c r="O92" s="22">
        <v>-0.89894209353954202</v>
      </c>
      <c r="P92" s="22">
        <v>0.5485569365226286</v>
      </c>
      <c r="Q92" s="22">
        <v>0.5485569365226286</v>
      </c>
      <c r="R92" s="22">
        <v>0.29954683162341583</v>
      </c>
      <c r="S92" s="22">
        <v>0.53306548096558104</v>
      </c>
      <c r="T92" s="22">
        <v>-0.89894209353954202</v>
      </c>
      <c r="U92" s="17">
        <v>-1.6562757376646999</v>
      </c>
      <c r="V92" s="21">
        <v>0</v>
      </c>
      <c r="W92" s="21">
        <v>0</v>
      </c>
      <c r="X92" s="21">
        <v>0</v>
      </c>
      <c r="Y92" s="21">
        <v>0</v>
      </c>
      <c r="Z92" s="21">
        <v>0</v>
      </c>
    </row>
    <row r="93" spans="1:26" x14ac:dyDescent="0.25">
      <c r="A93" s="21">
        <v>1961</v>
      </c>
      <c r="B93" s="22">
        <v>3.6684931506849316E-2</v>
      </c>
      <c r="C93" s="22">
        <v>-7.7233805975698344E-2</v>
      </c>
      <c r="D93" s="22">
        <v>0.5325682781937352</v>
      </c>
      <c r="E93" s="22">
        <v>-0.51681670508817734</v>
      </c>
      <c r="F93" s="22">
        <v>-7.7233805975698344E-2</v>
      </c>
      <c r="G93" s="22">
        <v>-7.7233805975698344E-2</v>
      </c>
      <c r="H93" s="22">
        <v>0.5325682781937352</v>
      </c>
      <c r="I93" s="22">
        <v>0.5325682781937352</v>
      </c>
      <c r="J93" s="22">
        <v>-0.51681670508817734</v>
      </c>
      <c r="K93" s="22">
        <v>-0.51681670508817734</v>
      </c>
      <c r="L93" s="22">
        <v>-1.1472717297488768</v>
      </c>
      <c r="M93" s="22">
        <v>-1.1472717297488768</v>
      </c>
      <c r="N93" s="22">
        <v>-0.90140211938040438</v>
      </c>
      <c r="O93" s="22">
        <v>-0.90140211938040438</v>
      </c>
      <c r="P93" s="22">
        <v>0.56608592139039593</v>
      </c>
      <c r="Q93" s="22">
        <v>0.56608592139039593</v>
      </c>
      <c r="R93" s="22">
        <v>0.29562371257485032</v>
      </c>
      <c r="S93" s="22">
        <v>0.55112222127416266</v>
      </c>
      <c r="T93" s="22">
        <v>-0.90140211938040438</v>
      </c>
      <c r="U93" s="17">
        <v>-1.6651779392726496</v>
      </c>
      <c r="V93" s="21">
        <v>0</v>
      </c>
      <c r="W93" s="21">
        <v>0</v>
      </c>
      <c r="X93" s="21">
        <v>0</v>
      </c>
      <c r="Y93" s="21">
        <v>0</v>
      </c>
      <c r="Z93" s="21">
        <v>0</v>
      </c>
    </row>
    <row r="94" spans="1:26" x14ac:dyDescent="0.25">
      <c r="A94" s="21">
        <v>1962</v>
      </c>
      <c r="B94" s="22">
        <v>3.3575342465753423E-2</v>
      </c>
      <c r="C94" s="22">
        <v>-7.5444226979861403E-2</v>
      </c>
      <c r="D94" s="22">
        <v>0.55551275620305618</v>
      </c>
      <c r="E94" s="22">
        <v>-0.50069596196751331</v>
      </c>
      <c r="F94" s="22">
        <v>-7.5444226979861403E-2</v>
      </c>
      <c r="G94" s="22">
        <v>-7.5444226979861403E-2</v>
      </c>
      <c r="H94" s="22">
        <v>0.55551275620305618</v>
      </c>
      <c r="I94" s="22">
        <v>0.55551275620305618</v>
      </c>
      <c r="J94" s="22">
        <v>-0.50069596196751331</v>
      </c>
      <c r="K94" s="22">
        <v>-0.50069596196751331</v>
      </c>
      <c r="L94" s="22">
        <v>-1.1768367712376102</v>
      </c>
      <c r="M94" s="22">
        <v>-1.1768367712376102</v>
      </c>
      <c r="N94" s="22">
        <v>-0.89894209353954202</v>
      </c>
      <c r="O94" s="22">
        <v>-0.89894209353954202</v>
      </c>
      <c r="P94" s="22">
        <v>0.58168768602554943</v>
      </c>
      <c r="Q94" s="22">
        <v>0.58168768602554943</v>
      </c>
      <c r="R94" s="22">
        <v>0.31649855371900826</v>
      </c>
      <c r="S94" s="22">
        <v>0.56273768126661472</v>
      </c>
      <c r="T94" s="22">
        <v>-0.89894209353954202</v>
      </c>
      <c r="U94" s="17">
        <v>-1.6185838721903714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</row>
    <row r="95" spans="1:26" x14ac:dyDescent="0.25">
      <c r="A95" s="21">
        <v>1963</v>
      </c>
      <c r="B95" s="22">
        <v>2.0027397260273975E-2</v>
      </c>
      <c r="C95" s="22">
        <v>-3.4065176957258289E-2</v>
      </c>
      <c r="D95" s="22">
        <v>0.61465122821009543</v>
      </c>
      <c r="E95" s="22">
        <v>-0.45762506291164079</v>
      </c>
      <c r="F95" s="22">
        <v>-3.4065176957258289E-2</v>
      </c>
      <c r="G95" s="22">
        <v>-3.4065176957258289E-2</v>
      </c>
      <c r="H95" s="22">
        <v>0.61465122821009543</v>
      </c>
      <c r="I95" s="22">
        <v>0.61465122821009543</v>
      </c>
      <c r="J95" s="22">
        <v>-0.45762506291164079</v>
      </c>
      <c r="K95" s="22">
        <v>-0.45762506291164079</v>
      </c>
      <c r="L95" s="22">
        <v>-1.1916657452648729</v>
      </c>
      <c r="M95" s="22">
        <v>-1.1916657452648729</v>
      </c>
      <c r="N95" s="22">
        <v>-0.89404012293933532</v>
      </c>
      <c r="O95" s="22">
        <v>-0.89404012293933532</v>
      </c>
      <c r="P95" s="22">
        <v>0.61570547626512495</v>
      </c>
      <c r="Q95" s="22">
        <v>0.61570547626512495</v>
      </c>
      <c r="R95" s="22">
        <v>0.30985059625635308</v>
      </c>
      <c r="S95" s="22">
        <v>0.5929160768130739</v>
      </c>
      <c r="T95" s="22">
        <v>-0.89404012293933532</v>
      </c>
      <c r="U95" s="17">
        <v>-1.5392837199813429</v>
      </c>
      <c r="V95" s="21">
        <v>0</v>
      </c>
      <c r="W95" s="21">
        <v>0</v>
      </c>
      <c r="X95" s="21">
        <v>0</v>
      </c>
      <c r="Y95" s="21">
        <v>0</v>
      </c>
      <c r="Z95" s="21">
        <v>0</v>
      </c>
    </row>
    <row r="96" spans="1:26" x14ac:dyDescent="0.25">
      <c r="A96" s="21">
        <v>1964</v>
      </c>
      <c r="B96" s="22">
        <v>3.0573770491803279E-2</v>
      </c>
      <c r="C96" s="22">
        <v>1.3022480021073956E-2</v>
      </c>
      <c r="D96" s="22">
        <v>0.64617232013180625</v>
      </c>
      <c r="E96" s="22">
        <v>-0.42943884156702611</v>
      </c>
      <c r="F96" s="22">
        <v>1.3022480021073956E-2</v>
      </c>
      <c r="G96" s="22">
        <v>1.3022480021073956E-2</v>
      </c>
      <c r="H96" s="22">
        <v>0.64617232013180625</v>
      </c>
      <c r="I96" s="22">
        <v>0.64617232013180625</v>
      </c>
      <c r="J96" s="22">
        <v>-0.42943884156702611</v>
      </c>
      <c r="K96" s="22">
        <v>-0.42943884156702611</v>
      </c>
      <c r="L96" s="22">
        <v>-1.1765947041630751</v>
      </c>
      <c r="M96" s="22">
        <v>-1.1765947041630751</v>
      </c>
      <c r="N96" s="22">
        <v>-0.89159811928378363</v>
      </c>
      <c r="O96" s="22">
        <v>-0.89159811928378363</v>
      </c>
      <c r="P96" s="22">
        <v>0.64278707689568559</v>
      </c>
      <c r="Q96" s="22">
        <v>0.64278707689568559</v>
      </c>
      <c r="R96" s="22">
        <v>0.29779712739083364</v>
      </c>
      <c r="S96" s="22">
        <v>0.62537959829666168</v>
      </c>
      <c r="T96" s="22">
        <v>-0.89159811928378363</v>
      </c>
      <c r="U96" s="17">
        <v>-1.4810411508131311</v>
      </c>
      <c r="V96" s="21">
        <v>0</v>
      </c>
      <c r="W96" s="21">
        <v>0</v>
      </c>
      <c r="X96" s="21">
        <v>0</v>
      </c>
      <c r="Y96" s="21">
        <v>0</v>
      </c>
      <c r="Z96" s="21">
        <v>0</v>
      </c>
    </row>
    <row r="97" spans="1:26" x14ac:dyDescent="0.25">
      <c r="A97" s="21">
        <v>1965</v>
      </c>
      <c r="B97" s="22">
        <v>4.8332919260695932E-2</v>
      </c>
      <c r="C97" s="22">
        <v>2.745128254685527E-2</v>
      </c>
      <c r="D97" s="22">
        <v>0.65906339794727431</v>
      </c>
      <c r="E97" s="22">
        <v>-0.42677757161116076</v>
      </c>
      <c r="F97" s="22">
        <v>2.745128254685527E-2</v>
      </c>
      <c r="G97" s="22">
        <v>2.745128254685527E-2</v>
      </c>
      <c r="H97" s="22">
        <v>0.65906339794727431</v>
      </c>
      <c r="I97" s="22">
        <v>0.65906339794727431</v>
      </c>
      <c r="J97" s="22">
        <v>-0.42677757161116076</v>
      </c>
      <c r="K97" s="22">
        <v>-0.42677757161116076</v>
      </c>
      <c r="L97" s="22">
        <v>-1.1853718203566979</v>
      </c>
      <c r="M97" s="22">
        <v>-1.1853718203566979</v>
      </c>
      <c r="N97" s="22">
        <v>-0.89159811928378363</v>
      </c>
      <c r="O97" s="22">
        <v>-0.89159811928378363</v>
      </c>
      <c r="P97" s="22">
        <v>0.65949253741236225</v>
      </c>
      <c r="Q97" s="22">
        <v>0.65949253741236225</v>
      </c>
      <c r="R97" s="22">
        <v>0.30862874251497008</v>
      </c>
      <c r="S97" s="22">
        <v>0.64308937044580383</v>
      </c>
      <c r="T97" s="22">
        <v>-0.89159811928378363</v>
      </c>
      <c r="U97" s="17">
        <v>-1.4812027159120809</v>
      </c>
      <c r="V97" s="21">
        <v>0</v>
      </c>
      <c r="W97" s="21">
        <v>0</v>
      </c>
      <c r="X97" s="21">
        <v>0</v>
      </c>
      <c r="Y97" s="21">
        <v>0</v>
      </c>
      <c r="Z97" s="21">
        <v>0</v>
      </c>
    </row>
    <row r="98" spans="1:26" x14ac:dyDescent="0.25">
      <c r="A98" s="21">
        <v>1966</v>
      </c>
      <c r="B98" s="22">
        <v>4.7241674173588474E-2</v>
      </c>
      <c r="C98" s="22">
        <v>3.757549348175912E-2</v>
      </c>
      <c r="D98" s="22">
        <v>0.69222127775636844</v>
      </c>
      <c r="E98" s="22">
        <v>-0.42222744214087998</v>
      </c>
      <c r="F98" s="22">
        <v>3.757549348175912E-2</v>
      </c>
      <c r="G98" s="22">
        <v>3.757549348175912E-2</v>
      </c>
      <c r="H98" s="22">
        <v>0.69222127775636844</v>
      </c>
      <c r="I98" s="22">
        <v>0.69222127775636844</v>
      </c>
      <c r="J98" s="22">
        <v>-0.42222744214087998</v>
      </c>
      <c r="K98" s="22">
        <v>-0.42222744214087998</v>
      </c>
      <c r="L98" s="22">
        <v>-1.2181651708400565</v>
      </c>
      <c r="M98" s="22">
        <v>-1.2181651708400565</v>
      </c>
      <c r="N98" s="22">
        <v>-0.90386821187559785</v>
      </c>
      <c r="O98" s="22">
        <v>-0.90386821187559785</v>
      </c>
      <c r="P98" s="22">
        <v>0.6826247297428889</v>
      </c>
      <c r="Q98" s="22">
        <v>0.6826247297428889</v>
      </c>
      <c r="R98" s="22">
        <v>0.31549116541353389</v>
      </c>
      <c r="S98" s="22">
        <v>0.66465126148117637</v>
      </c>
      <c r="T98" s="22">
        <v>-0.90386821187559785</v>
      </c>
      <c r="U98" s="17">
        <v>-1.4897723678295018</v>
      </c>
      <c r="V98" s="21">
        <v>0</v>
      </c>
      <c r="W98" s="21">
        <v>0</v>
      </c>
      <c r="X98" s="21">
        <v>0</v>
      </c>
      <c r="Y98" s="21">
        <v>0</v>
      </c>
      <c r="Z98" s="21">
        <v>0</v>
      </c>
    </row>
    <row r="99" spans="1:26" x14ac:dyDescent="0.25">
      <c r="A99" s="21">
        <v>1967</v>
      </c>
      <c r="B99" s="22">
        <v>5.6325992739177273E-2</v>
      </c>
      <c r="C99" s="22">
        <v>5.9244286687998471E-2</v>
      </c>
      <c r="D99" s="22">
        <v>0.70889115334596164</v>
      </c>
      <c r="E99" s="22">
        <v>-0.40156097995985102</v>
      </c>
      <c r="F99" s="22">
        <v>5.9244286687998471E-2</v>
      </c>
      <c r="G99" s="22">
        <v>5.9244286687998471E-2</v>
      </c>
      <c r="H99" s="22">
        <v>0.70889115334596164</v>
      </c>
      <c r="I99" s="22">
        <v>0.70889115334596164</v>
      </c>
      <c r="J99" s="22">
        <v>-0.40156097995985102</v>
      </c>
      <c r="K99" s="22">
        <v>-0.40156097995985102</v>
      </c>
      <c r="L99" s="22">
        <v>-1.2435186097540825</v>
      </c>
      <c r="M99" s="22">
        <v>-1.2435186097540825</v>
      </c>
      <c r="N99" s="22">
        <v>-0.89648810457797545</v>
      </c>
      <c r="O99" s="22">
        <v>-0.89648810457797545</v>
      </c>
      <c r="P99" s="22">
        <v>0.71703996751206844</v>
      </c>
      <c r="Q99" s="22">
        <v>0.71703996751206844</v>
      </c>
      <c r="R99" s="22">
        <v>0.33283790361836763</v>
      </c>
      <c r="S99" s="22">
        <v>0.69217609294840099</v>
      </c>
      <c r="T99" s="22">
        <v>-0.89648810457797545</v>
      </c>
      <c r="U99" s="17">
        <v>-1.445587792688354</v>
      </c>
      <c r="V99" s="21">
        <v>0</v>
      </c>
      <c r="W99" s="21">
        <v>0</v>
      </c>
      <c r="X99" s="21">
        <v>0</v>
      </c>
      <c r="Y99" s="21">
        <v>0</v>
      </c>
      <c r="Z99" s="21">
        <v>0</v>
      </c>
    </row>
    <row r="100" spans="1:26" x14ac:dyDescent="0.25">
      <c r="A100" s="21">
        <v>1968</v>
      </c>
      <c r="B100" s="22">
        <v>3.7155343685456206E-2</v>
      </c>
      <c r="C100" s="22">
        <v>0.10773354442602424</v>
      </c>
      <c r="D100" s="22">
        <v>0.74437274972703371</v>
      </c>
      <c r="E100" s="22">
        <v>-0.36544042189075998</v>
      </c>
      <c r="F100" s="22">
        <v>0.10773354442602424</v>
      </c>
      <c r="G100" s="22">
        <v>0.10773354442602424</v>
      </c>
      <c r="H100" s="22">
        <v>0.74437274972703371</v>
      </c>
      <c r="I100" s="22">
        <v>0.74437274972703371</v>
      </c>
      <c r="J100" s="22">
        <v>-0.36544042189075998</v>
      </c>
      <c r="K100" s="22">
        <v>-0.36544042189075998</v>
      </c>
      <c r="L100" s="22">
        <v>-1.2497565622613094</v>
      </c>
      <c r="M100" s="22">
        <v>-1.2497565622613094</v>
      </c>
      <c r="N100" s="22">
        <v>-0.8891620644859024</v>
      </c>
      <c r="O100" s="22">
        <v>-0.8891620644859024</v>
      </c>
      <c r="P100" s="22">
        <v>0.75925131309083116</v>
      </c>
      <c r="Q100" s="22">
        <v>0.75925131309083116</v>
      </c>
      <c r="R100" s="22">
        <v>0.34763429222443748</v>
      </c>
      <c r="S100" s="22">
        <v>0.73350530195639274</v>
      </c>
      <c r="T100" s="22">
        <v>-0.8891620644859024</v>
      </c>
      <c r="U100" s="17">
        <v>-1.44251331299202</v>
      </c>
      <c r="V100" s="21">
        <v>0</v>
      </c>
      <c r="W100" s="21">
        <v>0</v>
      </c>
      <c r="X100" s="21">
        <v>0</v>
      </c>
      <c r="Y100" s="21">
        <v>0</v>
      </c>
      <c r="Z100" s="21">
        <v>0</v>
      </c>
    </row>
    <row r="101" spans="1:26" x14ac:dyDescent="0.25">
      <c r="A101" s="21">
        <v>1969</v>
      </c>
      <c r="B101" s="22">
        <v>6.376949395712514E-2</v>
      </c>
      <c r="C101" s="22">
        <v>0.12232043570104044</v>
      </c>
      <c r="D101" s="22">
        <v>0.77444968551304616</v>
      </c>
      <c r="E101" s="22">
        <v>-0.36530053671036083</v>
      </c>
      <c r="F101" s="22">
        <v>0.12232043570104044</v>
      </c>
      <c r="G101" s="22">
        <v>0.12232043570104044</v>
      </c>
      <c r="H101" s="22">
        <v>0.77444968551304616</v>
      </c>
      <c r="I101" s="22">
        <v>0.77444968551304616</v>
      </c>
      <c r="J101" s="22">
        <v>-0.36530053671036083</v>
      </c>
      <c r="K101" s="22">
        <v>-0.36530053671036083</v>
      </c>
      <c r="L101" s="22">
        <v>-1.2550530727645219</v>
      </c>
      <c r="M101" s="22">
        <v>-1.2550530727645219</v>
      </c>
      <c r="N101" s="22">
        <v>-0.8627499649461251</v>
      </c>
      <c r="O101" s="22">
        <v>-0.8627499649461251</v>
      </c>
      <c r="P101" s="22">
        <v>0.76852268098229259</v>
      </c>
      <c r="Q101" s="22">
        <v>0.76852268098229259</v>
      </c>
      <c r="R101" s="22">
        <v>0.36770019068708865</v>
      </c>
      <c r="S101" s="22">
        <v>0.74267098110531771</v>
      </c>
      <c r="T101" s="22">
        <v>-0.8627499649461251</v>
      </c>
      <c r="U101" s="17">
        <v>-1.4475821756308662</v>
      </c>
      <c r="V101" s="21">
        <v>0</v>
      </c>
      <c r="W101" s="21">
        <v>0</v>
      </c>
      <c r="X101" s="21">
        <v>0</v>
      </c>
      <c r="Y101" s="21">
        <v>0</v>
      </c>
      <c r="Z101" s="21">
        <v>0</v>
      </c>
    </row>
    <row r="102" spans="1:26" x14ac:dyDescent="0.25">
      <c r="A102" s="21">
        <v>1970</v>
      </c>
      <c r="B102" s="22">
        <v>4.2069232703382101E-2</v>
      </c>
      <c r="C102" s="22">
        <v>0.14606592853</v>
      </c>
      <c r="D102" s="22">
        <v>0.7970445946413186</v>
      </c>
      <c r="E102" s="22">
        <v>-0.36698574450164589</v>
      </c>
      <c r="F102" s="22">
        <v>0.14606592853</v>
      </c>
      <c r="G102" s="22">
        <v>0.14606592853</v>
      </c>
      <c r="H102" s="22">
        <v>0.7970445946413186</v>
      </c>
      <c r="I102" s="22">
        <v>0.7970445946413186</v>
      </c>
      <c r="J102" s="22">
        <v>-0.36698574450164589</v>
      </c>
      <c r="K102" s="22">
        <v>-0.36698574450164589</v>
      </c>
      <c r="L102" s="22">
        <v>-1.2825706383575433</v>
      </c>
      <c r="M102" s="22">
        <v>-1.2825706383575433</v>
      </c>
      <c r="N102" s="22">
        <v>-0.79407309914990587</v>
      </c>
      <c r="O102" s="22">
        <v>-0.79407309914990587</v>
      </c>
      <c r="P102" s="22">
        <v>0.80475199698788513</v>
      </c>
      <c r="Q102" s="22">
        <v>0.80475199698788513</v>
      </c>
      <c r="R102" s="22">
        <v>0.36690720740273325</v>
      </c>
      <c r="S102" s="22">
        <v>0.77691445841934292</v>
      </c>
      <c r="T102" s="22">
        <v>-0.79407309914990587</v>
      </c>
      <c r="U102" s="17">
        <v>-1.4565087827639347</v>
      </c>
      <c r="V102" s="21">
        <v>0</v>
      </c>
      <c r="W102" s="21">
        <v>0</v>
      </c>
      <c r="X102" s="21">
        <v>0</v>
      </c>
      <c r="Y102" s="21">
        <v>0</v>
      </c>
      <c r="Z102" s="21">
        <v>0</v>
      </c>
    </row>
    <row r="103" spans="1:26" x14ac:dyDescent="0.25">
      <c r="A103" s="21">
        <v>1971</v>
      </c>
      <c r="B103" s="22">
        <v>-7.1710500027915638E-3</v>
      </c>
      <c r="C103" s="22">
        <v>0.17490357892413452</v>
      </c>
      <c r="D103" s="22">
        <v>0.85530197624171644</v>
      </c>
      <c r="E103" s="22">
        <v>-0.33430032945632726</v>
      </c>
      <c r="F103" s="22">
        <v>0.17490357892413452</v>
      </c>
      <c r="G103" s="22">
        <v>0.17490357892413452</v>
      </c>
      <c r="H103" s="22">
        <v>0.85530197624171644</v>
      </c>
      <c r="I103" s="22">
        <v>0.85530197624171644</v>
      </c>
      <c r="J103" s="22">
        <v>-0.33430032945632726</v>
      </c>
      <c r="K103" s="22">
        <v>-0.33430032945632726</v>
      </c>
      <c r="L103" s="22">
        <v>-1.3129752041607405</v>
      </c>
      <c r="M103" s="22">
        <v>-1.3129752041607405</v>
      </c>
      <c r="N103" s="22">
        <v>-0.78965808094078915</v>
      </c>
      <c r="O103" s="22">
        <v>-0.78965808094078915</v>
      </c>
      <c r="P103" s="22">
        <v>0.83739562896413888</v>
      </c>
      <c r="Q103" s="22">
        <v>0.83739562896413888</v>
      </c>
      <c r="R103" s="22">
        <v>0.3476588378181289</v>
      </c>
      <c r="S103" s="22">
        <v>0.80650397028648801</v>
      </c>
      <c r="T103" s="22">
        <v>-0.78965808094078915</v>
      </c>
      <c r="U103" s="17">
        <v>-1.4100793699762411</v>
      </c>
      <c r="V103" s="21">
        <v>0</v>
      </c>
      <c r="W103" s="21">
        <v>0</v>
      </c>
      <c r="X103" s="21">
        <v>0</v>
      </c>
      <c r="Y103" s="21">
        <v>0</v>
      </c>
      <c r="Z103" s="21">
        <v>0</v>
      </c>
    </row>
    <row r="104" spans="1:26" x14ac:dyDescent="0.25">
      <c r="A104" s="21">
        <v>1972</v>
      </c>
      <c r="B104" s="22">
        <v>1.247933744142892E-2</v>
      </c>
      <c r="C104" s="22">
        <v>0.21393989349936712</v>
      </c>
      <c r="D104" s="22">
        <v>0.91513200068443101</v>
      </c>
      <c r="E104" s="22">
        <v>-0.28040423054941882</v>
      </c>
      <c r="F104" s="22">
        <v>0.21393989349936712</v>
      </c>
      <c r="G104" s="22">
        <v>0.21393989349936712</v>
      </c>
      <c r="H104" s="22">
        <v>0.91513200068443101</v>
      </c>
      <c r="I104" s="22">
        <v>0.91513200068443101</v>
      </c>
      <c r="J104" s="22">
        <v>-0.28040423054941882</v>
      </c>
      <c r="K104" s="22">
        <v>-0.28040423054941882</v>
      </c>
      <c r="L104" s="22">
        <v>-1.3059352326738909</v>
      </c>
      <c r="M104" s="22">
        <v>-1.3059352326738909</v>
      </c>
      <c r="N104" s="22">
        <v>-0.77219038790039818</v>
      </c>
      <c r="O104" s="22">
        <v>-0.77219038790039818</v>
      </c>
      <c r="P104" s="22">
        <v>0.85355495616576216</v>
      </c>
      <c r="Q104" s="22">
        <v>0.85355495616576216</v>
      </c>
      <c r="R104" s="22">
        <v>0.33064997070007113</v>
      </c>
      <c r="S104" s="22">
        <v>0.82102756088761986</v>
      </c>
      <c r="T104" s="22">
        <v>-0.77219038790039818</v>
      </c>
      <c r="U104" s="17">
        <v>-1.2266809684902831</v>
      </c>
      <c r="V104" s="21">
        <v>0</v>
      </c>
      <c r="W104" s="21">
        <v>0</v>
      </c>
      <c r="X104" s="21">
        <v>0</v>
      </c>
      <c r="Y104" s="21">
        <v>0</v>
      </c>
      <c r="Z104" s="21">
        <v>0</v>
      </c>
    </row>
    <row r="105" spans="1:26" x14ac:dyDescent="0.25">
      <c r="A105" s="21">
        <v>1973</v>
      </c>
      <c r="B105" s="22">
        <v>5.6336317642085555E-2</v>
      </c>
      <c r="C105" s="22">
        <v>0.27481845577899328</v>
      </c>
      <c r="D105" s="22">
        <v>1.0250375379738119</v>
      </c>
      <c r="E105" s="22">
        <v>-0.22302314018361868</v>
      </c>
      <c r="F105" s="22">
        <v>0.27481845577899328</v>
      </c>
      <c r="G105" s="22">
        <v>0.27481845577899328</v>
      </c>
      <c r="H105" s="22">
        <v>1.0250375379738119</v>
      </c>
      <c r="I105" s="22">
        <v>1.0250375379738119</v>
      </c>
      <c r="J105" s="22">
        <v>-0.22302314018361868</v>
      </c>
      <c r="K105" s="22">
        <v>-0.22302314018361868</v>
      </c>
      <c r="L105" s="22">
        <v>-1.2860905827153271</v>
      </c>
      <c r="M105" s="22">
        <v>-1.2860905827153271</v>
      </c>
      <c r="N105" s="22">
        <v>-0.78088609486795213</v>
      </c>
      <c r="O105" s="22">
        <v>-0.78088609486795213</v>
      </c>
      <c r="P105" s="22">
        <v>0.86757060228757921</v>
      </c>
      <c r="Q105" s="22">
        <v>0.86757060228757921</v>
      </c>
      <c r="R105" s="22">
        <v>0.31216016050309997</v>
      </c>
      <c r="S105" s="22">
        <v>0.8405298401890714</v>
      </c>
      <c r="T105" s="22">
        <v>-0.78088609486795213</v>
      </c>
      <c r="U105" s="17">
        <v>-1.1390150965576609</v>
      </c>
      <c r="V105" s="21">
        <v>0</v>
      </c>
      <c r="W105" s="21">
        <v>0</v>
      </c>
      <c r="X105" s="21">
        <v>0</v>
      </c>
      <c r="Y105" s="21">
        <v>0</v>
      </c>
      <c r="Z105" s="21">
        <v>0</v>
      </c>
    </row>
    <row r="106" spans="1:26" x14ac:dyDescent="0.25">
      <c r="A106" s="21">
        <v>1974</v>
      </c>
      <c r="B106" s="22">
        <v>-1.926019694255798E-2</v>
      </c>
      <c r="C106" s="22">
        <v>0.24955501361145643</v>
      </c>
      <c r="D106" s="22">
        <v>1.1339252814901426</v>
      </c>
      <c r="E106" s="22">
        <v>-0.21579056646657618</v>
      </c>
      <c r="F106" s="22">
        <v>0.24955501361145643</v>
      </c>
      <c r="G106" s="22">
        <v>0.24955501361145643</v>
      </c>
      <c r="H106" s="22">
        <v>1.1339252814901426</v>
      </c>
      <c r="I106" s="22">
        <v>1.1339252814901426</v>
      </c>
      <c r="J106" s="22">
        <v>-0.21579056646657618</v>
      </c>
      <c r="K106" s="22">
        <v>-0.21579056646657618</v>
      </c>
      <c r="L106" s="22">
        <v>-1.2941220706305694</v>
      </c>
      <c r="M106" s="22">
        <v>-1.2941220706305694</v>
      </c>
      <c r="N106" s="22">
        <v>-0.81871040353529101</v>
      </c>
      <c r="O106" s="22">
        <v>-0.81871040353529101</v>
      </c>
      <c r="P106" s="22">
        <v>0.81526287860581281</v>
      </c>
      <c r="Q106" s="22">
        <v>0.81526287860581281</v>
      </c>
      <c r="R106" s="22">
        <v>0.34165548970286047</v>
      </c>
      <c r="S106" s="22">
        <v>0.7882344752664644</v>
      </c>
      <c r="T106" s="22">
        <v>-0.81871040353529101</v>
      </c>
      <c r="U106" s="17">
        <v>-1.1425127808862974</v>
      </c>
      <c r="V106" s="21">
        <v>0</v>
      </c>
      <c r="W106" s="21">
        <v>0</v>
      </c>
      <c r="X106" s="21">
        <v>0</v>
      </c>
      <c r="Y106" s="21">
        <v>0</v>
      </c>
      <c r="Z106" s="21">
        <v>0</v>
      </c>
    </row>
    <row r="107" spans="1:26" x14ac:dyDescent="0.25">
      <c r="A107" s="21">
        <v>1975</v>
      </c>
      <c r="B107" s="22">
        <v>-6.5009513655873527E-2</v>
      </c>
      <c r="C107" s="22">
        <v>0.23473577281290714</v>
      </c>
      <c r="D107" s="22">
        <v>1.1502810022662218</v>
      </c>
      <c r="E107" s="22">
        <v>-0.23882399258470222</v>
      </c>
      <c r="F107" s="22">
        <v>0.23473577281290714</v>
      </c>
      <c r="G107" s="22">
        <v>0.23473577281290714</v>
      </c>
      <c r="H107" s="22">
        <v>1.1502810022662218</v>
      </c>
      <c r="I107" s="22">
        <v>1.1502810022662218</v>
      </c>
      <c r="J107" s="22">
        <v>-0.23882399258470222</v>
      </c>
      <c r="K107" s="22">
        <v>-0.23882399258470222</v>
      </c>
      <c r="L107" s="22">
        <v>-1.3296511383313701</v>
      </c>
      <c r="M107" s="22">
        <v>-1.3296511383313701</v>
      </c>
      <c r="N107" s="22">
        <v>-0.76142602131323966</v>
      </c>
      <c r="O107" s="22">
        <v>-0.76142602131323966</v>
      </c>
      <c r="P107" s="22">
        <v>0.82040726896500027</v>
      </c>
      <c r="Q107" s="22">
        <v>0.82040726896500027</v>
      </c>
      <c r="R107" s="22">
        <v>0.34944366989260145</v>
      </c>
      <c r="S107" s="22">
        <v>0.78664569414435659</v>
      </c>
      <c r="T107" s="22">
        <v>-0.76142602131323966</v>
      </c>
      <c r="U107" s="17">
        <v>-1.3049401380442283</v>
      </c>
      <c r="V107" s="21">
        <v>0</v>
      </c>
      <c r="W107" s="21">
        <v>0</v>
      </c>
      <c r="X107" s="21">
        <v>0</v>
      </c>
      <c r="Y107" s="21">
        <v>0</v>
      </c>
      <c r="Z107" s="21">
        <v>0</v>
      </c>
    </row>
    <row r="108" spans="1:26" x14ac:dyDescent="0.25">
      <c r="A108" s="21">
        <v>1976</v>
      </c>
      <c r="B108" s="22">
        <v>4.0522334894552099E-2</v>
      </c>
      <c r="C108" s="22">
        <v>0.26370562843535145</v>
      </c>
      <c r="D108" s="22">
        <v>1.1642254485104835</v>
      </c>
      <c r="E108" s="22">
        <v>-0.22420552983691724</v>
      </c>
      <c r="F108" s="22">
        <v>0.26370562843535145</v>
      </c>
      <c r="G108" s="22">
        <v>0.26370562843535145</v>
      </c>
      <c r="H108" s="22">
        <v>1.1642254485104835</v>
      </c>
      <c r="I108" s="22">
        <v>1.1642254485104835</v>
      </c>
      <c r="J108" s="22">
        <v>-0.22420552983691724</v>
      </c>
      <c r="K108" s="22">
        <v>-0.22420552983691724</v>
      </c>
      <c r="L108" s="22">
        <v>-1.3535192129700411</v>
      </c>
      <c r="M108" s="22">
        <v>-1.3535192129700411</v>
      </c>
      <c r="N108" s="22">
        <v>-0.71334988787746478</v>
      </c>
      <c r="O108" s="22">
        <v>-0.71334988787746478</v>
      </c>
      <c r="P108" s="22">
        <v>0.86190144296123539</v>
      </c>
      <c r="Q108" s="22">
        <v>0.86190144296123539</v>
      </c>
      <c r="R108" s="22">
        <v>0.34770531276109573</v>
      </c>
      <c r="S108" s="22">
        <v>0.82078326589589112</v>
      </c>
      <c r="T108" s="22">
        <v>-0.71334988787746478</v>
      </c>
      <c r="U108" s="17">
        <v>-1.3306009907924889</v>
      </c>
      <c r="V108" s="21">
        <v>0</v>
      </c>
      <c r="W108" s="21">
        <v>0</v>
      </c>
      <c r="X108" s="21">
        <v>0</v>
      </c>
      <c r="Y108" s="21">
        <v>0</v>
      </c>
      <c r="Z108" s="21">
        <v>0</v>
      </c>
    </row>
    <row r="109" spans="1:26" x14ac:dyDescent="0.25">
      <c r="A109" s="21">
        <v>1977</v>
      </c>
      <c r="B109" s="22">
        <v>-9.7333071685817892E-3</v>
      </c>
      <c r="C109" s="22">
        <v>0.28850545778810405</v>
      </c>
      <c r="D109" s="22">
        <v>1.1523864115186839</v>
      </c>
      <c r="E109" s="22">
        <v>-0.21605881884052999</v>
      </c>
      <c r="F109" s="22">
        <v>0.28850545778810405</v>
      </c>
      <c r="G109" s="22">
        <v>0.28850545778810405</v>
      </c>
      <c r="H109" s="22">
        <v>1.1523864115186839</v>
      </c>
      <c r="I109" s="22">
        <v>1.1523864115186839</v>
      </c>
      <c r="J109" s="22">
        <v>-0.21605881884052999</v>
      </c>
      <c r="K109" s="22">
        <v>-0.21605881884052999</v>
      </c>
      <c r="L109" s="22">
        <v>-1.3524767817811834</v>
      </c>
      <c r="M109" s="22">
        <v>-1.3524767817811834</v>
      </c>
      <c r="N109" s="22">
        <v>-0.66747943381136754</v>
      </c>
      <c r="O109" s="22">
        <v>-0.66747943381136754</v>
      </c>
      <c r="P109" s="22">
        <v>0.88952328157932803</v>
      </c>
      <c r="Q109" s="22">
        <v>0.88952328157932803</v>
      </c>
      <c r="R109" s="22">
        <v>0.34259633485227864</v>
      </c>
      <c r="S109" s="22">
        <v>0.84676678491238133</v>
      </c>
      <c r="T109" s="22">
        <v>-0.66747943381136754</v>
      </c>
      <c r="U109" s="17">
        <v>-1.3508775942300681</v>
      </c>
      <c r="V109" s="21">
        <v>0</v>
      </c>
      <c r="W109" s="21">
        <v>0</v>
      </c>
      <c r="X109" s="21">
        <v>0</v>
      </c>
      <c r="Y109" s="21">
        <v>0</v>
      </c>
      <c r="Z109" s="21">
        <v>0</v>
      </c>
    </row>
    <row r="110" spans="1:26" x14ac:dyDescent="0.25">
      <c r="A110" s="21">
        <v>1978</v>
      </c>
      <c r="B110" s="22">
        <v>8.3773491620605794E-3</v>
      </c>
      <c r="C110" s="22">
        <v>0.32981395431138694</v>
      </c>
      <c r="D110" s="22">
        <v>1.1699481904648099</v>
      </c>
      <c r="E110" s="22">
        <v>-0.18173848772703238</v>
      </c>
      <c r="F110" s="22">
        <v>0.32981395431138694</v>
      </c>
      <c r="G110" s="22">
        <v>0.32981395431138694</v>
      </c>
      <c r="H110" s="22">
        <v>1.1699481904648099</v>
      </c>
      <c r="I110" s="22">
        <v>1.1699481904648099</v>
      </c>
      <c r="J110" s="22">
        <v>-0.18173848772703238</v>
      </c>
      <c r="K110" s="22">
        <v>-0.18173848772703238</v>
      </c>
      <c r="L110" s="22">
        <v>-1.3498753124765619</v>
      </c>
      <c r="M110" s="22">
        <v>-1.3498753124765619</v>
      </c>
      <c r="N110" s="22">
        <v>-0.64817381491721415</v>
      </c>
      <c r="O110" s="22">
        <v>-0.64817381491721415</v>
      </c>
      <c r="P110" s="22">
        <v>0.92374221590553796</v>
      </c>
      <c r="Q110" s="22">
        <v>0.92374221590553796</v>
      </c>
      <c r="R110" s="22">
        <v>0.32662642241515172</v>
      </c>
      <c r="S110" s="22">
        <v>0.88172411134493545</v>
      </c>
      <c r="T110" s="22">
        <v>-0.64817381491721415</v>
      </c>
      <c r="U110" s="17">
        <v>-1.3480668600771193</v>
      </c>
      <c r="V110" s="21">
        <v>0</v>
      </c>
      <c r="W110" s="21">
        <v>0</v>
      </c>
      <c r="X110" s="21">
        <v>0</v>
      </c>
      <c r="Y110" s="21">
        <v>0</v>
      </c>
      <c r="Z110" s="21">
        <v>0</v>
      </c>
    </row>
    <row r="111" spans="1:26" x14ac:dyDescent="0.25">
      <c r="A111" s="21">
        <v>1979</v>
      </c>
      <c r="B111" s="22">
        <v>4.8131862816090686E-2</v>
      </c>
      <c r="C111" s="22">
        <v>0.36538332921305133</v>
      </c>
      <c r="D111" s="22">
        <v>1.2152076772297669</v>
      </c>
      <c r="E111" s="22">
        <v>-0.14328423363396753</v>
      </c>
      <c r="F111" s="22">
        <v>0.36538332921305133</v>
      </c>
      <c r="G111" s="22">
        <v>0.36538332921305133</v>
      </c>
      <c r="H111" s="22">
        <v>1.2152076772297669</v>
      </c>
      <c r="I111" s="22">
        <v>1.2152076772297669</v>
      </c>
      <c r="J111" s="22">
        <v>-0.14328423363396753</v>
      </c>
      <c r="K111" s="22">
        <v>-0.14328423363396753</v>
      </c>
      <c r="L111" s="22">
        <v>-1.3484141593602286</v>
      </c>
      <c r="M111" s="22">
        <v>-1.3484141593602286</v>
      </c>
      <c r="N111" s="22">
        <v>-0.64626359466109484</v>
      </c>
      <c r="O111" s="22">
        <v>-0.64626359466109484</v>
      </c>
      <c r="P111" s="22">
        <v>0.94471093759628177</v>
      </c>
      <c r="Q111" s="22">
        <v>0.94471093759628177</v>
      </c>
      <c r="R111" s="22">
        <v>0.31892753189437301</v>
      </c>
      <c r="S111" s="22">
        <v>0.90374986850866523</v>
      </c>
      <c r="T111" s="22">
        <v>-0.64626359466109484</v>
      </c>
      <c r="U111" s="17">
        <v>-1.335435542722798</v>
      </c>
      <c r="V111" s="21">
        <v>0</v>
      </c>
      <c r="W111" s="21">
        <v>0</v>
      </c>
      <c r="X111" s="21">
        <v>0</v>
      </c>
      <c r="Y111" s="21">
        <v>0</v>
      </c>
      <c r="Z111" s="21">
        <v>0</v>
      </c>
    </row>
    <row r="112" spans="1:26" x14ac:dyDescent="0.25">
      <c r="A112" s="21">
        <v>1980</v>
      </c>
      <c r="B112" s="22">
        <v>3.5704228868582731E-2</v>
      </c>
      <c r="C112" s="22">
        <v>0.34316858683813778</v>
      </c>
      <c r="D112" s="22">
        <v>1.2547837105915542</v>
      </c>
      <c r="E112" s="22">
        <v>-0.17086508524556424</v>
      </c>
      <c r="F112" s="22">
        <v>0.34316858683813778</v>
      </c>
      <c r="G112" s="22">
        <v>0.34316858683813778</v>
      </c>
      <c r="H112" s="22">
        <v>1.2547837105915542</v>
      </c>
      <c r="I112" s="22">
        <v>1.2547837105915542</v>
      </c>
      <c r="J112" s="22">
        <v>-0.17086508524556424</v>
      </c>
      <c r="K112" s="22">
        <v>-0.17086508524556424</v>
      </c>
      <c r="L112" s="22">
        <v>-1.3977820869741717</v>
      </c>
      <c r="M112" s="22">
        <v>-1.3977820869741717</v>
      </c>
      <c r="N112" s="22">
        <v>-0.68517901091076838</v>
      </c>
      <c r="O112" s="22">
        <v>-0.68517901091076838</v>
      </c>
      <c r="P112" s="22">
        <v>0.94518093454259278</v>
      </c>
      <c r="Q112" s="22">
        <v>0.94518093454259278</v>
      </c>
      <c r="R112" s="22">
        <v>0.34802130506381229</v>
      </c>
      <c r="S112" s="22">
        <v>0.89206789859809354</v>
      </c>
      <c r="T112" s="22">
        <v>-0.68517901091076838</v>
      </c>
      <c r="U112" s="17">
        <v>-1.3233110268377124</v>
      </c>
      <c r="V112" s="21">
        <v>0</v>
      </c>
      <c r="W112" s="21">
        <v>0</v>
      </c>
      <c r="X112" s="21">
        <v>0</v>
      </c>
      <c r="Y112" s="21">
        <v>0</v>
      </c>
      <c r="Z112" s="21">
        <v>0</v>
      </c>
    </row>
    <row r="113" spans="1:26" x14ac:dyDescent="0.25">
      <c r="A113" s="21">
        <v>1981</v>
      </c>
      <c r="B113" s="22">
        <v>5.7512741396440144E-2</v>
      </c>
      <c r="C113" s="22">
        <v>0.33485542910103966</v>
      </c>
      <c r="D113" s="22">
        <v>1.2565674188828793</v>
      </c>
      <c r="E113" s="22">
        <v>-0.1685230356963279</v>
      </c>
      <c r="F113" s="22">
        <v>0.33485542910103966</v>
      </c>
      <c r="G113" s="22">
        <v>0.33485542910103966</v>
      </c>
      <c r="H113" s="22">
        <v>1.2565674188828793</v>
      </c>
      <c r="I113" s="22">
        <v>1.2565674188828793</v>
      </c>
      <c r="J113" s="22">
        <v>-0.1685230356963279</v>
      </c>
      <c r="K113" s="22">
        <v>-0.1685230356963279</v>
      </c>
      <c r="L113" s="22">
        <v>-1.4862898566706626</v>
      </c>
      <c r="M113" s="22">
        <v>-1.4862898566706626</v>
      </c>
      <c r="N113" s="22">
        <v>-0.68517901091076838</v>
      </c>
      <c r="O113" s="22">
        <v>-0.68517901091076838</v>
      </c>
      <c r="P113" s="22">
        <v>0.99828810310564053</v>
      </c>
      <c r="Q113" s="22">
        <v>0.99828810310564053</v>
      </c>
      <c r="R113" s="22">
        <v>0.36241752152927081</v>
      </c>
      <c r="S113" s="22">
        <v>0.91923074962518048</v>
      </c>
      <c r="T113" s="22">
        <v>-0.68517901091076838</v>
      </c>
      <c r="U113" s="17">
        <v>-1.2652007570567783</v>
      </c>
      <c r="V113" s="21">
        <v>0</v>
      </c>
      <c r="W113" s="21">
        <v>0</v>
      </c>
      <c r="X113" s="21">
        <v>0</v>
      </c>
      <c r="Y113" s="21">
        <v>0</v>
      </c>
      <c r="Z113" s="21">
        <v>0</v>
      </c>
    </row>
    <row r="114" spans="1:26" x14ac:dyDescent="0.25">
      <c r="A114" s="21">
        <v>1982</v>
      </c>
      <c r="B114" s="22">
        <v>2.9449890273141825E-2</v>
      </c>
      <c r="C114" s="22">
        <v>0.35599828874065664</v>
      </c>
      <c r="D114" s="22">
        <v>1.2158660062291937</v>
      </c>
      <c r="E114" s="22">
        <v>-0.14426228786402395</v>
      </c>
      <c r="F114" s="22">
        <v>0.35599828874065664</v>
      </c>
      <c r="G114" s="22">
        <v>0.35599828874065664</v>
      </c>
      <c r="H114" s="22">
        <v>1.2158660062291937</v>
      </c>
      <c r="I114" s="22">
        <v>1.2158660062291937</v>
      </c>
      <c r="J114" s="22">
        <v>-0.14426228786402395</v>
      </c>
      <c r="K114" s="22">
        <v>-0.14426228786402395</v>
      </c>
      <c r="L114" s="22">
        <v>-1.5152265571745724</v>
      </c>
      <c r="M114" s="22">
        <v>-1.5152265571745724</v>
      </c>
      <c r="N114" s="22">
        <v>-0.71334988787746478</v>
      </c>
      <c r="O114" s="22">
        <v>-0.71334988787746478</v>
      </c>
      <c r="P114" s="22">
        <v>1.0518970768941001</v>
      </c>
      <c r="Q114" s="22">
        <v>1.0518970768941001</v>
      </c>
      <c r="R114" s="22">
        <v>0.38513792416306081</v>
      </c>
      <c r="S114" s="22">
        <v>0.9623844898899313</v>
      </c>
      <c r="T114" s="22">
        <v>-0.71334988787746478</v>
      </c>
      <c r="U114" s="17">
        <v>-1.1674204123149252</v>
      </c>
      <c r="V114" s="21">
        <v>0</v>
      </c>
      <c r="W114" s="21">
        <v>0</v>
      </c>
      <c r="X114" s="21">
        <v>0</v>
      </c>
      <c r="Y114" s="21">
        <v>0</v>
      </c>
      <c r="Z114" s="21">
        <v>0</v>
      </c>
    </row>
    <row r="115" spans="1:26" x14ac:dyDescent="0.25">
      <c r="A115" s="21">
        <v>1983</v>
      </c>
      <c r="B115" s="22">
        <v>2.7868935144679217E-2</v>
      </c>
      <c r="C115" s="22">
        <v>0.3968927163737978</v>
      </c>
      <c r="D115" s="22">
        <v>1.1930003056672025</v>
      </c>
      <c r="E115" s="22">
        <v>-9.922510433208459E-2</v>
      </c>
      <c r="F115" s="22">
        <v>0.3968927163737978</v>
      </c>
      <c r="G115" s="22">
        <v>0.3968927163737978</v>
      </c>
      <c r="H115" s="22">
        <v>1.1930003056672025</v>
      </c>
      <c r="I115" s="22">
        <v>1.1930003056672025</v>
      </c>
      <c r="J115" s="22">
        <v>-9.922510433208459E-2</v>
      </c>
      <c r="K115" s="22">
        <v>-9.922510433208459E-2</v>
      </c>
      <c r="L115" s="22">
        <v>-1.5379998697381116</v>
      </c>
      <c r="M115" s="22">
        <v>-1.5379998697381116</v>
      </c>
      <c r="N115" s="22">
        <v>-0.74444047494749588</v>
      </c>
      <c r="O115" s="22">
        <v>-0.74444047494749588</v>
      </c>
      <c r="P115" s="22">
        <v>1.1155925334903154</v>
      </c>
      <c r="Q115" s="22">
        <v>1.1155925334903154</v>
      </c>
      <c r="R115" s="22">
        <v>0.36895318140537164</v>
      </c>
      <c r="S115" s="22">
        <v>1.0184389698162288</v>
      </c>
      <c r="T115" s="22">
        <v>-0.74444047494749588</v>
      </c>
      <c r="U115" s="17">
        <v>-1.1153063747675165</v>
      </c>
      <c r="V115" s="21">
        <v>0</v>
      </c>
      <c r="W115" s="21">
        <v>0</v>
      </c>
      <c r="X115" s="21">
        <v>0</v>
      </c>
      <c r="Y115" s="21">
        <v>0</v>
      </c>
      <c r="Z115" s="21">
        <v>0</v>
      </c>
    </row>
    <row r="116" spans="1:26" x14ac:dyDescent="0.25">
      <c r="A116" s="21">
        <v>1984</v>
      </c>
      <c r="B116" s="22">
        <v>3.3127333153422853E-2</v>
      </c>
      <c r="C116" s="22">
        <v>0.41772300604661888</v>
      </c>
      <c r="D116" s="22">
        <v>1.186634766694642</v>
      </c>
      <c r="E116" s="22">
        <v>-7.4547668694013608E-2</v>
      </c>
      <c r="F116" s="22">
        <v>0.41772300604661888</v>
      </c>
      <c r="G116" s="22">
        <v>0.41772300604661888</v>
      </c>
      <c r="H116" s="22">
        <v>1.186634766694642</v>
      </c>
      <c r="I116" s="22">
        <v>1.186634766694642</v>
      </c>
      <c r="J116" s="22">
        <v>-7.4547668694013608E-2</v>
      </c>
      <c r="K116" s="22">
        <v>-7.4547668694013608E-2</v>
      </c>
      <c r="L116" s="22">
        <v>-1.5423171993600615</v>
      </c>
      <c r="M116" s="22">
        <v>-1.5423171993600615</v>
      </c>
      <c r="N116" s="22">
        <v>-0.81193071654991233</v>
      </c>
      <c r="O116" s="22">
        <v>-0.81193071654991233</v>
      </c>
      <c r="P116" s="22">
        <v>1.1413546155902701</v>
      </c>
      <c r="Q116" s="22">
        <v>1.1413546155902701</v>
      </c>
      <c r="R116" s="22">
        <v>0.37007332236074358</v>
      </c>
      <c r="S116" s="22">
        <v>1.0410842412398669</v>
      </c>
      <c r="T116" s="22">
        <v>-0.81193071654991233</v>
      </c>
      <c r="U116" s="17">
        <v>-1.0224898756586176</v>
      </c>
      <c r="V116" s="21">
        <v>0</v>
      </c>
      <c r="W116" s="21">
        <v>0</v>
      </c>
      <c r="X116" s="21">
        <v>0</v>
      </c>
      <c r="Y116" s="21">
        <v>0</v>
      </c>
      <c r="Z116" s="21">
        <v>0</v>
      </c>
    </row>
    <row r="117" spans="1:26" x14ac:dyDescent="0.25">
      <c r="A117" s="21">
        <v>1985</v>
      </c>
      <c r="B117" s="22">
        <v>5.6202562373374045E-2</v>
      </c>
      <c r="C117" s="22">
        <v>0.45618134405647254</v>
      </c>
      <c r="D117" s="22">
        <v>1.2003115023402218</v>
      </c>
      <c r="E117" s="22">
        <v>-4.0505327336945077E-2</v>
      </c>
      <c r="F117" s="22">
        <v>0.45618134405647254</v>
      </c>
      <c r="G117" s="22">
        <v>0.45618134405647254</v>
      </c>
      <c r="H117" s="22">
        <v>1.2003115023402218</v>
      </c>
      <c r="I117" s="22">
        <v>1.2003115023402218</v>
      </c>
      <c r="J117" s="22">
        <v>-4.0505327336945077E-2</v>
      </c>
      <c r="K117" s="22">
        <v>-4.0505327336945077E-2</v>
      </c>
      <c r="L117" s="22">
        <v>-1.5301375534493498</v>
      </c>
      <c r="M117" s="22">
        <v>-1.5301375534493498</v>
      </c>
      <c r="N117" s="22">
        <v>-0.82098055206983023</v>
      </c>
      <c r="O117" s="22">
        <v>-0.82098055206983023</v>
      </c>
      <c r="P117" s="22">
        <v>1.1671841807689511</v>
      </c>
      <c r="Q117" s="22">
        <v>1.1671841807689511</v>
      </c>
      <c r="R117" s="22">
        <v>0.36958685087821141</v>
      </c>
      <c r="S117" s="22">
        <v>1.0712028338457493</v>
      </c>
      <c r="T117" s="22">
        <v>-0.82098055206983023</v>
      </c>
      <c r="U117" s="17">
        <v>-0.96009750963407503</v>
      </c>
      <c r="V117" s="21">
        <v>0</v>
      </c>
      <c r="W117" s="21">
        <v>0</v>
      </c>
      <c r="X117" s="21">
        <v>0</v>
      </c>
      <c r="Y117" s="21">
        <v>0</v>
      </c>
      <c r="Z117" s="21">
        <v>0</v>
      </c>
    </row>
    <row r="118" spans="1:26" x14ac:dyDescent="0.25">
      <c r="A118" s="21">
        <v>1986</v>
      </c>
      <c r="B118" s="22">
        <v>6.6727720579085242E-2</v>
      </c>
      <c r="C118" s="22">
        <v>0.48493385632443781</v>
      </c>
      <c r="D118" s="22">
        <v>1.2226833192579802</v>
      </c>
      <c r="E118" s="22">
        <v>1.3471163419562759E-2</v>
      </c>
      <c r="F118" s="22">
        <v>0.48493385632443781</v>
      </c>
      <c r="G118" s="22">
        <v>0.48493385632443781</v>
      </c>
      <c r="H118" s="22">
        <v>1.2226833192579802</v>
      </c>
      <c r="I118" s="22">
        <v>1.2226833192579802</v>
      </c>
      <c r="J118" s="22">
        <v>1.3471163419562759E-2</v>
      </c>
      <c r="K118" s="22">
        <v>1.3471163419562759E-2</v>
      </c>
      <c r="L118" s="22">
        <v>-1.532319995069422</v>
      </c>
      <c r="M118" s="22">
        <v>-1.532319995069422</v>
      </c>
      <c r="N118" s="22">
        <v>-0.84863208340034024</v>
      </c>
      <c r="O118" s="22">
        <v>-0.84863208340034024</v>
      </c>
      <c r="P118" s="22">
        <v>1.19075285709564</v>
      </c>
      <c r="Q118" s="22">
        <v>1.19075285709564</v>
      </c>
      <c r="R118" s="22">
        <v>0.37448123983358561</v>
      </c>
      <c r="S118" s="22">
        <v>1.0951196247235995</v>
      </c>
      <c r="T118" s="22">
        <v>-0.84863208340034024</v>
      </c>
      <c r="U118" s="17">
        <v>-0.85288688513851674</v>
      </c>
      <c r="V118" s="21">
        <v>0</v>
      </c>
      <c r="W118" s="21">
        <v>0</v>
      </c>
      <c r="X118" s="21">
        <v>0</v>
      </c>
      <c r="Y118" s="21">
        <v>0</v>
      </c>
      <c r="Z118" s="21">
        <v>0</v>
      </c>
    </row>
    <row r="119" spans="1:26" x14ac:dyDescent="0.25">
      <c r="A119" s="21">
        <v>1987</v>
      </c>
      <c r="B119" s="22">
        <v>5.3608189886314134E-2</v>
      </c>
      <c r="C119" s="22">
        <v>0.53502407570932653</v>
      </c>
      <c r="D119" s="22">
        <v>1.2397317211415957</v>
      </c>
      <c r="E119" s="22">
        <v>5.3601452117049392E-2</v>
      </c>
      <c r="F119" s="22">
        <v>0.53502407570932653</v>
      </c>
      <c r="G119" s="22">
        <v>0.53502407570932653</v>
      </c>
      <c r="H119" s="22">
        <v>1.2397317211415957</v>
      </c>
      <c r="I119" s="22">
        <v>1.2397317211415957</v>
      </c>
      <c r="J119" s="22">
        <v>5.3601452117049392E-2</v>
      </c>
      <c r="K119" s="22">
        <v>5.3601452117049392E-2</v>
      </c>
      <c r="L119" s="22">
        <v>-1.5068021983967153</v>
      </c>
      <c r="M119" s="22">
        <v>-1.5068021983967153</v>
      </c>
      <c r="N119" s="22">
        <v>-0.87947675875143883</v>
      </c>
      <c r="O119" s="22">
        <v>-0.87947675875143883</v>
      </c>
      <c r="P119" s="22">
        <v>1.2178660982445491</v>
      </c>
      <c r="Q119" s="22">
        <v>1.2178660982445491</v>
      </c>
      <c r="R119" s="22">
        <v>0.36135910326245435</v>
      </c>
      <c r="S119" s="22">
        <v>1.1311720902666855</v>
      </c>
      <c r="T119" s="22">
        <v>-0.87947675875143883</v>
      </c>
      <c r="U119" s="17">
        <v>-0.78248517531187756</v>
      </c>
      <c r="V119" s="21">
        <v>0</v>
      </c>
      <c r="W119" s="21">
        <v>0</v>
      </c>
      <c r="X119" s="21">
        <v>0</v>
      </c>
      <c r="Y119" s="21">
        <v>0</v>
      </c>
      <c r="Z119" s="21">
        <v>0</v>
      </c>
    </row>
    <row r="120" spans="1:26" x14ac:dyDescent="0.25">
      <c r="A120" s="21">
        <v>1988</v>
      </c>
      <c r="B120" s="22">
        <v>6.0788009887115989E-2</v>
      </c>
      <c r="C120" s="22">
        <v>0.58930846013673088</v>
      </c>
      <c r="D120" s="22">
        <v>1.273369532899763</v>
      </c>
      <c r="E120" s="22">
        <v>0.11431550582942981</v>
      </c>
      <c r="F120" s="22">
        <v>0.58930846013673088</v>
      </c>
      <c r="G120" s="22">
        <v>0.58930846013673088</v>
      </c>
      <c r="H120" s="22">
        <v>1.273369532899763</v>
      </c>
      <c r="I120" s="22">
        <v>1.273369532899763</v>
      </c>
      <c r="J120" s="22">
        <v>0.11431550582942981</v>
      </c>
      <c r="K120" s="22">
        <v>0.11431550582942981</v>
      </c>
      <c r="L120" s="22">
        <v>-1.4567987010160397</v>
      </c>
      <c r="M120" s="22">
        <v>-1.4567987010160397</v>
      </c>
      <c r="N120" s="22">
        <v>-0.92130327369769949</v>
      </c>
      <c r="O120" s="22">
        <v>-0.92130327369769949</v>
      </c>
      <c r="P120" s="22">
        <v>1.2270566909780309</v>
      </c>
      <c r="Q120" s="22">
        <v>1.2270566909780309</v>
      </c>
      <c r="R120" s="22">
        <v>0.36172284800735616</v>
      </c>
      <c r="S120" s="22">
        <v>1.1581208627821078</v>
      </c>
      <c r="T120" s="22">
        <v>-0.92130327369769949</v>
      </c>
      <c r="U120" s="17">
        <v>-0.67670462523745689</v>
      </c>
      <c r="V120" s="21">
        <v>0</v>
      </c>
      <c r="W120" s="21">
        <v>0</v>
      </c>
      <c r="X120" s="21">
        <v>0</v>
      </c>
      <c r="Y120" s="21">
        <v>0</v>
      </c>
      <c r="Z120" s="21">
        <v>0</v>
      </c>
    </row>
    <row r="121" spans="1:26" x14ac:dyDescent="0.25">
      <c r="A121" s="21">
        <v>1989</v>
      </c>
      <c r="B121" s="22">
        <v>8.8174139490646078E-2</v>
      </c>
      <c r="C121" s="22">
        <v>0.61200214180043078</v>
      </c>
      <c r="D121" s="22">
        <v>1.3359668447785942</v>
      </c>
      <c r="E121" s="22">
        <v>0.12864919063087529</v>
      </c>
      <c r="F121" s="22">
        <v>0.61200214180043078</v>
      </c>
      <c r="G121" s="22">
        <v>0.61200214180043078</v>
      </c>
      <c r="H121" s="22">
        <v>1.3359668447785942</v>
      </c>
      <c r="I121" s="22">
        <v>1.3359668447785942</v>
      </c>
      <c r="J121" s="22">
        <v>0.12864919063087529</v>
      </c>
      <c r="K121" s="22">
        <v>0.12864919063087529</v>
      </c>
      <c r="L121" s="22">
        <v>-1.422471914758431</v>
      </c>
      <c r="M121" s="22">
        <v>-1.422471914758431</v>
      </c>
      <c r="N121" s="22">
        <v>-0.98082925301172619</v>
      </c>
      <c r="O121" s="22">
        <v>-0.98082925301172619</v>
      </c>
      <c r="P121" s="22">
        <v>1.2069424286977546</v>
      </c>
      <c r="Q121" s="22">
        <v>1.2069424286977546</v>
      </c>
      <c r="R121" s="22">
        <v>0.35598563797180138</v>
      </c>
      <c r="S121" s="22">
        <v>1.1502208886425671</v>
      </c>
      <c r="T121" s="22">
        <v>-0.98082925301172619</v>
      </c>
      <c r="U121" s="17">
        <v>-0.58272299813596262</v>
      </c>
      <c r="V121" s="21">
        <v>0</v>
      </c>
      <c r="W121" s="21">
        <v>0</v>
      </c>
      <c r="X121" s="21">
        <v>0</v>
      </c>
      <c r="Y121" s="21">
        <v>0</v>
      </c>
      <c r="Z121" s="21">
        <v>0</v>
      </c>
    </row>
    <row r="122" spans="1:26" x14ac:dyDescent="0.25">
      <c r="A122" s="21">
        <v>1990</v>
      </c>
      <c r="B122" s="22">
        <v>9.48743257529268E-2</v>
      </c>
      <c r="C122" s="22">
        <v>0.61632715600044996</v>
      </c>
      <c r="D122" s="22">
        <v>1.3409924539398395</v>
      </c>
      <c r="E122" s="22">
        <v>0.13150383849044675</v>
      </c>
      <c r="F122" s="22">
        <v>0.61632715600044996</v>
      </c>
      <c r="G122" s="22">
        <v>0.61632715600044996</v>
      </c>
      <c r="H122" s="22">
        <v>1.3409924539398395</v>
      </c>
      <c r="I122" s="22">
        <v>1.3409924539398395</v>
      </c>
      <c r="J122" s="22">
        <v>0.13150383849044675</v>
      </c>
      <c r="K122" s="22">
        <v>0.13150383849044675</v>
      </c>
      <c r="L122" s="22">
        <v>-1.426796988543813</v>
      </c>
      <c r="M122" s="22">
        <v>-1.426796988543813</v>
      </c>
      <c r="N122" s="22">
        <v>-1.0078579253996456</v>
      </c>
      <c r="O122" s="22">
        <v>-1.0078579253996456</v>
      </c>
      <c r="P122" s="22">
        <v>1.2127873117991681</v>
      </c>
      <c r="Q122" s="22">
        <v>1.2127873117991681</v>
      </c>
      <c r="R122" s="22">
        <v>0.35522363458142714</v>
      </c>
      <c r="S122" s="22">
        <v>1.15715240253305</v>
      </c>
      <c r="T122" s="22">
        <v>-1.0078579253996456</v>
      </c>
      <c r="U122" s="17">
        <v>-0.53490341175215528</v>
      </c>
      <c r="V122" s="21">
        <v>0</v>
      </c>
      <c r="W122" s="21">
        <v>0</v>
      </c>
      <c r="X122" s="21">
        <v>0</v>
      </c>
      <c r="Y122" s="21">
        <v>0</v>
      </c>
      <c r="Z122" s="21">
        <v>0</v>
      </c>
    </row>
    <row r="123" spans="1:26" x14ac:dyDescent="0.25">
      <c r="A123" s="21">
        <v>1991</v>
      </c>
      <c r="B123" s="22">
        <v>7.9763427418701724E-2</v>
      </c>
      <c r="C123" s="22">
        <v>0.60156583323875346</v>
      </c>
      <c r="D123" s="22">
        <v>1.2782209474807513</v>
      </c>
      <c r="E123" s="22">
        <v>0.12904513557796318</v>
      </c>
      <c r="F123" s="22">
        <v>0.60156583323875346</v>
      </c>
      <c r="G123" s="22">
        <v>0.60156583323875346</v>
      </c>
      <c r="H123" s="22">
        <v>1.2782209474807513</v>
      </c>
      <c r="I123" s="22">
        <v>1.2782209474807513</v>
      </c>
      <c r="J123" s="22">
        <v>0.12904513557796318</v>
      </c>
      <c r="K123" s="22">
        <v>0.12904513557796318</v>
      </c>
      <c r="L123" s="22">
        <v>-1.4823813692713985</v>
      </c>
      <c r="M123" s="22">
        <v>-1.4823813692713985</v>
      </c>
      <c r="N123" s="22">
        <v>-1.0133524447172864</v>
      </c>
      <c r="O123" s="22">
        <v>-1.0133524447172864</v>
      </c>
      <c r="P123" s="22">
        <v>1.2557665074845075</v>
      </c>
      <c r="Q123" s="22">
        <v>1.2557665074845075</v>
      </c>
      <c r="R123" s="22">
        <v>0.34329941336041586</v>
      </c>
      <c r="S123" s="22">
        <v>1.1845721321505998</v>
      </c>
      <c r="T123" s="22">
        <v>-1.0133524447172864</v>
      </c>
      <c r="U123" s="17">
        <v>-0.52321111980763224</v>
      </c>
      <c r="V123" s="21">
        <v>0</v>
      </c>
      <c r="W123" s="21">
        <v>0</v>
      </c>
      <c r="X123" s="21">
        <v>0</v>
      </c>
      <c r="Y123" s="21">
        <v>0</v>
      </c>
      <c r="Z123" s="21">
        <v>0</v>
      </c>
    </row>
    <row r="124" spans="1:26" x14ac:dyDescent="0.25">
      <c r="A124" s="21">
        <v>1992</v>
      </c>
      <c r="B124" s="22">
        <v>6.9193792772000162E-2</v>
      </c>
      <c r="C124" s="22">
        <v>0.60262114774510356</v>
      </c>
      <c r="D124" s="22">
        <v>1.2128971314757386</v>
      </c>
      <c r="E124" s="22">
        <v>0.14404858330314135</v>
      </c>
      <c r="F124" s="22">
        <v>0.60262114774510356</v>
      </c>
      <c r="G124" s="22">
        <v>0.60262114774510356</v>
      </c>
      <c r="H124" s="22">
        <v>1.2128971314757386</v>
      </c>
      <c r="I124" s="22">
        <v>1.2128971314757386</v>
      </c>
      <c r="J124" s="22">
        <v>0.14404858330314135</v>
      </c>
      <c r="K124" s="22">
        <v>0.14404858330314135</v>
      </c>
      <c r="L124" s="22">
        <v>-1.5138581742966923</v>
      </c>
      <c r="M124" s="22">
        <v>-1.5138581742966923</v>
      </c>
      <c r="N124" s="22">
        <v>-1.0498221244986778</v>
      </c>
      <c r="O124" s="22">
        <v>-1.0498221244986778</v>
      </c>
      <c r="P124" s="22">
        <v>1.2984527303100672</v>
      </c>
      <c r="Q124" s="22">
        <v>1.2984527303100672</v>
      </c>
      <c r="R124" s="22">
        <v>0.33424157664609055</v>
      </c>
      <c r="S124" s="22">
        <v>1.2164909281534528</v>
      </c>
      <c r="T124" s="22">
        <v>-1.0498221244986778</v>
      </c>
      <c r="U124" s="17">
        <v>-0.5149725630317219</v>
      </c>
      <c r="V124" s="21">
        <v>0</v>
      </c>
      <c r="W124" s="21">
        <v>0</v>
      </c>
      <c r="X124" s="21">
        <v>0</v>
      </c>
      <c r="Y124" s="21">
        <v>0</v>
      </c>
      <c r="Z124" s="21">
        <v>0</v>
      </c>
    </row>
    <row r="125" spans="1:26" x14ac:dyDescent="0.25">
      <c r="A125" s="21">
        <v>1993</v>
      </c>
      <c r="B125" s="22">
        <v>1.9449618080877355E-2</v>
      </c>
      <c r="C125" s="22">
        <v>0.62513809510521345</v>
      </c>
      <c r="D125" s="22">
        <v>1.1902469719920916</v>
      </c>
      <c r="E125" s="22">
        <v>0.17790123083512752</v>
      </c>
      <c r="F125" s="22">
        <v>0.62513809510521345</v>
      </c>
      <c r="G125" s="22">
        <v>0.62513809510521345</v>
      </c>
      <c r="H125" s="22">
        <v>1.1902469719920916</v>
      </c>
      <c r="I125" s="22">
        <v>1.1902469719920916</v>
      </c>
      <c r="J125" s="22">
        <v>0.17790123083512752</v>
      </c>
      <c r="K125" s="22">
        <v>0.17790123083512752</v>
      </c>
      <c r="L125" s="22">
        <v>-1.5268579549100518</v>
      </c>
      <c r="M125" s="22">
        <v>-1.5268579549100518</v>
      </c>
      <c r="N125" s="22">
        <v>-1.0729445419195318</v>
      </c>
      <c r="O125" s="22">
        <v>-1.0729445419195318</v>
      </c>
      <c r="P125" s="22">
        <v>1.3368645719446228</v>
      </c>
      <c r="Q125" s="22">
        <v>1.3368645719446228</v>
      </c>
      <c r="R125" s="22">
        <v>0.32367058190511711</v>
      </c>
      <c r="S125" s="22">
        <v>1.2507481951967327</v>
      </c>
      <c r="T125" s="22">
        <v>-1.0729445419195318</v>
      </c>
      <c r="U125" s="17">
        <v>-0.52652596157109455</v>
      </c>
      <c r="V125" s="21">
        <v>0</v>
      </c>
      <c r="W125" s="21">
        <v>0</v>
      </c>
      <c r="X125" s="21">
        <v>0</v>
      </c>
      <c r="Y125" s="21">
        <v>0</v>
      </c>
      <c r="Z125" s="21">
        <v>0</v>
      </c>
    </row>
    <row r="126" spans="1:26" x14ac:dyDescent="0.25">
      <c r="A126" s="21">
        <v>1994</v>
      </c>
      <c r="B126" s="22">
        <v>2.05890313535971E-2</v>
      </c>
      <c r="C126" s="22">
        <v>0.66068858363040772</v>
      </c>
      <c r="D126" s="22">
        <v>1.2306525863413231</v>
      </c>
      <c r="E126" s="22">
        <v>0.21133029526831493</v>
      </c>
      <c r="F126" s="22">
        <v>0.66068858363040772</v>
      </c>
      <c r="G126" s="22">
        <v>0.66068858363040772</v>
      </c>
      <c r="H126" s="22">
        <v>1.2306525863413231</v>
      </c>
      <c r="I126" s="22">
        <v>1.2306525863413231</v>
      </c>
      <c r="J126" s="22">
        <v>0.21133029526831493</v>
      </c>
      <c r="K126" s="22">
        <v>0.21133029526831493</v>
      </c>
      <c r="L126" s="22">
        <v>-1.4989501239394392</v>
      </c>
      <c r="M126" s="22">
        <v>-1.4989501239394392</v>
      </c>
      <c r="N126" s="22">
        <v>-1.1301029557594806</v>
      </c>
      <c r="O126" s="22">
        <v>-1.1301029557594806</v>
      </c>
      <c r="P126" s="22">
        <v>1.3407578944856189</v>
      </c>
      <c r="Q126" s="22">
        <v>1.3407578944856189</v>
      </c>
      <c r="R126" s="22">
        <v>0.32955885175335181</v>
      </c>
      <c r="S126" s="22">
        <v>1.2631646795322788</v>
      </c>
      <c r="T126" s="22">
        <v>-1.1301029557594806</v>
      </c>
      <c r="U126" s="17">
        <v>-0.5244975849343354</v>
      </c>
      <c r="V126" s="21">
        <v>0</v>
      </c>
      <c r="W126" s="21">
        <v>0</v>
      </c>
      <c r="X126" s="21">
        <v>0</v>
      </c>
      <c r="Y126" s="21">
        <v>0</v>
      </c>
      <c r="Z126" s="21">
        <v>0</v>
      </c>
    </row>
    <row r="127" spans="1:26" x14ac:dyDescent="0.25">
      <c r="A127" s="21">
        <v>1995</v>
      </c>
      <c r="B127" s="22">
        <v>4.0463884572687424E-2</v>
      </c>
      <c r="C127" s="22">
        <v>0.68263666469172302</v>
      </c>
      <c r="D127" s="22">
        <v>1.2630428583109683</v>
      </c>
      <c r="E127" s="22">
        <v>0.23487226461377497</v>
      </c>
      <c r="F127" s="22">
        <v>0.68263666469172302</v>
      </c>
      <c r="G127" s="22">
        <v>0.68263666469172302</v>
      </c>
      <c r="H127" s="22">
        <v>1.2630428583109683</v>
      </c>
      <c r="I127" s="22">
        <v>1.2630428583109683</v>
      </c>
      <c r="J127" s="22">
        <v>0.23487226461377497</v>
      </c>
      <c r="K127" s="22">
        <v>0.23487226461377497</v>
      </c>
      <c r="L127" s="22">
        <v>-1.4763931577005016</v>
      </c>
      <c r="M127" s="22">
        <v>-1.4763931577005016</v>
      </c>
      <c r="N127" s="22">
        <v>-1.1679623668029029</v>
      </c>
      <c r="O127" s="22">
        <v>-1.1679623668029029</v>
      </c>
      <c r="P127" s="22">
        <v>1.3371990175887845</v>
      </c>
      <c r="Q127" s="22">
        <v>1.3371990175887845</v>
      </c>
      <c r="R127" s="22">
        <v>0.34039079951886492</v>
      </c>
      <c r="S127" s="22">
        <v>1.2678252183388614</v>
      </c>
      <c r="T127" s="22">
        <v>-1.1679623668029029</v>
      </c>
      <c r="U127" s="17">
        <v>-0.49075591366811511</v>
      </c>
      <c r="V127" s="21">
        <v>0</v>
      </c>
      <c r="W127" s="21">
        <v>0</v>
      </c>
      <c r="X127" s="21">
        <v>0</v>
      </c>
      <c r="Y127" s="21">
        <v>0</v>
      </c>
      <c r="Z127" s="21">
        <v>0</v>
      </c>
    </row>
    <row r="128" spans="1:26" x14ac:dyDescent="0.25">
      <c r="A128" s="21">
        <v>1996</v>
      </c>
      <c r="B128" s="22">
        <v>3.7004155095523489E-2</v>
      </c>
      <c r="C128" s="22">
        <v>0.70540069669821559</v>
      </c>
      <c r="D128" s="22">
        <v>1.2636915107999869</v>
      </c>
      <c r="E128" s="22">
        <v>0.26286536693683832</v>
      </c>
      <c r="F128" s="22">
        <v>0.70540069669821559</v>
      </c>
      <c r="G128" s="22">
        <v>0.70540069669821559</v>
      </c>
      <c r="H128" s="22">
        <v>1.2636915107999869</v>
      </c>
      <c r="I128" s="22">
        <v>1.2636915107999869</v>
      </c>
      <c r="J128" s="22">
        <v>0.26286536693683832</v>
      </c>
      <c r="K128" s="22">
        <v>0.26286536693683832</v>
      </c>
      <c r="L128" s="22">
        <v>-1.4641039161441387</v>
      </c>
      <c r="M128" s="22">
        <v>-1.4641039161441387</v>
      </c>
      <c r="N128" s="22">
        <v>-1.1874435023747254</v>
      </c>
      <c r="O128" s="22">
        <v>-1.1874435023747254</v>
      </c>
      <c r="P128" s="22">
        <v>1.3511659847591173</v>
      </c>
      <c r="Q128" s="22">
        <v>1.3511659847591173</v>
      </c>
      <c r="R128" s="22">
        <v>0.33835640620882507</v>
      </c>
      <c r="S128" s="22">
        <v>1.2866051659168747</v>
      </c>
      <c r="T128" s="22">
        <v>-1.1874435023747254</v>
      </c>
      <c r="U128" s="17">
        <v>-0.47031150144285777</v>
      </c>
      <c r="V128" s="21">
        <v>0</v>
      </c>
      <c r="W128" s="21">
        <v>0</v>
      </c>
      <c r="X128" s="21">
        <v>0</v>
      </c>
      <c r="Y128" s="21">
        <v>0</v>
      </c>
      <c r="Z128" s="21">
        <v>0</v>
      </c>
    </row>
    <row r="129" spans="1:26" x14ac:dyDescent="0.25">
      <c r="A129" s="21">
        <v>1997</v>
      </c>
      <c r="B129" s="22">
        <v>5.0528062289235919E-2</v>
      </c>
      <c r="C129" s="22">
        <v>0.73362021828664525</v>
      </c>
      <c r="D129" s="22">
        <v>1.2972994163520339</v>
      </c>
      <c r="E129" s="22">
        <v>0.30713648697680707</v>
      </c>
      <c r="F129" s="22">
        <v>0.73362021828664525</v>
      </c>
      <c r="G129" s="22">
        <v>0.73362021828664525</v>
      </c>
      <c r="H129" s="22">
        <v>1.2972994163520339</v>
      </c>
      <c r="I129" s="22">
        <v>1.2972994163520339</v>
      </c>
      <c r="J129" s="22">
        <v>0.30713648697680707</v>
      </c>
      <c r="K129" s="22">
        <v>0.30713648697680707</v>
      </c>
      <c r="L129" s="22">
        <v>-1.438130664592479</v>
      </c>
      <c r="M129" s="22">
        <v>-1.438130664592479</v>
      </c>
      <c r="N129" s="22">
        <v>-1.2241755116434554</v>
      </c>
      <c r="O129" s="22">
        <v>-1.2241755116434554</v>
      </c>
      <c r="P129" s="22">
        <v>1.3511218585957709</v>
      </c>
      <c r="Q129" s="22">
        <v>1.3511218585957709</v>
      </c>
      <c r="R129" s="22">
        <v>0.34280816389469143</v>
      </c>
      <c r="S129" s="22">
        <v>1.2965901452035515</v>
      </c>
      <c r="T129" s="22">
        <v>-1.2241755116434554</v>
      </c>
      <c r="U129" s="17">
        <v>-0.43457671747552606</v>
      </c>
      <c r="V129" s="21">
        <v>0</v>
      </c>
      <c r="W129" s="21">
        <v>0</v>
      </c>
      <c r="X129" s="21">
        <v>0</v>
      </c>
      <c r="Y129" s="21">
        <v>0</v>
      </c>
      <c r="Z129" s="21">
        <v>0</v>
      </c>
    </row>
    <row r="130" spans="1:26" x14ac:dyDescent="0.25">
      <c r="A130" s="21">
        <v>1998</v>
      </c>
      <c r="B130" s="22">
        <v>5.5639499270343978E-2</v>
      </c>
      <c r="C130" s="22">
        <v>0.76227780683412361</v>
      </c>
      <c r="D130" s="22">
        <v>1.3161277909108655</v>
      </c>
      <c r="E130" s="22">
        <v>0.3450092439739772</v>
      </c>
      <c r="F130" s="22">
        <v>0.76227780683412361</v>
      </c>
      <c r="G130" s="22">
        <v>0.76227780683412361</v>
      </c>
      <c r="H130" s="22">
        <v>1.3161277909108655</v>
      </c>
      <c r="I130" s="22">
        <v>1.3161277909108655</v>
      </c>
      <c r="J130" s="22">
        <v>0.3450092439739772</v>
      </c>
      <c r="K130" s="22">
        <v>0.3450092439739772</v>
      </c>
      <c r="L130" s="22">
        <v>-1.4240416652162053</v>
      </c>
      <c r="M130" s="22">
        <v>-1.4240416652162053</v>
      </c>
      <c r="N130" s="22">
        <v>-1.2275826699650698</v>
      </c>
      <c r="O130" s="22">
        <v>-1.2275826699650698</v>
      </c>
      <c r="P130" s="22">
        <v>1.3642686352122086</v>
      </c>
      <c r="Q130" s="22">
        <v>1.3642686352122086</v>
      </c>
      <c r="R130" s="22">
        <v>0.35470969239064409</v>
      </c>
      <c r="S130" s="22">
        <v>1.3159269731223007</v>
      </c>
      <c r="T130" s="22">
        <v>-1.2275826699650698</v>
      </c>
      <c r="U130" s="17">
        <v>-0.40430013164717077</v>
      </c>
      <c r="V130" s="21">
        <v>0</v>
      </c>
      <c r="W130" s="21">
        <v>0</v>
      </c>
      <c r="X130" s="21">
        <v>0</v>
      </c>
      <c r="Y130" s="21">
        <v>0</v>
      </c>
      <c r="Z130" s="21">
        <v>0</v>
      </c>
    </row>
    <row r="131" spans="1:26" x14ac:dyDescent="0.25">
      <c r="A131" s="21">
        <v>1999</v>
      </c>
      <c r="B131" s="22">
        <v>3.9262426096396498E-2</v>
      </c>
      <c r="C131" s="22">
        <v>0.79100836214436343</v>
      </c>
      <c r="D131" s="22">
        <v>1.3615630129171832</v>
      </c>
      <c r="E131" s="22">
        <v>0.38648972653949876</v>
      </c>
      <c r="F131" s="22">
        <v>0.79100836214436343</v>
      </c>
      <c r="G131" s="22">
        <v>0.79100836214436343</v>
      </c>
      <c r="H131" s="22">
        <v>1.3615630129171832</v>
      </c>
      <c r="I131" s="22">
        <v>1.3615630129171832</v>
      </c>
      <c r="J131" s="22">
        <v>0.38648972653949876</v>
      </c>
      <c r="K131" s="22">
        <v>0.38648972653949876</v>
      </c>
      <c r="L131" s="22">
        <v>-1.4226051972068166</v>
      </c>
      <c r="M131" s="22">
        <v>-1.4226051972068166</v>
      </c>
      <c r="N131" s="22">
        <v>-1.2344320118106444</v>
      </c>
      <c r="O131" s="22">
        <v>-1.2344320118106444</v>
      </c>
      <c r="P131" s="22">
        <v>1.378363096313981</v>
      </c>
      <c r="Q131" s="22">
        <v>1.378363096313981</v>
      </c>
      <c r="R131" s="22">
        <v>0.35747203169920211</v>
      </c>
      <c r="S131" s="22">
        <v>1.3323886613365585</v>
      </c>
      <c r="T131" s="22">
        <v>-1.2344320118106444</v>
      </c>
      <c r="U131" s="17">
        <v>-0.35802826679001437</v>
      </c>
      <c r="V131" s="21">
        <v>0</v>
      </c>
      <c r="W131" s="21">
        <v>0</v>
      </c>
      <c r="X131" s="21">
        <v>0</v>
      </c>
      <c r="Y131" s="21">
        <v>0</v>
      </c>
      <c r="Z131" s="21">
        <v>0</v>
      </c>
    </row>
    <row r="132" spans="1:26" x14ac:dyDescent="0.25">
      <c r="A132" s="21">
        <v>2000</v>
      </c>
      <c r="B132" s="22">
        <v>4.5143161667811051E-2</v>
      </c>
      <c r="C132" s="22">
        <v>0.8243443426000705</v>
      </c>
      <c r="D132" s="22">
        <v>1.3663311200286989</v>
      </c>
      <c r="E132" s="22">
        <v>0.41638738035707357</v>
      </c>
      <c r="F132" s="22">
        <v>0.8243443426000705</v>
      </c>
      <c r="G132" s="22">
        <v>0.8243443426000705</v>
      </c>
      <c r="H132" s="22">
        <v>1.3663311200286989</v>
      </c>
      <c r="I132" s="22">
        <v>1.3663311200286989</v>
      </c>
      <c r="J132" s="22">
        <v>0.41638738035707357</v>
      </c>
      <c r="K132" s="22">
        <v>0.41638738035707357</v>
      </c>
      <c r="L132" s="22">
        <v>-1.4201305746090183</v>
      </c>
      <c r="M132" s="22">
        <v>-1.4201305746090183</v>
      </c>
      <c r="N132" s="22">
        <v>-1.2623083813388993</v>
      </c>
      <c r="O132" s="22">
        <v>-1.2623083813388993</v>
      </c>
      <c r="P132" s="22">
        <v>1.4085364088177745</v>
      </c>
      <c r="Q132" s="22">
        <v>1.4085364088177745</v>
      </c>
      <c r="R132" s="22">
        <v>0.36385150322620946</v>
      </c>
      <c r="S132" s="22">
        <v>1.3669025891161792</v>
      </c>
      <c r="T132" s="22">
        <v>-1.2623083813388993</v>
      </c>
      <c r="U132" s="17">
        <v>-0.30170222578055861</v>
      </c>
      <c r="V132" s="21">
        <v>0</v>
      </c>
      <c r="W132" s="21">
        <v>0</v>
      </c>
      <c r="X132" s="21">
        <v>0</v>
      </c>
      <c r="Y132" s="21">
        <v>0</v>
      </c>
      <c r="Z132" s="21">
        <v>0</v>
      </c>
    </row>
    <row r="133" spans="1:26" x14ac:dyDescent="0.25">
      <c r="A133" s="21">
        <v>2001</v>
      </c>
      <c r="B133" s="22">
        <v>4.0373555337048936E-2</v>
      </c>
      <c r="C133" s="22">
        <v>0.84739368476769183</v>
      </c>
      <c r="D133" s="22">
        <v>1.3851313340008176</v>
      </c>
      <c r="E133" s="22">
        <v>0.44257491081000866</v>
      </c>
      <c r="F133" s="22">
        <v>0.84739368476769183</v>
      </c>
      <c r="G133" s="22">
        <v>0.84739368476769183</v>
      </c>
      <c r="H133" s="22">
        <v>1.3851313340008176</v>
      </c>
      <c r="I133" s="22">
        <v>1.3851313340008176</v>
      </c>
      <c r="J133" s="22">
        <v>0.44257491081000866</v>
      </c>
      <c r="K133" s="22">
        <v>0.44257491081000866</v>
      </c>
      <c r="L133" s="22">
        <v>-1.410284872288684</v>
      </c>
      <c r="M133" s="22">
        <v>-1.410284872288684</v>
      </c>
      <c r="N133" s="22">
        <v>-1.2729656758128873</v>
      </c>
      <c r="O133" s="22">
        <v>-1.2729656758128873</v>
      </c>
      <c r="P133" s="22">
        <v>1.4190536951695261</v>
      </c>
      <c r="Q133" s="22">
        <v>1.4190536951695261</v>
      </c>
      <c r="R133" s="22">
        <v>0.36140231036925979</v>
      </c>
      <c r="S133" s="22">
        <v>1.3803936442900311</v>
      </c>
      <c r="T133" s="22">
        <v>-1.2729656758128873</v>
      </c>
      <c r="U133" s="17">
        <v>-0.25635993321720046</v>
      </c>
      <c r="V133" s="21">
        <v>0</v>
      </c>
      <c r="W133" s="21">
        <v>0</v>
      </c>
      <c r="X133" s="21">
        <v>0</v>
      </c>
      <c r="Y133" s="21">
        <v>0</v>
      </c>
      <c r="Z133" s="21">
        <v>0</v>
      </c>
    </row>
    <row r="134" spans="1:26" x14ac:dyDescent="0.25">
      <c r="A134" s="21">
        <v>2002</v>
      </c>
      <c r="B134" s="22">
        <v>2.6460257753286288E-2</v>
      </c>
      <c r="C134" s="22">
        <v>0.86681817466512623</v>
      </c>
      <c r="D134" s="22">
        <v>1.3842601485839872</v>
      </c>
      <c r="E134" s="22">
        <v>0.45864399412420798</v>
      </c>
      <c r="F134" s="22">
        <v>0.86681817466512623</v>
      </c>
      <c r="G134" s="22">
        <v>0.86681817466512623</v>
      </c>
      <c r="H134" s="22">
        <v>1.3842601485839872</v>
      </c>
      <c r="I134" s="22">
        <v>1.3842601485839872</v>
      </c>
      <c r="J134" s="22">
        <v>0.45864399412420798</v>
      </c>
      <c r="K134" s="22">
        <v>0.45864399412420798</v>
      </c>
      <c r="L134" s="22">
        <v>-1.4225763048549327</v>
      </c>
      <c r="M134" s="22">
        <v>-1.4225763048549327</v>
      </c>
      <c r="N134" s="22">
        <v>-1.2837377727947987</v>
      </c>
      <c r="O134" s="22">
        <v>-1.2837377727947987</v>
      </c>
      <c r="P134" s="22">
        <v>1.4473435434883837</v>
      </c>
      <c r="Q134" s="22">
        <v>1.4473435434883837</v>
      </c>
      <c r="R134" s="22">
        <v>0.34601288254348417</v>
      </c>
      <c r="S134" s="22">
        <v>1.4079542096666076</v>
      </c>
      <c r="T134" s="22">
        <v>-1.2837377727947987</v>
      </c>
      <c r="U134" s="17">
        <v>-0.21172663438512415</v>
      </c>
      <c r="V134" s="21">
        <v>0</v>
      </c>
      <c r="W134" s="21">
        <v>0</v>
      </c>
      <c r="X134" s="21">
        <v>0</v>
      </c>
      <c r="Y134" s="21">
        <v>0</v>
      </c>
      <c r="Z134" s="21">
        <v>0</v>
      </c>
    </row>
    <row r="135" spans="1:26" x14ac:dyDescent="0.25">
      <c r="A135" s="21">
        <v>2003</v>
      </c>
      <c r="B135" s="22">
        <v>2.2154381982001717E-2</v>
      </c>
      <c r="C135" s="22">
        <v>0.89633824763743986</v>
      </c>
      <c r="D135" s="22">
        <v>1.3988155401784119</v>
      </c>
      <c r="E135" s="22">
        <v>0.47949714690156708</v>
      </c>
      <c r="F135" s="22">
        <v>0.89633824763743986</v>
      </c>
      <c r="G135" s="22">
        <v>0.89633824763743986</v>
      </c>
      <c r="H135" s="22">
        <v>1.3988155401784119</v>
      </c>
      <c r="I135" s="22">
        <v>1.3988155401784119</v>
      </c>
      <c r="J135" s="22">
        <v>0.47949714690156708</v>
      </c>
      <c r="K135" s="22">
        <v>0.47949714690156708</v>
      </c>
      <c r="L135" s="22">
        <v>-1.4241435992435583</v>
      </c>
      <c r="M135" s="22">
        <v>-1.4241435992435583</v>
      </c>
      <c r="N135" s="22">
        <v>-1.3167682984712803</v>
      </c>
      <c r="O135" s="22">
        <v>-1.3167682984712803</v>
      </c>
      <c r="P135" s="22">
        <v>1.4735941050544079</v>
      </c>
      <c r="Q135" s="22">
        <v>1.4735941050544079</v>
      </c>
      <c r="R135" s="22">
        <v>0.34340897006876969</v>
      </c>
      <c r="S135" s="22">
        <v>1.4356505826480375</v>
      </c>
      <c r="T135" s="22">
        <v>-1.3167682984712803</v>
      </c>
      <c r="U135" s="17">
        <v>-0.16354168974323766</v>
      </c>
      <c r="V135" s="21">
        <v>0</v>
      </c>
      <c r="W135" s="21">
        <v>0</v>
      </c>
      <c r="X135" s="21">
        <v>0</v>
      </c>
      <c r="Y135" s="21">
        <v>0</v>
      </c>
      <c r="Z135" s="21">
        <v>0</v>
      </c>
    </row>
    <row r="136" spans="1:26" x14ac:dyDescent="0.25">
      <c r="A136" s="21">
        <v>2004</v>
      </c>
      <c r="B136" s="22">
        <v>2.0345909132445127E-2</v>
      </c>
      <c r="C136" s="22">
        <v>0.91605730737342284</v>
      </c>
      <c r="D136" s="22">
        <v>1.4347907391890158</v>
      </c>
      <c r="E136" s="22">
        <v>0.49925234411503649</v>
      </c>
      <c r="F136" s="22">
        <v>0.91605730737342284</v>
      </c>
      <c r="G136" s="22">
        <v>0.91605730737342284</v>
      </c>
      <c r="H136" s="22">
        <v>1.4347907391890158</v>
      </c>
      <c r="I136" s="22">
        <v>1.4347907391890158</v>
      </c>
      <c r="J136" s="22">
        <v>0.49925234411503649</v>
      </c>
      <c r="K136" s="22">
        <v>0.49925234411503649</v>
      </c>
      <c r="L136" s="22">
        <v>-1.4200394794010132</v>
      </c>
      <c r="M136" s="22">
        <v>-1.4200394794010132</v>
      </c>
      <c r="N136" s="22">
        <v>-1.3394107752210402</v>
      </c>
      <c r="O136" s="22">
        <v>-1.3394107752210402</v>
      </c>
      <c r="P136" s="22">
        <v>1.4796477211974282</v>
      </c>
      <c r="Q136" s="22">
        <v>1.4796477211974282</v>
      </c>
      <c r="R136" s="22">
        <v>0.34914521549731592</v>
      </c>
      <c r="S136" s="22">
        <v>1.4438069794553192</v>
      </c>
      <c r="T136" s="22">
        <v>-1.3394107752210402</v>
      </c>
      <c r="U136" s="17">
        <v>-0.10371567195516825</v>
      </c>
      <c r="V136" s="21">
        <v>0</v>
      </c>
      <c r="W136" s="21">
        <v>0</v>
      </c>
      <c r="X136" s="21">
        <v>0</v>
      </c>
      <c r="Y136" s="21">
        <v>0</v>
      </c>
      <c r="Z136" s="21">
        <v>0</v>
      </c>
    </row>
    <row r="137" spans="1:26" x14ac:dyDescent="0.25">
      <c r="A137" s="21">
        <v>2005</v>
      </c>
      <c r="B137" s="22">
        <v>2.5025278325010308E-2</v>
      </c>
      <c r="C137" s="22">
        <v>0.93765307511064566</v>
      </c>
      <c r="D137" s="22">
        <v>1.4472169723028068</v>
      </c>
      <c r="E137" s="22">
        <v>0.51456143616463812</v>
      </c>
      <c r="F137" s="22">
        <v>0.93765307511064566</v>
      </c>
      <c r="G137" s="22">
        <v>0.93765307511064566</v>
      </c>
      <c r="H137" s="22">
        <v>1.4472169723028068</v>
      </c>
      <c r="I137" s="22">
        <v>1.4472169723028068</v>
      </c>
      <c r="J137" s="22">
        <v>0.51456143616463812</v>
      </c>
      <c r="K137" s="22">
        <v>0.51456143616463812</v>
      </c>
      <c r="L137" s="22">
        <v>-1.4198938915523827</v>
      </c>
      <c r="M137" s="22">
        <v>-1.4198938915523827</v>
      </c>
      <c r="N137" s="22">
        <v>-1.3318061758358208</v>
      </c>
      <c r="O137" s="22">
        <v>-1.3318061758358208</v>
      </c>
      <c r="P137" s="22">
        <v>1.497413707506472</v>
      </c>
      <c r="Q137" s="22">
        <v>1.497413707506472</v>
      </c>
      <c r="R137" s="22">
        <v>0.34799999999999998</v>
      </c>
      <c r="S137" s="22">
        <v>1.4609590661756255</v>
      </c>
      <c r="T137" s="22">
        <v>-1.3318061758358208</v>
      </c>
      <c r="U137" s="17">
        <v>-4.9207940353878758E-2</v>
      </c>
      <c r="V137" s="21">
        <v>0</v>
      </c>
      <c r="W137" s="21">
        <v>0</v>
      </c>
      <c r="X137" s="21">
        <v>0</v>
      </c>
      <c r="Y137" s="21">
        <v>0</v>
      </c>
      <c r="Z137" s="21">
        <v>0</v>
      </c>
    </row>
    <row r="138" spans="1:26" x14ac:dyDescent="0.25">
      <c r="A138" s="21">
        <v>2006</v>
      </c>
      <c r="B138" s="22">
        <v>2.3397260273972601E-2</v>
      </c>
      <c r="C138" s="22">
        <v>0.95554871780703743</v>
      </c>
      <c r="D138" s="22">
        <v>1.4787613414705376</v>
      </c>
      <c r="E138" s="22">
        <v>0.52190747240547852</v>
      </c>
      <c r="F138" s="22">
        <v>0.95554871780703743</v>
      </c>
      <c r="G138" s="22">
        <v>0.95554871780703743</v>
      </c>
      <c r="H138" s="22">
        <v>1.4787613414705376</v>
      </c>
      <c r="I138" s="22">
        <v>1.4787613414705376</v>
      </c>
      <c r="J138" s="22">
        <v>0.52190747240547852</v>
      </c>
      <c r="K138" s="22">
        <v>0.52190747240547852</v>
      </c>
      <c r="L138" s="22">
        <v>-1.4365841306123153</v>
      </c>
      <c r="M138" s="22">
        <v>-1.4365841306123153</v>
      </c>
      <c r="N138" s="22">
        <v>-1.3394107752210402</v>
      </c>
      <c r="O138" s="22">
        <v>-1.3394107752210402</v>
      </c>
      <c r="P138" s="22">
        <v>1.5175292067944979</v>
      </c>
      <c r="Q138" s="22">
        <v>1.5175292067944979</v>
      </c>
      <c r="R138" s="22">
        <v>0.34899999999999998</v>
      </c>
      <c r="S138" s="22">
        <v>1.4761886906994397</v>
      </c>
      <c r="T138" s="22">
        <v>-1.3394107752210402</v>
      </c>
      <c r="U138" s="17">
        <v>3.0902183708075799E-2</v>
      </c>
      <c r="V138" s="21">
        <v>0</v>
      </c>
      <c r="W138" s="21">
        <v>0</v>
      </c>
      <c r="X138" s="21">
        <v>0</v>
      </c>
      <c r="Y138" s="21">
        <v>0</v>
      </c>
      <c r="Z138" s="21">
        <v>0</v>
      </c>
    </row>
    <row r="139" spans="1:26" x14ac:dyDescent="0.25">
      <c r="A139" s="21">
        <v>2007</v>
      </c>
      <c r="B139" s="22">
        <v>3.1102739726027395E-2</v>
      </c>
      <c r="C139" s="22">
        <v>0.97272916966702438</v>
      </c>
      <c r="D139" s="22">
        <v>1.4714002793103576</v>
      </c>
      <c r="E139" s="22">
        <v>0.53730016450714213</v>
      </c>
      <c r="F139" s="22">
        <v>0.97272916966702438</v>
      </c>
      <c r="G139" s="22">
        <v>0.97272916966702438</v>
      </c>
      <c r="H139" s="22">
        <v>1.4714002793103576</v>
      </c>
      <c r="I139" s="22">
        <v>1.4714002793103576</v>
      </c>
      <c r="J139" s="22">
        <v>0.53730016450714213</v>
      </c>
      <c r="K139" s="22">
        <v>0.53730016450714213</v>
      </c>
      <c r="L139" s="22">
        <v>-1.4334390233618235</v>
      </c>
      <c r="M139" s="22">
        <v>-1.4334390233618235</v>
      </c>
      <c r="N139" s="22">
        <v>-1.3432348716594436</v>
      </c>
      <c r="O139" s="22">
        <v>-1.3432348716594436</v>
      </c>
      <c r="P139" s="22">
        <v>1.5347164022271946</v>
      </c>
      <c r="Q139" s="22">
        <v>1.5347164022271946</v>
      </c>
      <c r="R139" s="22">
        <v>0.35</v>
      </c>
      <c r="S139" s="22">
        <v>1.4941278112925476</v>
      </c>
      <c r="T139" s="22">
        <v>-1.3432348716594436</v>
      </c>
      <c r="U139" s="17">
        <v>7.4925291156160354E-2</v>
      </c>
      <c r="V139" s="21">
        <v>0</v>
      </c>
      <c r="W139" s="21">
        <v>0</v>
      </c>
      <c r="X139" s="21">
        <v>0</v>
      </c>
      <c r="Y139" s="21">
        <v>0</v>
      </c>
      <c r="Z139" s="21">
        <v>0</v>
      </c>
    </row>
    <row r="140" spans="1:26" x14ac:dyDescent="0.25">
      <c r="A140" s="21">
        <v>2008</v>
      </c>
      <c r="B140" s="22">
        <v>1.871448087431694E-2</v>
      </c>
      <c r="C140" s="22">
        <v>0.95823988494020307</v>
      </c>
      <c r="D140" s="22">
        <v>1.431985818987074</v>
      </c>
      <c r="E140" s="22">
        <v>0.53271494562228694</v>
      </c>
      <c r="F140" s="22">
        <v>0.95823988494020307</v>
      </c>
      <c r="G140" s="22">
        <v>0.95823988494020307</v>
      </c>
      <c r="H140" s="22">
        <v>1.431985818987074</v>
      </c>
      <c r="I140" s="22">
        <v>1.431985818987074</v>
      </c>
      <c r="J140" s="22">
        <v>0.53271494562228694</v>
      </c>
      <c r="K140" s="22">
        <v>0.53271494562228694</v>
      </c>
      <c r="L140" s="22">
        <v>-1.4445907991529512</v>
      </c>
      <c r="M140" s="22">
        <v>-1.4445907991529512</v>
      </c>
      <c r="N140" s="22">
        <v>-1.3903023825174294</v>
      </c>
      <c r="O140" s="22">
        <v>-1.3903023825174294</v>
      </c>
      <c r="P140" s="22">
        <v>1.5398576986511472</v>
      </c>
      <c r="Q140" s="22">
        <v>1.5398576986511472</v>
      </c>
      <c r="R140" s="22">
        <v>0.35799999999999998</v>
      </c>
      <c r="S140" s="22">
        <v>1.4963357669218806</v>
      </c>
      <c r="T140" s="22">
        <v>-1.3903023825174294</v>
      </c>
      <c r="U140" s="17">
        <v>0.11494290969123652</v>
      </c>
      <c r="V140" s="21">
        <v>0</v>
      </c>
      <c r="W140" s="21">
        <v>0</v>
      </c>
      <c r="X140" s="21">
        <v>0</v>
      </c>
      <c r="Y140" s="21">
        <v>0</v>
      </c>
      <c r="Z140" s="21">
        <v>0</v>
      </c>
    </row>
    <row r="141" spans="1:26" x14ac:dyDescent="0.25">
      <c r="A141" s="21">
        <v>2009</v>
      </c>
      <c r="B141" s="22">
        <v>-1.0561643835616436E-2</v>
      </c>
      <c r="C141" s="22">
        <v>0.90696040239598386</v>
      </c>
      <c r="D141" s="22">
        <v>1.379610154836336</v>
      </c>
      <c r="E141" s="22">
        <v>0.48704383231546816</v>
      </c>
      <c r="F141" s="22">
        <v>0.90696040239598386</v>
      </c>
      <c r="G141" s="22">
        <v>0.90696040239598386</v>
      </c>
      <c r="H141" s="22">
        <v>1.379610154836336</v>
      </c>
      <c r="I141" s="22">
        <v>1.379610154836336</v>
      </c>
      <c r="J141" s="22">
        <v>0.48704383231546816</v>
      </c>
      <c r="K141" s="22">
        <v>0.48704383231546816</v>
      </c>
      <c r="L141" s="22">
        <v>-1.5025093679255788</v>
      </c>
      <c r="M141" s="22">
        <v>-1.5025093679255788</v>
      </c>
      <c r="N141" s="22">
        <v>-1.3823023398503531</v>
      </c>
      <c r="O141" s="22">
        <v>-1.3823023398503531</v>
      </c>
      <c r="P141" s="22">
        <v>1.5448339134929892</v>
      </c>
      <c r="Q141" s="22">
        <v>1.5448339134929892</v>
      </c>
      <c r="R141" s="22">
        <v>0.33700000000000002</v>
      </c>
      <c r="S141" s="22">
        <v>1.4846240386395184</v>
      </c>
      <c r="T141" s="22">
        <v>-1.3823023398503531</v>
      </c>
      <c r="U141" s="17">
        <v>0.13539512738024262</v>
      </c>
      <c r="V141" s="21">
        <v>0</v>
      </c>
      <c r="W141" s="21">
        <v>0</v>
      </c>
      <c r="X141" s="21">
        <v>0</v>
      </c>
      <c r="Y141" s="21">
        <v>0</v>
      </c>
      <c r="Z141" s="21">
        <v>0</v>
      </c>
    </row>
    <row r="142" spans="1:26" x14ac:dyDescent="0.25">
      <c r="A142" s="21">
        <v>2010</v>
      </c>
      <c r="B142" s="22">
        <v>-1.7000000000000001E-2</v>
      </c>
      <c r="C142" s="22">
        <v>0.91794804120851603</v>
      </c>
      <c r="D142" s="22">
        <v>1.4862702859302084</v>
      </c>
      <c r="E142" s="22">
        <v>0.49042826010604224</v>
      </c>
      <c r="F142" s="22">
        <v>0.91794804120851603</v>
      </c>
      <c r="G142" s="22">
        <v>0.91794804120851603</v>
      </c>
      <c r="H142" s="22">
        <v>1.4862702859302084</v>
      </c>
      <c r="I142" s="22">
        <v>1.4862702859302084</v>
      </c>
      <c r="J142" s="22">
        <v>0.49042826010604224</v>
      </c>
      <c r="K142" s="22">
        <v>0.49042826010604224</v>
      </c>
      <c r="L142" s="22">
        <v>-1.5056171897814306</v>
      </c>
      <c r="M142" s="22">
        <v>-1.5056171897814306</v>
      </c>
      <c r="N142" s="22">
        <v>-1.3943265328171548</v>
      </c>
      <c r="O142" s="22">
        <v>-1.3943265328171548</v>
      </c>
      <c r="P142" s="22">
        <v>1.5259989882764557</v>
      </c>
      <c r="Q142" s="22">
        <v>1.5259989882764557</v>
      </c>
      <c r="R142" s="22">
        <v>0.34899999999999998</v>
      </c>
      <c r="S142" s="22">
        <v>1.4634867389458752</v>
      </c>
      <c r="T142" s="22">
        <v>-1.3943265328171548</v>
      </c>
      <c r="U142" s="17">
        <v>9.1769553180528332E-2</v>
      </c>
      <c r="V142" s="21">
        <v>0</v>
      </c>
      <c r="W142" s="21">
        <v>0</v>
      </c>
      <c r="X142" s="21">
        <v>0</v>
      </c>
      <c r="Y142" s="21">
        <v>0</v>
      </c>
      <c r="Z142" s="21">
        <v>0</v>
      </c>
    </row>
    <row r="143" spans="1:26" x14ac:dyDescent="0.25">
      <c r="A143" s="21">
        <v>2011</v>
      </c>
      <c r="B143" s="22">
        <v>-2.5000000000000001E-2</v>
      </c>
      <c r="C143" s="22">
        <v>0.92458492387479541</v>
      </c>
      <c r="D143" s="22">
        <v>1.4986734009207701</v>
      </c>
      <c r="E143" s="22">
        <v>0.49262962233744495</v>
      </c>
      <c r="F143" s="22">
        <v>0.92458492387479541</v>
      </c>
      <c r="G143" s="22">
        <v>0.92458492387479541</v>
      </c>
      <c r="H143" s="22">
        <v>1.4986734009207701</v>
      </c>
      <c r="I143" s="22">
        <v>1.4986734009207701</v>
      </c>
      <c r="J143" s="22">
        <v>0.49262962233744495</v>
      </c>
      <c r="K143" s="22">
        <v>0.49262962233744495</v>
      </c>
      <c r="L143" s="22">
        <v>-1.5124738002972788</v>
      </c>
      <c r="M143" s="22">
        <v>-1.5124738002972788</v>
      </c>
      <c r="N143" s="22">
        <v>-1.4064970684374101</v>
      </c>
      <c r="O143" s="22">
        <v>-1.4064970684374101</v>
      </c>
      <c r="P143" s="22">
        <v>1.53371456380666</v>
      </c>
      <c r="Q143" s="22">
        <v>1.53371456380666</v>
      </c>
      <c r="R143" s="22">
        <v>0.35299999999999998</v>
      </c>
      <c r="S143" s="22">
        <v>1.4690271042210787</v>
      </c>
      <c r="T143" s="22">
        <v>-1.4064970684374101</v>
      </c>
      <c r="U143" s="17">
        <v>7.070113477505223E-2</v>
      </c>
      <c r="V143" s="21">
        <v>0</v>
      </c>
      <c r="W143" s="21">
        <v>0</v>
      </c>
      <c r="X143" s="21">
        <v>0</v>
      </c>
      <c r="Y143" s="21">
        <v>0</v>
      </c>
      <c r="Z143" s="21">
        <v>0</v>
      </c>
    </row>
    <row r="144" spans="1:26" x14ac:dyDescent="0.25">
      <c r="A144" s="21">
        <v>2012</v>
      </c>
      <c r="B144" s="22">
        <v>-0.02</v>
      </c>
      <c r="C144" s="22">
        <v>0.9310170075919344</v>
      </c>
      <c r="D144" s="22">
        <v>1.4863857773590259</v>
      </c>
      <c r="E144" s="22">
        <v>0.50662849826968548</v>
      </c>
      <c r="F144" s="22">
        <v>0.9310170075919344</v>
      </c>
      <c r="G144" s="22">
        <v>0.9310170075919344</v>
      </c>
      <c r="H144" s="22">
        <v>1.4863857773590259</v>
      </c>
      <c r="I144" s="22">
        <v>1.4863857773590259</v>
      </c>
      <c r="J144" s="22">
        <v>0.50662849826968548</v>
      </c>
      <c r="K144" s="22">
        <v>0.50662849826968548</v>
      </c>
      <c r="L144" s="22">
        <v>-1.5007825361015201</v>
      </c>
      <c r="M144" s="22">
        <v>-1.5007825361015201</v>
      </c>
      <c r="N144" s="22">
        <v>-1.4312917270506265</v>
      </c>
      <c r="O144" s="22">
        <v>-1.4312917270506265</v>
      </c>
      <c r="P144" s="22">
        <v>1.5356490496552917</v>
      </c>
      <c r="Q144" s="22">
        <v>1.5356490496552917</v>
      </c>
      <c r="R144" s="22">
        <v>0.34499999999999997</v>
      </c>
      <c r="S144" s="22">
        <v>1.4722336614077554</v>
      </c>
      <c r="T144" s="22">
        <v>-1.4312917270506265</v>
      </c>
      <c r="U144" s="17">
        <v>3.6405431678371888E-2</v>
      </c>
      <c r="V144" s="21">
        <v>0</v>
      </c>
      <c r="W144" s="21">
        <v>0</v>
      </c>
      <c r="X144" s="21">
        <v>0</v>
      </c>
      <c r="Y144" s="21">
        <v>0</v>
      </c>
      <c r="Z144" s="21">
        <v>0</v>
      </c>
    </row>
    <row r="145" spans="1:26" x14ac:dyDescent="0.25">
      <c r="A145" s="21">
        <v>2013</v>
      </c>
      <c r="B145" s="22">
        <v>-2.1000000000000001E-2</v>
      </c>
      <c r="C145" s="22">
        <v>0.94367828801371512</v>
      </c>
      <c r="D145" s="22">
        <v>1.4982260446464715</v>
      </c>
      <c r="E145" s="22">
        <v>0.51979636550170338</v>
      </c>
      <c r="F145" s="22">
        <v>0.94367828801371512</v>
      </c>
      <c r="G145" s="22">
        <v>0.94367828801371512</v>
      </c>
      <c r="H145" s="22">
        <v>1.4982260446464715</v>
      </c>
      <c r="I145" s="22">
        <v>1.4982260446464715</v>
      </c>
      <c r="J145" s="22">
        <v>0.51979636550170338</v>
      </c>
      <c r="K145" s="22">
        <v>0.51979636550170338</v>
      </c>
      <c r="L145" s="22">
        <v>-1.4856911727201996</v>
      </c>
      <c r="M145" s="22">
        <v>-1.4856911727201996</v>
      </c>
      <c r="N145" s="22">
        <v>-1.4567168254164364</v>
      </c>
      <c r="O145" s="22">
        <v>-1.4567168254164364</v>
      </c>
      <c r="P145" s="22">
        <v>1.5341942955239138</v>
      </c>
      <c r="Q145" s="22">
        <v>1.5341942955239138</v>
      </c>
      <c r="R145" s="22">
        <v>0.34399999999999997</v>
      </c>
      <c r="S145" s="22">
        <v>1.4740399713722716</v>
      </c>
      <c r="T145" s="22">
        <v>-1.4567168254164364</v>
      </c>
      <c r="U145" s="17">
        <v>3.9699249234697309E-3</v>
      </c>
      <c r="V145" s="21">
        <v>0</v>
      </c>
      <c r="W145" s="21">
        <v>0</v>
      </c>
      <c r="X145" s="21">
        <v>0</v>
      </c>
      <c r="Y145" s="21">
        <v>0</v>
      </c>
      <c r="Z145" s="21">
        <v>0</v>
      </c>
    </row>
    <row r="146" spans="1:26" x14ac:dyDescent="0.25">
      <c r="A146" s="21">
        <v>2014</v>
      </c>
      <c r="B146" s="22">
        <v>-1.7000000000000001E-2</v>
      </c>
      <c r="C146" s="22">
        <v>0.96628917903724398</v>
      </c>
      <c r="D146" s="22">
        <v>1.5414741564053742</v>
      </c>
      <c r="E146" s="22">
        <v>0.53406170946180298</v>
      </c>
      <c r="F146" s="22">
        <v>0.96628917903724398</v>
      </c>
      <c r="G146" s="22">
        <v>0.96628917903724398</v>
      </c>
      <c r="H146" s="22">
        <v>1.5414741564053742</v>
      </c>
      <c r="I146" s="22">
        <v>1.5414741564053742</v>
      </c>
      <c r="J146" s="22">
        <v>0.53406170946180298</v>
      </c>
      <c r="K146" s="22">
        <v>0.53406170946180298</v>
      </c>
      <c r="L146" s="22">
        <v>-1.4487421829656968</v>
      </c>
      <c r="M146" s="22">
        <v>-1.4487421829656968</v>
      </c>
      <c r="N146" s="22">
        <v>-1.487220279709851</v>
      </c>
      <c r="O146" s="22">
        <v>-1.487220279709851</v>
      </c>
      <c r="P146" s="22">
        <v>1.5179664601916205</v>
      </c>
      <c r="Q146" s="22">
        <v>1.5179664601916205</v>
      </c>
      <c r="R146" s="22">
        <v>0.33899999999999997</v>
      </c>
      <c r="S146" s="22">
        <v>1.4702678082012703</v>
      </c>
      <c r="T146" s="22">
        <v>-1.487220279709851</v>
      </c>
      <c r="U146" s="17">
        <v>-2.7102358424263312E-2</v>
      </c>
      <c r="V146" s="21">
        <v>0</v>
      </c>
      <c r="W146" s="21">
        <v>0</v>
      </c>
      <c r="X146" s="21">
        <v>0</v>
      </c>
      <c r="Y146" s="21">
        <v>0</v>
      </c>
      <c r="Z146" s="21">
        <v>0</v>
      </c>
    </row>
    <row r="147" spans="1:26" x14ac:dyDescent="0.25">
      <c r="A147" s="21">
        <v>2015</v>
      </c>
      <c r="B147" s="22">
        <v>-1.1000000000000001E-2</v>
      </c>
      <c r="C147" s="22">
        <v>0.98008021646532495</v>
      </c>
      <c r="D147" s="22">
        <v>1.553929870035319</v>
      </c>
      <c r="E147" s="22">
        <v>0.54717793130773174</v>
      </c>
      <c r="F147" s="22">
        <v>0.98008021646532495</v>
      </c>
      <c r="G147" s="22">
        <v>0.98008021646532495</v>
      </c>
      <c r="H147" s="22">
        <v>1.553929870035319</v>
      </c>
      <c r="I147" s="22">
        <v>1.553929870035319</v>
      </c>
      <c r="J147" s="22">
        <v>0.54717793130773174</v>
      </c>
      <c r="K147" s="22">
        <v>0.54717793130773174</v>
      </c>
      <c r="L147" s="22">
        <v>-1.4326599269738576</v>
      </c>
      <c r="M147" s="22">
        <v>-1.4326599269738576</v>
      </c>
      <c r="N147" s="22">
        <v>-1.4522771228892322</v>
      </c>
      <c r="O147" s="22">
        <v>-1.4522771228892322</v>
      </c>
      <c r="P147" s="22">
        <v>1.5167632043364303</v>
      </c>
      <c r="Q147" s="22">
        <v>1.5167632043364303</v>
      </c>
      <c r="R147" s="22">
        <v>0.34399999999999997</v>
      </c>
      <c r="S147" s="22">
        <v>1.4757490247246023</v>
      </c>
      <c r="T147" s="22">
        <v>-1.4522771228892322</v>
      </c>
      <c r="U147" s="17">
        <v>-2.0329715339860849E-2</v>
      </c>
      <c r="V147" s="21">
        <v>0</v>
      </c>
      <c r="W147" s="21">
        <v>0</v>
      </c>
      <c r="X147" s="21">
        <v>0</v>
      </c>
      <c r="Y147" s="21">
        <v>0</v>
      </c>
      <c r="Z147" s="21">
        <v>0</v>
      </c>
    </row>
    <row r="148" spans="1:26" x14ac:dyDescent="0.25">
      <c r="A148" s="21">
        <v>2016</v>
      </c>
      <c r="B148" s="22">
        <v>-1.2024590163934428E-2</v>
      </c>
      <c r="C148" s="22">
        <v>0.99089337395663479</v>
      </c>
      <c r="D148" s="22">
        <v>1.571349912371131</v>
      </c>
      <c r="E148" s="22">
        <v>0.56125351555287706</v>
      </c>
      <c r="F148" s="22">
        <v>0.99089337395663479</v>
      </c>
      <c r="G148" s="22">
        <v>0.99089337395663479</v>
      </c>
      <c r="H148" s="22">
        <v>1.571349912371131</v>
      </c>
      <c r="I148" s="22">
        <v>1.571349912371131</v>
      </c>
      <c r="J148" s="22">
        <v>0.56125351555287706</v>
      </c>
      <c r="K148" s="22">
        <v>0.56125351555287706</v>
      </c>
      <c r="L148" s="22">
        <v>-1.4221712947907377</v>
      </c>
      <c r="M148" s="22">
        <v>-1.4221712947907377</v>
      </c>
      <c r="N148" s="22">
        <v>-1.4610179073158271</v>
      </c>
      <c r="O148" s="22">
        <v>-1.4610179073158271</v>
      </c>
      <c r="P148" s="22">
        <v>1.5150083065988125</v>
      </c>
      <c r="Q148" s="22">
        <v>1.5150083065988125</v>
      </c>
      <c r="R148" s="22">
        <v>0.34899999999999998</v>
      </c>
      <c r="S148" s="22">
        <v>1.4780122441869834</v>
      </c>
      <c r="T148" s="22">
        <v>-1.4610179073158271</v>
      </c>
      <c r="U148" s="17">
        <v>4.490286106773325E-3</v>
      </c>
      <c r="V148" s="21">
        <v>0</v>
      </c>
      <c r="W148" s="21">
        <v>0</v>
      </c>
      <c r="X148" s="21">
        <v>0</v>
      </c>
      <c r="Y148" s="21">
        <v>0</v>
      </c>
      <c r="Z148" s="21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B802-00E4-4A23-8A0D-70536F003ACF}">
  <dimension ref="A1:CA163"/>
  <sheetViews>
    <sheetView tabSelected="1" topLeftCell="AV108" zoomScale="70" zoomScaleNormal="70" workbookViewId="0">
      <selection activeCell="BO126" sqref="BO126"/>
    </sheetView>
  </sheetViews>
  <sheetFormatPr defaultRowHeight="15" x14ac:dyDescent="0.25"/>
  <cols>
    <col min="1" max="1" width="9.42578125" style="10" customWidth="1"/>
    <col min="2" max="2" width="13.42578125" style="6" customWidth="1"/>
    <col min="3" max="3" width="15" style="10" customWidth="1"/>
    <col min="4" max="4" width="23.140625" style="6" customWidth="1"/>
    <col min="5" max="5" width="16.7109375" style="6" bestFit="1" customWidth="1"/>
    <col min="6" max="6" width="16" style="6" customWidth="1"/>
    <col min="7" max="7" width="14" style="6" bestFit="1" customWidth="1"/>
    <col min="8" max="8" width="8.28515625" style="12" customWidth="1"/>
    <col min="9" max="9" width="9.140625" style="6" customWidth="1"/>
    <col min="10" max="10" width="8.140625" style="4" bestFit="1" customWidth="1"/>
    <col min="11" max="11" width="13.42578125" style="6" customWidth="1"/>
    <col min="12" max="12" width="17.42578125" style="6" bestFit="1" customWidth="1"/>
    <col min="13" max="13" width="17.42578125" style="6" customWidth="1"/>
    <col min="14" max="14" width="10.85546875" style="12" customWidth="1"/>
    <col min="15" max="15" width="9.28515625" style="12" customWidth="1"/>
    <col min="16" max="16" width="19.28515625" bestFit="1" customWidth="1"/>
    <col min="17" max="17" width="22.140625" bestFit="1" customWidth="1"/>
    <col min="18" max="18" width="18.7109375" customWidth="1"/>
    <col min="19" max="19" width="12.85546875" customWidth="1"/>
    <col min="20" max="20" width="12.5703125" style="12" customWidth="1"/>
    <col min="21" max="21" width="9.140625" style="4"/>
    <col min="22" max="22" width="13" style="12" customWidth="1"/>
    <col min="23" max="24" width="14.7109375" style="12" bestFit="1" customWidth="1"/>
    <col min="25" max="25" width="14.28515625" style="12" bestFit="1" customWidth="1"/>
    <col min="26" max="28" width="15" style="12" bestFit="1" customWidth="1"/>
    <col min="29" max="30" width="14.28515625" style="12" bestFit="1" customWidth="1"/>
    <col min="31" max="35" width="9.140625" style="12"/>
    <col min="36" max="36" width="8.140625" style="12" customWidth="1"/>
    <col min="37" max="37" width="9.140625" style="12"/>
    <col min="38" max="38" width="8.5703125" style="12" customWidth="1"/>
    <col min="39" max="39" width="8.42578125" style="12" customWidth="1"/>
    <col min="40" max="40" width="11.42578125" style="12" customWidth="1"/>
    <col min="41" max="41" width="12" style="12" customWidth="1"/>
    <col min="42" max="42" width="12.5703125" style="12" customWidth="1"/>
    <col min="43" max="43" width="9.85546875" style="12" customWidth="1"/>
    <col min="44" max="44" width="10" style="12" customWidth="1"/>
    <col min="45" max="45" width="12.7109375" style="12" customWidth="1"/>
    <col min="46" max="46" width="12.5703125" style="12" customWidth="1"/>
    <col min="47" max="47" width="14.28515625" style="12" bestFit="1" customWidth="1"/>
    <col min="48" max="49" width="13" style="12" bestFit="1" customWidth="1"/>
    <col min="50" max="50" width="12.5703125" style="12" bestFit="1" customWidth="1"/>
    <col min="51" max="54" width="9.140625" style="12"/>
    <col min="55" max="55" width="11.7109375" style="12" bestFit="1" customWidth="1"/>
    <col min="56" max="56" width="10.42578125" style="12" customWidth="1"/>
    <col min="57" max="57" width="9.140625" style="12"/>
    <col min="58" max="58" width="9.7109375" style="12" bestFit="1" customWidth="1"/>
    <col min="59" max="16384" width="9.140625" style="12"/>
  </cols>
  <sheetData>
    <row r="1" spans="1:79" ht="30" x14ac:dyDescent="0.25">
      <c r="A1" s="9" t="s">
        <v>0</v>
      </c>
      <c r="B1" s="11" t="s">
        <v>16</v>
      </c>
      <c r="C1" s="9" t="s">
        <v>4</v>
      </c>
      <c r="D1" s="11" t="s">
        <v>1</v>
      </c>
      <c r="E1" s="11" t="s">
        <v>2</v>
      </c>
      <c r="F1" s="11" t="s">
        <v>5</v>
      </c>
      <c r="G1" s="3" t="s">
        <v>6</v>
      </c>
      <c r="H1" s="3" t="s">
        <v>118</v>
      </c>
      <c r="I1" s="3" t="s">
        <v>119</v>
      </c>
      <c r="J1" s="3" t="s">
        <v>13</v>
      </c>
      <c r="K1" s="11" t="s">
        <v>14</v>
      </c>
      <c r="L1" s="3" t="s">
        <v>15</v>
      </c>
      <c r="M1" s="3" t="s">
        <v>41</v>
      </c>
      <c r="N1" s="3" t="s">
        <v>36</v>
      </c>
      <c r="O1" s="3" t="s">
        <v>35</v>
      </c>
      <c r="P1" s="1" t="s">
        <v>38</v>
      </c>
      <c r="Q1" s="1" t="s">
        <v>39</v>
      </c>
      <c r="R1" s="2" t="s">
        <v>40</v>
      </c>
      <c r="S1" s="2" t="s">
        <v>42</v>
      </c>
      <c r="T1" s="36" t="s">
        <v>43</v>
      </c>
      <c r="U1" s="3" t="s">
        <v>17</v>
      </c>
      <c r="V1" s="9" t="s">
        <v>18</v>
      </c>
      <c r="W1" s="9" t="s">
        <v>20</v>
      </c>
      <c r="X1" s="9" t="s">
        <v>19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13</v>
      </c>
      <c r="AL1" s="3" t="s">
        <v>33</v>
      </c>
      <c r="AM1" s="3" t="s">
        <v>34</v>
      </c>
      <c r="AN1" s="37" t="s">
        <v>44</v>
      </c>
      <c r="AO1" s="3" t="s">
        <v>17</v>
      </c>
      <c r="AP1" s="3" t="s">
        <v>18</v>
      </c>
      <c r="AQ1" s="3" t="s">
        <v>20</v>
      </c>
      <c r="AR1" s="3" t="s">
        <v>19</v>
      </c>
      <c r="AS1" s="3" t="s">
        <v>21</v>
      </c>
      <c r="AT1" s="3" t="s">
        <v>22</v>
      </c>
      <c r="AU1" s="3" t="s">
        <v>23</v>
      </c>
      <c r="AV1" s="3" t="s">
        <v>24</v>
      </c>
      <c r="AW1" s="3" t="s">
        <v>25</v>
      </c>
      <c r="AX1" s="3" t="s">
        <v>26</v>
      </c>
      <c r="AY1" s="3" t="s">
        <v>27</v>
      </c>
      <c r="AZ1" s="3" t="s">
        <v>28</v>
      </c>
      <c r="BA1" s="3" t="s">
        <v>29</v>
      </c>
      <c r="BB1" s="3" t="s">
        <v>30</v>
      </c>
      <c r="BC1" s="3" t="s">
        <v>31</v>
      </c>
      <c r="BD1" s="3" t="s">
        <v>32</v>
      </c>
      <c r="BE1" s="3" t="s">
        <v>13</v>
      </c>
      <c r="BF1" s="3" t="s">
        <v>33</v>
      </c>
      <c r="BG1" s="3" t="s">
        <v>34</v>
      </c>
      <c r="BH1" s="37" t="s">
        <v>45</v>
      </c>
      <c r="BI1" s="3" t="s">
        <v>17</v>
      </c>
      <c r="BJ1" s="3" t="s">
        <v>18</v>
      </c>
      <c r="BK1" s="3" t="s">
        <v>20</v>
      </c>
      <c r="BL1" s="3" t="s">
        <v>19</v>
      </c>
      <c r="BM1" s="3" t="s">
        <v>21</v>
      </c>
      <c r="BN1" s="3" t="s">
        <v>22</v>
      </c>
      <c r="BO1" s="3" t="s">
        <v>23</v>
      </c>
      <c r="BP1" s="3" t="s">
        <v>24</v>
      </c>
      <c r="BQ1" s="3" t="s">
        <v>25</v>
      </c>
      <c r="BR1" s="3" t="s">
        <v>26</v>
      </c>
      <c r="BS1" s="3" t="s">
        <v>27</v>
      </c>
      <c r="BT1" s="3" t="s">
        <v>28</v>
      </c>
      <c r="BU1" s="3" t="s">
        <v>29</v>
      </c>
      <c r="BV1" s="3" t="s">
        <v>30</v>
      </c>
      <c r="BW1" s="3" t="s">
        <v>31</v>
      </c>
      <c r="BX1" s="3" t="s">
        <v>32</v>
      </c>
      <c r="BY1" s="3" t="s">
        <v>13</v>
      </c>
      <c r="BZ1" s="3" t="s">
        <v>33</v>
      </c>
      <c r="CA1" s="3" t="s">
        <v>34</v>
      </c>
    </row>
    <row r="2" spans="1:79" x14ac:dyDescent="0.25">
      <c r="A2" s="10">
        <v>1870</v>
      </c>
      <c r="B2" s="6">
        <v>2.6769857237747913E-2</v>
      </c>
      <c r="C2" s="10">
        <v>101220.94245691424</v>
      </c>
      <c r="D2" s="6">
        <v>1864.7138019600609</v>
      </c>
      <c r="E2" s="6">
        <v>878.7973558085065</v>
      </c>
      <c r="F2" s="6">
        <v>1.064800197529551E-2</v>
      </c>
      <c r="G2" s="6">
        <v>27200.753015383882</v>
      </c>
      <c r="H2" s="6">
        <v>0.5</v>
      </c>
      <c r="I2" s="6">
        <v>0.5</v>
      </c>
      <c r="J2" s="4">
        <v>6.9633009999999995E-2</v>
      </c>
      <c r="K2" s="7">
        <f>EXP(-21.9861318075 + 3.04454074588*LN(L2))</f>
        <v>860.38237251706948</v>
      </c>
      <c r="L2" s="6">
        <v>12594.302994039072</v>
      </c>
      <c r="M2" s="7">
        <f>K2/L2</f>
        <v>6.8315203542767836E-2</v>
      </c>
      <c r="N2" s="12">
        <v>4669.2485306465105</v>
      </c>
      <c r="O2" s="12">
        <f t="shared" ref="O2:O65" si="0">1-(W3-N2)/W2</f>
        <v>-8.388974245626013E-3</v>
      </c>
      <c r="P2" s="8">
        <v>13950</v>
      </c>
      <c r="Q2" s="8">
        <v>525.09932905462836</v>
      </c>
      <c r="R2" s="8">
        <v>61.219531443164477</v>
      </c>
      <c r="S2" s="8">
        <f>(P2-Q2)/P2*R2/(24*5)</f>
        <v>0.49095945564295107</v>
      </c>
      <c r="T2" s="36"/>
      <c r="U2" s="4">
        <f t="shared" ref="U2:V33" si="1">B2</f>
        <v>2.6769857237747913E-2</v>
      </c>
      <c r="V2" s="29">
        <f t="shared" si="1"/>
        <v>101220.94245691424</v>
      </c>
      <c r="W2" s="29">
        <f t="shared" ref="W2:W65" si="2">D2/F2</f>
        <v>175123.35237036902</v>
      </c>
      <c r="X2" s="29">
        <f t="shared" ref="X2:X65" si="3">E2/F2</f>
        <v>82531.667241179079</v>
      </c>
      <c r="Y2" s="12">
        <f>$V2*0.5</f>
        <v>50610.471228457121</v>
      </c>
      <c r="Z2" s="12">
        <f>$V2*0.5</f>
        <v>50610.471228457121</v>
      </c>
      <c r="AA2" s="12">
        <f t="shared" ref="AA2:AA65" si="4">W2*I2</f>
        <v>87561.676185184508</v>
      </c>
      <c r="AB2" s="12">
        <f t="shared" ref="AB2:AB65" si="5">W2*(1-I2)</f>
        <v>87561.676185184508</v>
      </c>
      <c r="AC2" s="12">
        <f>((Y2-AA3+(1-$O$153)*AA2)/((Y2-AA3+(1-$O$153)*AA2)+(Z2-AB3+(1-$O$153)*AB2)))*X2</f>
        <v>41265.833620589539</v>
      </c>
      <c r="AD2" s="12">
        <f>((Z2-AB3+(1-$O$153)*AB2)/((Y2-AA3+(1-$O$153)*AA2)+(Z2-AB3+(1-$O$153)*AB2)))*X2</f>
        <v>41265.833620589539</v>
      </c>
      <c r="AE2" s="12">
        <v>0.47175614925953147</v>
      </c>
      <c r="AF2" s="12">
        <f>(P2*0.5-Q2)/(P2*0.5)*(R2/24/5)</f>
        <v>0.47175614925953147</v>
      </c>
      <c r="AK2" s="12">
        <f t="shared" ref="AK2:AK65" si="6">J2</f>
        <v>6.9633009999999995E-2</v>
      </c>
      <c r="AM2" s="12">
        <f t="shared" ref="AM2:AM65" si="7">M2</f>
        <v>6.8315203542767836E-2</v>
      </c>
      <c r="AN2" s="37"/>
      <c r="AO2" s="12">
        <f t="shared" ref="AO2:AO65" si="8">U2</f>
        <v>2.6769857237747913E-2</v>
      </c>
      <c r="AP2" s="12">
        <f t="shared" ref="AP2:AP65" si="9">V2*1000/G2</f>
        <v>3721.2551578872431</v>
      </c>
      <c r="AQ2" s="12">
        <f t="shared" ref="AQ2:AQ65" si="10">W2*1000/G2</f>
        <v>6438.1803059395015</v>
      </c>
      <c r="AR2" s="12">
        <f t="shared" ref="AR2:AR65" si="11">X2*1000/G2</f>
        <v>3034.1684730015299</v>
      </c>
      <c r="AS2" s="12">
        <f>Y2*1000/(G2*0.5)</f>
        <v>3721.2551578872431</v>
      </c>
      <c r="AT2" s="12">
        <v>3721.2551578872431</v>
      </c>
      <c r="AU2" s="12">
        <f>AA2*1000/(G2*0.5)</f>
        <v>6438.1803059395015</v>
      </c>
      <c r="AV2" s="12">
        <f>AB2*1000/(G2*0.5)</f>
        <v>6438.1803059395015</v>
      </c>
      <c r="AW2" s="12">
        <f>AC2*1000/(G2*0.5)</f>
        <v>3034.1684730015299</v>
      </c>
      <c r="AX2" s="12">
        <f>AD2*1000/(G2*0.5)</f>
        <v>3034.1684730015299</v>
      </c>
      <c r="AY2" s="12">
        <f>AE2</f>
        <v>0.47175614925953147</v>
      </c>
      <c r="AZ2" s="12">
        <f>AF2</f>
        <v>0.47175614925953147</v>
      </c>
      <c r="BA2" s="12">
        <f>AM2*(AP2/AS2)</f>
        <v>6.8315203542767836E-2</v>
      </c>
      <c r="BB2" s="12">
        <f>AM2*(AP2/AT2)</f>
        <v>6.8315203542767836E-2</v>
      </c>
      <c r="BC2" s="12">
        <f>AS2/(AU2^0.3)/(AY2^0.7)</f>
        <v>453.37566975787615</v>
      </c>
      <c r="BD2" s="12">
        <f>AT2/(AV2^0.3)/(AZ2^0.7)</f>
        <v>453.37566975787615</v>
      </c>
      <c r="BE2" s="12">
        <f>AK2</f>
        <v>6.9633009999999995E-2</v>
      </c>
      <c r="BF2" s="12">
        <f t="shared" ref="BF2:BF65" si="12">AP2/(AQ2^0.3)/(S2^0.7)</f>
        <v>440.88829487658438</v>
      </c>
      <c r="BG2" s="12">
        <f>AM2</f>
        <v>6.8315203542767836E-2</v>
      </c>
      <c r="BH2" s="37"/>
      <c r="BI2" s="12">
        <f>AO2</f>
        <v>2.6769857237747913E-2</v>
      </c>
      <c r="BJ2" s="12">
        <f t="shared" ref="BJ2:BR17" si="13">LN(AP2/$AP$153)</f>
        <v>-1.0431177278326342</v>
      </c>
      <c r="BK2" s="12">
        <f t="shared" si="13"/>
        <v>-0.49493280824379515</v>
      </c>
      <c r="BL2" s="12">
        <f t="shared" si="13"/>
        <v>-1.2472413395119828</v>
      </c>
      <c r="BM2" s="12">
        <f t="shared" si="13"/>
        <v>-1.0431177278326342</v>
      </c>
      <c r="BN2" s="12">
        <f t="shared" si="13"/>
        <v>-1.0431177278326342</v>
      </c>
      <c r="BO2" s="12">
        <f t="shared" si="13"/>
        <v>-0.49493280824379515</v>
      </c>
      <c r="BP2" s="12">
        <f t="shared" si="13"/>
        <v>-0.49493280824379515</v>
      </c>
      <c r="BQ2" s="12">
        <f t="shared" si="13"/>
        <v>-1.2472413395119828</v>
      </c>
      <c r="BR2" s="12">
        <f t="shared" si="13"/>
        <v>-1.2472413395119828</v>
      </c>
      <c r="BS2" s="12">
        <v>-0.75129305982207517</v>
      </c>
      <c r="BT2" s="12">
        <f>LN(AZ2)</f>
        <v>-0.75129305982207517</v>
      </c>
      <c r="BU2" s="12">
        <f>LN(BA2)</f>
        <v>-2.6836229377221024</v>
      </c>
      <c r="BV2" s="12">
        <f>LN(BB2)</f>
        <v>-2.6836229377221024</v>
      </c>
      <c r="BW2" s="12">
        <f>LN(BC2/$AP$153^0.7)</f>
        <v>-0.368732743484042</v>
      </c>
      <c r="BX2" s="12">
        <f>LN(BD2/$AP$153^0.7)</f>
        <v>-0.368732743484042</v>
      </c>
      <c r="BY2" s="12">
        <f>BE2</f>
        <v>6.9633009999999995E-2</v>
      </c>
      <c r="BZ2" s="12">
        <f>LN(BF2/$AP$153^0.7)</f>
        <v>-0.39666227459581627</v>
      </c>
      <c r="CA2" s="12">
        <f>LN(BG2)</f>
        <v>-2.6836229377221024</v>
      </c>
    </row>
    <row r="3" spans="1:79" x14ac:dyDescent="0.25">
      <c r="A3" s="10">
        <v>1871</v>
      </c>
      <c r="B3" s="6">
        <v>8.4401391911182789E-4</v>
      </c>
      <c r="C3" s="10">
        <v>107008.24259638456</v>
      </c>
      <c r="D3" s="6">
        <v>1958.0888578130682</v>
      </c>
      <c r="E3" s="6">
        <v>924.85591743369037</v>
      </c>
      <c r="F3" s="6">
        <v>1.0802551178233446E-2</v>
      </c>
      <c r="G3" s="6">
        <v>27516.466</v>
      </c>
      <c r="H3" s="6">
        <v>0.5</v>
      </c>
      <c r="I3" s="6">
        <v>0.5</v>
      </c>
      <c r="J3" s="4">
        <v>6.6399680000000003E-2</v>
      </c>
      <c r="K3" s="7">
        <f t="shared" ref="K3:K23" si="14">EXP(-21.9861318075 + 3.04454074588*LN(L3))</f>
        <v>898.47209544922828</v>
      </c>
      <c r="L3" s="6">
        <v>12774.779827297705</v>
      </c>
      <c r="M3" s="7">
        <f t="shared" ref="M3:M23" si="15">K3/L3</f>
        <v>7.0331708851007674E-2</v>
      </c>
      <c r="N3" s="12">
        <v>5188.0539229405667</v>
      </c>
      <c r="O3" s="12">
        <f t="shared" si="0"/>
        <v>-5.202996332570331E-2</v>
      </c>
      <c r="P3" s="8">
        <v>14049.999999999998</v>
      </c>
      <c r="Q3" s="8">
        <v>432.72</v>
      </c>
      <c r="R3" s="8">
        <v>60.93762335672691</v>
      </c>
      <c r="S3" s="8">
        <f t="shared" ref="S3:S66" si="16">(P3-Q3)/P3*R3/(24*5)</f>
        <v>0.49217359417739637</v>
      </c>
      <c r="T3" s="36"/>
      <c r="U3" s="4">
        <f t="shared" si="1"/>
        <v>8.4401391911182789E-4</v>
      </c>
      <c r="V3" s="29">
        <f t="shared" si="1"/>
        <v>107008.24259638456</v>
      </c>
      <c r="W3" s="29">
        <f t="shared" si="2"/>
        <v>181261.70619385826</v>
      </c>
      <c r="X3" s="29">
        <f t="shared" si="3"/>
        <v>85614.583275219731</v>
      </c>
      <c r="Y3" s="12">
        <f t="shared" ref="Y3:Z34" si="17">$V3*0.5</f>
        <v>53504.12129819228</v>
      </c>
      <c r="Z3" s="12">
        <f t="shared" si="17"/>
        <v>53504.12129819228</v>
      </c>
      <c r="AA3" s="12">
        <f t="shared" si="4"/>
        <v>90630.853096929131</v>
      </c>
      <c r="AB3" s="12">
        <f t="shared" si="5"/>
        <v>90630.853096929131</v>
      </c>
      <c r="AC3" s="12">
        <f t="shared" ref="AC3:AC66" si="18">((Y3-AA4+(1-$O$153)*AA3)/((Y3-AA4+(1-$O$153)*AA3)+(Z3-AB4+(1-$O$153)*AB3)))*X3</f>
        <v>42807.291637609866</v>
      </c>
      <c r="AD3" s="12">
        <f t="shared" ref="AD3:AD66" si="19">((Z3-AB4+(1-$O$153)*AB3)/((Y3-AA4+(1-$O$153)*AA3)+(Z3-AB4+(1-$O$153)*AB3)))*X3</f>
        <v>42807.291637609866</v>
      </c>
      <c r="AE3" s="12">
        <v>0.4765336603820684</v>
      </c>
      <c r="AF3" s="12">
        <f t="shared" ref="AF3:AF66" si="20">(P3*0.5-Q3)/(P3*0.5)*(R3/24/5)</f>
        <v>0.4765336603820684</v>
      </c>
      <c r="AK3" s="12">
        <f t="shared" si="6"/>
        <v>6.6399680000000003E-2</v>
      </c>
      <c r="AM3" s="12">
        <f t="shared" si="7"/>
        <v>7.0331708851007674E-2</v>
      </c>
      <c r="AN3" s="37"/>
      <c r="AO3" s="12">
        <f t="shared" si="8"/>
        <v>8.4401391911182789E-4</v>
      </c>
      <c r="AP3" s="12">
        <f t="shared" si="9"/>
        <v>3888.8803015759563</v>
      </c>
      <c r="AQ3" s="12">
        <f t="shared" si="10"/>
        <v>6587.3904808073194</v>
      </c>
      <c r="AR3" s="12">
        <f t="shared" si="11"/>
        <v>3111.3945837092501</v>
      </c>
      <c r="AS3" s="12">
        <f t="shared" ref="AS3:AS66" si="21">Y3*1000/(G3*0.5)</f>
        <v>3888.8803015759563</v>
      </c>
      <c r="AT3" s="12">
        <v>3888.8803015759563</v>
      </c>
      <c r="AU3" s="12">
        <f t="shared" ref="AU3:AU66" si="22">AA3*1000/(G3*0.5)</f>
        <v>6587.3904808073194</v>
      </c>
      <c r="AV3" s="12">
        <f t="shared" ref="AV3:AV66" si="23">AB3*1000/(G3*0.5)</f>
        <v>6587.3904808073194</v>
      </c>
      <c r="AW3" s="12">
        <f t="shared" ref="AW3:AW66" si="24">AC3*1000/(G3*0.5)</f>
        <v>3111.3945837092501</v>
      </c>
      <c r="AX3" s="12">
        <f t="shared" ref="AX3:AX66" si="25">AD3*1000/(G3*0.5)</f>
        <v>3111.3945837092501</v>
      </c>
      <c r="AY3" s="12">
        <f t="shared" ref="AY3:AZ66" si="26">AE3</f>
        <v>0.4765336603820684</v>
      </c>
      <c r="AZ3" s="12">
        <f t="shared" si="26"/>
        <v>0.4765336603820684</v>
      </c>
      <c r="BA3" s="12">
        <f t="shared" ref="BA3:BA66" si="27">AM3*(AP3/AS3)</f>
        <v>7.0331708851007674E-2</v>
      </c>
      <c r="BB3" s="12">
        <f t="shared" ref="BB3:BB66" si="28">AM3*(AP3/AT3)</f>
        <v>7.0331708851007674E-2</v>
      </c>
      <c r="BC3" s="12">
        <f t="shared" ref="BC3:BD66" si="29">AS3/(AU3^0.3)/(AY3^0.7)</f>
        <v>467.24541193445089</v>
      </c>
      <c r="BD3" s="12">
        <f t="shared" si="29"/>
        <v>467.24541193445089</v>
      </c>
      <c r="BE3" s="12">
        <f t="shared" ref="BE3:BE66" si="30">AK3</f>
        <v>6.6399680000000003E-2</v>
      </c>
      <c r="BF3" s="12">
        <f t="shared" si="12"/>
        <v>456.80172676289095</v>
      </c>
      <c r="BG3" s="12">
        <f t="shared" ref="BG3:BG66" si="31">AM3</f>
        <v>7.0331708851007674E-2</v>
      </c>
      <c r="BH3" s="37"/>
      <c r="BI3" s="12">
        <f t="shared" ref="BI3:BI66" si="32">AO3</f>
        <v>8.4401391911182789E-4</v>
      </c>
      <c r="BJ3" s="12">
        <f t="shared" si="13"/>
        <v>-0.9990574712580309</v>
      </c>
      <c r="BK3" s="12">
        <f t="shared" si="13"/>
        <v>-0.47202145881771745</v>
      </c>
      <c r="BL3" s="12">
        <f t="shared" si="13"/>
        <v>-1.2221077023621891</v>
      </c>
      <c r="BM3" s="12">
        <f t="shared" si="13"/>
        <v>-0.9990574712580309</v>
      </c>
      <c r="BN3" s="12">
        <f t="shared" si="13"/>
        <v>-0.9990574712580309</v>
      </c>
      <c r="BO3" s="12">
        <f t="shared" si="13"/>
        <v>-0.47202145881771745</v>
      </c>
      <c r="BP3" s="12">
        <f t="shared" si="13"/>
        <v>-0.47202145881771745</v>
      </c>
      <c r="BQ3" s="12">
        <f t="shared" si="13"/>
        <v>-1.2221077023621891</v>
      </c>
      <c r="BR3" s="12">
        <f t="shared" si="13"/>
        <v>-1.2221077023621891</v>
      </c>
      <c r="BS3" s="12">
        <v>-0.7412169174970622</v>
      </c>
      <c r="BT3" s="12">
        <f t="shared" ref="BT3:BV66" si="33">LN(AZ3)</f>
        <v>-0.7412169174970622</v>
      </c>
      <c r="BU3" s="12">
        <f t="shared" si="33"/>
        <v>-2.654532531346022</v>
      </c>
      <c r="BV3" s="12">
        <f t="shared" si="33"/>
        <v>-2.654532531346022</v>
      </c>
      <c r="BW3" s="12">
        <f t="shared" ref="BW3:BX66" si="34">LN(BC3/$AP$153^0.7)</f>
        <v>-0.33859919136477107</v>
      </c>
      <c r="BX3" s="12">
        <f t="shared" si="34"/>
        <v>-0.33859919136477107</v>
      </c>
      <c r="BY3" s="12">
        <f t="shared" ref="BY3:BY66" si="35">BE3</f>
        <v>6.6399680000000003E-2</v>
      </c>
      <c r="BZ3" s="12">
        <f t="shared" ref="BZ3:BZ66" si="36">LN(BF3/$AP$153^0.7)</f>
        <v>-0.36120437989374204</v>
      </c>
      <c r="CA3" s="12">
        <f t="shared" ref="CA3:CA66" si="37">LN(BG3)</f>
        <v>-2.654532531346022</v>
      </c>
    </row>
    <row r="4" spans="1:79" x14ac:dyDescent="0.25">
      <c r="A4" s="10">
        <v>1872</v>
      </c>
      <c r="B4" s="6">
        <v>-1.208314269028108E-3</v>
      </c>
      <c r="C4" s="10">
        <v>107483.91979435933</v>
      </c>
      <c r="D4" s="6">
        <v>2222.883792321597</v>
      </c>
      <c r="E4" s="6">
        <v>981.0473626164146</v>
      </c>
      <c r="F4" s="6">
        <v>1.1348145361057398E-2</v>
      </c>
      <c r="G4" s="6">
        <v>27854.79994157255</v>
      </c>
      <c r="H4" s="6">
        <v>0.5</v>
      </c>
      <c r="I4" s="6">
        <v>0.5</v>
      </c>
      <c r="J4" s="4">
        <v>6.8000000000000005E-2</v>
      </c>
      <c r="K4" s="7">
        <f t="shared" si="14"/>
        <v>940.42351843273411</v>
      </c>
      <c r="L4" s="6">
        <v>12967.703489689957</v>
      </c>
      <c r="M4" s="7">
        <f t="shared" si="15"/>
        <v>7.2520436573863908E-2</v>
      </c>
      <c r="N4" s="12">
        <v>5551.2176975464063</v>
      </c>
      <c r="O4" s="12">
        <f t="shared" si="0"/>
        <v>-5.8213049711950182E-2</v>
      </c>
      <c r="P4" s="8">
        <v>14150</v>
      </c>
      <c r="Q4" s="8">
        <v>327.07297007569093</v>
      </c>
      <c r="R4" s="8">
        <v>59.746161157064904</v>
      </c>
      <c r="S4" s="8">
        <f t="shared" si="16"/>
        <v>0.4863762226102511</v>
      </c>
      <c r="T4" s="36"/>
      <c r="U4" s="4">
        <f t="shared" si="1"/>
        <v>-1.208314269028108E-3</v>
      </c>
      <c r="V4" s="29">
        <f t="shared" si="1"/>
        <v>107483.91979435933</v>
      </c>
      <c r="W4" s="29">
        <f t="shared" si="2"/>
        <v>195880.80004241969</v>
      </c>
      <c r="X4" s="29">
        <f t="shared" si="3"/>
        <v>86450.017285027308</v>
      </c>
      <c r="Y4" s="12">
        <f t="shared" si="17"/>
        <v>53741.959897179666</v>
      </c>
      <c r="Z4" s="12">
        <f t="shared" si="17"/>
        <v>53741.959897179666</v>
      </c>
      <c r="AA4" s="12">
        <f t="shared" si="4"/>
        <v>97940.400021209847</v>
      </c>
      <c r="AB4" s="12">
        <f t="shared" si="5"/>
        <v>97940.400021209847</v>
      </c>
      <c r="AC4" s="12">
        <f t="shared" si="18"/>
        <v>43225.008642513654</v>
      </c>
      <c r="AD4" s="12">
        <f t="shared" si="19"/>
        <v>43225.008642513654</v>
      </c>
      <c r="AE4" s="12">
        <v>0.47486776891162791</v>
      </c>
      <c r="AF4" s="12">
        <f t="shared" si="20"/>
        <v>0.47486776891162791</v>
      </c>
      <c r="AK4" s="12">
        <f t="shared" si="6"/>
        <v>6.8000000000000005E-2</v>
      </c>
      <c r="AM4" s="12">
        <f t="shared" si="7"/>
        <v>7.2520436573863908E-2</v>
      </c>
      <c r="AN4" s="37"/>
      <c r="AO4" s="12">
        <f t="shared" si="8"/>
        <v>-1.208314269028108E-3</v>
      </c>
      <c r="AP4" s="12">
        <f t="shared" si="9"/>
        <v>3858.7216573019587</v>
      </c>
      <c r="AQ4" s="12">
        <f t="shared" si="10"/>
        <v>7032.2099046948388</v>
      </c>
      <c r="AR4" s="12">
        <f t="shared" si="11"/>
        <v>3103.5949806267663</v>
      </c>
      <c r="AS4" s="12">
        <f t="shared" si="21"/>
        <v>3858.7216573019587</v>
      </c>
      <c r="AT4" s="12">
        <v>3858.7216573019587</v>
      </c>
      <c r="AU4" s="12">
        <f t="shared" si="22"/>
        <v>7032.2099046948388</v>
      </c>
      <c r="AV4" s="12">
        <f t="shared" si="23"/>
        <v>7032.2099046948388</v>
      </c>
      <c r="AW4" s="12">
        <f t="shared" si="24"/>
        <v>3103.5949806267663</v>
      </c>
      <c r="AX4" s="12">
        <f t="shared" si="25"/>
        <v>3103.5949806267663</v>
      </c>
      <c r="AY4" s="12">
        <f t="shared" si="26"/>
        <v>0.47486776891162791</v>
      </c>
      <c r="AZ4" s="12">
        <f t="shared" si="26"/>
        <v>0.47486776891162791</v>
      </c>
      <c r="BA4" s="12">
        <f t="shared" si="27"/>
        <v>7.2520436573863908E-2</v>
      </c>
      <c r="BB4" s="12">
        <f t="shared" si="28"/>
        <v>7.2520436573863908E-2</v>
      </c>
      <c r="BC4" s="12">
        <f t="shared" si="29"/>
        <v>455.73776646186263</v>
      </c>
      <c r="BD4" s="12">
        <f t="shared" si="29"/>
        <v>455.73776646186263</v>
      </c>
      <c r="BE4" s="12">
        <f t="shared" si="30"/>
        <v>6.8000000000000005E-2</v>
      </c>
      <c r="BF4" s="12">
        <f t="shared" si="12"/>
        <v>448.16224813291427</v>
      </c>
      <c r="BG4" s="12">
        <f t="shared" si="31"/>
        <v>7.2520436573863908E-2</v>
      </c>
      <c r="BH4" s="37"/>
      <c r="BI4" s="12">
        <f t="shared" si="32"/>
        <v>-1.208314269028108E-3</v>
      </c>
      <c r="BJ4" s="12">
        <f t="shared" si="13"/>
        <v>-1.0068427954818111</v>
      </c>
      <c r="BK4" s="12">
        <f t="shared" si="13"/>
        <v>-0.40667773737706636</v>
      </c>
      <c r="BL4" s="12">
        <f t="shared" si="13"/>
        <v>-1.2246176364807859</v>
      </c>
      <c r="BM4" s="12">
        <f t="shared" si="13"/>
        <v>-1.0068427954818111</v>
      </c>
      <c r="BN4" s="12">
        <f t="shared" si="13"/>
        <v>-1.0068427954818111</v>
      </c>
      <c r="BO4" s="12">
        <f t="shared" si="13"/>
        <v>-0.40667773737706636</v>
      </c>
      <c r="BP4" s="12">
        <f t="shared" si="13"/>
        <v>-0.40667773737706636</v>
      </c>
      <c r="BQ4" s="12">
        <f t="shared" si="13"/>
        <v>-1.2246176364807859</v>
      </c>
      <c r="BR4" s="12">
        <f t="shared" si="13"/>
        <v>-1.2246176364807859</v>
      </c>
      <c r="BS4" s="12">
        <v>-0.74471889494142363</v>
      </c>
      <c r="BT4" s="12">
        <f t="shared" si="33"/>
        <v>-0.74471889494142363</v>
      </c>
      <c r="BU4" s="12">
        <f t="shared" si="33"/>
        <v>-2.6238868730658425</v>
      </c>
      <c r="BV4" s="12">
        <f t="shared" si="33"/>
        <v>-2.6238868730658425</v>
      </c>
      <c r="BW4" s="12">
        <f t="shared" si="34"/>
        <v>-0.3635362478096939</v>
      </c>
      <c r="BX4" s="12">
        <f t="shared" si="34"/>
        <v>-0.3635362478096939</v>
      </c>
      <c r="BY4" s="12">
        <f t="shared" si="35"/>
        <v>6.8000000000000005E-2</v>
      </c>
      <c r="BZ4" s="12">
        <f t="shared" si="36"/>
        <v>-0.38029849049583347</v>
      </c>
      <c r="CA4" s="12">
        <f t="shared" si="37"/>
        <v>-2.6238868730658425</v>
      </c>
    </row>
    <row r="5" spans="1:79" x14ac:dyDescent="0.25">
      <c r="A5" s="10">
        <v>1873</v>
      </c>
      <c r="B5" s="6">
        <v>4.0120889739895915E-2</v>
      </c>
      <c r="C5" s="10">
        <v>108195.81264371911</v>
      </c>
      <c r="D5" s="6">
        <v>2512.7645627309339</v>
      </c>
      <c r="E5" s="6">
        <v>1034.4752941016279</v>
      </c>
      <c r="F5" s="6">
        <v>1.1806171415193389E-2</v>
      </c>
      <c r="G5" s="6">
        <v>28197.68113453847</v>
      </c>
      <c r="H5" s="6">
        <v>0.5</v>
      </c>
      <c r="I5" s="6">
        <v>0.5</v>
      </c>
      <c r="J5" s="4">
        <v>6.8000000000000005E-2</v>
      </c>
      <c r="K5" s="7">
        <f t="shared" si="14"/>
        <v>958.14320250656237</v>
      </c>
      <c r="L5" s="6">
        <v>13047.456313290988</v>
      </c>
      <c r="M5" s="7">
        <f t="shared" si="15"/>
        <v>7.3435248948144433E-2</v>
      </c>
      <c r="N5" s="12">
        <v>5447.4566190875948</v>
      </c>
      <c r="O5" s="12">
        <f t="shared" si="0"/>
        <v>-4.0964013426979973E-2</v>
      </c>
      <c r="P5" s="8">
        <v>14250</v>
      </c>
      <c r="Q5" s="8">
        <v>342.06042626298182</v>
      </c>
      <c r="R5" s="8">
        <v>58.395126351671657</v>
      </c>
      <c r="S5" s="8">
        <f t="shared" si="16"/>
        <v>0.47494496415192256</v>
      </c>
      <c r="T5" s="36"/>
      <c r="U5" s="4">
        <f t="shared" si="1"/>
        <v>4.0120889739895915E-2</v>
      </c>
      <c r="V5" s="29">
        <f t="shared" si="1"/>
        <v>108195.81264371911</v>
      </c>
      <c r="W5" s="29">
        <f t="shared" si="2"/>
        <v>212834.83649045206</v>
      </c>
      <c r="X5" s="29">
        <f t="shared" si="3"/>
        <v>87621.571610451065</v>
      </c>
      <c r="Y5" s="12">
        <f t="shared" si="17"/>
        <v>54097.906321859555</v>
      </c>
      <c r="Z5" s="12">
        <f t="shared" si="17"/>
        <v>54097.906321859555</v>
      </c>
      <c r="AA5" s="12">
        <f t="shared" si="4"/>
        <v>106417.41824522603</v>
      </c>
      <c r="AB5" s="12">
        <f t="shared" si="5"/>
        <v>106417.41824522603</v>
      </c>
      <c r="AC5" s="12">
        <f t="shared" si="18"/>
        <v>43810.785805225532</v>
      </c>
      <c r="AD5" s="12">
        <f t="shared" si="19"/>
        <v>43810.785805225532</v>
      </c>
      <c r="AE5" s="12">
        <v>0.46326387537324798</v>
      </c>
      <c r="AF5" s="12">
        <f t="shared" si="20"/>
        <v>0.46326387537324798</v>
      </c>
      <c r="AK5" s="12">
        <f t="shared" si="6"/>
        <v>6.8000000000000005E-2</v>
      </c>
      <c r="AM5" s="12">
        <f t="shared" si="7"/>
        <v>7.3435248948144433E-2</v>
      </c>
      <c r="AN5" s="37"/>
      <c r="AO5" s="12">
        <f t="shared" si="8"/>
        <v>4.0120889739895915E-2</v>
      </c>
      <c r="AP5" s="12">
        <f t="shared" si="9"/>
        <v>3837.0464623487564</v>
      </c>
      <c r="AQ5" s="12">
        <f t="shared" si="10"/>
        <v>7547.9552901872212</v>
      </c>
      <c r="AR5" s="12">
        <f t="shared" si="11"/>
        <v>3107.4034489710607</v>
      </c>
      <c r="AS5" s="12">
        <f t="shared" si="21"/>
        <v>3837.0464623487564</v>
      </c>
      <c r="AT5" s="12">
        <v>3837.0464623487564</v>
      </c>
      <c r="AU5" s="12">
        <f t="shared" si="22"/>
        <v>7547.9552901872212</v>
      </c>
      <c r="AV5" s="12">
        <f t="shared" si="23"/>
        <v>7547.9552901872212</v>
      </c>
      <c r="AW5" s="12">
        <f t="shared" si="24"/>
        <v>3107.4034489710607</v>
      </c>
      <c r="AX5" s="12">
        <f t="shared" si="25"/>
        <v>3107.4034489710607</v>
      </c>
      <c r="AY5" s="12">
        <f t="shared" si="26"/>
        <v>0.46326387537324798</v>
      </c>
      <c r="AZ5" s="12">
        <f t="shared" si="26"/>
        <v>0.46326387537324798</v>
      </c>
      <c r="BA5" s="12">
        <f t="shared" si="27"/>
        <v>7.3435248948144433E-2</v>
      </c>
      <c r="BB5" s="12">
        <f t="shared" si="28"/>
        <v>7.3435248948144433E-2</v>
      </c>
      <c r="BC5" s="12">
        <f t="shared" si="29"/>
        <v>451.40707047769041</v>
      </c>
      <c r="BD5" s="12">
        <f t="shared" si="29"/>
        <v>451.40707047769041</v>
      </c>
      <c r="BE5" s="12">
        <f t="shared" si="30"/>
        <v>6.8000000000000005E-2</v>
      </c>
      <c r="BF5" s="12">
        <f t="shared" si="12"/>
        <v>443.60656152620351</v>
      </c>
      <c r="BG5" s="12">
        <f t="shared" si="31"/>
        <v>7.3435248948144433E-2</v>
      </c>
      <c r="BH5" s="37"/>
      <c r="BI5" s="12">
        <f t="shared" si="32"/>
        <v>4.0120889739895915E-2</v>
      </c>
      <c r="BJ5" s="12">
        <f t="shared" si="13"/>
        <v>-1.0124758270209344</v>
      </c>
      <c r="BK5" s="12">
        <f t="shared" si="13"/>
        <v>-0.33590204315246353</v>
      </c>
      <c r="BL5" s="12">
        <f t="shared" si="13"/>
        <v>-1.2233912736456376</v>
      </c>
      <c r="BM5" s="12">
        <f t="shared" si="13"/>
        <v>-1.0124758270209344</v>
      </c>
      <c r="BN5" s="12">
        <f t="shared" si="13"/>
        <v>-1.0124758270209344</v>
      </c>
      <c r="BO5" s="12">
        <f t="shared" si="13"/>
        <v>-0.33590204315246353</v>
      </c>
      <c r="BP5" s="12">
        <f t="shared" si="13"/>
        <v>-0.33590204315246353</v>
      </c>
      <c r="BQ5" s="12">
        <f t="shared" si="13"/>
        <v>-1.2233912736456376</v>
      </c>
      <c r="BR5" s="12">
        <f t="shared" si="13"/>
        <v>-1.2233912736456376</v>
      </c>
      <c r="BS5" s="12">
        <v>-0.76945846202939772</v>
      </c>
      <c r="BT5" s="12">
        <f t="shared" si="33"/>
        <v>-0.76945846202939772</v>
      </c>
      <c r="BU5" s="12">
        <f t="shared" si="33"/>
        <v>-2.6113512277344721</v>
      </c>
      <c r="BV5" s="12">
        <f t="shared" si="33"/>
        <v>-2.6113512277344721</v>
      </c>
      <c r="BW5" s="12">
        <f t="shared" si="34"/>
        <v>-0.37308429065461646</v>
      </c>
      <c r="BX5" s="12">
        <f t="shared" si="34"/>
        <v>-0.37308429065461646</v>
      </c>
      <c r="BY5" s="12">
        <f t="shared" si="35"/>
        <v>6.8000000000000005E-2</v>
      </c>
      <c r="BZ5" s="12">
        <f t="shared" si="36"/>
        <v>-0.39051577145262034</v>
      </c>
      <c r="CA5" s="12">
        <f t="shared" si="37"/>
        <v>-2.6113512277344721</v>
      </c>
    </row>
    <row r="6" spans="1:79" x14ac:dyDescent="0.25">
      <c r="A6" s="10">
        <v>1874</v>
      </c>
      <c r="B6" s="6">
        <v>8.232507390868174E-2</v>
      </c>
      <c r="C6" s="10">
        <v>112689.20184772029</v>
      </c>
      <c r="D6" s="6">
        <v>2569.9045222827745</v>
      </c>
      <c r="E6" s="6">
        <v>1034.4752941016279</v>
      </c>
      <c r="F6" s="6">
        <v>1.1321122295622276E-2</v>
      </c>
      <c r="G6" s="6">
        <v>28545.073488859711</v>
      </c>
      <c r="H6" s="6">
        <v>0.5</v>
      </c>
      <c r="I6" s="6">
        <v>0.5</v>
      </c>
      <c r="J6" s="4">
        <v>6.7000000000000004E-2</v>
      </c>
      <c r="K6" s="7">
        <f t="shared" si="14"/>
        <v>965.67505796626699</v>
      </c>
      <c r="L6" s="6">
        <v>13081.055812393455</v>
      </c>
      <c r="M6" s="7">
        <f t="shared" si="15"/>
        <v>7.3822409430540942E-2</v>
      </c>
      <c r="N6" s="12">
        <v>6173.7841682992739</v>
      </c>
      <c r="O6" s="12">
        <f t="shared" si="0"/>
        <v>3.313215684908688E-2</v>
      </c>
      <c r="P6" s="8">
        <v>14350</v>
      </c>
      <c r="Q6" s="8">
        <v>406.24503113888403</v>
      </c>
      <c r="R6" s="8">
        <v>57.734350165866232</v>
      </c>
      <c r="S6" s="8">
        <f t="shared" si="16"/>
        <v>0.46749920557448604</v>
      </c>
      <c r="T6" s="36"/>
      <c r="U6" s="4">
        <f t="shared" si="1"/>
        <v>8.232507390868174E-2</v>
      </c>
      <c r="V6" s="29">
        <f t="shared" si="1"/>
        <v>112689.20184772029</v>
      </c>
      <c r="W6" s="29">
        <f t="shared" si="2"/>
        <v>227000.86220926361</v>
      </c>
      <c r="X6" s="29">
        <f t="shared" si="3"/>
        <v>91375.684061079824</v>
      </c>
      <c r="Y6" s="12">
        <f t="shared" si="17"/>
        <v>56344.600923860147</v>
      </c>
      <c r="Z6" s="12">
        <f t="shared" si="17"/>
        <v>56344.600923860147</v>
      </c>
      <c r="AA6" s="12">
        <f t="shared" si="4"/>
        <v>113500.4311046318</v>
      </c>
      <c r="AB6" s="12">
        <f t="shared" si="5"/>
        <v>113500.4311046318</v>
      </c>
      <c r="AC6" s="12">
        <f t="shared" si="18"/>
        <v>45687.842030539912</v>
      </c>
      <c r="AD6" s="12">
        <f t="shared" si="19"/>
        <v>45687.842030539912</v>
      </c>
      <c r="AE6" s="12">
        <v>0.45387882643342009</v>
      </c>
      <c r="AF6" s="12">
        <f t="shared" si="20"/>
        <v>0.45387882643342009</v>
      </c>
      <c r="AK6" s="12">
        <f t="shared" si="6"/>
        <v>6.7000000000000004E-2</v>
      </c>
      <c r="AM6" s="12">
        <f t="shared" si="7"/>
        <v>7.3822409430540942E-2</v>
      </c>
      <c r="AN6" s="37"/>
      <c r="AO6" s="12">
        <f t="shared" si="8"/>
        <v>8.232507390868174E-2</v>
      </c>
      <c r="AP6" s="12">
        <f t="shared" si="9"/>
        <v>3947.7635919101599</v>
      </c>
      <c r="AQ6" s="12">
        <f t="shared" si="10"/>
        <v>7952.3656612008808</v>
      </c>
      <c r="AR6" s="12">
        <f t="shared" si="11"/>
        <v>3201.1017276498178</v>
      </c>
      <c r="AS6" s="12">
        <f t="shared" si="21"/>
        <v>3947.7635919101599</v>
      </c>
      <c r="AT6" s="12">
        <v>3947.7635919101599</v>
      </c>
      <c r="AU6" s="12">
        <f t="shared" si="22"/>
        <v>7952.3656612008808</v>
      </c>
      <c r="AV6" s="12">
        <f t="shared" si="23"/>
        <v>7952.3656612008808</v>
      </c>
      <c r="AW6" s="12">
        <f t="shared" si="24"/>
        <v>3201.1017276498178</v>
      </c>
      <c r="AX6" s="12">
        <f t="shared" si="25"/>
        <v>3201.1017276498178</v>
      </c>
      <c r="AY6" s="12">
        <f t="shared" si="26"/>
        <v>0.45387882643342009</v>
      </c>
      <c r="AZ6" s="12">
        <f t="shared" si="26"/>
        <v>0.45387882643342009</v>
      </c>
      <c r="BA6" s="12">
        <f t="shared" si="27"/>
        <v>7.3822409430540942E-2</v>
      </c>
      <c r="BB6" s="12">
        <f t="shared" si="28"/>
        <v>7.3822409430540942E-2</v>
      </c>
      <c r="BC6" s="12">
        <f t="shared" si="29"/>
        <v>463.81446489876407</v>
      </c>
      <c r="BD6" s="12">
        <f t="shared" si="29"/>
        <v>463.81446489876407</v>
      </c>
      <c r="BE6" s="12">
        <f t="shared" si="30"/>
        <v>6.7000000000000004E-2</v>
      </c>
      <c r="BF6" s="12">
        <f t="shared" si="12"/>
        <v>454.31347790434762</v>
      </c>
      <c r="BG6" s="12">
        <f t="shared" si="31"/>
        <v>7.3822409430540942E-2</v>
      </c>
      <c r="BH6" s="37"/>
      <c r="BI6" s="12">
        <f t="shared" si="32"/>
        <v>8.232507390868174E-2</v>
      </c>
      <c r="BJ6" s="12">
        <f t="shared" si="13"/>
        <v>-0.98402950793282751</v>
      </c>
      <c r="BK6" s="12">
        <f t="shared" si="13"/>
        <v>-0.28370929539412409</v>
      </c>
      <c r="BL6" s="12">
        <f t="shared" si="13"/>
        <v>-1.1936837068005199</v>
      </c>
      <c r="BM6" s="12">
        <f t="shared" si="13"/>
        <v>-0.98402950793282751</v>
      </c>
      <c r="BN6" s="12">
        <f t="shared" si="13"/>
        <v>-0.98402950793282751</v>
      </c>
      <c r="BO6" s="12">
        <f t="shared" si="13"/>
        <v>-0.28370929539412409</v>
      </c>
      <c r="BP6" s="12">
        <f t="shared" si="13"/>
        <v>-0.28370929539412409</v>
      </c>
      <c r="BQ6" s="12">
        <f t="shared" si="13"/>
        <v>-1.1936837068005199</v>
      </c>
      <c r="BR6" s="12">
        <f t="shared" si="13"/>
        <v>-1.1936837068005199</v>
      </c>
      <c r="BS6" s="12">
        <v>-0.78992501869453191</v>
      </c>
      <c r="BT6" s="12">
        <f t="shared" si="33"/>
        <v>-0.78992501869453191</v>
      </c>
      <c r="BU6" s="12">
        <f t="shared" si="33"/>
        <v>-2.606092942647952</v>
      </c>
      <c r="BV6" s="12">
        <f t="shared" si="33"/>
        <v>-2.606092942647952</v>
      </c>
      <c r="BW6" s="12">
        <f t="shared" si="34"/>
        <v>-0.34596920622841715</v>
      </c>
      <c r="BX6" s="12">
        <f t="shared" si="34"/>
        <v>-0.34596920622841715</v>
      </c>
      <c r="BY6" s="12">
        <f t="shared" si="35"/>
        <v>6.7000000000000004E-2</v>
      </c>
      <c r="BZ6" s="12">
        <f t="shared" si="36"/>
        <v>-0.36666637862206369</v>
      </c>
      <c r="CA6" s="12">
        <f t="shared" si="37"/>
        <v>-2.606092942647952</v>
      </c>
    </row>
    <row r="7" spans="1:79" x14ac:dyDescent="0.25">
      <c r="A7" s="10">
        <v>1875</v>
      </c>
      <c r="B7" s="6">
        <v>4.7209478373276124E-2</v>
      </c>
      <c r="C7" s="10">
        <v>113836.28576976086</v>
      </c>
      <c r="D7" s="6">
        <v>2469.5611786795425</v>
      </c>
      <c r="E7" s="6">
        <v>1029.8694379391097</v>
      </c>
      <c r="F7" s="13">
        <v>1.0944035368515233E-2</v>
      </c>
      <c r="G7" s="6">
        <v>28897.280914862549</v>
      </c>
      <c r="H7" s="6">
        <v>0.5</v>
      </c>
      <c r="I7" s="6">
        <v>0.5</v>
      </c>
      <c r="J7" s="4">
        <v>6.7000000000000004E-2</v>
      </c>
      <c r="K7" s="7">
        <f t="shared" si="14"/>
        <v>967.79829495082947</v>
      </c>
      <c r="L7" s="6">
        <v>13090.495728059928</v>
      </c>
      <c r="M7" s="7">
        <f t="shared" si="15"/>
        <v>7.3931370901127946E-2</v>
      </c>
      <c r="N7" s="12">
        <v>6536.9479429051135</v>
      </c>
      <c r="O7" s="12">
        <f t="shared" si="0"/>
        <v>2.1132839409028881E-2</v>
      </c>
      <c r="P7" s="8">
        <v>14450</v>
      </c>
      <c r="Q7" s="8">
        <v>496.18255048993723</v>
      </c>
      <c r="R7" s="8">
        <v>57.50973450321117</v>
      </c>
      <c r="S7" s="8">
        <f t="shared" si="16"/>
        <v>0.46279142838961879</v>
      </c>
      <c r="T7" s="36"/>
      <c r="U7" s="4">
        <f t="shared" si="1"/>
        <v>4.7209478373276124E-2</v>
      </c>
      <c r="V7" s="29">
        <f t="shared" si="1"/>
        <v>113836.28576976086</v>
      </c>
      <c r="W7" s="29">
        <f t="shared" si="2"/>
        <v>225653.61820596762</v>
      </c>
      <c r="X7" s="29">
        <f t="shared" si="3"/>
        <v>94103.262942838162</v>
      </c>
      <c r="Y7" s="12">
        <f t="shared" si="17"/>
        <v>56918.142884880428</v>
      </c>
      <c r="Z7" s="12">
        <f t="shared" si="17"/>
        <v>56918.142884880428</v>
      </c>
      <c r="AA7" s="12">
        <f t="shared" si="4"/>
        <v>112826.80910298381</v>
      </c>
      <c r="AB7" s="12">
        <f t="shared" si="5"/>
        <v>112826.80910298381</v>
      </c>
      <c r="AC7" s="12">
        <f t="shared" si="18"/>
        <v>47051.631471419081</v>
      </c>
      <c r="AD7" s="12">
        <f t="shared" si="19"/>
        <v>47051.631471419081</v>
      </c>
      <c r="AE7" s="12">
        <v>0.44633506925247785</v>
      </c>
      <c r="AF7" s="12">
        <f t="shared" si="20"/>
        <v>0.44633506925247785</v>
      </c>
      <c r="AK7" s="12">
        <f t="shared" si="6"/>
        <v>6.7000000000000004E-2</v>
      </c>
      <c r="AM7" s="12">
        <f t="shared" si="7"/>
        <v>7.3931370901127946E-2</v>
      </c>
      <c r="AN7" s="37"/>
      <c r="AO7" s="12">
        <f t="shared" si="8"/>
        <v>4.7209478373276124E-2</v>
      </c>
      <c r="AP7" s="12">
        <f t="shared" si="9"/>
        <v>3939.3424628824573</v>
      </c>
      <c r="AQ7" s="12">
        <f t="shared" si="10"/>
        <v>7808.8183753617004</v>
      </c>
      <c r="AR7" s="12">
        <f t="shared" si="11"/>
        <v>3256.4746565632286</v>
      </c>
      <c r="AS7" s="12">
        <f t="shared" si="21"/>
        <v>3939.3424628824573</v>
      </c>
      <c r="AT7" s="12">
        <v>3939.3424628824573</v>
      </c>
      <c r="AU7" s="12">
        <f t="shared" si="22"/>
        <v>7808.8183753617004</v>
      </c>
      <c r="AV7" s="12">
        <f t="shared" si="23"/>
        <v>7808.8183753617004</v>
      </c>
      <c r="AW7" s="12">
        <f t="shared" si="24"/>
        <v>3256.4746565632286</v>
      </c>
      <c r="AX7" s="12">
        <f t="shared" si="25"/>
        <v>3256.4746565632286</v>
      </c>
      <c r="AY7" s="12">
        <f t="shared" si="26"/>
        <v>0.44633506925247785</v>
      </c>
      <c r="AZ7" s="12">
        <f t="shared" si="26"/>
        <v>0.44633506925247785</v>
      </c>
      <c r="BA7" s="12">
        <f t="shared" si="27"/>
        <v>7.3931370901127946E-2</v>
      </c>
      <c r="BB7" s="12">
        <f t="shared" si="28"/>
        <v>7.3931370901127946E-2</v>
      </c>
      <c r="BC7" s="12">
        <f t="shared" si="29"/>
        <v>470.8530987608446</v>
      </c>
      <c r="BD7" s="12">
        <f t="shared" si="29"/>
        <v>470.8530987608446</v>
      </c>
      <c r="BE7" s="12">
        <f t="shared" si="30"/>
        <v>6.7000000000000004E-2</v>
      </c>
      <c r="BF7" s="12">
        <f t="shared" si="12"/>
        <v>459.06948580002404</v>
      </c>
      <c r="BG7" s="12">
        <f t="shared" si="31"/>
        <v>7.3931370901127946E-2</v>
      </c>
      <c r="BH7" s="37"/>
      <c r="BI7" s="12">
        <f t="shared" si="32"/>
        <v>4.7209478373276124E-2</v>
      </c>
      <c r="BJ7" s="12">
        <f t="shared" si="13"/>
        <v>-0.98616492545333101</v>
      </c>
      <c r="BK7" s="12">
        <f t="shared" si="13"/>
        <v>-0.30192509120600036</v>
      </c>
      <c r="BL7" s="12">
        <f t="shared" si="13"/>
        <v>-1.1765335306842823</v>
      </c>
      <c r="BM7" s="12">
        <f t="shared" si="13"/>
        <v>-0.98616492545333101</v>
      </c>
      <c r="BN7" s="12">
        <f t="shared" si="13"/>
        <v>-0.98616492545333101</v>
      </c>
      <c r="BO7" s="12">
        <f t="shared" si="13"/>
        <v>-0.30192509120600036</v>
      </c>
      <c r="BP7" s="12">
        <f t="shared" si="13"/>
        <v>-0.30192509120600036</v>
      </c>
      <c r="BQ7" s="12">
        <f t="shared" si="13"/>
        <v>-1.1765335306842823</v>
      </c>
      <c r="BR7" s="12">
        <f t="shared" si="13"/>
        <v>-1.1765335306842823</v>
      </c>
      <c r="BS7" s="12">
        <v>-0.80668533267803888</v>
      </c>
      <c r="BT7" s="12">
        <f t="shared" si="33"/>
        <v>-0.80668533267803888</v>
      </c>
      <c r="BU7" s="12">
        <f t="shared" si="33"/>
        <v>-2.604618036353239</v>
      </c>
      <c r="BV7" s="12">
        <f t="shared" si="33"/>
        <v>-2.604618036353239</v>
      </c>
      <c r="BW7" s="12">
        <f t="shared" si="34"/>
        <v>-0.33090766521690335</v>
      </c>
      <c r="BX7" s="12">
        <f t="shared" si="34"/>
        <v>-0.33090766521690335</v>
      </c>
      <c r="BY7" s="12">
        <f t="shared" si="35"/>
        <v>6.7000000000000004E-2</v>
      </c>
      <c r="BZ7" s="12">
        <f t="shared" si="36"/>
        <v>-0.35625223456911659</v>
      </c>
      <c r="CA7" s="12">
        <f t="shared" si="37"/>
        <v>-2.604618036353239</v>
      </c>
    </row>
    <row r="8" spans="1:79" x14ac:dyDescent="0.25">
      <c r="A8" s="10">
        <v>1876</v>
      </c>
      <c r="B8" s="6">
        <v>2.3943389333905728E-2</v>
      </c>
      <c r="C8" s="10">
        <v>114312.51545015653</v>
      </c>
      <c r="D8" s="6">
        <v>2445.8690003287793</v>
      </c>
      <c r="E8" s="6">
        <v>1037.2388077991393</v>
      </c>
      <c r="F8" s="6">
        <v>1.0754766284208196E-2</v>
      </c>
      <c r="G8" s="6">
        <v>29254.208323236118</v>
      </c>
      <c r="H8" s="6">
        <v>0.5</v>
      </c>
      <c r="I8" s="6">
        <v>0.5</v>
      </c>
      <c r="J8" s="4">
        <v>6.8600000000000008E-2</v>
      </c>
      <c r="K8" s="7">
        <f t="shared" si="14"/>
        <v>967.00489816448942</v>
      </c>
      <c r="L8" s="6">
        <v>13086.969913467834</v>
      </c>
      <c r="M8" s="7">
        <f t="shared" si="15"/>
        <v>7.3890664115407054E-2</v>
      </c>
      <c r="N8" s="12">
        <v>6848.2311782815468</v>
      </c>
      <c r="O8" s="12">
        <f t="shared" si="0"/>
        <v>9.9698600633535417E-3</v>
      </c>
      <c r="P8" s="8">
        <v>14550</v>
      </c>
      <c r="Q8" s="8">
        <v>599.9408935046647</v>
      </c>
      <c r="R8" s="8">
        <v>57.487244682227967</v>
      </c>
      <c r="S8" s="8">
        <f t="shared" si="16"/>
        <v>0.45930725153873986</v>
      </c>
      <c r="T8" s="36"/>
      <c r="U8" s="4">
        <f t="shared" si="1"/>
        <v>2.3943389333905728E-2</v>
      </c>
      <c r="V8" s="29">
        <f t="shared" si="1"/>
        <v>114312.51545015653</v>
      </c>
      <c r="W8" s="29">
        <f t="shared" si="2"/>
        <v>227421.86447325972</v>
      </c>
      <c r="X8" s="29">
        <f t="shared" si="3"/>
        <v>96444.569820375647</v>
      </c>
      <c r="Y8" s="12">
        <f t="shared" si="17"/>
        <v>57156.257725078263</v>
      </c>
      <c r="Z8" s="12">
        <f t="shared" si="17"/>
        <v>57156.257725078263</v>
      </c>
      <c r="AA8" s="12">
        <f t="shared" si="4"/>
        <v>113710.93223662986</v>
      </c>
      <c r="AB8" s="12">
        <f t="shared" si="5"/>
        <v>113710.93223662986</v>
      </c>
      <c r="AC8" s="12">
        <f t="shared" si="18"/>
        <v>48222.284910187824</v>
      </c>
      <c r="AD8" s="12">
        <f t="shared" si="19"/>
        <v>48222.284910187824</v>
      </c>
      <c r="AE8" s="12">
        <v>0.43955413072557997</v>
      </c>
      <c r="AF8" s="12">
        <f t="shared" si="20"/>
        <v>0.43955413072557997</v>
      </c>
      <c r="AK8" s="12">
        <f t="shared" si="6"/>
        <v>6.8600000000000008E-2</v>
      </c>
      <c r="AM8" s="12">
        <f t="shared" si="7"/>
        <v>7.3890664115407054E-2</v>
      </c>
      <c r="AN8" s="37"/>
      <c r="AO8" s="12">
        <f t="shared" si="8"/>
        <v>2.3943389333905728E-2</v>
      </c>
      <c r="AP8" s="12">
        <f t="shared" si="9"/>
        <v>3907.5579891649313</v>
      </c>
      <c r="AQ8" s="12">
        <f t="shared" si="10"/>
        <v>7773.9880006468129</v>
      </c>
      <c r="AR8" s="12">
        <f t="shared" si="11"/>
        <v>3296.7759289446017</v>
      </c>
      <c r="AS8" s="12">
        <f t="shared" si="21"/>
        <v>3907.5579891649313</v>
      </c>
      <c r="AT8" s="12">
        <v>3907.5579891649313</v>
      </c>
      <c r="AU8" s="12">
        <f t="shared" si="22"/>
        <v>7773.9880006468129</v>
      </c>
      <c r="AV8" s="12">
        <f t="shared" si="23"/>
        <v>7773.9880006468129</v>
      </c>
      <c r="AW8" s="12">
        <f t="shared" si="24"/>
        <v>3296.7759289446017</v>
      </c>
      <c r="AX8" s="12">
        <f t="shared" si="25"/>
        <v>3296.7759289446017</v>
      </c>
      <c r="AY8" s="12">
        <f t="shared" si="26"/>
        <v>0.43955413072557997</v>
      </c>
      <c r="AZ8" s="12">
        <f t="shared" si="26"/>
        <v>0.43955413072557997</v>
      </c>
      <c r="BA8" s="12">
        <f t="shared" si="27"/>
        <v>7.3890664115407054E-2</v>
      </c>
      <c r="BB8" s="12">
        <f t="shared" si="28"/>
        <v>7.3890664115407054E-2</v>
      </c>
      <c r="BC8" s="12">
        <f t="shared" si="29"/>
        <v>472.71960709081918</v>
      </c>
      <c r="BD8" s="12">
        <f t="shared" si="29"/>
        <v>472.71960709081918</v>
      </c>
      <c r="BE8" s="12">
        <f t="shared" si="30"/>
        <v>6.8600000000000008E-2</v>
      </c>
      <c r="BF8" s="12">
        <f t="shared" si="12"/>
        <v>458.39509357413766</v>
      </c>
      <c r="BG8" s="12">
        <f t="shared" si="31"/>
        <v>7.3890664115407054E-2</v>
      </c>
      <c r="BH8" s="37"/>
      <c r="BI8" s="12">
        <f t="shared" si="32"/>
        <v>2.3943389333905728E-2</v>
      </c>
      <c r="BJ8" s="12">
        <f t="shared" si="13"/>
        <v>-0.99426612356195898</v>
      </c>
      <c r="BK8" s="12">
        <f t="shared" si="13"/>
        <v>-0.30639545833745707</v>
      </c>
      <c r="BL8" s="12">
        <f t="shared" si="13"/>
        <v>-1.1642337475660871</v>
      </c>
      <c r="BM8" s="12">
        <f t="shared" si="13"/>
        <v>-0.99426612356195898</v>
      </c>
      <c r="BN8" s="12">
        <f t="shared" si="13"/>
        <v>-0.99426612356195898</v>
      </c>
      <c r="BO8" s="12">
        <f t="shared" si="13"/>
        <v>-0.30639545833745707</v>
      </c>
      <c r="BP8" s="12">
        <f t="shared" si="13"/>
        <v>-0.30639545833745707</v>
      </c>
      <c r="BQ8" s="12">
        <f t="shared" si="13"/>
        <v>-1.1642337475660871</v>
      </c>
      <c r="BR8" s="12">
        <f t="shared" si="13"/>
        <v>-1.1642337475660871</v>
      </c>
      <c r="BS8" s="12">
        <v>-0.82199440510521882</v>
      </c>
      <c r="BT8" s="12">
        <f t="shared" si="33"/>
        <v>-0.82199440510521882</v>
      </c>
      <c r="BU8" s="12">
        <f t="shared" si="33"/>
        <v>-2.6051687903290626</v>
      </c>
      <c r="BV8" s="12">
        <f t="shared" si="33"/>
        <v>-2.6051687903290626</v>
      </c>
      <c r="BW8" s="12">
        <f t="shared" si="34"/>
        <v>-0.32695140248706833</v>
      </c>
      <c r="BX8" s="12">
        <f t="shared" si="34"/>
        <v>-0.32695140248706833</v>
      </c>
      <c r="BY8" s="12">
        <f t="shared" si="35"/>
        <v>6.8600000000000008E-2</v>
      </c>
      <c r="BZ8" s="12">
        <f t="shared" si="36"/>
        <v>-0.35772235638637029</v>
      </c>
      <c r="CA8" s="12">
        <f t="shared" si="37"/>
        <v>-2.6051687903290626</v>
      </c>
    </row>
    <row r="9" spans="1:79" x14ac:dyDescent="0.25">
      <c r="A9" s="10">
        <v>1877</v>
      </c>
      <c r="B9" s="6">
        <v>2.9742552429763723E-2</v>
      </c>
      <c r="C9" s="10">
        <v>115397.89351630358</v>
      </c>
      <c r="D9" s="6">
        <v>2437.50705502851</v>
      </c>
      <c r="E9" s="6">
        <v>1043.687006426665</v>
      </c>
      <c r="F9" s="6">
        <v>1.0506372228470652E-2</v>
      </c>
      <c r="G9" s="6">
        <v>29615.858625030942</v>
      </c>
      <c r="H9" s="6">
        <v>0.5</v>
      </c>
      <c r="I9" s="6">
        <v>0.5</v>
      </c>
      <c r="J9" s="4">
        <v>7.0199999999999999E-2</v>
      </c>
      <c r="K9" s="7">
        <f t="shared" si="14"/>
        <v>939.700223149816</v>
      </c>
      <c r="L9" s="6">
        <v>12964.426722237184</v>
      </c>
      <c r="M9" s="7">
        <f t="shared" si="15"/>
        <v>7.2482975397438809E-2</v>
      </c>
      <c r="N9" s="12">
        <v>6848.2311782815468</v>
      </c>
      <c r="O9" s="12">
        <f t="shared" si="0"/>
        <v>3.8111563987111685E-2</v>
      </c>
      <c r="P9" s="8">
        <v>14649.999999999998</v>
      </c>
      <c r="Q9" s="8">
        <v>830.56584122513641</v>
      </c>
      <c r="R9" s="8">
        <v>57.337095153420307</v>
      </c>
      <c r="S9" s="8">
        <f t="shared" si="16"/>
        <v>0.45072025672815769</v>
      </c>
      <c r="T9" s="36"/>
      <c r="U9" s="4">
        <f t="shared" si="1"/>
        <v>2.9742552429763723E-2</v>
      </c>
      <c r="V9" s="29">
        <f t="shared" si="1"/>
        <v>115397.89351630358</v>
      </c>
      <c r="W9" s="29">
        <f t="shared" si="2"/>
        <v>232002.73148739591</v>
      </c>
      <c r="X9" s="29">
        <f t="shared" si="3"/>
        <v>99338.476091531746</v>
      </c>
      <c r="Y9" s="12">
        <f t="shared" si="17"/>
        <v>57698.946758151789</v>
      </c>
      <c r="Z9" s="12">
        <f t="shared" si="17"/>
        <v>57698.946758151789</v>
      </c>
      <c r="AA9" s="12">
        <f t="shared" si="4"/>
        <v>116001.36574369796</v>
      </c>
      <c r="AB9" s="12">
        <f t="shared" si="5"/>
        <v>116001.36574369796</v>
      </c>
      <c r="AC9" s="12">
        <f t="shared" si="18"/>
        <v>49669.238045765873</v>
      </c>
      <c r="AD9" s="12">
        <f t="shared" si="19"/>
        <v>49669.238045765873</v>
      </c>
      <c r="AE9" s="12">
        <v>0.4236313871778129</v>
      </c>
      <c r="AF9" s="12">
        <f t="shared" si="20"/>
        <v>0.4236313871778129</v>
      </c>
      <c r="AK9" s="12">
        <f t="shared" si="6"/>
        <v>7.0199999999999999E-2</v>
      </c>
      <c r="AM9" s="12">
        <f t="shared" si="7"/>
        <v>7.2482975397438809E-2</v>
      </c>
      <c r="AN9" s="37"/>
      <c r="AO9" s="12">
        <f t="shared" si="8"/>
        <v>2.9742552429763723E-2</v>
      </c>
      <c r="AP9" s="12">
        <f t="shared" si="9"/>
        <v>3896.4898832536555</v>
      </c>
      <c r="AQ9" s="12">
        <f t="shared" si="10"/>
        <v>7833.7330828325266</v>
      </c>
      <c r="AR9" s="12">
        <f t="shared" si="11"/>
        <v>3354.2325194506479</v>
      </c>
      <c r="AS9" s="12">
        <f t="shared" si="21"/>
        <v>3896.4898832536555</v>
      </c>
      <c r="AT9" s="12">
        <v>3896.4898832536555</v>
      </c>
      <c r="AU9" s="12">
        <f t="shared" si="22"/>
        <v>7833.7330828325266</v>
      </c>
      <c r="AV9" s="12">
        <f t="shared" si="23"/>
        <v>7833.7330828325266</v>
      </c>
      <c r="AW9" s="12">
        <f t="shared" si="24"/>
        <v>3354.2325194506479</v>
      </c>
      <c r="AX9" s="12">
        <f t="shared" si="25"/>
        <v>3354.2325194506479</v>
      </c>
      <c r="AY9" s="12">
        <f t="shared" si="26"/>
        <v>0.4236313871778129</v>
      </c>
      <c r="AZ9" s="12">
        <f t="shared" si="26"/>
        <v>0.4236313871778129</v>
      </c>
      <c r="BA9" s="12">
        <f t="shared" si="27"/>
        <v>7.2482975397438809E-2</v>
      </c>
      <c r="BB9" s="12">
        <f t="shared" si="28"/>
        <v>7.2482975397438809E-2</v>
      </c>
      <c r="BC9" s="12">
        <f t="shared" si="29"/>
        <v>482.60434888855895</v>
      </c>
      <c r="BD9" s="12">
        <f t="shared" si="29"/>
        <v>482.60434888855895</v>
      </c>
      <c r="BE9" s="12">
        <f t="shared" si="30"/>
        <v>7.0199999999999999E-2</v>
      </c>
      <c r="BF9" s="12">
        <f t="shared" si="12"/>
        <v>462.11276805184872</v>
      </c>
      <c r="BG9" s="12">
        <f t="shared" si="31"/>
        <v>7.2482975397438809E-2</v>
      </c>
      <c r="BH9" s="37"/>
      <c r="BI9" s="12">
        <f t="shared" si="32"/>
        <v>2.9742552429763723E-2</v>
      </c>
      <c r="BJ9" s="12">
        <f t="shared" si="13"/>
        <v>-0.99710262931209426</v>
      </c>
      <c r="BK9" s="12">
        <f t="shared" si="13"/>
        <v>-0.2987395842117207</v>
      </c>
      <c r="BL9" s="12">
        <f t="shared" si="13"/>
        <v>-1.1469557602306164</v>
      </c>
      <c r="BM9" s="12">
        <f t="shared" si="13"/>
        <v>-0.99710262931209426</v>
      </c>
      <c r="BN9" s="12">
        <f t="shared" si="13"/>
        <v>-0.99710262931209426</v>
      </c>
      <c r="BO9" s="12">
        <f t="shared" si="13"/>
        <v>-0.2987395842117207</v>
      </c>
      <c r="BP9" s="12">
        <f t="shared" si="13"/>
        <v>-0.2987395842117207</v>
      </c>
      <c r="BQ9" s="12">
        <f t="shared" si="13"/>
        <v>-1.1469557602306164</v>
      </c>
      <c r="BR9" s="12">
        <f t="shared" si="13"/>
        <v>-1.1469557602306164</v>
      </c>
      <c r="BS9" s="12">
        <v>-0.85889157173497532</v>
      </c>
      <c r="BT9" s="12">
        <f t="shared" si="33"/>
        <v>-0.85889157173497532</v>
      </c>
      <c r="BU9" s="12">
        <f t="shared" si="33"/>
        <v>-2.6244035668008276</v>
      </c>
      <c r="BV9" s="12">
        <f t="shared" si="33"/>
        <v>-2.6244035668008276</v>
      </c>
      <c r="BW9" s="12">
        <f t="shared" si="34"/>
        <v>-0.30625665383409473</v>
      </c>
      <c r="BX9" s="12">
        <f t="shared" si="34"/>
        <v>-0.30625665383409473</v>
      </c>
      <c r="BY9" s="12">
        <f t="shared" si="35"/>
        <v>7.0199999999999999E-2</v>
      </c>
      <c r="BZ9" s="12">
        <f t="shared" si="36"/>
        <v>-0.34964487036757652</v>
      </c>
      <c r="CA9" s="12">
        <f t="shared" si="37"/>
        <v>-2.6244035668008276</v>
      </c>
    </row>
    <row r="10" spans="1:79" x14ac:dyDescent="0.25">
      <c r="A10" s="10">
        <v>1878</v>
      </c>
      <c r="B10" s="6">
        <v>6.8117791249092563E-2</v>
      </c>
      <c r="C10" s="10">
        <v>115249.53828349432</v>
      </c>
      <c r="D10" s="6">
        <v>2376.1861228265348</v>
      </c>
      <c r="E10" s="6">
        <v>1031.7117804041172</v>
      </c>
      <c r="F10" s="6">
        <v>1.0330840852598971E-2</v>
      </c>
      <c r="G10" s="6">
        <v>29982.538731657449</v>
      </c>
      <c r="H10" s="6">
        <v>0.5</v>
      </c>
      <c r="I10" s="6">
        <v>0.5</v>
      </c>
      <c r="J10" s="4">
        <v>7.1800000000000003E-2</v>
      </c>
      <c r="K10" s="7">
        <f t="shared" si="14"/>
        <v>925.20915743001899</v>
      </c>
      <c r="L10" s="6">
        <v>12898.417459347374</v>
      </c>
      <c r="M10" s="7">
        <f t="shared" si="15"/>
        <v>7.1730439826905093E-2</v>
      </c>
      <c r="N10" s="12">
        <v>6433.186864446302</v>
      </c>
      <c r="O10" s="12">
        <f t="shared" si="0"/>
        <v>3.327889531824102E-2</v>
      </c>
      <c r="P10" s="8">
        <v>14750.000000000002</v>
      </c>
      <c r="Q10" s="8">
        <v>1000.9284327935223</v>
      </c>
      <c r="R10" s="8">
        <v>57.282692434531398</v>
      </c>
      <c r="S10" s="8">
        <f t="shared" si="16"/>
        <v>0.44496262025121425</v>
      </c>
      <c r="T10" s="36"/>
      <c r="U10" s="4">
        <f t="shared" si="1"/>
        <v>6.8117791249092563E-2</v>
      </c>
      <c r="V10" s="29">
        <f t="shared" si="1"/>
        <v>115249.53828349432</v>
      </c>
      <c r="W10" s="29">
        <f t="shared" si="2"/>
        <v>230008.97571941087</v>
      </c>
      <c r="X10" s="29">
        <f t="shared" si="3"/>
        <v>99867.164263261817</v>
      </c>
      <c r="Y10" s="12">
        <f t="shared" si="17"/>
        <v>57624.769141747158</v>
      </c>
      <c r="Z10" s="12">
        <f t="shared" si="17"/>
        <v>57624.769141747158</v>
      </c>
      <c r="AA10" s="12">
        <f t="shared" si="4"/>
        <v>115004.48785970543</v>
      </c>
      <c r="AB10" s="12">
        <f t="shared" si="5"/>
        <v>115004.48785970543</v>
      </c>
      <c r="AC10" s="12">
        <f t="shared" si="18"/>
        <v>49933.582131630908</v>
      </c>
      <c r="AD10" s="12">
        <f t="shared" si="19"/>
        <v>49933.582131630908</v>
      </c>
      <c r="AE10" s="12">
        <v>0.41256947021466689</v>
      </c>
      <c r="AF10" s="12">
        <f t="shared" si="20"/>
        <v>0.41256947021466689</v>
      </c>
      <c r="AK10" s="12">
        <f t="shared" si="6"/>
        <v>7.1800000000000003E-2</v>
      </c>
      <c r="AM10" s="12">
        <f t="shared" si="7"/>
        <v>7.1730439826905093E-2</v>
      </c>
      <c r="AN10" s="37"/>
      <c r="AO10" s="12">
        <f t="shared" si="8"/>
        <v>6.8117791249092563E-2</v>
      </c>
      <c r="AP10" s="12">
        <f t="shared" si="9"/>
        <v>3843.8885817833234</v>
      </c>
      <c r="AQ10" s="12">
        <f t="shared" si="10"/>
        <v>7671.430954462603</v>
      </c>
      <c r="AR10" s="12">
        <f t="shared" si="11"/>
        <v>3330.8441675692989</v>
      </c>
      <c r="AS10" s="12">
        <f t="shared" si="21"/>
        <v>3843.8885817833234</v>
      </c>
      <c r="AT10" s="12">
        <v>3843.8885817833234</v>
      </c>
      <c r="AU10" s="12">
        <f t="shared" si="22"/>
        <v>7671.430954462603</v>
      </c>
      <c r="AV10" s="12">
        <f t="shared" si="23"/>
        <v>7671.430954462603</v>
      </c>
      <c r="AW10" s="12">
        <f t="shared" si="24"/>
        <v>3330.8441675692989</v>
      </c>
      <c r="AX10" s="12">
        <f t="shared" si="25"/>
        <v>3330.8441675692989</v>
      </c>
      <c r="AY10" s="12">
        <f t="shared" si="26"/>
        <v>0.41256947021466689</v>
      </c>
      <c r="AZ10" s="12">
        <f t="shared" si="26"/>
        <v>0.41256947021466689</v>
      </c>
      <c r="BA10" s="12">
        <f t="shared" si="27"/>
        <v>7.1730439826905093E-2</v>
      </c>
      <c r="BB10" s="12">
        <f t="shared" si="28"/>
        <v>7.1730439826905093E-2</v>
      </c>
      <c r="BC10" s="12">
        <f t="shared" si="29"/>
        <v>488.0450535306465</v>
      </c>
      <c r="BD10" s="12">
        <f t="shared" si="29"/>
        <v>488.0450535306465</v>
      </c>
      <c r="BE10" s="12">
        <f t="shared" si="30"/>
        <v>7.1800000000000003E-2</v>
      </c>
      <c r="BF10" s="12">
        <f t="shared" si="12"/>
        <v>462.89384527015341</v>
      </c>
      <c r="BG10" s="12">
        <f t="shared" si="31"/>
        <v>7.1730439826905093E-2</v>
      </c>
      <c r="BH10" s="37"/>
      <c r="BI10" s="12">
        <f t="shared" si="32"/>
        <v>6.8117791249092563E-2</v>
      </c>
      <c r="BJ10" s="12">
        <f t="shared" si="13"/>
        <v>-1.0106942415225486</v>
      </c>
      <c r="BK10" s="12">
        <f t="shared" si="13"/>
        <v>-0.31967558414556391</v>
      </c>
      <c r="BL10" s="12">
        <f t="shared" si="13"/>
        <v>-1.1539529716023404</v>
      </c>
      <c r="BM10" s="12">
        <f t="shared" si="13"/>
        <v>-1.0106942415225486</v>
      </c>
      <c r="BN10" s="12">
        <f t="shared" si="13"/>
        <v>-1.0106942415225486</v>
      </c>
      <c r="BO10" s="12">
        <f t="shared" si="13"/>
        <v>-0.31967558414556391</v>
      </c>
      <c r="BP10" s="12">
        <f t="shared" si="13"/>
        <v>-0.31967558414556391</v>
      </c>
      <c r="BQ10" s="12">
        <f t="shared" si="13"/>
        <v>-1.1539529716023404</v>
      </c>
      <c r="BR10" s="12">
        <f t="shared" si="13"/>
        <v>-1.1539529716023404</v>
      </c>
      <c r="BS10" s="12">
        <v>-0.88535067474560158</v>
      </c>
      <c r="BT10" s="12">
        <f t="shared" si="33"/>
        <v>-0.88535067474560158</v>
      </c>
      <c r="BU10" s="12">
        <f t="shared" si="33"/>
        <v>-2.6348400771616993</v>
      </c>
      <c r="BV10" s="12">
        <f t="shared" si="33"/>
        <v>-2.6348400771616993</v>
      </c>
      <c r="BW10" s="12">
        <f t="shared" si="34"/>
        <v>-0.29504609395695769</v>
      </c>
      <c r="BX10" s="12">
        <f t="shared" si="34"/>
        <v>-0.29504609395695769</v>
      </c>
      <c r="BY10" s="12">
        <f t="shared" si="35"/>
        <v>7.1800000000000003E-2</v>
      </c>
      <c r="BZ10" s="12">
        <f t="shared" si="36"/>
        <v>-0.34795606643321464</v>
      </c>
      <c r="CA10" s="12">
        <f t="shared" si="37"/>
        <v>-2.6348400771616993</v>
      </c>
    </row>
    <row r="11" spans="1:79" x14ac:dyDescent="0.25">
      <c r="A11" s="10">
        <v>1879</v>
      </c>
      <c r="B11" s="6">
        <v>6.9781055251465607E-2</v>
      </c>
      <c r="C11" s="10">
        <v>113309.19673141098</v>
      </c>
      <c r="D11" s="6">
        <v>2309.2905604243801</v>
      </c>
      <c r="E11" s="6">
        <v>973.67799275638561</v>
      </c>
      <c r="F11" s="6">
        <v>1.0093594975416911E-2</v>
      </c>
      <c r="G11" s="6">
        <v>30354.048554884579</v>
      </c>
      <c r="H11" s="6">
        <v>0.5</v>
      </c>
      <c r="I11" s="6">
        <v>0.5</v>
      </c>
      <c r="J11" s="4">
        <v>7.3399999999999993E-2</v>
      </c>
      <c r="K11" s="7">
        <f t="shared" si="14"/>
        <v>912.68028019871815</v>
      </c>
      <c r="L11" s="6">
        <v>12840.784349055506</v>
      </c>
      <c r="M11" s="7">
        <f t="shared" si="15"/>
        <v>7.1076676890524187E-2</v>
      </c>
      <c r="N11" s="12">
        <v>5914.3814721522458</v>
      </c>
      <c r="O11" s="12">
        <f t="shared" si="0"/>
        <v>-2.5928402384338023E-2</v>
      </c>
      <c r="P11" s="8">
        <v>14850</v>
      </c>
      <c r="Q11" s="8">
        <v>1162.3624622425627</v>
      </c>
      <c r="R11" s="8">
        <v>57.302751791389888</v>
      </c>
      <c r="S11" s="8">
        <f t="shared" si="16"/>
        <v>0.44014550866252827</v>
      </c>
      <c r="T11" s="36"/>
      <c r="U11" s="4">
        <f t="shared" si="1"/>
        <v>6.9781055251465607E-2</v>
      </c>
      <c r="V11" s="29">
        <f t="shared" si="1"/>
        <v>113309.19673141098</v>
      </c>
      <c r="W11" s="29">
        <f t="shared" si="2"/>
        <v>228787.71795863504</v>
      </c>
      <c r="X11" s="29">
        <f t="shared" si="3"/>
        <v>96464.935944803772</v>
      </c>
      <c r="Y11" s="12">
        <f t="shared" si="17"/>
        <v>56654.598365705489</v>
      </c>
      <c r="Z11" s="12">
        <f t="shared" si="17"/>
        <v>56654.598365705489</v>
      </c>
      <c r="AA11" s="12">
        <f t="shared" si="4"/>
        <v>114393.85897931752</v>
      </c>
      <c r="AB11" s="12">
        <f t="shared" si="5"/>
        <v>114393.85897931752</v>
      </c>
      <c r="AC11" s="12">
        <f t="shared" si="18"/>
        <v>48232.467972401886</v>
      </c>
      <c r="AD11" s="12">
        <f t="shared" si="19"/>
        <v>48232.467972401886</v>
      </c>
      <c r="AE11" s="12">
        <v>0.40276808573014089</v>
      </c>
      <c r="AF11" s="12">
        <f t="shared" si="20"/>
        <v>0.40276808573014089</v>
      </c>
      <c r="AK11" s="12">
        <f t="shared" si="6"/>
        <v>7.3399999999999993E-2</v>
      </c>
      <c r="AM11" s="12">
        <f t="shared" si="7"/>
        <v>7.1076676890524187E-2</v>
      </c>
      <c r="AN11" s="37"/>
      <c r="AO11" s="12">
        <f t="shared" si="8"/>
        <v>6.9781055251465607E-2</v>
      </c>
      <c r="AP11" s="12">
        <f t="shared" si="9"/>
        <v>3732.9187415158576</v>
      </c>
      <c r="AQ11" s="12">
        <f t="shared" si="10"/>
        <v>7537.3048687377968</v>
      </c>
      <c r="AR11" s="12">
        <f t="shared" si="11"/>
        <v>3177.9924108107357</v>
      </c>
      <c r="AS11" s="12">
        <f t="shared" si="21"/>
        <v>3732.9187415158576</v>
      </c>
      <c r="AT11" s="12">
        <v>3732.9187415158576</v>
      </c>
      <c r="AU11" s="12">
        <f t="shared" si="22"/>
        <v>7537.3048687377968</v>
      </c>
      <c r="AV11" s="12">
        <f t="shared" si="23"/>
        <v>7537.3048687377968</v>
      </c>
      <c r="AW11" s="12">
        <f t="shared" si="24"/>
        <v>3177.9924108107357</v>
      </c>
      <c r="AX11" s="12">
        <f t="shared" si="25"/>
        <v>3177.9924108107357</v>
      </c>
      <c r="AY11" s="12">
        <f t="shared" si="26"/>
        <v>0.40276808573014089</v>
      </c>
      <c r="AZ11" s="12">
        <f t="shared" si="26"/>
        <v>0.40276808573014089</v>
      </c>
      <c r="BA11" s="12">
        <f t="shared" si="27"/>
        <v>7.1076676890524187E-2</v>
      </c>
      <c r="BB11" s="12">
        <f t="shared" si="28"/>
        <v>7.1076676890524187E-2</v>
      </c>
      <c r="BC11" s="12">
        <f t="shared" si="29"/>
        <v>484.55733940370976</v>
      </c>
      <c r="BD11" s="12">
        <f t="shared" si="29"/>
        <v>484.55733940370976</v>
      </c>
      <c r="BE11" s="12">
        <f t="shared" si="30"/>
        <v>7.3399999999999993E-2</v>
      </c>
      <c r="BF11" s="12">
        <f t="shared" si="12"/>
        <v>455.37199617969571</v>
      </c>
      <c r="BG11" s="12">
        <f t="shared" si="31"/>
        <v>7.1076676890524187E-2</v>
      </c>
      <c r="BH11" s="37"/>
      <c r="BI11" s="12">
        <f t="shared" si="32"/>
        <v>6.9781055251465607E-2</v>
      </c>
      <c r="BJ11" s="12">
        <f t="shared" si="13"/>
        <v>-1.0399883151560074</v>
      </c>
      <c r="BK11" s="12">
        <f t="shared" si="13"/>
        <v>-0.3373140735857228</v>
      </c>
      <c r="BL11" s="12">
        <f t="shared" si="13"/>
        <v>-1.2009290671703476</v>
      </c>
      <c r="BM11" s="12">
        <f t="shared" si="13"/>
        <v>-1.0399883151560074</v>
      </c>
      <c r="BN11" s="12">
        <f t="shared" si="13"/>
        <v>-1.0399883151560074</v>
      </c>
      <c r="BO11" s="12">
        <f t="shared" si="13"/>
        <v>-0.3373140735857228</v>
      </c>
      <c r="BP11" s="12">
        <f t="shared" si="13"/>
        <v>-0.3373140735857228</v>
      </c>
      <c r="BQ11" s="12">
        <f t="shared" si="13"/>
        <v>-1.2009290671703476</v>
      </c>
      <c r="BR11" s="12">
        <f t="shared" si="13"/>
        <v>-1.2009290671703476</v>
      </c>
      <c r="BS11" s="12">
        <v>-0.90939435233392285</v>
      </c>
      <c r="BT11" s="12">
        <f t="shared" si="33"/>
        <v>-0.90939435233392285</v>
      </c>
      <c r="BU11" s="12">
        <f t="shared" si="33"/>
        <v>-2.6439960284694441</v>
      </c>
      <c r="BV11" s="12">
        <f t="shared" si="33"/>
        <v>-2.6439960284694441</v>
      </c>
      <c r="BW11" s="12">
        <f t="shared" si="34"/>
        <v>-0.30221804644654399</v>
      </c>
      <c r="BX11" s="12">
        <f t="shared" si="34"/>
        <v>-0.30221804644654399</v>
      </c>
      <c r="BY11" s="12">
        <f t="shared" si="35"/>
        <v>7.3399999999999993E-2</v>
      </c>
      <c r="BZ11" s="12">
        <f t="shared" si="36"/>
        <v>-0.36433915941664774</v>
      </c>
      <c r="CA11" s="12">
        <f t="shared" si="37"/>
        <v>-2.6439960284694441</v>
      </c>
    </row>
    <row r="12" spans="1:79" x14ac:dyDescent="0.25">
      <c r="A12" s="10">
        <v>1880</v>
      </c>
      <c r="B12" s="6">
        <v>7.5498542534447348E-3</v>
      </c>
      <c r="C12" s="10">
        <v>121375.63871754377</v>
      </c>
      <c r="D12" s="6">
        <v>2437.50705502851</v>
      </c>
      <c r="E12" s="6">
        <v>1055.6622324492128</v>
      </c>
      <c r="F12" s="6">
        <v>1.0129512183532375E-2</v>
      </c>
      <c r="G12" s="6">
        <v>30730.596006838259</v>
      </c>
      <c r="H12" s="6">
        <v>0.5</v>
      </c>
      <c r="I12" s="6">
        <v>0.5</v>
      </c>
      <c r="J12" s="4">
        <v>7.4999999999999997E-2</v>
      </c>
      <c r="K12" s="7">
        <f t="shared" si="14"/>
        <v>1001.0638285503614</v>
      </c>
      <c r="L12" s="6">
        <v>13236.611607069131</v>
      </c>
      <c r="M12" s="7">
        <f t="shared" si="15"/>
        <v>7.5628405385539471E-2</v>
      </c>
      <c r="N12" s="12">
        <v>5706.859315234623</v>
      </c>
      <c r="O12" s="12">
        <f t="shared" si="0"/>
        <v>2.2131812639087034E-2</v>
      </c>
      <c r="P12" s="8">
        <v>14960</v>
      </c>
      <c r="Q12" s="8">
        <v>850.43028987854245</v>
      </c>
      <c r="R12" s="8">
        <v>57.705786213621586</v>
      </c>
      <c r="S12" s="8">
        <f t="shared" si="16"/>
        <v>0.45354490488996185</v>
      </c>
      <c r="T12" s="36"/>
      <c r="U12" s="4">
        <f t="shared" si="1"/>
        <v>7.5498542534447348E-3</v>
      </c>
      <c r="V12" s="29">
        <f t="shared" si="1"/>
        <v>121375.63871754377</v>
      </c>
      <c r="W12" s="29">
        <f t="shared" si="2"/>
        <v>240634.1994426132</v>
      </c>
      <c r="X12" s="29">
        <f t="shared" si="3"/>
        <v>104216.49269205784</v>
      </c>
      <c r="Y12" s="12">
        <f t="shared" si="17"/>
        <v>60687.819358771885</v>
      </c>
      <c r="Z12" s="12">
        <f t="shared" si="17"/>
        <v>60687.819358771885</v>
      </c>
      <c r="AA12" s="12">
        <f t="shared" si="4"/>
        <v>120317.0997213066</v>
      </c>
      <c r="AB12" s="12">
        <f t="shared" si="5"/>
        <v>120317.0997213066</v>
      </c>
      <c r="AC12" s="12">
        <f t="shared" si="18"/>
        <v>52108.246346028922</v>
      </c>
      <c r="AD12" s="12">
        <f t="shared" si="19"/>
        <v>52108.246346028922</v>
      </c>
      <c r="AE12" s="12">
        <v>0.42620825799974377</v>
      </c>
      <c r="AF12" s="12">
        <f t="shared" si="20"/>
        <v>0.42620825799974377</v>
      </c>
      <c r="AK12" s="12">
        <f t="shared" si="6"/>
        <v>7.4999999999999997E-2</v>
      </c>
      <c r="AM12" s="12">
        <f t="shared" si="7"/>
        <v>7.5628405385539471E-2</v>
      </c>
      <c r="AN12" s="37"/>
      <c r="AO12" s="12">
        <f t="shared" si="8"/>
        <v>7.5498542534447348E-3</v>
      </c>
      <c r="AP12" s="12">
        <f t="shared" si="9"/>
        <v>3949.667578544032</v>
      </c>
      <c r="AQ12" s="12">
        <f t="shared" si="10"/>
        <v>7830.4436200673299</v>
      </c>
      <c r="AR12" s="12">
        <f t="shared" si="11"/>
        <v>3391.2942225027882</v>
      </c>
      <c r="AS12" s="12">
        <f t="shared" si="21"/>
        <v>3949.667578544032</v>
      </c>
      <c r="AT12" s="12">
        <v>3949.667578544032</v>
      </c>
      <c r="AU12" s="12">
        <f t="shared" si="22"/>
        <v>7830.4436200673299</v>
      </c>
      <c r="AV12" s="12">
        <f t="shared" si="23"/>
        <v>7830.4436200673299</v>
      </c>
      <c r="AW12" s="12">
        <f t="shared" si="24"/>
        <v>3391.2942225027882</v>
      </c>
      <c r="AX12" s="12">
        <f t="shared" si="25"/>
        <v>3391.2942225027882</v>
      </c>
      <c r="AY12" s="12">
        <f t="shared" si="26"/>
        <v>0.42620825799974377</v>
      </c>
      <c r="AZ12" s="12">
        <f t="shared" si="26"/>
        <v>0.42620825799974377</v>
      </c>
      <c r="BA12" s="12">
        <f t="shared" si="27"/>
        <v>7.5628405385539471E-2</v>
      </c>
      <c r="BB12" s="12">
        <f t="shared" si="28"/>
        <v>7.5628405385539471E-2</v>
      </c>
      <c r="BC12" s="12">
        <f t="shared" si="29"/>
        <v>487.17986737012433</v>
      </c>
      <c r="BD12" s="12">
        <f t="shared" si="29"/>
        <v>487.17986737012433</v>
      </c>
      <c r="BE12" s="12">
        <f t="shared" si="30"/>
        <v>7.4999999999999997E-2</v>
      </c>
      <c r="BF12" s="12">
        <f t="shared" si="12"/>
        <v>466.43424710421567</v>
      </c>
      <c r="BG12" s="12">
        <f t="shared" si="31"/>
        <v>7.5628405385539471E-2</v>
      </c>
      <c r="BH12" s="37"/>
      <c r="BI12" s="12">
        <f t="shared" si="32"/>
        <v>7.5498542534447348E-3</v>
      </c>
      <c r="BJ12" s="12">
        <f t="shared" si="13"/>
        <v>-0.98354732920162569</v>
      </c>
      <c r="BK12" s="12">
        <f t="shared" si="13"/>
        <v>-0.29915958238665735</v>
      </c>
      <c r="BL12" s="12">
        <f t="shared" si="13"/>
        <v>-1.1359671221588743</v>
      </c>
      <c r="BM12" s="12">
        <f t="shared" si="13"/>
        <v>-0.98354732920162569</v>
      </c>
      <c r="BN12" s="12">
        <f t="shared" si="13"/>
        <v>-0.98354732920162569</v>
      </c>
      <c r="BO12" s="12">
        <f t="shared" si="13"/>
        <v>-0.29915958238665735</v>
      </c>
      <c r="BP12" s="12">
        <f t="shared" si="13"/>
        <v>-0.29915958238665735</v>
      </c>
      <c r="BQ12" s="12">
        <f t="shared" si="13"/>
        <v>-1.1359671221588743</v>
      </c>
      <c r="BR12" s="12">
        <f t="shared" si="13"/>
        <v>-1.1359671221588743</v>
      </c>
      <c r="BS12" s="12">
        <v>-0.8528271836260628</v>
      </c>
      <c r="BT12" s="12">
        <f t="shared" si="33"/>
        <v>-0.8528271836260628</v>
      </c>
      <c r="BU12" s="12">
        <f t="shared" si="33"/>
        <v>-2.5819233337535157</v>
      </c>
      <c r="BV12" s="12">
        <f t="shared" si="33"/>
        <v>-2.5819233337535157</v>
      </c>
      <c r="BW12" s="12">
        <f t="shared" si="34"/>
        <v>-0.29682042594738417</v>
      </c>
      <c r="BX12" s="12">
        <f t="shared" si="34"/>
        <v>-0.29682042594738417</v>
      </c>
      <c r="BY12" s="12">
        <f t="shared" si="35"/>
        <v>7.4999999999999997E-2</v>
      </c>
      <c r="BZ12" s="12">
        <f t="shared" si="36"/>
        <v>-0.34033675740568736</v>
      </c>
      <c r="CA12" s="12">
        <f t="shared" si="37"/>
        <v>-2.5819233337535157</v>
      </c>
    </row>
    <row r="13" spans="1:79" x14ac:dyDescent="0.25">
      <c r="A13" s="10">
        <v>1881</v>
      </c>
      <c r="B13" s="6">
        <v>4.7244659729220186E-2</v>
      </c>
      <c r="C13" s="10">
        <v>124713.14201725884</v>
      </c>
      <c r="D13" s="6">
        <v>2409.6339040276121</v>
      </c>
      <c r="E13" s="6">
        <v>1036.3176365666357</v>
      </c>
      <c r="F13" s="6">
        <v>9.9978425718393622E-3</v>
      </c>
      <c r="G13" s="6">
        <v>31093.663999999997</v>
      </c>
      <c r="H13" s="6">
        <v>0.5</v>
      </c>
      <c r="I13" s="6">
        <v>0.5</v>
      </c>
      <c r="J13" s="4">
        <v>7.6999999999999999E-2</v>
      </c>
      <c r="K13" s="7">
        <f t="shared" si="14"/>
        <v>1047.2462278971659</v>
      </c>
      <c r="L13" s="6">
        <v>13434.153927662424</v>
      </c>
      <c r="M13" s="7">
        <f t="shared" si="15"/>
        <v>7.7954014338094554E-2</v>
      </c>
      <c r="N13" s="12">
        <v>6018.1425506110572</v>
      </c>
      <c r="O13" s="12">
        <f t="shared" si="0"/>
        <v>3.1103933775111781E-3</v>
      </c>
      <c r="P13" s="8">
        <v>15060</v>
      </c>
      <c r="Q13" s="8">
        <v>739.86</v>
      </c>
      <c r="R13" s="8">
        <v>57.582233471802446</v>
      </c>
      <c r="S13" s="8">
        <f t="shared" si="16"/>
        <v>0.45627802392037248</v>
      </c>
      <c r="T13" s="36"/>
      <c r="U13" s="4">
        <f t="shared" si="1"/>
        <v>4.7244659729220186E-2</v>
      </c>
      <c r="V13" s="29">
        <f t="shared" si="1"/>
        <v>124713.14201725884</v>
      </c>
      <c r="W13" s="29">
        <f t="shared" si="2"/>
        <v>241015.3877412272</v>
      </c>
      <c r="X13" s="29">
        <f t="shared" si="3"/>
        <v>103654.12628976595</v>
      </c>
      <c r="Y13" s="12">
        <f t="shared" si="17"/>
        <v>62356.57100862942</v>
      </c>
      <c r="Z13" s="12">
        <f t="shared" si="17"/>
        <v>62356.57100862942</v>
      </c>
      <c r="AA13" s="12">
        <f t="shared" si="4"/>
        <v>120507.6938706136</v>
      </c>
      <c r="AB13" s="12">
        <f t="shared" si="5"/>
        <v>120507.6938706136</v>
      </c>
      <c r="AC13" s="12">
        <f t="shared" si="18"/>
        <v>51827.063144882974</v>
      </c>
      <c r="AD13" s="12">
        <f t="shared" si="19"/>
        <v>51827.063144882974</v>
      </c>
      <c r="AE13" s="12">
        <v>0.43270410224239114</v>
      </c>
      <c r="AF13" s="12">
        <f t="shared" si="20"/>
        <v>0.43270410224239114</v>
      </c>
      <c r="AK13" s="12">
        <f t="shared" si="6"/>
        <v>7.6999999999999999E-2</v>
      </c>
      <c r="AM13" s="12">
        <f t="shared" si="7"/>
        <v>7.7954014338094554E-2</v>
      </c>
      <c r="AN13" s="37"/>
      <c r="AO13" s="12">
        <f t="shared" si="8"/>
        <v>4.7244659729220186E-2</v>
      </c>
      <c r="AP13" s="12">
        <f t="shared" si="9"/>
        <v>4010.8860125734573</v>
      </c>
      <c r="AQ13" s="12">
        <f t="shared" si="10"/>
        <v>7751.2700896628721</v>
      </c>
      <c r="AR13" s="12">
        <f t="shared" si="11"/>
        <v>3333.6092616735668</v>
      </c>
      <c r="AS13" s="12">
        <f t="shared" si="21"/>
        <v>4010.8860125734573</v>
      </c>
      <c r="AT13" s="12">
        <v>4010.8860125734573</v>
      </c>
      <c r="AU13" s="12">
        <f t="shared" si="22"/>
        <v>7751.2700896628721</v>
      </c>
      <c r="AV13" s="12">
        <f t="shared" si="23"/>
        <v>7751.2700896628721</v>
      </c>
      <c r="AW13" s="12">
        <f t="shared" si="24"/>
        <v>3333.6092616735668</v>
      </c>
      <c r="AX13" s="12">
        <f t="shared" si="25"/>
        <v>3333.6092616735668</v>
      </c>
      <c r="AY13" s="12">
        <f t="shared" si="26"/>
        <v>0.43270410224239114</v>
      </c>
      <c r="AZ13" s="12">
        <f t="shared" si="26"/>
        <v>0.43270410224239114</v>
      </c>
      <c r="BA13" s="12">
        <f t="shared" si="27"/>
        <v>7.7954014338094554E-2</v>
      </c>
      <c r="BB13" s="12">
        <f t="shared" si="28"/>
        <v>7.7954014338094554E-2</v>
      </c>
      <c r="BC13" s="12">
        <f t="shared" si="29"/>
        <v>491.01498912724753</v>
      </c>
      <c r="BD13" s="12">
        <f t="shared" si="29"/>
        <v>491.01498912724753</v>
      </c>
      <c r="BE13" s="12">
        <f t="shared" si="30"/>
        <v>7.6999999999999999E-2</v>
      </c>
      <c r="BF13" s="12">
        <f t="shared" si="12"/>
        <v>473.11614914817631</v>
      </c>
      <c r="BG13" s="12">
        <f t="shared" si="31"/>
        <v>7.7954014338094554E-2</v>
      </c>
      <c r="BH13" s="37"/>
      <c r="BI13" s="12">
        <f t="shared" si="32"/>
        <v>4.7244659729220186E-2</v>
      </c>
      <c r="BJ13" s="12">
        <f t="shared" si="13"/>
        <v>-0.96816657956370422</v>
      </c>
      <c r="BK13" s="12">
        <f t="shared" si="13"/>
        <v>-0.30932203476748016</v>
      </c>
      <c r="BL13" s="12">
        <f t="shared" si="13"/>
        <v>-1.1531231678405496</v>
      </c>
      <c r="BM13" s="12">
        <f t="shared" si="13"/>
        <v>-0.96816657956370422</v>
      </c>
      <c r="BN13" s="12">
        <f t="shared" si="13"/>
        <v>-0.96816657956370422</v>
      </c>
      <c r="BO13" s="12">
        <f t="shared" si="13"/>
        <v>-0.30932203476748016</v>
      </c>
      <c r="BP13" s="12">
        <f t="shared" si="13"/>
        <v>-0.30932203476748016</v>
      </c>
      <c r="BQ13" s="12">
        <f t="shared" si="13"/>
        <v>-1.1531231678405496</v>
      </c>
      <c r="BR13" s="12">
        <f t="shared" si="13"/>
        <v>-1.1531231678405496</v>
      </c>
      <c r="BS13" s="12">
        <v>-0.8377011512268111</v>
      </c>
      <c r="BT13" s="12">
        <f t="shared" si="33"/>
        <v>-0.8377011512268111</v>
      </c>
      <c r="BU13" s="12">
        <f t="shared" si="33"/>
        <v>-2.5516361859192607</v>
      </c>
      <c r="BV13" s="12">
        <f t="shared" si="33"/>
        <v>-2.5516361859192607</v>
      </c>
      <c r="BW13" s="12">
        <f t="shared" si="34"/>
        <v>-0.28897916327469197</v>
      </c>
      <c r="BX13" s="12">
        <f t="shared" si="34"/>
        <v>-0.28897916327469197</v>
      </c>
      <c r="BY13" s="12">
        <f t="shared" si="35"/>
        <v>7.6999999999999999E-2</v>
      </c>
      <c r="BZ13" s="12">
        <f t="shared" si="36"/>
        <v>-0.32611290155712364</v>
      </c>
      <c r="CA13" s="12">
        <f t="shared" si="37"/>
        <v>-2.5516361859192607</v>
      </c>
    </row>
    <row r="14" spans="1:79" x14ac:dyDescent="0.25">
      <c r="A14" s="10">
        <v>1882</v>
      </c>
      <c r="B14" s="6">
        <v>3.9977128540833136E-2</v>
      </c>
      <c r="C14" s="10">
        <v>126791.70210687765</v>
      </c>
      <c r="D14" s="6">
        <v>2493.2533570303053</v>
      </c>
      <c r="E14" s="6">
        <v>1065.7951160067532</v>
      </c>
      <c r="F14" s="6">
        <v>1.0123493998324991E-2</v>
      </c>
      <c r="G14" s="6">
        <v>31403.3810614092</v>
      </c>
      <c r="H14" s="6">
        <v>0.5</v>
      </c>
      <c r="I14" s="6">
        <v>0.5</v>
      </c>
      <c r="J14" s="4">
        <v>7.9000000000000001E-2</v>
      </c>
      <c r="K14" s="7">
        <f t="shared" si="14"/>
        <v>1100.2532543069351</v>
      </c>
      <c r="L14" s="6">
        <v>13653.805122951502</v>
      </c>
      <c r="M14" s="7">
        <f t="shared" si="15"/>
        <v>8.0582170640289372E-2</v>
      </c>
      <c r="N14" s="12">
        <v>5966.262011381652</v>
      </c>
      <c r="O14" s="12">
        <f t="shared" si="0"/>
        <v>2.3141047817430982E-3</v>
      </c>
      <c r="P14" s="8">
        <v>15210</v>
      </c>
      <c r="Q14" s="8">
        <v>655.72274918064397</v>
      </c>
      <c r="R14" s="8">
        <v>57.591656548725538</v>
      </c>
      <c r="S14" s="8">
        <f t="shared" si="16"/>
        <v>0.45924004862158541</v>
      </c>
      <c r="T14" s="36"/>
      <c r="U14" s="4">
        <f t="shared" si="1"/>
        <v>3.9977128540833136E-2</v>
      </c>
      <c r="V14" s="29">
        <f t="shared" si="1"/>
        <v>126791.70210687765</v>
      </c>
      <c r="W14" s="29">
        <f t="shared" si="2"/>
        <v>246283.87762592966</v>
      </c>
      <c r="X14" s="29">
        <f t="shared" si="3"/>
        <v>105279.37451072694</v>
      </c>
      <c r="Y14" s="12">
        <f t="shared" si="17"/>
        <v>63395.851053438826</v>
      </c>
      <c r="Z14" s="12">
        <f t="shared" si="17"/>
        <v>63395.851053438826</v>
      </c>
      <c r="AA14" s="12">
        <f t="shared" si="4"/>
        <v>123141.93881296483</v>
      </c>
      <c r="AB14" s="12">
        <f t="shared" si="5"/>
        <v>123141.93881296483</v>
      </c>
      <c r="AC14" s="12">
        <f t="shared" si="18"/>
        <v>52639.687255363468</v>
      </c>
      <c r="AD14" s="12">
        <f t="shared" si="19"/>
        <v>52639.687255363468</v>
      </c>
      <c r="AE14" s="12">
        <v>0.43854962600379133</v>
      </c>
      <c r="AF14" s="12">
        <f t="shared" si="20"/>
        <v>0.43854962600379133</v>
      </c>
      <c r="AK14" s="12">
        <f t="shared" si="6"/>
        <v>7.9000000000000001E-2</v>
      </c>
      <c r="AM14" s="12">
        <f t="shared" si="7"/>
        <v>8.0582170640289372E-2</v>
      </c>
      <c r="AN14" s="37"/>
      <c r="AO14" s="12">
        <f t="shared" si="8"/>
        <v>3.9977128540833136E-2</v>
      </c>
      <c r="AP14" s="12">
        <f t="shared" si="9"/>
        <v>4037.5175481562615</v>
      </c>
      <c r="AQ14" s="12">
        <f t="shared" si="10"/>
        <v>7842.5911255963938</v>
      </c>
      <c r="AR14" s="12">
        <f t="shared" si="11"/>
        <v>3352.4853360487996</v>
      </c>
      <c r="AS14" s="12">
        <f t="shared" si="21"/>
        <v>4037.5175481562615</v>
      </c>
      <c r="AT14" s="12">
        <v>4037.5175481562615</v>
      </c>
      <c r="AU14" s="12">
        <f t="shared" si="22"/>
        <v>7842.5911255963938</v>
      </c>
      <c r="AV14" s="12">
        <f t="shared" si="23"/>
        <v>7842.5911255963938</v>
      </c>
      <c r="AW14" s="12">
        <f t="shared" si="24"/>
        <v>3352.4853360487996</v>
      </c>
      <c r="AX14" s="12">
        <f t="shared" si="25"/>
        <v>3352.4853360487996</v>
      </c>
      <c r="AY14" s="12">
        <f t="shared" si="26"/>
        <v>0.43854962600379133</v>
      </c>
      <c r="AZ14" s="12">
        <f t="shared" si="26"/>
        <v>0.43854962600379133</v>
      </c>
      <c r="BA14" s="12">
        <f t="shared" si="27"/>
        <v>8.0582170640289372E-2</v>
      </c>
      <c r="BB14" s="12">
        <f t="shared" si="28"/>
        <v>8.0582170640289372E-2</v>
      </c>
      <c r="BC14" s="12">
        <f t="shared" si="29"/>
        <v>487.93663784830511</v>
      </c>
      <c r="BD14" s="12">
        <f t="shared" si="29"/>
        <v>487.93663784830511</v>
      </c>
      <c r="BE14" s="12">
        <f t="shared" si="30"/>
        <v>7.9000000000000001E-2</v>
      </c>
      <c r="BF14" s="12">
        <f t="shared" si="12"/>
        <v>472.44224312760991</v>
      </c>
      <c r="BG14" s="12">
        <f t="shared" si="31"/>
        <v>8.0582170640289372E-2</v>
      </c>
      <c r="BH14" s="37"/>
      <c r="BI14" s="12">
        <f t="shared" si="32"/>
        <v>3.9977128540833136E-2</v>
      </c>
      <c r="BJ14" s="12">
        <f t="shared" si="13"/>
        <v>-0.96154871241070217</v>
      </c>
      <c r="BK14" s="12">
        <f t="shared" si="13"/>
        <v>-0.29760946676979255</v>
      </c>
      <c r="BL14" s="12">
        <f t="shared" si="13"/>
        <v>-1.1474767851131349</v>
      </c>
      <c r="BM14" s="12">
        <f t="shared" si="13"/>
        <v>-0.96154871241070217</v>
      </c>
      <c r="BN14" s="12">
        <f t="shared" si="13"/>
        <v>-0.96154871241070217</v>
      </c>
      <c r="BO14" s="12">
        <f t="shared" si="13"/>
        <v>-0.29760946676979255</v>
      </c>
      <c r="BP14" s="12">
        <f t="shared" si="13"/>
        <v>-0.29760946676979255</v>
      </c>
      <c r="BQ14" s="12">
        <f t="shared" si="13"/>
        <v>-1.1474767851131349</v>
      </c>
      <c r="BR14" s="12">
        <f t="shared" si="13"/>
        <v>-1.1474767851131349</v>
      </c>
      <c r="BS14" s="12">
        <v>-0.82428230138686287</v>
      </c>
      <c r="BT14" s="12">
        <f t="shared" si="33"/>
        <v>-0.82428230138686287</v>
      </c>
      <c r="BU14" s="12">
        <f t="shared" si="33"/>
        <v>-2.5184778618764954</v>
      </c>
      <c r="BV14" s="12">
        <f t="shared" si="33"/>
        <v>-2.5184778618764954</v>
      </c>
      <c r="BW14" s="12">
        <f t="shared" si="34"/>
        <v>-0.29526826140896012</v>
      </c>
      <c r="BX14" s="12">
        <f t="shared" si="34"/>
        <v>-0.29526826140896012</v>
      </c>
      <c r="BY14" s="12">
        <f t="shared" si="35"/>
        <v>7.9000000000000001E-2</v>
      </c>
      <c r="BZ14" s="12">
        <f t="shared" si="36"/>
        <v>-0.32753831566200664</v>
      </c>
      <c r="CA14" s="12">
        <f t="shared" si="37"/>
        <v>-2.5184778618764954</v>
      </c>
    </row>
    <row r="15" spans="1:79" x14ac:dyDescent="0.25">
      <c r="A15" s="10">
        <v>1883</v>
      </c>
      <c r="B15" s="6">
        <v>3.5726027397260274E-2</v>
      </c>
      <c r="C15" s="10">
        <v>130544.76992655883</v>
      </c>
      <c r="D15" s="6">
        <v>2487.6787268301255</v>
      </c>
      <c r="E15" s="6">
        <v>1096.1937666793744</v>
      </c>
      <c r="F15" s="6">
        <v>9.884284099198103E-3</v>
      </c>
      <c r="G15" s="6">
        <v>31716.550570897933</v>
      </c>
      <c r="H15" s="6">
        <v>0.5</v>
      </c>
      <c r="I15" s="6">
        <v>0.5</v>
      </c>
      <c r="J15" s="4">
        <v>8.1000000000000003E-2</v>
      </c>
      <c r="K15" s="7">
        <f t="shared" si="14"/>
        <v>1138.92860769251</v>
      </c>
      <c r="L15" s="6">
        <v>13809.622685713304</v>
      </c>
      <c r="M15" s="7">
        <f t="shared" si="15"/>
        <v>8.2473550046431351E-2</v>
      </c>
      <c r="N15" s="12">
        <v>6173.7841682992748</v>
      </c>
      <c r="O15" s="12">
        <f t="shared" si="0"/>
        <v>2.0358472599401378E-2</v>
      </c>
      <c r="P15" s="8">
        <v>15370</v>
      </c>
      <c r="Q15" s="8">
        <v>649.62897615834459</v>
      </c>
      <c r="R15" s="8">
        <v>57.579803007678045</v>
      </c>
      <c r="S15" s="8">
        <f t="shared" si="16"/>
        <v>0.45955110808541227</v>
      </c>
      <c r="T15" s="36"/>
      <c r="U15" s="4">
        <f t="shared" si="1"/>
        <v>3.5726027397260274E-2</v>
      </c>
      <c r="V15" s="29">
        <f t="shared" si="1"/>
        <v>130544.76992655883</v>
      </c>
      <c r="W15" s="29">
        <f t="shared" si="2"/>
        <v>251680.21293843092</v>
      </c>
      <c r="X15" s="29">
        <f t="shared" si="3"/>
        <v>110902.69721894244</v>
      </c>
      <c r="Y15" s="12">
        <f t="shared" si="17"/>
        <v>65272.384963279415</v>
      </c>
      <c r="Z15" s="12">
        <f t="shared" si="17"/>
        <v>65272.384963279415</v>
      </c>
      <c r="AA15" s="12">
        <f t="shared" si="4"/>
        <v>125840.10646921546</v>
      </c>
      <c r="AB15" s="12">
        <f t="shared" si="5"/>
        <v>125840.10646921546</v>
      </c>
      <c r="AC15" s="12">
        <f t="shared" si="18"/>
        <v>55451.348609471221</v>
      </c>
      <c r="AD15" s="12">
        <f t="shared" si="19"/>
        <v>55451.348609471221</v>
      </c>
      <c r="AE15" s="12">
        <v>0.43927052444017423</v>
      </c>
      <c r="AF15" s="12">
        <f t="shared" si="20"/>
        <v>0.43927052444017423</v>
      </c>
      <c r="AK15" s="12">
        <f t="shared" si="6"/>
        <v>8.1000000000000003E-2</v>
      </c>
      <c r="AM15" s="12">
        <f t="shared" si="7"/>
        <v>8.2473550046431351E-2</v>
      </c>
      <c r="AN15" s="37"/>
      <c r="AO15" s="12">
        <f t="shared" si="8"/>
        <v>3.5726027397260274E-2</v>
      </c>
      <c r="AP15" s="12">
        <f t="shared" si="9"/>
        <v>4115.9825887983679</v>
      </c>
      <c r="AQ15" s="12">
        <f t="shared" si="10"/>
        <v>7935.2958757553051</v>
      </c>
      <c r="AR15" s="12">
        <f t="shared" si="11"/>
        <v>3496.682180839146</v>
      </c>
      <c r="AS15" s="12">
        <f t="shared" si="21"/>
        <v>4115.9825887983679</v>
      </c>
      <c r="AT15" s="12">
        <v>4115.9825887983679</v>
      </c>
      <c r="AU15" s="12">
        <f t="shared" si="22"/>
        <v>7935.2958757553051</v>
      </c>
      <c r="AV15" s="12">
        <f t="shared" si="23"/>
        <v>7935.2958757553051</v>
      </c>
      <c r="AW15" s="12">
        <f t="shared" si="24"/>
        <v>3496.682180839146</v>
      </c>
      <c r="AX15" s="12">
        <f t="shared" si="25"/>
        <v>3496.682180839146</v>
      </c>
      <c r="AY15" s="12">
        <f t="shared" si="26"/>
        <v>0.43927052444017423</v>
      </c>
      <c r="AZ15" s="12">
        <f t="shared" si="26"/>
        <v>0.43927052444017423</v>
      </c>
      <c r="BA15" s="12">
        <f t="shared" si="27"/>
        <v>8.2473550046431351E-2</v>
      </c>
      <c r="BB15" s="12">
        <f t="shared" si="28"/>
        <v>8.2473550046431351E-2</v>
      </c>
      <c r="BC15" s="12">
        <f t="shared" si="29"/>
        <v>495.09911247252569</v>
      </c>
      <c r="BD15" s="12">
        <f t="shared" si="29"/>
        <v>495.09911247252569</v>
      </c>
      <c r="BE15" s="12">
        <f t="shared" si="30"/>
        <v>8.1000000000000003E-2</v>
      </c>
      <c r="BF15" s="12">
        <f t="shared" si="12"/>
        <v>479.7013263532628</v>
      </c>
      <c r="BG15" s="12">
        <f t="shared" si="31"/>
        <v>8.2473550046431351E-2</v>
      </c>
      <c r="BH15" s="37"/>
      <c r="BI15" s="12">
        <f t="shared" si="32"/>
        <v>3.5726027397260274E-2</v>
      </c>
      <c r="BJ15" s="12">
        <f t="shared" si="13"/>
        <v>-0.94230115940648129</v>
      </c>
      <c r="BK15" s="12">
        <f t="shared" si="13"/>
        <v>-0.28585810652961102</v>
      </c>
      <c r="BL15" s="12">
        <f t="shared" si="13"/>
        <v>-1.1053641766660749</v>
      </c>
      <c r="BM15" s="12">
        <f t="shared" si="13"/>
        <v>-0.94230115940648129</v>
      </c>
      <c r="BN15" s="12">
        <f t="shared" si="13"/>
        <v>-0.94230115940648129</v>
      </c>
      <c r="BO15" s="12">
        <f t="shared" si="13"/>
        <v>-0.28585810652961102</v>
      </c>
      <c r="BP15" s="12">
        <f t="shared" si="13"/>
        <v>-0.28585810652961102</v>
      </c>
      <c r="BQ15" s="12">
        <f t="shared" si="13"/>
        <v>-1.1053641766660749</v>
      </c>
      <c r="BR15" s="12">
        <f t="shared" si="13"/>
        <v>-1.1053641766660749</v>
      </c>
      <c r="BS15" s="12">
        <v>-0.82263982690485504</v>
      </c>
      <c r="BT15" s="12">
        <f t="shared" si="33"/>
        <v>-0.82263982690485504</v>
      </c>
      <c r="BU15" s="12">
        <f t="shared" si="33"/>
        <v>-2.4952776425442336</v>
      </c>
      <c r="BV15" s="12">
        <f t="shared" si="33"/>
        <v>-2.4952776425442336</v>
      </c>
      <c r="BW15" s="12">
        <f t="shared" si="34"/>
        <v>-0.2806958486141985</v>
      </c>
      <c r="BX15" s="12">
        <f t="shared" si="34"/>
        <v>-0.2806958486141985</v>
      </c>
      <c r="BY15" s="12">
        <f t="shared" si="35"/>
        <v>8.1000000000000003E-2</v>
      </c>
      <c r="BZ15" s="12">
        <f t="shared" si="36"/>
        <v>-0.31229014488905599</v>
      </c>
      <c r="CA15" s="12">
        <f t="shared" si="37"/>
        <v>-2.4952776425442336</v>
      </c>
    </row>
    <row r="16" spans="1:79" x14ac:dyDescent="0.25">
      <c r="A16" s="10">
        <v>1884</v>
      </c>
      <c r="B16" s="6">
        <v>6.4036090989960603E-2</v>
      </c>
      <c r="C16" s="10">
        <v>129038.29527877821</v>
      </c>
      <c r="D16" s="6">
        <v>2459.805575829228</v>
      </c>
      <c r="E16" s="6">
        <v>1070.4009721692717</v>
      </c>
      <c r="F16" s="6">
        <v>9.7329319747967557E-3</v>
      </c>
      <c r="G16" s="6">
        <v>32033.26931157917</v>
      </c>
      <c r="H16" s="6">
        <v>0.5</v>
      </c>
      <c r="I16" s="6">
        <v>0.5</v>
      </c>
      <c r="J16" s="4">
        <v>8.3000000000000004E-2</v>
      </c>
      <c r="K16" s="7">
        <f t="shared" si="14"/>
        <v>1128.5753206427962</v>
      </c>
      <c r="L16" s="6">
        <v>13768.263490106789</v>
      </c>
      <c r="M16" s="7">
        <f t="shared" si="15"/>
        <v>8.1969329062719934E-2</v>
      </c>
      <c r="N16" s="12">
        <v>6070.0230898404634</v>
      </c>
      <c r="O16" s="12">
        <f t="shared" si="0"/>
        <v>2.7105612207876661E-2</v>
      </c>
      <c r="P16" s="8">
        <v>15520</v>
      </c>
      <c r="Q16" s="8">
        <v>843.71582186234821</v>
      </c>
      <c r="R16" s="8">
        <v>57.562629297612602</v>
      </c>
      <c r="S16" s="8">
        <f t="shared" si="16"/>
        <v>0.45361120361498858</v>
      </c>
      <c r="T16" s="36"/>
      <c r="U16" s="4">
        <f t="shared" si="1"/>
        <v>6.4036090989960603E-2</v>
      </c>
      <c r="V16" s="29">
        <f t="shared" si="1"/>
        <v>129038.29527877821</v>
      </c>
      <c r="W16" s="29">
        <f t="shared" si="2"/>
        <v>252730.17238781165</v>
      </c>
      <c r="X16" s="29">
        <f t="shared" si="3"/>
        <v>109977.23758278131</v>
      </c>
      <c r="Y16" s="12">
        <f t="shared" si="17"/>
        <v>64519.147639389106</v>
      </c>
      <c r="Z16" s="12">
        <f t="shared" si="17"/>
        <v>64519.147639389106</v>
      </c>
      <c r="AA16" s="12">
        <f t="shared" si="4"/>
        <v>126365.08619390582</v>
      </c>
      <c r="AB16" s="12">
        <f t="shared" si="5"/>
        <v>126365.08619390582</v>
      </c>
      <c r="AC16" s="12">
        <f t="shared" si="18"/>
        <v>54988.618791390654</v>
      </c>
      <c r="AD16" s="12">
        <f t="shared" si="19"/>
        <v>54988.618791390654</v>
      </c>
      <c r="AE16" s="12">
        <v>0.42753382974987214</v>
      </c>
      <c r="AF16" s="12">
        <f t="shared" si="20"/>
        <v>0.42753382974987214</v>
      </c>
      <c r="AK16" s="12">
        <f t="shared" si="6"/>
        <v>8.3000000000000004E-2</v>
      </c>
      <c r="AM16" s="12">
        <f t="shared" si="7"/>
        <v>8.1969329062719934E-2</v>
      </c>
      <c r="AN16" s="37"/>
      <c r="AO16" s="12">
        <f t="shared" si="8"/>
        <v>6.4036090989960603E-2</v>
      </c>
      <c r="AP16" s="12">
        <f t="shared" si="9"/>
        <v>4028.2586839219161</v>
      </c>
      <c r="AQ16" s="12">
        <f t="shared" si="10"/>
        <v>7889.6153224190721</v>
      </c>
      <c r="AR16" s="12">
        <f t="shared" si="11"/>
        <v>3433.219273158219</v>
      </c>
      <c r="AS16" s="12">
        <f t="shared" si="21"/>
        <v>4028.2586839219161</v>
      </c>
      <c r="AT16" s="12">
        <v>4028.2586839219161</v>
      </c>
      <c r="AU16" s="12">
        <f t="shared" si="22"/>
        <v>7889.6153224190721</v>
      </c>
      <c r="AV16" s="12">
        <f t="shared" si="23"/>
        <v>7889.6153224190721</v>
      </c>
      <c r="AW16" s="12">
        <f t="shared" si="24"/>
        <v>3433.219273158219</v>
      </c>
      <c r="AX16" s="12">
        <f t="shared" si="25"/>
        <v>3433.219273158219</v>
      </c>
      <c r="AY16" s="12">
        <f t="shared" si="26"/>
        <v>0.42753382974987214</v>
      </c>
      <c r="AZ16" s="12">
        <f t="shared" si="26"/>
        <v>0.42753382974987214</v>
      </c>
      <c r="BA16" s="12">
        <f t="shared" si="27"/>
        <v>8.1969329062719934E-2</v>
      </c>
      <c r="BB16" s="12">
        <f t="shared" si="28"/>
        <v>8.1969329062719934E-2</v>
      </c>
      <c r="BC16" s="12">
        <f t="shared" si="29"/>
        <v>494.67648231059104</v>
      </c>
      <c r="BD16" s="12">
        <f t="shared" si="29"/>
        <v>494.67648231059104</v>
      </c>
      <c r="BE16" s="12">
        <f t="shared" si="30"/>
        <v>8.3000000000000004E-2</v>
      </c>
      <c r="BF16" s="12">
        <f t="shared" si="12"/>
        <v>474.59369318500023</v>
      </c>
      <c r="BG16" s="12">
        <f t="shared" si="31"/>
        <v>8.1969329062719934E-2</v>
      </c>
      <c r="BH16" s="37"/>
      <c r="BI16" s="12">
        <f t="shared" si="32"/>
        <v>6.4036090989960603E-2</v>
      </c>
      <c r="BJ16" s="12">
        <f t="shared" si="13"/>
        <v>-0.96384455301793071</v>
      </c>
      <c r="BK16" s="12">
        <f t="shared" si="13"/>
        <v>-0.29163136865335471</v>
      </c>
      <c r="BL16" s="12">
        <f t="shared" si="13"/>
        <v>-1.123680362637195</v>
      </c>
      <c r="BM16" s="12">
        <f t="shared" si="13"/>
        <v>-0.96384455301793071</v>
      </c>
      <c r="BN16" s="12">
        <f t="shared" si="13"/>
        <v>-0.96384455301793071</v>
      </c>
      <c r="BO16" s="12">
        <f t="shared" si="13"/>
        <v>-0.29163136865335471</v>
      </c>
      <c r="BP16" s="12">
        <f t="shared" si="13"/>
        <v>-0.29163136865335471</v>
      </c>
      <c r="BQ16" s="12">
        <f t="shared" si="13"/>
        <v>-1.123680362637195</v>
      </c>
      <c r="BR16" s="12">
        <f t="shared" si="13"/>
        <v>-1.123680362637195</v>
      </c>
      <c r="BS16" s="12">
        <v>-0.84972185981841586</v>
      </c>
      <c r="BT16" s="12">
        <f t="shared" si="33"/>
        <v>-0.84972185981841586</v>
      </c>
      <c r="BU16" s="12">
        <f t="shared" si="33"/>
        <v>-2.501410137507218</v>
      </c>
      <c r="BV16" s="12">
        <f t="shared" si="33"/>
        <v>-2.501410137507218</v>
      </c>
      <c r="BW16" s="12">
        <f t="shared" si="34"/>
        <v>-0.28154984054903232</v>
      </c>
      <c r="BX16" s="12">
        <f t="shared" si="34"/>
        <v>-0.28154984054903232</v>
      </c>
      <c r="BY16" s="12">
        <f t="shared" si="35"/>
        <v>8.3000000000000004E-2</v>
      </c>
      <c r="BZ16" s="12">
        <f t="shared" si="36"/>
        <v>-0.32299476313969416</v>
      </c>
      <c r="CA16" s="12">
        <f t="shared" si="37"/>
        <v>-2.501410137507218</v>
      </c>
    </row>
    <row r="17" spans="1:79" x14ac:dyDescent="0.25">
      <c r="A17" s="10">
        <v>1885</v>
      </c>
      <c r="B17" s="6">
        <v>6.3846464486499235E-2</v>
      </c>
      <c r="C17" s="10">
        <v>127653.58801380807</v>
      </c>
      <c r="D17" s="6">
        <v>2429.1451097282402</v>
      </c>
      <c r="E17" s="6">
        <v>1048.2928625891834</v>
      </c>
      <c r="F17" s="6">
        <v>9.6413857507388658E-3</v>
      </c>
      <c r="G17" s="6">
        <v>32353.44306775838</v>
      </c>
      <c r="H17" s="6">
        <v>0.5</v>
      </c>
      <c r="I17" s="6">
        <v>0.5</v>
      </c>
      <c r="J17" s="4">
        <v>8.5000000000000006E-2</v>
      </c>
      <c r="K17" s="7">
        <f t="shared" si="14"/>
        <v>1110.311028566653</v>
      </c>
      <c r="L17" s="6">
        <v>13694.67589371648</v>
      </c>
      <c r="M17" s="7">
        <f t="shared" si="15"/>
        <v>8.1076108495280005E-2</v>
      </c>
      <c r="N17" s="12">
        <v>5654.9787760052186</v>
      </c>
      <c r="O17" s="12">
        <f t="shared" si="0"/>
        <v>5.1388808391037655E-2</v>
      </c>
      <c r="P17" s="8">
        <v>15680</v>
      </c>
      <c r="Q17" s="8">
        <v>1082.1565400681191</v>
      </c>
      <c r="R17" s="8">
        <v>57.572052374535687</v>
      </c>
      <c r="S17" s="8">
        <f t="shared" si="16"/>
        <v>0.44665593549663662</v>
      </c>
      <c r="T17" s="36"/>
      <c r="U17" s="4">
        <f t="shared" si="1"/>
        <v>6.3846464486499235E-2</v>
      </c>
      <c r="V17" s="29">
        <f t="shared" si="1"/>
        <v>127653.58801380807</v>
      </c>
      <c r="W17" s="29">
        <f t="shared" si="2"/>
        <v>251949.78943167825</v>
      </c>
      <c r="X17" s="29">
        <f t="shared" si="3"/>
        <v>108728.44316065745</v>
      </c>
      <c r="Y17" s="12">
        <f t="shared" si="17"/>
        <v>63826.794006904034</v>
      </c>
      <c r="Z17" s="12">
        <f t="shared" si="17"/>
        <v>63826.794006904034</v>
      </c>
      <c r="AA17" s="12">
        <f t="shared" si="4"/>
        <v>125974.89471583912</v>
      </c>
      <c r="AB17" s="12">
        <f t="shared" si="5"/>
        <v>125974.89471583912</v>
      </c>
      <c r="AC17" s="12">
        <f t="shared" si="18"/>
        <v>54364.221580328725</v>
      </c>
      <c r="AD17" s="12">
        <f t="shared" si="19"/>
        <v>54364.221580328725</v>
      </c>
      <c r="AE17" s="12">
        <v>0.41354476787214256</v>
      </c>
      <c r="AF17" s="12">
        <f t="shared" si="20"/>
        <v>0.41354476787214256</v>
      </c>
      <c r="AK17" s="12">
        <f t="shared" si="6"/>
        <v>8.5000000000000006E-2</v>
      </c>
      <c r="AM17" s="12">
        <f t="shared" si="7"/>
        <v>8.1076108495280005E-2</v>
      </c>
      <c r="AN17" s="37"/>
      <c r="AO17" s="12">
        <f t="shared" si="8"/>
        <v>6.3846464486499235E-2</v>
      </c>
      <c r="AP17" s="12">
        <f t="shared" si="9"/>
        <v>3945.5951487593125</v>
      </c>
      <c r="AQ17" s="12">
        <f t="shared" si="10"/>
        <v>7787.418139825656</v>
      </c>
      <c r="AR17" s="12">
        <f t="shared" si="11"/>
        <v>3360.645200356128</v>
      </c>
      <c r="AS17" s="12">
        <f t="shared" si="21"/>
        <v>3945.5951487593125</v>
      </c>
      <c r="AT17" s="12">
        <v>3945.5951487593125</v>
      </c>
      <c r="AU17" s="12">
        <f t="shared" si="22"/>
        <v>7787.418139825656</v>
      </c>
      <c r="AV17" s="12">
        <f t="shared" si="23"/>
        <v>7787.418139825656</v>
      </c>
      <c r="AW17" s="12">
        <f t="shared" si="24"/>
        <v>3360.645200356128</v>
      </c>
      <c r="AX17" s="12">
        <f t="shared" si="25"/>
        <v>3360.645200356128</v>
      </c>
      <c r="AY17" s="12">
        <f t="shared" si="26"/>
        <v>0.41354476787214256</v>
      </c>
      <c r="AZ17" s="12">
        <f t="shared" si="26"/>
        <v>0.41354476787214256</v>
      </c>
      <c r="BA17" s="12">
        <f t="shared" si="27"/>
        <v>8.1076108495280005E-2</v>
      </c>
      <c r="BB17" s="12">
        <f t="shared" si="28"/>
        <v>8.1076108495280005E-2</v>
      </c>
      <c r="BC17" s="12">
        <f t="shared" si="29"/>
        <v>497.88460898651738</v>
      </c>
      <c r="BD17" s="12">
        <f t="shared" si="29"/>
        <v>497.88460898651738</v>
      </c>
      <c r="BE17" s="12">
        <f t="shared" si="30"/>
        <v>8.5000000000000006E-2</v>
      </c>
      <c r="BF17" s="12">
        <f t="shared" si="12"/>
        <v>471.75150667738143</v>
      </c>
      <c r="BG17" s="12">
        <f t="shared" si="31"/>
        <v>8.1076108495280005E-2</v>
      </c>
      <c r="BH17" s="37"/>
      <c r="BI17" s="12">
        <f t="shared" si="32"/>
        <v>6.3846464486499235E-2</v>
      </c>
      <c r="BJ17" s="12">
        <f t="shared" si="13"/>
        <v>-0.98457894278727676</v>
      </c>
      <c r="BK17" s="12">
        <f t="shared" si="13"/>
        <v>-0.3046693749241654</v>
      </c>
      <c r="BL17" s="12">
        <f t="shared" si="13"/>
        <v>-1.1450457677862096</v>
      </c>
      <c r="BM17" s="12">
        <f t="shared" si="13"/>
        <v>-0.98457894278727676</v>
      </c>
      <c r="BN17" s="12">
        <f t="shared" si="13"/>
        <v>-0.98457894278727676</v>
      </c>
      <c r="BO17" s="12">
        <f t="shared" si="13"/>
        <v>-0.3046693749241654</v>
      </c>
      <c r="BP17" s="12">
        <f t="shared" si="13"/>
        <v>-0.3046693749241654</v>
      </c>
      <c r="BQ17" s="12">
        <f t="shared" si="13"/>
        <v>-1.1450457677862096</v>
      </c>
      <c r="BR17" s="12">
        <f t="shared" si="13"/>
        <v>-1.1450457677862096</v>
      </c>
      <c r="BS17" s="12">
        <v>-0.88298950466614279</v>
      </c>
      <c r="BT17" s="12">
        <f t="shared" si="33"/>
        <v>-0.88298950466614279</v>
      </c>
      <c r="BU17" s="12">
        <f t="shared" si="33"/>
        <v>-2.5123669544150009</v>
      </c>
      <c r="BV17" s="12">
        <f t="shared" si="33"/>
        <v>-2.5123669544150009</v>
      </c>
      <c r="BW17" s="12">
        <f t="shared" si="34"/>
        <v>-0.27508547704372632</v>
      </c>
      <c r="BX17" s="12">
        <f t="shared" si="34"/>
        <v>-0.27508547704372632</v>
      </c>
      <c r="BY17" s="12">
        <f t="shared" si="35"/>
        <v>8.5000000000000006E-2</v>
      </c>
      <c r="BZ17" s="12">
        <f t="shared" si="36"/>
        <v>-0.32900144030902889</v>
      </c>
      <c r="CA17" s="12">
        <f t="shared" si="37"/>
        <v>-2.5123669544150009</v>
      </c>
    </row>
    <row r="18" spans="1:79" x14ac:dyDescent="0.25">
      <c r="A18" s="10">
        <v>1886</v>
      </c>
      <c r="B18" s="6">
        <v>3.9543679763760269E-2</v>
      </c>
      <c r="C18" s="10">
        <v>128038.04017239161</v>
      </c>
      <c r="D18" s="6">
        <v>2370.6114926263549</v>
      </c>
      <c r="E18" s="6">
        <v>1037.2388077991393</v>
      </c>
      <c r="F18" s="6">
        <v>9.6895160145613213E-3</v>
      </c>
      <c r="G18" s="6">
        <v>32677.171624926879</v>
      </c>
      <c r="H18" s="6">
        <v>0.5</v>
      </c>
      <c r="I18" s="6">
        <v>0.5</v>
      </c>
      <c r="J18" s="4">
        <v>8.2799999999999999E-2</v>
      </c>
      <c r="K18" s="7">
        <f t="shared" si="14"/>
        <v>1148.4619146873133</v>
      </c>
      <c r="L18" s="6">
        <v>13847.483543711151</v>
      </c>
      <c r="M18" s="7">
        <f t="shared" si="15"/>
        <v>8.2936506915647398E-2</v>
      </c>
      <c r="N18" s="12">
        <v>5188.0539229405676</v>
      </c>
      <c r="O18" s="12">
        <f t="shared" si="0"/>
        <v>2.3604618645264086E-2</v>
      </c>
      <c r="P18" s="8">
        <v>15840</v>
      </c>
      <c r="Q18" s="8">
        <v>1079.2711843711845</v>
      </c>
      <c r="R18" s="8">
        <v>57.581475451458772</v>
      </c>
      <c r="S18" s="8">
        <f t="shared" si="16"/>
        <v>0.44715095956585166</v>
      </c>
      <c r="T18" s="36"/>
      <c r="U18" s="4">
        <f t="shared" si="1"/>
        <v>3.9543679763760269E-2</v>
      </c>
      <c r="V18" s="29">
        <f t="shared" si="1"/>
        <v>128038.04017239161</v>
      </c>
      <c r="W18" s="29">
        <f t="shared" si="2"/>
        <v>244657.36875441668</v>
      </c>
      <c r="X18" s="29">
        <f t="shared" si="3"/>
        <v>107047.53531965743</v>
      </c>
      <c r="Y18" s="12">
        <f t="shared" si="17"/>
        <v>64019.020086195807</v>
      </c>
      <c r="Z18" s="12">
        <f t="shared" si="17"/>
        <v>64019.020086195807</v>
      </c>
      <c r="AA18" s="12">
        <f t="shared" si="4"/>
        <v>122328.68437720834</v>
      </c>
      <c r="AB18" s="12">
        <f t="shared" si="5"/>
        <v>122328.68437720834</v>
      </c>
      <c r="AC18" s="12">
        <f t="shared" si="18"/>
        <v>53523.767659828714</v>
      </c>
      <c r="AD18" s="12">
        <f t="shared" si="19"/>
        <v>53523.767659828714</v>
      </c>
      <c r="AE18" s="12">
        <v>0.41445629036954684</v>
      </c>
      <c r="AF18" s="12">
        <f t="shared" si="20"/>
        <v>0.41445629036954684</v>
      </c>
      <c r="AK18" s="12">
        <f t="shared" si="6"/>
        <v>8.2799999999999999E-2</v>
      </c>
      <c r="AM18" s="12">
        <f t="shared" si="7"/>
        <v>8.2936506915647398E-2</v>
      </c>
      <c r="AN18" s="37"/>
      <c r="AO18" s="12">
        <f t="shared" si="8"/>
        <v>3.9543679763760269E-2</v>
      </c>
      <c r="AP18" s="12">
        <f t="shared" si="9"/>
        <v>3918.2718027750393</v>
      </c>
      <c r="AQ18" s="12">
        <f t="shared" si="10"/>
        <v>7487.1035829730918</v>
      </c>
      <c r="AR18" s="12">
        <f t="shared" si="11"/>
        <v>3275.9118980174885</v>
      </c>
      <c r="AS18" s="12">
        <f t="shared" si="21"/>
        <v>3918.2718027750393</v>
      </c>
      <c r="AT18" s="12">
        <v>3918.2718027750393</v>
      </c>
      <c r="AU18" s="12">
        <f t="shared" si="22"/>
        <v>7487.1035829730918</v>
      </c>
      <c r="AV18" s="12">
        <f t="shared" si="23"/>
        <v>7487.1035829730918</v>
      </c>
      <c r="AW18" s="12">
        <f t="shared" si="24"/>
        <v>3275.9118980174885</v>
      </c>
      <c r="AX18" s="12">
        <f t="shared" si="25"/>
        <v>3275.9118980174885</v>
      </c>
      <c r="AY18" s="12">
        <f t="shared" si="26"/>
        <v>0.41445629036954684</v>
      </c>
      <c r="AZ18" s="12">
        <f t="shared" si="26"/>
        <v>0.41445629036954684</v>
      </c>
      <c r="BA18" s="12">
        <f t="shared" si="27"/>
        <v>8.2936506915647398E-2</v>
      </c>
      <c r="BB18" s="12">
        <f t="shared" si="28"/>
        <v>8.2936506915647398E-2</v>
      </c>
      <c r="BC18" s="12">
        <f t="shared" si="29"/>
        <v>499.53427421473589</v>
      </c>
      <c r="BD18" s="12">
        <f t="shared" si="29"/>
        <v>499.53427421473589</v>
      </c>
      <c r="BE18" s="12">
        <f t="shared" si="30"/>
        <v>8.2799999999999999E-2</v>
      </c>
      <c r="BF18" s="12">
        <f t="shared" si="12"/>
        <v>473.67720933239389</v>
      </c>
      <c r="BG18" s="12">
        <f t="shared" si="31"/>
        <v>8.2936506915647398E-2</v>
      </c>
      <c r="BH18" s="37"/>
      <c r="BI18" s="12">
        <f t="shared" si="32"/>
        <v>3.9543679763760269E-2</v>
      </c>
      <c r="BJ18" s="12">
        <f t="shared" ref="BJ18:BR46" si="38">LN(AP18/$AP$153)</f>
        <v>-0.99152805728952287</v>
      </c>
      <c r="BK18" s="12">
        <f t="shared" si="38"/>
        <v>-0.3439967290459382</v>
      </c>
      <c r="BL18" s="12">
        <f t="shared" si="38"/>
        <v>-1.1705824747704638</v>
      </c>
      <c r="BM18" s="12">
        <f t="shared" si="38"/>
        <v>-0.99152805728952287</v>
      </c>
      <c r="BN18" s="12">
        <f t="shared" si="38"/>
        <v>-0.99152805728952287</v>
      </c>
      <c r="BO18" s="12">
        <f t="shared" si="38"/>
        <v>-0.3439967290459382</v>
      </c>
      <c r="BP18" s="12">
        <f t="shared" si="38"/>
        <v>-0.3439967290459382</v>
      </c>
      <c r="BQ18" s="12">
        <f t="shared" si="38"/>
        <v>-1.1705824747704638</v>
      </c>
      <c r="BR18" s="12">
        <f t="shared" si="38"/>
        <v>-1.1705824747704638</v>
      </c>
      <c r="BS18" s="12">
        <v>-0.88078776142786674</v>
      </c>
      <c r="BT18" s="12">
        <f t="shared" si="33"/>
        <v>-0.88078776142786674</v>
      </c>
      <c r="BU18" s="12">
        <f t="shared" si="33"/>
        <v>-2.4896799408495984</v>
      </c>
      <c r="BV18" s="12">
        <f t="shared" si="33"/>
        <v>-2.4896799408495984</v>
      </c>
      <c r="BW18" s="12">
        <f t="shared" si="34"/>
        <v>-0.27177760557623393</v>
      </c>
      <c r="BX18" s="12">
        <f t="shared" si="34"/>
        <v>-0.27177760557623393</v>
      </c>
      <c r="BY18" s="12">
        <f t="shared" si="35"/>
        <v>8.2799999999999999E-2</v>
      </c>
      <c r="BZ18" s="12">
        <f t="shared" si="36"/>
        <v>-0.32492772161291178</v>
      </c>
      <c r="CA18" s="12">
        <f t="shared" si="37"/>
        <v>-2.4896799408495984</v>
      </c>
    </row>
    <row r="19" spans="1:79" x14ac:dyDescent="0.25">
      <c r="A19" s="10">
        <v>1887</v>
      </c>
      <c r="B19" s="6">
        <v>5.3565644442604948E-2</v>
      </c>
      <c r="C19" s="10">
        <v>133522.92653400748</v>
      </c>
      <c r="D19" s="6">
        <v>2360.8558897760404</v>
      </c>
      <c r="E19" s="6">
        <v>1070.4009721692717</v>
      </c>
      <c r="F19" s="6">
        <v>9.6728488786240931E-3</v>
      </c>
      <c r="G19" s="6">
        <v>33004.555769755403</v>
      </c>
      <c r="H19" s="6">
        <v>0.5</v>
      </c>
      <c r="I19" s="6">
        <v>0.5</v>
      </c>
      <c r="J19" s="4">
        <v>8.0600000000000005E-2</v>
      </c>
      <c r="K19" s="7">
        <f t="shared" si="14"/>
        <v>1211.0993130315474</v>
      </c>
      <c r="L19" s="6">
        <v>14091.139313750908</v>
      </c>
      <c r="M19" s="7">
        <f t="shared" si="15"/>
        <v>8.5947579259946005E-2</v>
      </c>
      <c r="N19" s="12">
        <v>5343.6955406287843</v>
      </c>
      <c r="O19" s="12">
        <f t="shared" si="0"/>
        <v>8.833471016991723E-3</v>
      </c>
      <c r="P19" s="8">
        <v>16000</v>
      </c>
      <c r="Q19" s="8">
        <v>979.54625062656646</v>
      </c>
      <c r="R19" s="8">
        <v>57.585578359364426</v>
      </c>
      <c r="S19" s="8">
        <f t="shared" si="16"/>
        <v>0.45050078978007968</v>
      </c>
      <c r="T19" s="36"/>
      <c r="U19" s="4">
        <f t="shared" si="1"/>
        <v>5.3565644442604948E-2</v>
      </c>
      <c r="V19" s="29">
        <f t="shared" si="1"/>
        <v>133522.92653400748</v>
      </c>
      <c r="W19" s="29">
        <f t="shared" si="2"/>
        <v>244070.37878915548</v>
      </c>
      <c r="X19" s="29">
        <f t="shared" si="3"/>
        <v>110660.3634152434</v>
      </c>
      <c r="Y19" s="12">
        <f t="shared" si="17"/>
        <v>66761.463267003739</v>
      </c>
      <c r="Z19" s="12">
        <f t="shared" si="17"/>
        <v>66761.463267003739</v>
      </c>
      <c r="AA19" s="12">
        <f t="shared" si="4"/>
        <v>122035.18939457774</v>
      </c>
      <c r="AB19" s="12">
        <f t="shared" si="5"/>
        <v>122035.18939457774</v>
      </c>
      <c r="AC19" s="12">
        <f t="shared" si="18"/>
        <v>55330.181707621698</v>
      </c>
      <c r="AD19" s="12">
        <f t="shared" si="19"/>
        <v>55330.181707621698</v>
      </c>
      <c r="AE19" s="12">
        <v>0.42112175989878914</v>
      </c>
      <c r="AF19" s="12">
        <f t="shared" si="20"/>
        <v>0.42112175989878914</v>
      </c>
      <c r="AK19" s="12">
        <f t="shared" si="6"/>
        <v>8.0600000000000005E-2</v>
      </c>
      <c r="AM19" s="12">
        <f t="shared" si="7"/>
        <v>8.5947579259946005E-2</v>
      </c>
      <c r="AN19" s="37"/>
      <c r="AO19" s="12">
        <f t="shared" si="8"/>
        <v>5.3565644442604948E-2</v>
      </c>
      <c r="AP19" s="12">
        <f t="shared" si="9"/>
        <v>4045.5907804208273</v>
      </c>
      <c r="AQ19" s="12">
        <f t="shared" si="10"/>
        <v>7395.0511708694421</v>
      </c>
      <c r="AR19" s="12">
        <f t="shared" si="11"/>
        <v>3352.8814684623007</v>
      </c>
      <c r="AS19" s="12">
        <f t="shared" si="21"/>
        <v>4045.5907804208273</v>
      </c>
      <c r="AT19" s="12">
        <v>4045.5907804208273</v>
      </c>
      <c r="AU19" s="12">
        <f t="shared" si="22"/>
        <v>7395.0511708694421</v>
      </c>
      <c r="AV19" s="12">
        <f t="shared" si="23"/>
        <v>7395.0511708694421</v>
      </c>
      <c r="AW19" s="12">
        <f t="shared" si="24"/>
        <v>3352.8814684623007</v>
      </c>
      <c r="AX19" s="12">
        <f t="shared" si="25"/>
        <v>3352.8814684623007</v>
      </c>
      <c r="AY19" s="12">
        <f t="shared" si="26"/>
        <v>0.42112175989878914</v>
      </c>
      <c r="AZ19" s="12">
        <f t="shared" si="26"/>
        <v>0.42112175989878914</v>
      </c>
      <c r="BA19" s="12">
        <f t="shared" si="27"/>
        <v>8.5947579259946005E-2</v>
      </c>
      <c r="BB19" s="12">
        <f t="shared" si="28"/>
        <v>8.5947579259946005E-2</v>
      </c>
      <c r="BC19" s="12">
        <f t="shared" si="29"/>
        <v>511.93428759236974</v>
      </c>
      <c r="BD19" s="12">
        <f t="shared" si="29"/>
        <v>511.93428759236974</v>
      </c>
      <c r="BE19" s="12">
        <f t="shared" si="30"/>
        <v>8.0600000000000005E-2</v>
      </c>
      <c r="BF19" s="12">
        <f t="shared" si="12"/>
        <v>488.32921367439786</v>
      </c>
      <c r="BG19" s="12">
        <f t="shared" si="31"/>
        <v>8.5947579259946005E-2</v>
      </c>
      <c r="BH19" s="37"/>
      <c r="BI19" s="12">
        <f t="shared" si="32"/>
        <v>5.3565644442604948E-2</v>
      </c>
      <c r="BJ19" s="12">
        <f t="shared" si="38"/>
        <v>-0.95955115537672542</v>
      </c>
      <c r="BK19" s="12">
        <f t="shared" si="38"/>
        <v>-0.35636773144598066</v>
      </c>
      <c r="BL19" s="12">
        <f t="shared" si="38"/>
        <v>-1.1473586312744231</v>
      </c>
      <c r="BM19" s="12">
        <f t="shared" si="38"/>
        <v>-0.95955115537672542</v>
      </c>
      <c r="BN19" s="12">
        <f t="shared" si="38"/>
        <v>-0.95955115537672542</v>
      </c>
      <c r="BO19" s="12">
        <f t="shared" si="38"/>
        <v>-0.35636773144598066</v>
      </c>
      <c r="BP19" s="12">
        <f t="shared" si="38"/>
        <v>-0.35636773144598066</v>
      </c>
      <c r="BQ19" s="12">
        <f t="shared" si="38"/>
        <v>-1.1473586312744231</v>
      </c>
      <c r="BR19" s="12">
        <f t="shared" si="38"/>
        <v>-1.1473586312744231</v>
      </c>
      <c r="BS19" s="12">
        <v>-0.86483327120300213</v>
      </c>
      <c r="BT19" s="12">
        <f t="shared" si="33"/>
        <v>-0.86483327120300213</v>
      </c>
      <c r="BU19" s="12">
        <f t="shared" si="33"/>
        <v>-2.454017712064787</v>
      </c>
      <c r="BV19" s="12">
        <f t="shared" si="33"/>
        <v>-2.454017712064787</v>
      </c>
      <c r="BW19" s="12">
        <f t="shared" si="34"/>
        <v>-0.24725754610082967</v>
      </c>
      <c r="BX19" s="12">
        <f t="shared" si="34"/>
        <v>-0.24725754610082967</v>
      </c>
      <c r="BY19" s="12">
        <f t="shared" si="35"/>
        <v>8.0600000000000005E-2</v>
      </c>
      <c r="BZ19" s="12">
        <f t="shared" si="36"/>
        <v>-0.29446402177148773</v>
      </c>
      <c r="CA19" s="12">
        <f t="shared" si="37"/>
        <v>-2.454017712064787</v>
      </c>
    </row>
    <row r="20" spans="1:79" x14ac:dyDescent="0.25">
      <c r="A20" s="10">
        <v>1888</v>
      </c>
      <c r="B20" s="6">
        <v>3.5115607747993577E-2</v>
      </c>
      <c r="C20" s="10">
        <v>138188.7094957451</v>
      </c>
      <c r="D20" s="6">
        <v>2392.910013427073</v>
      </c>
      <c r="E20" s="6">
        <v>1092.5090817493599</v>
      </c>
      <c r="F20" s="6">
        <v>9.6777826558442307E-3</v>
      </c>
      <c r="G20" s="6">
        <v>33335.597290087542</v>
      </c>
      <c r="H20" s="6">
        <v>0.5</v>
      </c>
      <c r="I20" s="6">
        <v>0.5</v>
      </c>
      <c r="J20" s="4">
        <v>7.8399999999999997E-2</v>
      </c>
      <c r="K20" s="7">
        <f t="shared" si="14"/>
        <v>1294.2044830476825</v>
      </c>
      <c r="L20" s="6">
        <v>14401.683573479329</v>
      </c>
      <c r="M20" s="7">
        <f t="shared" si="15"/>
        <v>8.9864804794833664E-2</v>
      </c>
      <c r="N20" s="12">
        <v>5551.2176975464072</v>
      </c>
      <c r="O20" s="12">
        <f t="shared" si="0"/>
        <v>-4.7732207632229517E-3</v>
      </c>
      <c r="P20" s="8">
        <v>16160</v>
      </c>
      <c r="Q20" s="8">
        <v>808.52151327035529</v>
      </c>
      <c r="R20" s="8">
        <v>57.595001436287504</v>
      </c>
      <c r="S20" s="8">
        <f t="shared" si="16"/>
        <v>0.45594493888837179</v>
      </c>
      <c r="T20" s="36"/>
      <c r="U20" s="4">
        <f t="shared" si="1"/>
        <v>3.5115607747993577E-2</v>
      </c>
      <c r="V20" s="29">
        <f t="shared" si="1"/>
        <v>138188.7094957451</v>
      </c>
      <c r="W20" s="29">
        <f t="shared" si="2"/>
        <v>247258.08571264407</v>
      </c>
      <c r="X20" s="29">
        <f t="shared" si="3"/>
        <v>112888.36716017943</v>
      </c>
      <c r="Y20" s="12">
        <f t="shared" si="17"/>
        <v>69094.354747872552</v>
      </c>
      <c r="Z20" s="12">
        <f t="shared" si="17"/>
        <v>69094.354747872552</v>
      </c>
      <c r="AA20" s="12">
        <f t="shared" si="4"/>
        <v>123629.04285632203</v>
      </c>
      <c r="AB20" s="12">
        <f t="shared" si="5"/>
        <v>123629.04285632203</v>
      </c>
      <c r="AC20" s="12">
        <f t="shared" si="18"/>
        <v>56444.183580089717</v>
      </c>
      <c r="AD20" s="12">
        <f t="shared" si="19"/>
        <v>56444.183580089717</v>
      </c>
      <c r="AE20" s="12">
        <v>0.43193153247434779</v>
      </c>
      <c r="AF20" s="12">
        <f t="shared" si="20"/>
        <v>0.43193153247434779</v>
      </c>
      <c r="AK20" s="12">
        <f t="shared" si="6"/>
        <v>7.8399999999999997E-2</v>
      </c>
      <c r="AM20" s="12">
        <f t="shared" si="7"/>
        <v>8.9864804794833664E-2</v>
      </c>
      <c r="AN20" s="37"/>
      <c r="AO20" s="12">
        <f t="shared" si="8"/>
        <v>3.5115607747993577E-2</v>
      </c>
      <c r="AP20" s="12">
        <f t="shared" si="9"/>
        <v>4145.3797360587869</v>
      </c>
      <c r="AQ20" s="12">
        <f t="shared" si="10"/>
        <v>7417.2388021428114</v>
      </c>
      <c r="AR20" s="12">
        <f t="shared" si="11"/>
        <v>3386.4210134836007</v>
      </c>
      <c r="AS20" s="12">
        <f t="shared" si="21"/>
        <v>4145.3797360587869</v>
      </c>
      <c r="AT20" s="12">
        <v>4145.3797360587869</v>
      </c>
      <c r="AU20" s="12">
        <f t="shared" si="22"/>
        <v>7417.2388021428114</v>
      </c>
      <c r="AV20" s="12">
        <f t="shared" si="23"/>
        <v>7417.2388021428114</v>
      </c>
      <c r="AW20" s="12">
        <f t="shared" si="24"/>
        <v>3386.4210134836007</v>
      </c>
      <c r="AX20" s="12">
        <f t="shared" si="25"/>
        <v>3386.4210134836007</v>
      </c>
      <c r="AY20" s="12">
        <f t="shared" si="26"/>
        <v>0.43193153247434779</v>
      </c>
      <c r="AZ20" s="12">
        <f t="shared" si="26"/>
        <v>0.43193153247434779</v>
      </c>
      <c r="BA20" s="12">
        <f t="shared" si="27"/>
        <v>8.9864804794833664E-2</v>
      </c>
      <c r="BB20" s="12">
        <f t="shared" si="28"/>
        <v>8.9864804794833664E-2</v>
      </c>
      <c r="BC20" s="12">
        <f t="shared" si="29"/>
        <v>514.8742881209613</v>
      </c>
      <c r="BD20" s="12">
        <f t="shared" si="29"/>
        <v>514.8742881209613</v>
      </c>
      <c r="BE20" s="12">
        <f t="shared" si="30"/>
        <v>7.8399999999999997E-2</v>
      </c>
      <c r="BF20" s="12">
        <f t="shared" si="12"/>
        <v>495.73885816302027</v>
      </c>
      <c r="BG20" s="12">
        <f t="shared" si="31"/>
        <v>8.9864804794833664E-2</v>
      </c>
      <c r="BH20" s="37"/>
      <c r="BI20" s="12">
        <f t="shared" si="32"/>
        <v>3.5115607747993577E-2</v>
      </c>
      <c r="BJ20" s="12">
        <f t="shared" si="38"/>
        <v>-0.93518434980963783</v>
      </c>
      <c r="BK20" s="12">
        <f t="shared" si="38"/>
        <v>-0.35337188841179334</v>
      </c>
      <c r="BL20" s="12">
        <f t="shared" si="38"/>
        <v>-1.1374051317798974</v>
      </c>
      <c r="BM20" s="12">
        <f t="shared" si="38"/>
        <v>-0.93518434980963783</v>
      </c>
      <c r="BN20" s="12">
        <f t="shared" si="38"/>
        <v>-0.93518434980963783</v>
      </c>
      <c r="BO20" s="12">
        <f t="shared" si="38"/>
        <v>-0.35337188841179334</v>
      </c>
      <c r="BP20" s="12">
        <f t="shared" si="38"/>
        <v>-0.35337188841179334</v>
      </c>
      <c r="BQ20" s="12">
        <f t="shared" si="38"/>
        <v>-1.1374051317798974</v>
      </c>
      <c r="BR20" s="12">
        <f t="shared" si="38"/>
        <v>-1.1374051317798974</v>
      </c>
      <c r="BS20" s="12">
        <v>-0.83948819294155075</v>
      </c>
      <c r="BT20" s="12">
        <f t="shared" si="33"/>
        <v>-0.83948819294155075</v>
      </c>
      <c r="BU20" s="12">
        <f t="shared" si="33"/>
        <v>-2.4094489069850979</v>
      </c>
      <c r="BV20" s="12">
        <f t="shared" si="33"/>
        <v>-2.4094489069850979</v>
      </c>
      <c r="BW20" s="12">
        <f t="shared" si="34"/>
        <v>-0.24153104822701368</v>
      </c>
      <c r="BX20" s="12">
        <f t="shared" si="34"/>
        <v>-0.24153104822701368</v>
      </c>
      <c r="BY20" s="12">
        <f t="shared" si="35"/>
        <v>7.8399999999999997E-2</v>
      </c>
      <c r="BZ20" s="12">
        <f t="shared" si="36"/>
        <v>-0.27940452591895909</v>
      </c>
      <c r="CA20" s="12">
        <f t="shared" si="37"/>
        <v>-2.4094489069850979</v>
      </c>
    </row>
    <row r="21" spans="1:79" x14ac:dyDescent="0.25">
      <c r="A21" s="10">
        <v>1889</v>
      </c>
      <c r="B21" s="6">
        <v>2.7336413526515585E-2</v>
      </c>
      <c r="C21" s="10">
        <v>142655.00369647835</v>
      </c>
      <c r="D21" s="6">
        <v>2508.5835900807988</v>
      </c>
      <c r="E21" s="6">
        <v>1130.2771022820107</v>
      </c>
      <c r="F21" s="6">
        <v>9.876720826104619E-3</v>
      </c>
      <c r="G21" s="6">
        <v>33670.196974933351</v>
      </c>
      <c r="H21" s="6">
        <v>0.5</v>
      </c>
      <c r="I21" s="6">
        <v>0.5</v>
      </c>
      <c r="J21" s="4">
        <v>7.6200000000000004E-2</v>
      </c>
      <c r="K21" s="7">
        <f t="shared" si="14"/>
        <v>1392.2178171732826</v>
      </c>
      <c r="L21" s="6">
        <v>14751.179653339821</v>
      </c>
      <c r="M21" s="7">
        <f t="shared" si="15"/>
        <v>9.4380100432040356E-2</v>
      </c>
      <c r="N21" s="12">
        <v>5914.3814721522467</v>
      </c>
      <c r="O21" s="12">
        <f t="shared" si="0"/>
        <v>-2.4617276264521148E-2</v>
      </c>
      <c r="P21" s="8">
        <v>16329.999999999998</v>
      </c>
      <c r="Q21" s="8">
        <v>605.97607274596749</v>
      </c>
      <c r="R21" s="8">
        <v>57.604424513210581</v>
      </c>
      <c r="S21" s="8">
        <f t="shared" si="16"/>
        <v>0.4622235912234241</v>
      </c>
      <c r="T21" s="36"/>
      <c r="U21" s="4">
        <f t="shared" si="1"/>
        <v>2.7336413526515585E-2</v>
      </c>
      <c r="V21" s="29">
        <f t="shared" si="1"/>
        <v>142655.00369647835</v>
      </c>
      <c r="W21" s="29">
        <f t="shared" si="2"/>
        <v>253989.52083878883</v>
      </c>
      <c r="X21" s="29">
        <f t="shared" si="3"/>
        <v>114438.49858493896</v>
      </c>
      <c r="Y21" s="12">
        <f t="shared" si="17"/>
        <v>71327.501848239175</v>
      </c>
      <c r="Z21" s="12">
        <f t="shared" si="17"/>
        <v>71327.501848239175</v>
      </c>
      <c r="AA21" s="12">
        <f t="shared" si="4"/>
        <v>126994.76041939441</v>
      </c>
      <c r="AB21" s="12">
        <f t="shared" si="5"/>
        <v>126994.76041939441</v>
      </c>
      <c r="AC21" s="12">
        <f t="shared" si="18"/>
        <v>57219.249292469482</v>
      </c>
      <c r="AD21" s="12">
        <f t="shared" si="19"/>
        <v>57219.249292469482</v>
      </c>
      <c r="AE21" s="12">
        <v>0.44441031150342669</v>
      </c>
      <c r="AF21" s="12">
        <f t="shared" si="20"/>
        <v>0.44441031150342669</v>
      </c>
      <c r="AK21" s="12">
        <f t="shared" si="6"/>
        <v>7.6200000000000004E-2</v>
      </c>
      <c r="AM21" s="12">
        <f t="shared" si="7"/>
        <v>9.4380100432040356E-2</v>
      </c>
      <c r="AN21" s="37"/>
      <c r="AO21" s="12">
        <f t="shared" si="8"/>
        <v>2.7336413526515585E-2</v>
      </c>
      <c r="AP21" s="12">
        <f t="shared" si="9"/>
        <v>4236.8330604861485</v>
      </c>
      <c r="AQ21" s="12">
        <f t="shared" si="10"/>
        <v>7543.4521819957845</v>
      </c>
      <c r="AR21" s="12">
        <f t="shared" si="11"/>
        <v>3398.8069232305252</v>
      </c>
      <c r="AS21" s="12">
        <f t="shared" si="21"/>
        <v>4236.8330604861485</v>
      </c>
      <c r="AT21" s="12">
        <v>4236.8330604861485</v>
      </c>
      <c r="AU21" s="12">
        <f t="shared" si="22"/>
        <v>7543.4521819957845</v>
      </c>
      <c r="AV21" s="12">
        <f t="shared" si="23"/>
        <v>7543.4521819957845</v>
      </c>
      <c r="AW21" s="12">
        <f t="shared" si="24"/>
        <v>3398.8069232305252</v>
      </c>
      <c r="AX21" s="12">
        <f t="shared" si="25"/>
        <v>3398.8069232305252</v>
      </c>
      <c r="AY21" s="12">
        <f t="shared" si="26"/>
        <v>0.44441031150342669</v>
      </c>
      <c r="AZ21" s="12">
        <f t="shared" si="26"/>
        <v>0.44441031150342669</v>
      </c>
      <c r="BA21" s="12">
        <f t="shared" si="27"/>
        <v>9.4380100432040356E-2</v>
      </c>
      <c r="BB21" s="12">
        <f t="shared" si="28"/>
        <v>9.4380100432040356E-2</v>
      </c>
      <c r="BC21" s="12">
        <f t="shared" si="29"/>
        <v>513.24109249889409</v>
      </c>
      <c r="BD21" s="12">
        <f t="shared" si="29"/>
        <v>513.24109249889409</v>
      </c>
      <c r="BE21" s="12">
        <f t="shared" si="30"/>
        <v>7.6200000000000004E-2</v>
      </c>
      <c r="BF21" s="12">
        <f t="shared" si="12"/>
        <v>499.31410505066481</v>
      </c>
      <c r="BG21" s="12">
        <f t="shared" si="31"/>
        <v>9.4380100432040356E-2</v>
      </c>
      <c r="BH21" s="37"/>
      <c r="BI21" s="12">
        <f t="shared" si="32"/>
        <v>2.7336413526515585E-2</v>
      </c>
      <c r="BJ21" s="12">
        <f t="shared" si="38"/>
        <v>-0.91336267677889527</v>
      </c>
      <c r="BK21" s="12">
        <f t="shared" si="38"/>
        <v>-0.33649882093258549</v>
      </c>
      <c r="BL21" s="12">
        <f t="shared" si="38"/>
        <v>-1.1337542821342297</v>
      </c>
      <c r="BM21" s="12">
        <f t="shared" si="38"/>
        <v>-0.91336267677889527</v>
      </c>
      <c r="BN21" s="12">
        <f t="shared" si="38"/>
        <v>-0.91336267677889527</v>
      </c>
      <c r="BO21" s="12">
        <f t="shared" si="38"/>
        <v>-0.33649882093258549</v>
      </c>
      <c r="BP21" s="12">
        <f t="shared" si="38"/>
        <v>-0.33649882093258549</v>
      </c>
      <c r="BQ21" s="12">
        <f t="shared" si="38"/>
        <v>-1.1337542821342297</v>
      </c>
      <c r="BR21" s="12">
        <f t="shared" si="38"/>
        <v>-1.1337542821342297</v>
      </c>
      <c r="BS21" s="12">
        <v>-0.81100701828282196</v>
      </c>
      <c r="BT21" s="12">
        <f t="shared" si="33"/>
        <v>-0.81100701828282196</v>
      </c>
      <c r="BU21" s="12">
        <f t="shared" si="33"/>
        <v>-2.3604250285602792</v>
      </c>
      <c r="BV21" s="12">
        <f t="shared" si="33"/>
        <v>-2.3604250285602792</v>
      </c>
      <c r="BW21" s="12">
        <f t="shared" si="34"/>
        <v>-0.24470811770114367</v>
      </c>
      <c r="BX21" s="12">
        <f t="shared" si="34"/>
        <v>-0.24470811770114367</v>
      </c>
      <c r="BY21" s="12">
        <f t="shared" si="35"/>
        <v>7.6200000000000004E-2</v>
      </c>
      <c r="BZ21" s="12">
        <f t="shared" si="36"/>
        <v>-0.27221845159892794</v>
      </c>
      <c r="CA21" s="12">
        <f t="shared" si="37"/>
        <v>-2.3604250285602792</v>
      </c>
    </row>
    <row r="22" spans="1:79" x14ac:dyDescent="0.25">
      <c r="A22" s="10">
        <v>1890</v>
      </c>
      <c r="B22" s="6">
        <v>4.1119677613443893E-2</v>
      </c>
      <c r="C22" s="10">
        <v>144047.2461347146</v>
      </c>
      <c r="D22" s="6">
        <v>2666.0668932358712</v>
      </c>
      <c r="E22" s="6">
        <v>1154.2275543271062</v>
      </c>
      <c r="F22" s="6">
        <v>1.0016916998984835E-2</v>
      </c>
      <c r="G22" s="6">
        <v>34008.658614462933</v>
      </c>
      <c r="H22" s="6">
        <v>0.5</v>
      </c>
      <c r="I22" s="6">
        <v>0.5</v>
      </c>
      <c r="J22" s="4">
        <v>7.3999999999999996E-2</v>
      </c>
      <c r="K22" s="7">
        <f t="shared" si="14"/>
        <v>1445.874952205025</v>
      </c>
      <c r="L22" s="6">
        <v>14935.548528994648</v>
      </c>
      <c r="M22" s="7">
        <f t="shared" si="15"/>
        <v>9.6807623061056114E-2</v>
      </c>
      <c r="N22" s="12">
        <v>6018.1425506110581</v>
      </c>
      <c r="O22" s="12">
        <f t="shared" si="0"/>
        <v>1.6146634163352047E-3</v>
      </c>
      <c r="P22" s="8">
        <v>16490</v>
      </c>
      <c r="Q22" s="8">
        <v>569.44802005012536</v>
      </c>
      <c r="R22" s="8">
        <v>57.613847590133666</v>
      </c>
      <c r="S22" s="8">
        <f t="shared" si="16"/>
        <v>0.46353560507561797</v>
      </c>
      <c r="T22" s="36"/>
      <c r="U22" s="4">
        <f t="shared" si="1"/>
        <v>4.1119677613443893E-2</v>
      </c>
      <c r="V22" s="29">
        <f t="shared" si="1"/>
        <v>144047.2461347146</v>
      </c>
      <c r="W22" s="29">
        <f t="shared" si="2"/>
        <v>266156.43251372292</v>
      </c>
      <c r="X22" s="29">
        <f t="shared" si="3"/>
        <v>115227.82453364458</v>
      </c>
      <c r="Y22" s="12">
        <f t="shared" si="17"/>
        <v>72023.623067357301</v>
      </c>
      <c r="Z22" s="12">
        <f t="shared" si="17"/>
        <v>72023.623067357301</v>
      </c>
      <c r="AA22" s="12">
        <f t="shared" si="4"/>
        <v>133078.21625686146</v>
      </c>
      <c r="AB22" s="12">
        <f t="shared" si="5"/>
        <v>133078.21625686146</v>
      </c>
      <c r="AC22" s="12">
        <f t="shared" si="18"/>
        <v>57613.912266822292</v>
      </c>
      <c r="AD22" s="12">
        <f t="shared" si="19"/>
        <v>57613.912266822292</v>
      </c>
      <c r="AE22" s="12">
        <v>0.44695581356678871</v>
      </c>
      <c r="AF22" s="12">
        <f t="shared" si="20"/>
        <v>0.44695581356678871</v>
      </c>
      <c r="AK22" s="12">
        <f t="shared" si="6"/>
        <v>7.3999999999999996E-2</v>
      </c>
      <c r="AM22" s="12">
        <f t="shared" si="7"/>
        <v>9.6807623061056114E-2</v>
      </c>
      <c r="AN22" s="37"/>
      <c r="AO22" s="12">
        <f t="shared" si="8"/>
        <v>4.1119677613443893E-2</v>
      </c>
      <c r="AP22" s="12">
        <f t="shared" si="9"/>
        <v>4235.6050489287845</v>
      </c>
      <c r="AQ22" s="12">
        <f t="shared" si="10"/>
        <v>7826.1373237618382</v>
      </c>
      <c r="AR22" s="12">
        <f t="shared" si="11"/>
        <v>3388.1908086972126</v>
      </c>
      <c r="AS22" s="12">
        <f t="shared" si="21"/>
        <v>4235.6050489287845</v>
      </c>
      <c r="AT22" s="12">
        <v>4235.6050489287845</v>
      </c>
      <c r="AU22" s="12">
        <f t="shared" si="22"/>
        <v>7826.1373237618382</v>
      </c>
      <c r="AV22" s="12">
        <f t="shared" si="23"/>
        <v>7826.1373237618382</v>
      </c>
      <c r="AW22" s="12">
        <f t="shared" si="24"/>
        <v>3388.1908086972126</v>
      </c>
      <c r="AX22" s="12">
        <f t="shared" si="25"/>
        <v>3388.1908086972126</v>
      </c>
      <c r="AY22" s="12">
        <f t="shared" si="26"/>
        <v>0.44695581356678871</v>
      </c>
      <c r="AZ22" s="12">
        <f t="shared" si="26"/>
        <v>0.44695581356678871</v>
      </c>
      <c r="BA22" s="12">
        <f t="shared" si="27"/>
        <v>9.6807623061056114E-2</v>
      </c>
      <c r="BB22" s="12">
        <f t="shared" si="28"/>
        <v>9.6807623061056114E-2</v>
      </c>
      <c r="BC22" s="12">
        <f t="shared" si="29"/>
        <v>505.43580579436349</v>
      </c>
      <c r="BD22" s="12">
        <f t="shared" si="29"/>
        <v>505.43580579436349</v>
      </c>
      <c r="BE22" s="12">
        <f t="shared" si="30"/>
        <v>7.3999999999999996E-2</v>
      </c>
      <c r="BF22" s="12">
        <f t="shared" si="12"/>
        <v>492.71189710308693</v>
      </c>
      <c r="BG22" s="12">
        <f t="shared" si="31"/>
        <v>9.6807623061056114E-2</v>
      </c>
      <c r="BH22" s="37"/>
      <c r="BI22" s="12">
        <f t="shared" si="32"/>
        <v>4.1119677613443893E-2</v>
      </c>
      <c r="BJ22" s="12">
        <f t="shared" si="38"/>
        <v>-0.91365256064705791</v>
      </c>
      <c r="BK22" s="12">
        <f t="shared" si="38"/>
        <v>-0.29970967648824104</v>
      </c>
      <c r="BL22" s="12">
        <f t="shared" si="38"/>
        <v>-1.1368826530607248</v>
      </c>
      <c r="BM22" s="12">
        <f t="shared" si="38"/>
        <v>-0.91365256064705791</v>
      </c>
      <c r="BN22" s="12">
        <f t="shared" si="38"/>
        <v>-0.91365256064705791</v>
      </c>
      <c r="BO22" s="12">
        <f t="shared" si="38"/>
        <v>-0.29970967648824104</v>
      </c>
      <c r="BP22" s="12">
        <f t="shared" si="38"/>
        <v>-0.29970967648824104</v>
      </c>
      <c r="BQ22" s="12">
        <f t="shared" si="38"/>
        <v>-1.1368826530607248</v>
      </c>
      <c r="BR22" s="12">
        <f t="shared" si="38"/>
        <v>-1.1368826530607248</v>
      </c>
      <c r="BS22" s="12">
        <v>-0.80529554033566797</v>
      </c>
      <c r="BT22" s="12">
        <f t="shared" si="33"/>
        <v>-0.80529554033566797</v>
      </c>
      <c r="BU22" s="12">
        <f t="shared" si="33"/>
        <v>-2.3350295371695289</v>
      </c>
      <c r="BV22" s="12">
        <f t="shared" si="33"/>
        <v>-2.3350295371695289</v>
      </c>
      <c r="BW22" s="12">
        <f t="shared" si="34"/>
        <v>-0.26003277946561737</v>
      </c>
      <c r="BX22" s="12">
        <f t="shared" si="34"/>
        <v>-0.26003277946561737</v>
      </c>
      <c r="BY22" s="12">
        <f t="shared" si="35"/>
        <v>7.3999999999999996E-2</v>
      </c>
      <c r="BZ22" s="12">
        <f t="shared" si="36"/>
        <v>-0.28552920235022416</v>
      </c>
      <c r="CA22" s="12">
        <f t="shared" si="37"/>
        <v>-2.3350295371695289</v>
      </c>
    </row>
    <row r="23" spans="1:79" x14ac:dyDescent="0.25">
      <c r="A23" s="10">
        <v>1891</v>
      </c>
      <c r="B23" s="6">
        <v>2.5039730208057512E-2</v>
      </c>
      <c r="C23" s="10">
        <v>148546.53153222546</v>
      </c>
      <c r="D23" s="6">
        <v>2636.8000846849286</v>
      </c>
      <c r="E23" s="6">
        <v>1211.3401707423343</v>
      </c>
      <c r="F23" s="6">
        <v>9.703221077715693E-3</v>
      </c>
      <c r="G23" s="6">
        <v>34358.044999999998</v>
      </c>
      <c r="H23" s="6">
        <v>0.5</v>
      </c>
      <c r="I23" s="6">
        <v>0.5</v>
      </c>
      <c r="J23" s="4">
        <v>7.4799999999999991E-2</v>
      </c>
      <c r="K23" s="7">
        <f t="shared" si="14"/>
        <v>1455.5264356586763</v>
      </c>
      <c r="L23" s="6">
        <v>14968.221741850744</v>
      </c>
      <c r="M23" s="7">
        <f t="shared" si="15"/>
        <v>9.7241105908330017E-2</v>
      </c>
      <c r="N23" s="12">
        <v>6329.4257859874924</v>
      </c>
      <c r="O23" s="12">
        <f t="shared" si="0"/>
        <v>2.2126860304236273E-2</v>
      </c>
      <c r="P23" s="8">
        <v>16660</v>
      </c>
      <c r="Q23" s="8">
        <v>704.62</v>
      </c>
      <c r="R23" s="8">
        <v>57.352414891572991</v>
      </c>
      <c r="S23" s="8">
        <f t="shared" si="16"/>
        <v>0.45772287590671557</v>
      </c>
      <c r="T23" s="36"/>
      <c r="U23" s="4">
        <f t="shared" si="1"/>
        <v>2.5039730208057512E-2</v>
      </c>
      <c r="V23" s="29">
        <f t="shared" si="1"/>
        <v>148546.53153222546</v>
      </c>
      <c r="W23" s="29">
        <f t="shared" si="2"/>
        <v>271744.82200973178</v>
      </c>
      <c r="X23" s="29">
        <f t="shared" si="3"/>
        <v>124838.97471163305</v>
      </c>
      <c r="Y23" s="12">
        <f t="shared" si="17"/>
        <v>74273.26576611273</v>
      </c>
      <c r="Z23" s="12">
        <f t="shared" si="17"/>
        <v>74273.26576611273</v>
      </c>
      <c r="AA23" s="12">
        <f t="shared" si="4"/>
        <v>135872.41100486589</v>
      </c>
      <c r="AB23" s="12">
        <f t="shared" si="5"/>
        <v>135872.41100486589</v>
      </c>
      <c r="AC23" s="12">
        <f t="shared" si="18"/>
        <v>62419.487355816527</v>
      </c>
      <c r="AD23" s="12">
        <f t="shared" si="19"/>
        <v>62419.487355816527</v>
      </c>
      <c r="AE23" s="12">
        <v>0.43750896105032305</v>
      </c>
      <c r="AF23" s="12">
        <f t="shared" si="20"/>
        <v>0.43750896105032305</v>
      </c>
      <c r="AK23" s="12">
        <f t="shared" si="6"/>
        <v>7.4799999999999991E-2</v>
      </c>
      <c r="AM23" s="12">
        <f t="shared" si="7"/>
        <v>9.7241105908330017E-2</v>
      </c>
      <c r="AN23" s="37"/>
      <c r="AO23" s="12">
        <f t="shared" si="8"/>
        <v>2.5039730208057512E-2</v>
      </c>
      <c r="AP23" s="12">
        <f t="shared" si="9"/>
        <v>4323.486145158302</v>
      </c>
      <c r="AQ23" s="12">
        <f t="shared" si="10"/>
        <v>7909.2050205339619</v>
      </c>
      <c r="AR23" s="12">
        <f t="shared" si="11"/>
        <v>3633.4714245712485</v>
      </c>
      <c r="AS23" s="12">
        <f t="shared" si="21"/>
        <v>4323.486145158302</v>
      </c>
      <c r="AT23" s="12">
        <v>4323.486145158302</v>
      </c>
      <c r="AU23" s="12">
        <f t="shared" si="22"/>
        <v>7909.2050205339619</v>
      </c>
      <c r="AV23" s="12">
        <f t="shared" si="23"/>
        <v>7909.2050205339619</v>
      </c>
      <c r="AW23" s="12">
        <f t="shared" si="24"/>
        <v>3633.4714245712485</v>
      </c>
      <c r="AX23" s="12">
        <f t="shared" si="25"/>
        <v>3633.4714245712485</v>
      </c>
      <c r="AY23" s="12">
        <f t="shared" si="26"/>
        <v>0.43750896105032305</v>
      </c>
      <c r="AZ23" s="12">
        <f t="shared" si="26"/>
        <v>0.43750896105032305</v>
      </c>
      <c r="BA23" s="12">
        <f t="shared" si="27"/>
        <v>9.7241105908330017E-2</v>
      </c>
      <c r="BB23" s="12">
        <f t="shared" si="28"/>
        <v>9.7241105908330017E-2</v>
      </c>
      <c r="BC23" s="12">
        <f t="shared" si="29"/>
        <v>522.0394875987264</v>
      </c>
      <c r="BD23" s="12">
        <f t="shared" si="29"/>
        <v>522.0394875987264</v>
      </c>
      <c r="BE23" s="12">
        <f t="shared" si="30"/>
        <v>7.4799999999999991E-2</v>
      </c>
      <c r="BF23" s="12">
        <f t="shared" si="12"/>
        <v>505.79250437181872</v>
      </c>
      <c r="BG23" s="12">
        <f t="shared" si="31"/>
        <v>9.7241105908330017E-2</v>
      </c>
      <c r="BH23" s="37"/>
      <c r="BI23" s="12">
        <f t="shared" si="32"/>
        <v>2.5039730208057512E-2</v>
      </c>
      <c r="BJ23" s="12">
        <f t="shared" si="38"/>
        <v>-0.89311669237239999</v>
      </c>
      <c r="BK23" s="12">
        <f t="shared" si="38"/>
        <v>-0.28915147360686794</v>
      </c>
      <c r="BL23" s="12">
        <f t="shared" si="38"/>
        <v>-1.0669902406351259</v>
      </c>
      <c r="BM23" s="12">
        <f t="shared" si="38"/>
        <v>-0.89311669237239999</v>
      </c>
      <c r="BN23" s="12">
        <f t="shared" si="38"/>
        <v>-0.89311669237239999</v>
      </c>
      <c r="BO23" s="12">
        <f t="shared" si="38"/>
        <v>-0.28915147360686794</v>
      </c>
      <c r="BP23" s="12">
        <f t="shared" si="38"/>
        <v>-0.28915147360686794</v>
      </c>
      <c r="BQ23" s="12">
        <f t="shared" si="38"/>
        <v>-1.0669902406351259</v>
      </c>
      <c r="BR23" s="12">
        <f t="shared" si="38"/>
        <v>-1.0669902406351259</v>
      </c>
      <c r="BS23" s="12">
        <v>-0.82665809099349108</v>
      </c>
      <c r="BT23" s="12">
        <f t="shared" si="33"/>
        <v>-0.82665809099349108</v>
      </c>
      <c r="BU23" s="12">
        <f t="shared" si="33"/>
        <v>-2.3305617566214076</v>
      </c>
      <c r="BV23" s="12">
        <f t="shared" si="33"/>
        <v>-2.3305617566214076</v>
      </c>
      <c r="BW23" s="12">
        <f t="shared" si="34"/>
        <v>-0.22771058659489507</v>
      </c>
      <c r="BX23" s="12">
        <f t="shared" si="34"/>
        <v>-0.22771058659489507</v>
      </c>
      <c r="BY23" s="12">
        <f t="shared" si="35"/>
        <v>7.4799999999999991E-2</v>
      </c>
      <c r="BZ23" s="12">
        <f t="shared" si="36"/>
        <v>-0.25932730358314221</v>
      </c>
      <c r="CA23" s="12">
        <f t="shared" si="37"/>
        <v>-2.3305617566214076</v>
      </c>
    </row>
    <row r="24" spans="1:79" x14ac:dyDescent="0.25">
      <c r="A24" s="10">
        <v>1892</v>
      </c>
      <c r="B24" s="6">
        <v>2.1168591090304584E-2</v>
      </c>
      <c r="C24" s="10">
        <v>144669.99337100974</v>
      </c>
      <c r="D24" s="6">
        <v>2650.7366601853773</v>
      </c>
      <c r="E24" s="6">
        <v>1210.4189995098307</v>
      </c>
      <c r="F24" s="6">
        <v>9.7431564210023174E-3</v>
      </c>
      <c r="G24" s="6">
        <v>34736.409963610873</v>
      </c>
      <c r="H24" s="6">
        <v>0.5</v>
      </c>
      <c r="I24" s="6">
        <v>0.5</v>
      </c>
      <c r="J24" s="4">
        <v>7.5600000000000001E-2</v>
      </c>
      <c r="K24" s="6">
        <v>1576</v>
      </c>
      <c r="L24" s="6">
        <v>14975.005429573612</v>
      </c>
      <c r="M24" s="6">
        <v>9.9000000000000005E-2</v>
      </c>
      <c r="N24" s="12">
        <v>6485.06740367571</v>
      </c>
      <c r="O24" s="12">
        <f t="shared" si="0"/>
        <v>4.4140923987488478E-2</v>
      </c>
      <c r="P24" s="8">
        <v>16850</v>
      </c>
      <c r="Q24" s="8">
        <v>887.3889262434534</v>
      </c>
      <c r="R24" s="8">
        <v>57.281709092800227</v>
      </c>
      <c r="S24" s="8">
        <f t="shared" si="16"/>
        <v>0.45220852813473489</v>
      </c>
      <c r="T24" s="36"/>
      <c r="U24" s="4">
        <f t="shared" si="1"/>
        <v>2.1168591090304584E-2</v>
      </c>
      <c r="V24" s="29">
        <f t="shared" si="1"/>
        <v>144669.99337100974</v>
      </c>
      <c r="W24" s="29">
        <f t="shared" si="2"/>
        <v>272061.38808071043</v>
      </c>
      <c r="X24" s="29">
        <f t="shared" si="3"/>
        <v>124232.7380581364</v>
      </c>
      <c r="Y24" s="12">
        <f t="shared" si="17"/>
        <v>72334.99668550487</v>
      </c>
      <c r="Z24" s="12">
        <f t="shared" si="17"/>
        <v>72334.99668550487</v>
      </c>
      <c r="AA24" s="12">
        <f t="shared" si="4"/>
        <v>136030.69404035521</v>
      </c>
      <c r="AB24" s="12">
        <f t="shared" si="5"/>
        <v>136030.69404035521</v>
      </c>
      <c r="AC24" s="12">
        <f t="shared" si="18"/>
        <v>62116.369029068199</v>
      </c>
      <c r="AD24" s="12">
        <f t="shared" si="19"/>
        <v>62116.369029068199</v>
      </c>
      <c r="AE24" s="12">
        <v>0.42706948049613458</v>
      </c>
      <c r="AF24" s="12">
        <f t="shared" si="20"/>
        <v>0.42706948049613458</v>
      </c>
      <c r="AK24" s="12">
        <f t="shared" si="6"/>
        <v>7.5600000000000001E-2</v>
      </c>
      <c r="AM24" s="12">
        <f t="shared" si="7"/>
        <v>9.9000000000000005E-2</v>
      </c>
      <c r="AN24" s="37"/>
      <c r="AO24" s="12">
        <f t="shared" si="8"/>
        <v>2.1168591090304584E-2</v>
      </c>
      <c r="AP24" s="12">
        <f t="shared" si="9"/>
        <v>4164.7940452845578</v>
      </c>
      <c r="AQ24" s="12">
        <f t="shared" si="10"/>
        <v>7832.1676985536551</v>
      </c>
      <c r="AR24" s="12">
        <f t="shared" si="11"/>
        <v>3576.4414972151694</v>
      </c>
      <c r="AS24" s="12">
        <f t="shared" si="21"/>
        <v>4164.7940452845578</v>
      </c>
      <c r="AT24" s="12">
        <v>4164.7940452845578</v>
      </c>
      <c r="AU24" s="12">
        <f t="shared" si="22"/>
        <v>7832.1676985536551</v>
      </c>
      <c r="AV24" s="12">
        <f t="shared" si="23"/>
        <v>7832.1676985536551</v>
      </c>
      <c r="AW24" s="12">
        <f t="shared" si="24"/>
        <v>3576.4414972151694</v>
      </c>
      <c r="AX24" s="12">
        <f t="shared" si="25"/>
        <v>3576.4414972151694</v>
      </c>
      <c r="AY24" s="12">
        <f t="shared" si="26"/>
        <v>0.42706948049613458</v>
      </c>
      <c r="AZ24" s="12">
        <f t="shared" si="26"/>
        <v>0.42706948049613458</v>
      </c>
      <c r="BA24" s="12">
        <f t="shared" si="27"/>
        <v>9.9000000000000005E-2</v>
      </c>
      <c r="BB24" s="12">
        <f t="shared" si="28"/>
        <v>9.9000000000000005E-2</v>
      </c>
      <c r="BC24" s="12">
        <f t="shared" si="29"/>
        <v>512.95581893193366</v>
      </c>
      <c r="BD24" s="12">
        <f t="shared" si="29"/>
        <v>512.95581893193366</v>
      </c>
      <c r="BE24" s="12">
        <f t="shared" si="30"/>
        <v>7.5600000000000001E-2</v>
      </c>
      <c r="BF24" s="12">
        <f t="shared" si="12"/>
        <v>492.82395831876863</v>
      </c>
      <c r="BG24" s="12">
        <f t="shared" si="31"/>
        <v>9.9000000000000005E-2</v>
      </c>
      <c r="BH24" s="37"/>
      <c r="BI24" s="12">
        <f t="shared" si="32"/>
        <v>2.1168591090304584E-2</v>
      </c>
      <c r="BJ24" s="12">
        <f t="shared" si="38"/>
        <v>-0.93051192175770692</v>
      </c>
      <c r="BK24" s="12">
        <f t="shared" si="38"/>
        <v>-0.29893943027303893</v>
      </c>
      <c r="BL24" s="12">
        <f t="shared" si="38"/>
        <v>-1.082810436362118</v>
      </c>
      <c r="BM24" s="12">
        <f t="shared" si="38"/>
        <v>-0.93051192175770692</v>
      </c>
      <c r="BN24" s="12">
        <f t="shared" si="38"/>
        <v>-0.93051192175770692</v>
      </c>
      <c r="BO24" s="12">
        <f t="shared" si="38"/>
        <v>-0.29893943027303893</v>
      </c>
      <c r="BP24" s="12">
        <f t="shared" si="38"/>
        <v>-0.29893943027303893</v>
      </c>
      <c r="BQ24" s="12">
        <f t="shared" si="38"/>
        <v>-1.082810436362118</v>
      </c>
      <c r="BR24" s="12">
        <f t="shared" si="38"/>
        <v>-1.082810436362118</v>
      </c>
      <c r="BS24" s="12">
        <v>-0.85080856120107373</v>
      </c>
      <c r="BT24" s="12">
        <f t="shared" si="33"/>
        <v>-0.85080856120107373</v>
      </c>
      <c r="BU24" s="12">
        <f t="shared" si="33"/>
        <v>-2.312635428847547</v>
      </c>
      <c r="BV24" s="12">
        <f t="shared" si="33"/>
        <v>-2.312635428847547</v>
      </c>
      <c r="BW24" s="12">
        <f t="shared" si="34"/>
        <v>-0.24526409983504283</v>
      </c>
      <c r="BX24" s="12">
        <f t="shared" si="34"/>
        <v>-0.24526409983504283</v>
      </c>
      <c r="BY24" s="12">
        <f t="shared" si="35"/>
        <v>7.5600000000000001E-2</v>
      </c>
      <c r="BZ24" s="12">
        <f t="shared" si="36"/>
        <v>-0.28530179060148242</v>
      </c>
      <c r="CA24" s="12">
        <f t="shared" si="37"/>
        <v>-2.312635428847547</v>
      </c>
    </row>
    <row r="25" spans="1:79" x14ac:dyDescent="0.25">
      <c r="A25" s="10">
        <v>1893</v>
      </c>
      <c r="B25" s="6">
        <v>4.9670819852688036E-2</v>
      </c>
      <c r="C25" s="10">
        <v>143257.53055953328</v>
      </c>
      <c r="D25" s="6">
        <v>2624.2571667345246</v>
      </c>
      <c r="E25" s="6">
        <v>1206.7343145798159</v>
      </c>
      <c r="F25" s="6">
        <v>9.8457365631584477E-3</v>
      </c>
      <c r="G25" s="6">
        <v>35119.02893530648</v>
      </c>
      <c r="H25" s="6">
        <v>0.5</v>
      </c>
      <c r="I25" s="6">
        <v>0.5</v>
      </c>
      <c r="J25" s="4">
        <v>7.6399999999999996E-2</v>
      </c>
      <c r="K25" s="6">
        <v>1559</v>
      </c>
      <c r="L25" s="6">
        <v>14987.401422591111</v>
      </c>
      <c r="M25" s="6">
        <v>9.8000000000000004E-2</v>
      </c>
      <c r="N25" s="12">
        <v>6588.8284821345214</v>
      </c>
      <c r="O25" s="12">
        <f t="shared" si="0"/>
        <v>2.3969318890277092E-2</v>
      </c>
      <c r="P25" s="8">
        <v>17050</v>
      </c>
      <c r="Q25" s="8">
        <v>1074.1754141454505</v>
      </c>
      <c r="R25" s="8">
        <v>56.932015636297258</v>
      </c>
      <c r="S25" s="8">
        <f t="shared" si="16"/>
        <v>0.4445434482524992</v>
      </c>
      <c r="T25" s="36"/>
      <c r="U25" s="4">
        <f t="shared" si="1"/>
        <v>4.9670819852688036E-2</v>
      </c>
      <c r="V25" s="29">
        <f t="shared" si="1"/>
        <v>143257.53055953328</v>
      </c>
      <c r="W25" s="29">
        <f t="shared" si="2"/>
        <v>266537.41443318489</v>
      </c>
      <c r="X25" s="29">
        <f t="shared" si="3"/>
        <v>122564.1481303968</v>
      </c>
      <c r="Y25" s="12">
        <f t="shared" si="17"/>
        <v>71628.765279766638</v>
      </c>
      <c r="Z25" s="12">
        <f t="shared" si="17"/>
        <v>71628.765279766638</v>
      </c>
      <c r="AA25" s="12">
        <f t="shared" si="4"/>
        <v>133268.70721659245</v>
      </c>
      <c r="AB25" s="12">
        <f t="shared" si="5"/>
        <v>133268.70721659245</v>
      </c>
      <c r="AC25" s="12">
        <f t="shared" si="18"/>
        <v>61282.074065198402</v>
      </c>
      <c r="AD25" s="12">
        <f t="shared" si="19"/>
        <v>61282.074065198402</v>
      </c>
      <c r="AE25" s="12">
        <v>0.41465343286918793</v>
      </c>
      <c r="AF25" s="12">
        <f t="shared" si="20"/>
        <v>0.41465343286918793</v>
      </c>
      <c r="AK25" s="12">
        <f t="shared" si="6"/>
        <v>7.6399999999999996E-2</v>
      </c>
      <c r="AM25" s="12">
        <f t="shared" si="7"/>
        <v>9.8000000000000004E-2</v>
      </c>
      <c r="AN25" s="37"/>
      <c r="AO25" s="12">
        <f t="shared" si="8"/>
        <v>4.9670819852688036E-2</v>
      </c>
      <c r="AP25" s="12">
        <f t="shared" si="9"/>
        <v>4079.1996505208344</v>
      </c>
      <c r="AQ25" s="12">
        <f t="shared" si="10"/>
        <v>7589.5439741280779</v>
      </c>
      <c r="AR25" s="12">
        <f t="shared" si="11"/>
        <v>3489.964040753372</v>
      </c>
      <c r="AS25" s="12">
        <f t="shared" si="21"/>
        <v>4079.1996505208344</v>
      </c>
      <c r="AT25" s="12">
        <v>4079.1996505208344</v>
      </c>
      <c r="AU25" s="12">
        <f t="shared" si="22"/>
        <v>7589.5439741280779</v>
      </c>
      <c r="AV25" s="12">
        <f t="shared" si="23"/>
        <v>7589.5439741280779</v>
      </c>
      <c r="AW25" s="12">
        <f t="shared" si="24"/>
        <v>3489.964040753372</v>
      </c>
      <c r="AX25" s="12">
        <f t="shared" si="25"/>
        <v>3489.964040753372</v>
      </c>
      <c r="AY25" s="12">
        <f t="shared" si="26"/>
        <v>0.41465343286918793</v>
      </c>
      <c r="AZ25" s="12">
        <f t="shared" si="26"/>
        <v>0.41465343286918793</v>
      </c>
      <c r="BA25" s="12">
        <f t="shared" si="27"/>
        <v>9.8000000000000004E-2</v>
      </c>
      <c r="BB25" s="12">
        <f t="shared" si="28"/>
        <v>9.8000000000000004E-2</v>
      </c>
      <c r="BC25" s="12">
        <f t="shared" si="29"/>
        <v>517.76247500958607</v>
      </c>
      <c r="BD25" s="12">
        <f t="shared" si="29"/>
        <v>517.76247500958607</v>
      </c>
      <c r="BE25" s="12">
        <f t="shared" si="30"/>
        <v>7.6399999999999996E-2</v>
      </c>
      <c r="BF25" s="12">
        <f t="shared" si="12"/>
        <v>493.14008706895135</v>
      </c>
      <c r="BG25" s="12">
        <f t="shared" si="31"/>
        <v>9.8000000000000004E-2</v>
      </c>
      <c r="BH25" s="37"/>
      <c r="BI25" s="12">
        <f t="shared" si="32"/>
        <v>4.9670819852688036E-2</v>
      </c>
      <c r="BJ25" s="12">
        <f t="shared" si="38"/>
        <v>-0.95127794215725625</v>
      </c>
      <c r="BK25" s="12">
        <f t="shared" si="38"/>
        <v>-0.33040724010015809</v>
      </c>
      <c r="BL25" s="12">
        <f t="shared" si="38"/>
        <v>-1.1072873145904127</v>
      </c>
      <c r="BM25" s="12">
        <f t="shared" si="38"/>
        <v>-0.95127794215725625</v>
      </c>
      <c r="BN25" s="12">
        <f t="shared" si="38"/>
        <v>-0.95127794215725625</v>
      </c>
      <c r="BO25" s="12">
        <f t="shared" si="38"/>
        <v>-0.33040724010015809</v>
      </c>
      <c r="BP25" s="12">
        <f t="shared" si="38"/>
        <v>-0.33040724010015809</v>
      </c>
      <c r="BQ25" s="12">
        <f t="shared" si="38"/>
        <v>-1.1072873145904127</v>
      </c>
      <c r="BR25" s="12">
        <f t="shared" si="38"/>
        <v>-1.1072873145904127</v>
      </c>
      <c r="BS25" s="12">
        <v>-0.88031220916299568</v>
      </c>
      <c r="BT25" s="12">
        <f t="shared" si="33"/>
        <v>-0.88031220916299568</v>
      </c>
      <c r="BU25" s="12">
        <f t="shared" si="33"/>
        <v>-2.322787800311565</v>
      </c>
      <c r="BV25" s="12">
        <f t="shared" si="33"/>
        <v>-2.322787800311565</v>
      </c>
      <c r="BW25" s="12">
        <f t="shared" si="34"/>
        <v>-0.2359372237131114</v>
      </c>
      <c r="BX25" s="12">
        <f t="shared" si="34"/>
        <v>-0.2359372237131114</v>
      </c>
      <c r="BY25" s="12">
        <f t="shared" si="35"/>
        <v>7.6399999999999996E-2</v>
      </c>
      <c r="BZ25" s="12">
        <f t="shared" si="36"/>
        <v>-0.28466053240856026</v>
      </c>
      <c r="CA25" s="12">
        <f t="shared" si="37"/>
        <v>-2.322787800311565</v>
      </c>
    </row>
    <row r="26" spans="1:79" x14ac:dyDescent="0.25">
      <c r="A26" s="10">
        <v>1894</v>
      </c>
      <c r="B26" s="6">
        <v>4.7776330563664891E-2</v>
      </c>
      <c r="C26" s="10">
        <v>150221.64103712619</v>
      </c>
      <c r="D26" s="6">
        <v>2642.3747148851085</v>
      </c>
      <c r="E26" s="6">
        <v>1230.6847666249114</v>
      </c>
      <c r="F26" s="6">
        <v>9.9062729862902203E-3</v>
      </c>
      <c r="G26" s="6">
        <v>35506.105915087472</v>
      </c>
      <c r="H26" s="6">
        <v>0.5</v>
      </c>
      <c r="I26" s="6">
        <v>0.5</v>
      </c>
      <c r="J26" s="4">
        <v>7.7200000000000005E-2</v>
      </c>
      <c r="K26" s="6">
        <v>1530</v>
      </c>
      <c r="L26" s="6">
        <v>15196.06710537503</v>
      </c>
      <c r="M26" s="8">
        <v>9.4E-2</v>
      </c>
      <c r="N26" s="12">
        <v>6848.2311782815505</v>
      </c>
      <c r="O26" s="12">
        <f t="shared" si="0"/>
        <v>7.1646784076673242E-3</v>
      </c>
      <c r="P26" s="8">
        <v>17240</v>
      </c>
      <c r="Q26" s="8">
        <v>1041.7481733418099</v>
      </c>
      <c r="R26" s="8">
        <v>57.09466391360467</v>
      </c>
      <c r="S26" s="8">
        <f t="shared" si="16"/>
        <v>0.44703873938079192</v>
      </c>
      <c r="T26" s="36"/>
      <c r="U26" s="4">
        <f t="shared" si="1"/>
        <v>4.7776330563664891E-2</v>
      </c>
      <c r="V26" s="29">
        <f t="shared" si="1"/>
        <v>150221.64103712619</v>
      </c>
      <c r="W26" s="29">
        <f t="shared" si="2"/>
        <v>266737.52263258048</v>
      </c>
      <c r="X26" s="29">
        <f t="shared" si="3"/>
        <v>124232.87429370427</v>
      </c>
      <c r="Y26" s="12">
        <f t="shared" si="17"/>
        <v>75110.820518563094</v>
      </c>
      <c r="Z26" s="12">
        <f t="shared" si="17"/>
        <v>75110.820518563094</v>
      </c>
      <c r="AA26" s="12">
        <f t="shared" si="4"/>
        <v>133368.76131629024</v>
      </c>
      <c r="AB26" s="12">
        <f t="shared" si="5"/>
        <v>133368.76131629024</v>
      </c>
      <c r="AC26" s="12">
        <f t="shared" si="18"/>
        <v>62116.437146852135</v>
      </c>
      <c r="AD26" s="12">
        <f t="shared" si="19"/>
        <v>62116.437146852135</v>
      </c>
      <c r="AE26" s="12">
        <v>0.41828861281487817</v>
      </c>
      <c r="AF26" s="12">
        <f t="shared" si="20"/>
        <v>0.41828861281487817</v>
      </c>
      <c r="AK26" s="12">
        <f t="shared" si="6"/>
        <v>7.7200000000000005E-2</v>
      </c>
      <c r="AM26" s="12">
        <f t="shared" si="7"/>
        <v>9.4E-2</v>
      </c>
      <c r="AN26" s="37"/>
      <c r="AO26" s="12">
        <f t="shared" si="8"/>
        <v>4.7776330563664891E-2</v>
      </c>
      <c r="AP26" s="12">
        <f t="shared" si="9"/>
        <v>4230.8678230268297</v>
      </c>
      <c r="AQ26" s="12">
        <f t="shared" si="10"/>
        <v>7512.4409100361736</v>
      </c>
      <c r="AR26" s="12">
        <f t="shared" si="11"/>
        <v>3498.9157805929508</v>
      </c>
      <c r="AS26" s="12">
        <f t="shared" si="21"/>
        <v>4230.8678230268297</v>
      </c>
      <c r="AT26" s="12">
        <v>4230.8678230268297</v>
      </c>
      <c r="AU26" s="12">
        <f t="shared" si="22"/>
        <v>7512.4409100361736</v>
      </c>
      <c r="AV26" s="12">
        <f t="shared" si="23"/>
        <v>7512.4409100361736</v>
      </c>
      <c r="AW26" s="12">
        <f t="shared" si="24"/>
        <v>3498.9157805929508</v>
      </c>
      <c r="AX26" s="12">
        <f t="shared" si="25"/>
        <v>3498.9157805929508</v>
      </c>
      <c r="AY26" s="12">
        <f t="shared" si="26"/>
        <v>0.41828861281487817</v>
      </c>
      <c r="AZ26" s="12">
        <f t="shared" si="26"/>
        <v>0.41828861281487817</v>
      </c>
      <c r="BA26" s="12">
        <f t="shared" si="27"/>
        <v>9.4E-2</v>
      </c>
      <c r="BB26" s="12">
        <f t="shared" si="28"/>
        <v>9.4E-2</v>
      </c>
      <c r="BC26" s="12">
        <f t="shared" si="29"/>
        <v>535.3797094994195</v>
      </c>
      <c r="BD26" s="12">
        <f t="shared" si="29"/>
        <v>535.3797094994195</v>
      </c>
      <c r="BE26" s="12">
        <f t="shared" si="30"/>
        <v>7.7200000000000005E-2</v>
      </c>
      <c r="BF26" s="12">
        <f t="shared" si="12"/>
        <v>511.03838873997637</v>
      </c>
      <c r="BG26" s="12">
        <f t="shared" si="31"/>
        <v>9.4E-2</v>
      </c>
      <c r="BH26" s="37"/>
      <c r="BI26" s="12">
        <f t="shared" si="32"/>
        <v>4.7776330563664891E-2</v>
      </c>
      <c r="BJ26" s="12">
        <f t="shared" si="38"/>
        <v>-0.91477161611867219</v>
      </c>
      <c r="BK26" s="12">
        <f t="shared" si="38"/>
        <v>-0.3406183129648015</v>
      </c>
      <c r="BL26" s="12">
        <f t="shared" si="38"/>
        <v>-1.104725603711477</v>
      </c>
      <c r="BM26" s="12">
        <f t="shared" si="38"/>
        <v>-0.91477161611867219</v>
      </c>
      <c r="BN26" s="12">
        <f t="shared" si="38"/>
        <v>-0.91477161611867219</v>
      </c>
      <c r="BO26" s="12">
        <f t="shared" si="38"/>
        <v>-0.3406183129648015</v>
      </c>
      <c r="BP26" s="12">
        <f t="shared" si="38"/>
        <v>-0.3406183129648015</v>
      </c>
      <c r="BQ26" s="12">
        <f t="shared" si="38"/>
        <v>-1.104725603711477</v>
      </c>
      <c r="BR26" s="12">
        <f t="shared" si="38"/>
        <v>-1.104725603711477</v>
      </c>
      <c r="BS26" s="12">
        <v>-0.87158362343649121</v>
      </c>
      <c r="BT26" s="12">
        <f t="shared" si="33"/>
        <v>-0.87158362343649121</v>
      </c>
      <c r="BU26" s="12">
        <f t="shared" si="33"/>
        <v>-2.364460496712133</v>
      </c>
      <c r="BV26" s="12">
        <f t="shared" si="33"/>
        <v>-2.364460496712133</v>
      </c>
      <c r="BW26" s="12">
        <f t="shared" si="34"/>
        <v>-0.20247758582368733</v>
      </c>
      <c r="BX26" s="12">
        <f t="shared" si="34"/>
        <v>-0.20247758582368733</v>
      </c>
      <c r="BY26" s="12">
        <f t="shared" si="35"/>
        <v>7.7200000000000005E-2</v>
      </c>
      <c r="BZ26" s="12">
        <f t="shared" si="36"/>
        <v>-0.24900910623956976</v>
      </c>
      <c r="CA26" s="12">
        <f t="shared" si="37"/>
        <v>-2.364460496712133</v>
      </c>
    </row>
    <row r="27" spans="1:79" x14ac:dyDescent="0.25">
      <c r="A27" s="10">
        <v>1895</v>
      </c>
      <c r="B27" s="6">
        <v>3.3684210526315608E-2</v>
      </c>
      <c r="C27" s="10">
        <v>155162.76508160951</v>
      </c>
      <c r="D27" s="6">
        <v>2660.4922630356918</v>
      </c>
      <c r="E27" s="6">
        <v>1248.1870200424812</v>
      </c>
      <c r="F27" s="6">
        <v>9.7929347245771809E-3</v>
      </c>
      <c r="G27" s="6">
        <v>35897.544902954491</v>
      </c>
      <c r="H27" s="6">
        <v>0.5</v>
      </c>
      <c r="I27" s="6">
        <v>0.5</v>
      </c>
      <c r="J27" s="4">
        <v>7.8E-2</v>
      </c>
      <c r="K27" s="6">
        <v>1504</v>
      </c>
      <c r="L27" s="6">
        <v>15330.345044397252</v>
      </c>
      <c r="M27" s="8">
        <v>9.1999999999999998E-2</v>
      </c>
      <c r="N27" s="12">
        <v>7159.5144136579847</v>
      </c>
      <c r="O27" s="12">
        <f t="shared" si="0"/>
        <v>-1.6352490067953029E-2</v>
      </c>
      <c r="P27" s="8">
        <v>17440</v>
      </c>
      <c r="Q27" s="8">
        <v>1098.6145680501315</v>
      </c>
      <c r="R27" s="8">
        <v>57.142246667819769</v>
      </c>
      <c r="S27" s="8">
        <f t="shared" si="16"/>
        <v>0.44618858813379003</v>
      </c>
      <c r="T27" s="36"/>
      <c r="U27" s="4">
        <f t="shared" si="1"/>
        <v>3.3684210526315608E-2</v>
      </c>
      <c r="V27" s="29">
        <f t="shared" si="1"/>
        <v>155162.76508160951</v>
      </c>
      <c r="W27" s="29">
        <f t="shared" si="2"/>
        <v>271674.66524194169</v>
      </c>
      <c r="X27" s="29">
        <f t="shared" si="3"/>
        <v>127457.91278582967</v>
      </c>
      <c r="Y27" s="12">
        <f t="shared" si="17"/>
        <v>77581.382540804756</v>
      </c>
      <c r="Z27" s="12">
        <f t="shared" si="17"/>
        <v>77581.382540804756</v>
      </c>
      <c r="AA27" s="12">
        <f t="shared" si="4"/>
        <v>135837.33262097085</v>
      </c>
      <c r="AB27" s="12">
        <f t="shared" si="5"/>
        <v>135837.33262097085</v>
      </c>
      <c r="AC27" s="12">
        <f t="shared" si="18"/>
        <v>63728.956392914835</v>
      </c>
      <c r="AD27" s="12">
        <f t="shared" si="19"/>
        <v>63728.956392914835</v>
      </c>
      <c r="AE27" s="12">
        <v>0.41619178736908208</v>
      </c>
      <c r="AF27" s="12">
        <f t="shared" si="20"/>
        <v>0.41619178736908208</v>
      </c>
      <c r="AK27" s="12">
        <f t="shared" si="6"/>
        <v>7.8E-2</v>
      </c>
      <c r="AM27" s="12">
        <f t="shared" si="7"/>
        <v>9.1999999999999998E-2</v>
      </c>
      <c r="AN27" s="37"/>
      <c r="AO27" s="12">
        <f t="shared" si="8"/>
        <v>3.3684210526315608E-2</v>
      </c>
      <c r="AP27" s="12">
        <f t="shared" si="9"/>
        <v>4322.3781877305792</v>
      </c>
      <c r="AQ27" s="12">
        <f t="shared" si="10"/>
        <v>7568.0569792833367</v>
      </c>
      <c r="AR27" s="12">
        <f t="shared" si="11"/>
        <v>3550.6025030513838</v>
      </c>
      <c r="AS27" s="12">
        <f t="shared" si="21"/>
        <v>4322.3781877305792</v>
      </c>
      <c r="AT27" s="12">
        <v>4322.3781877305792</v>
      </c>
      <c r="AU27" s="12">
        <f t="shared" si="22"/>
        <v>7568.0569792833367</v>
      </c>
      <c r="AV27" s="12">
        <f t="shared" si="23"/>
        <v>7568.0569792833367</v>
      </c>
      <c r="AW27" s="12">
        <f t="shared" si="24"/>
        <v>3550.6025030513838</v>
      </c>
      <c r="AX27" s="12">
        <f t="shared" si="25"/>
        <v>3550.6025030513838</v>
      </c>
      <c r="AY27" s="12">
        <f t="shared" si="26"/>
        <v>0.41619178736908208</v>
      </c>
      <c r="AZ27" s="12">
        <f t="shared" si="26"/>
        <v>0.41619178736908208</v>
      </c>
      <c r="BA27" s="12">
        <f t="shared" si="27"/>
        <v>9.1999999999999998E-2</v>
      </c>
      <c r="BB27" s="12">
        <f t="shared" si="28"/>
        <v>9.1999999999999998E-2</v>
      </c>
      <c r="BC27" s="12">
        <f t="shared" si="29"/>
        <v>547.67383197551976</v>
      </c>
      <c r="BD27" s="12">
        <f t="shared" si="29"/>
        <v>547.67383197551976</v>
      </c>
      <c r="BE27" s="12">
        <f t="shared" si="30"/>
        <v>7.8E-2</v>
      </c>
      <c r="BF27" s="12">
        <f t="shared" si="12"/>
        <v>521.6323583335909</v>
      </c>
      <c r="BG27" s="12">
        <f t="shared" si="31"/>
        <v>9.1999999999999998E-2</v>
      </c>
      <c r="BH27" s="37"/>
      <c r="BI27" s="12">
        <f t="shared" si="32"/>
        <v>3.3684210526315608E-2</v>
      </c>
      <c r="BJ27" s="12">
        <f t="shared" si="38"/>
        <v>-0.89337299004054005</v>
      </c>
      <c r="BK27" s="12">
        <f t="shared" si="38"/>
        <v>-0.33324238654629917</v>
      </c>
      <c r="BL27" s="12">
        <f t="shared" si="38"/>
        <v>-1.0900614389865451</v>
      </c>
      <c r="BM27" s="12">
        <f t="shared" si="38"/>
        <v>-0.89337299004054005</v>
      </c>
      <c r="BN27" s="12">
        <f t="shared" si="38"/>
        <v>-0.89337299004054005</v>
      </c>
      <c r="BO27" s="12">
        <f t="shared" si="38"/>
        <v>-0.33324238654629917</v>
      </c>
      <c r="BP27" s="12">
        <f t="shared" si="38"/>
        <v>-0.33324238654629917</v>
      </c>
      <c r="BQ27" s="12">
        <f t="shared" si="38"/>
        <v>-1.0900614389865451</v>
      </c>
      <c r="BR27" s="12">
        <f t="shared" si="38"/>
        <v>-1.0900614389865451</v>
      </c>
      <c r="BS27" s="12">
        <v>-0.87660909763179695</v>
      </c>
      <c r="BT27" s="12">
        <f t="shared" si="33"/>
        <v>-0.87660909763179695</v>
      </c>
      <c r="BU27" s="12">
        <f t="shared" si="33"/>
        <v>-2.3859667019330968</v>
      </c>
      <c r="BV27" s="12">
        <f t="shared" si="33"/>
        <v>-2.3859667019330968</v>
      </c>
      <c r="BW27" s="12">
        <f t="shared" si="34"/>
        <v>-0.17977390573439189</v>
      </c>
      <c r="BX27" s="12">
        <f t="shared" si="34"/>
        <v>-0.17977390573439189</v>
      </c>
      <c r="BY27" s="12">
        <f t="shared" si="35"/>
        <v>7.8E-2</v>
      </c>
      <c r="BZ27" s="12">
        <f t="shared" si="36"/>
        <v>-0.22849077298657278</v>
      </c>
      <c r="CA27" s="12">
        <f t="shared" si="37"/>
        <v>-2.3859667019330968</v>
      </c>
    </row>
    <row r="28" spans="1:79" x14ac:dyDescent="0.25">
      <c r="A28" s="10">
        <v>1896</v>
      </c>
      <c r="B28" s="6">
        <v>2.6970537292020307E-2</v>
      </c>
      <c r="C28" s="10">
        <v>161399.16584314627</v>
      </c>
      <c r="D28" s="6">
        <v>2758.0482915388343</v>
      </c>
      <c r="E28" s="6">
        <v>1295.1667529001688</v>
      </c>
      <c r="F28" s="6">
        <v>9.7362329202171066E-3</v>
      </c>
      <c r="G28" s="6">
        <v>36293.552898908201</v>
      </c>
      <c r="H28" s="6">
        <v>0.5</v>
      </c>
      <c r="I28" s="6">
        <v>0.5</v>
      </c>
      <c r="J28" s="4">
        <v>7.8200000000000006E-2</v>
      </c>
      <c r="K28" s="6">
        <v>1608</v>
      </c>
      <c r="L28" s="6">
        <v>15677.811652279455</v>
      </c>
      <c r="M28" s="8">
        <v>9.6000000000000002E-2</v>
      </c>
      <c r="N28" s="12">
        <v>7782.0808844108524</v>
      </c>
      <c r="O28" s="12">
        <f t="shared" si="0"/>
        <v>-5.7543523374785632E-3</v>
      </c>
      <c r="P28" s="8">
        <v>17640</v>
      </c>
      <c r="Q28" s="8">
        <v>928.23244372798911</v>
      </c>
      <c r="R28" s="8">
        <v>57.008617001048123</v>
      </c>
      <c r="S28" s="8">
        <f t="shared" si="16"/>
        <v>0.45007310847791621</v>
      </c>
      <c r="T28" s="36"/>
      <c r="U28" s="4">
        <f t="shared" si="1"/>
        <v>2.6970537292020307E-2</v>
      </c>
      <c r="V28" s="29">
        <f t="shared" si="1"/>
        <v>161399.16584314627</v>
      </c>
      <c r="W28" s="29">
        <f t="shared" si="2"/>
        <v>283276.736920683</v>
      </c>
      <c r="X28" s="29">
        <f t="shared" si="3"/>
        <v>133025.44870416762</v>
      </c>
      <c r="Y28" s="12">
        <f t="shared" si="17"/>
        <v>80699.582921573136</v>
      </c>
      <c r="Z28" s="12">
        <f t="shared" si="17"/>
        <v>80699.582921573136</v>
      </c>
      <c r="AA28" s="12">
        <f t="shared" si="4"/>
        <v>141638.3684603415</v>
      </c>
      <c r="AB28" s="12">
        <f t="shared" si="5"/>
        <v>141638.3684603415</v>
      </c>
      <c r="AC28" s="12">
        <f t="shared" si="18"/>
        <v>66512.724352083809</v>
      </c>
      <c r="AD28" s="12">
        <f t="shared" si="19"/>
        <v>66512.724352083809</v>
      </c>
      <c r="AE28" s="12">
        <v>0.42507440861376461</v>
      </c>
      <c r="AF28" s="12">
        <f t="shared" si="20"/>
        <v>0.42507440861376461</v>
      </c>
      <c r="AK28" s="12">
        <f t="shared" si="6"/>
        <v>7.8200000000000006E-2</v>
      </c>
      <c r="AM28" s="12">
        <f t="shared" si="7"/>
        <v>9.6000000000000002E-2</v>
      </c>
      <c r="AN28" s="37"/>
      <c r="AO28" s="12">
        <f t="shared" si="8"/>
        <v>2.6970537292020307E-2</v>
      </c>
      <c r="AP28" s="12">
        <f t="shared" si="9"/>
        <v>4447.047834988939</v>
      </c>
      <c r="AQ28" s="12">
        <f t="shared" si="10"/>
        <v>7805.1531000483747</v>
      </c>
      <c r="AR28" s="12">
        <f t="shared" si="11"/>
        <v>3665.2638851505044</v>
      </c>
      <c r="AS28" s="12">
        <f t="shared" si="21"/>
        <v>4447.047834988939</v>
      </c>
      <c r="AT28" s="12">
        <v>4447.047834988939</v>
      </c>
      <c r="AU28" s="12">
        <f t="shared" si="22"/>
        <v>7805.1531000483747</v>
      </c>
      <c r="AV28" s="12">
        <f t="shared" si="23"/>
        <v>7805.1531000483747</v>
      </c>
      <c r="AW28" s="12">
        <f t="shared" si="24"/>
        <v>3665.2638851505044</v>
      </c>
      <c r="AX28" s="12">
        <f t="shared" si="25"/>
        <v>3665.2638851505044</v>
      </c>
      <c r="AY28" s="12">
        <f t="shared" si="26"/>
        <v>0.42507440861376461</v>
      </c>
      <c r="AZ28" s="12">
        <f t="shared" si="26"/>
        <v>0.42507440861376461</v>
      </c>
      <c r="BA28" s="12">
        <f t="shared" si="27"/>
        <v>9.6000000000000002E-2</v>
      </c>
      <c r="BB28" s="12">
        <f t="shared" si="28"/>
        <v>9.6000000000000002E-2</v>
      </c>
      <c r="BC28" s="12">
        <f t="shared" si="29"/>
        <v>550.08765872431024</v>
      </c>
      <c r="BD28" s="12">
        <f t="shared" si="29"/>
        <v>550.08765872431024</v>
      </c>
      <c r="BE28" s="12">
        <f t="shared" si="30"/>
        <v>7.8200000000000006E-2</v>
      </c>
      <c r="BF28" s="12">
        <f t="shared" si="12"/>
        <v>528.51732430366724</v>
      </c>
      <c r="BG28" s="12">
        <f t="shared" si="31"/>
        <v>9.6000000000000002E-2</v>
      </c>
      <c r="BH28" s="37"/>
      <c r="BI28" s="12">
        <f t="shared" si="32"/>
        <v>2.6970537292020307E-2</v>
      </c>
      <c r="BJ28" s="12">
        <f t="shared" si="38"/>
        <v>-0.86493827908448184</v>
      </c>
      <c r="BK28" s="12">
        <f t="shared" si="38"/>
        <v>-0.30239457783038959</v>
      </c>
      <c r="BL28" s="12">
        <f t="shared" si="38"/>
        <v>-1.0582784130906449</v>
      </c>
      <c r="BM28" s="12">
        <f t="shared" si="38"/>
        <v>-0.86493827908448184</v>
      </c>
      <c r="BN28" s="12">
        <f t="shared" si="38"/>
        <v>-0.86493827908448184</v>
      </c>
      <c r="BO28" s="12">
        <f t="shared" si="38"/>
        <v>-0.30239457783038959</v>
      </c>
      <c r="BP28" s="12">
        <f t="shared" si="38"/>
        <v>-0.30239457783038959</v>
      </c>
      <c r="BQ28" s="12">
        <f t="shared" si="38"/>
        <v>-1.0582784130906449</v>
      </c>
      <c r="BR28" s="12">
        <f t="shared" si="38"/>
        <v>-1.0582784130906449</v>
      </c>
      <c r="BS28" s="12">
        <v>-0.85549104629106487</v>
      </c>
      <c r="BT28" s="12">
        <f t="shared" si="33"/>
        <v>-0.85549104629106487</v>
      </c>
      <c r="BU28" s="12">
        <f t="shared" si="33"/>
        <v>-2.3434070875143007</v>
      </c>
      <c r="BV28" s="12">
        <f t="shared" si="33"/>
        <v>-2.3434070875143007</v>
      </c>
      <c r="BW28" s="12">
        <f t="shared" si="34"/>
        <v>-0.17537617333161898</v>
      </c>
      <c r="BX28" s="12">
        <f t="shared" si="34"/>
        <v>-0.17537617333161898</v>
      </c>
      <c r="BY28" s="12">
        <f t="shared" si="35"/>
        <v>7.8200000000000006E-2</v>
      </c>
      <c r="BZ28" s="12">
        <f t="shared" si="36"/>
        <v>-0.21537823344489393</v>
      </c>
      <c r="CA28" s="12">
        <f t="shared" si="37"/>
        <v>-2.3434070875143007</v>
      </c>
    </row>
    <row r="29" spans="1:79" x14ac:dyDescent="0.25">
      <c r="A29" s="10">
        <v>1897</v>
      </c>
      <c r="B29" s="6">
        <v>6.0079115083144161E-3</v>
      </c>
      <c r="C29" s="10">
        <v>163651.23164563475</v>
      </c>
      <c r="D29" s="6">
        <v>2880.6901559427847</v>
      </c>
      <c r="E29" s="6">
        <v>1321.8807186427755</v>
      </c>
      <c r="F29" s="6">
        <v>9.8421574411943977E-3</v>
      </c>
      <c r="G29" s="6">
        <v>36693.931902949262</v>
      </c>
      <c r="H29" s="6">
        <v>0.5</v>
      </c>
      <c r="I29" s="6">
        <v>0.5</v>
      </c>
      <c r="J29" s="4">
        <v>7.8399999999999997E-2</v>
      </c>
      <c r="K29" s="6">
        <v>1731</v>
      </c>
      <c r="L29" s="6">
        <v>15884.235714578332</v>
      </c>
      <c r="M29" s="8">
        <v>0.10199999999999999</v>
      </c>
      <c r="N29" s="12">
        <v>8664.050051310749</v>
      </c>
      <c r="O29" s="12">
        <f t="shared" si="0"/>
        <v>-2.6700801630667792E-2</v>
      </c>
      <c r="P29" s="8">
        <v>17840</v>
      </c>
      <c r="Q29" s="8">
        <v>908.19465888454988</v>
      </c>
      <c r="R29" s="8">
        <v>56.880250496843715</v>
      </c>
      <c r="S29" s="8">
        <f t="shared" si="16"/>
        <v>0.44987169710689606</v>
      </c>
      <c r="T29" s="36"/>
      <c r="U29" s="4">
        <f t="shared" si="1"/>
        <v>6.0079115083144161E-3</v>
      </c>
      <c r="V29" s="29">
        <f t="shared" si="1"/>
        <v>163651.23164563475</v>
      </c>
      <c r="W29" s="29">
        <f t="shared" si="2"/>
        <v>292688.89195834665</v>
      </c>
      <c r="X29" s="29">
        <f t="shared" si="3"/>
        <v>134308.02408321953</v>
      </c>
      <c r="Y29" s="12">
        <f t="shared" si="17"/>
        <v>81825.615822817374</v>
      </c>
      <c r="Z29" s="12">
        <f t="shared" si="17"/>
        <v>81825.615822817374</v>
      </c>
      <c r="AA29" s="12">
        <f t="shared" si="4"/>
        <v>146344.44597917332</v>
      </c>
      <c r="AB29" s="12">
        <f t="shared" si="5"/>
        <v>146344.44597917332</v>
      </c>
      <c r="AC29" s="12">
        <f t="shared" si="18"/>
        <v>67154.012041609763</v>
      </c>
      <c r="AD29" s="12">
        <f t="shared" si="19"/>
        <v>67154.012041609763</v>
      </c>
      <c r="AE29" s="12">
        <v>0.42574130674009458</v>
      </c>
      <c r="AF29" s="12">
        <f t="shared" si="20"/>
        <v>0.42574130674009458</v>
      </c>
      <c r="AK29" s="12">
        <f t="shared" si="6"/>
        <v>7.8399999999999997E-2</v>
      </c>
      <c r="AM29" s="12">
        <f t="shared" si="7"/>
        <v>0.10199999999999999</v>
      </c>
      <c r="AN29" s="37"/>
      <c r="AO29" s="12">
        <f t="shared" si="8"/>
        <v>6.0079115083144161E-3</v>
      </c>
      <c r="AP29" s="12">
        <f t="shared" si="9"/>
        <v>4459.8990393962476</v>
      </c>
      <c r="AQ29" s="12">
        <f t="shared" si="10"/>
        <v>7976.493027034312</v>
      </c>
      <c r="AR29" s="12">
        <f t="shared" si="11"/>
        <v>3660.2243782009245</v>
      </c>
      <c r="AS29" s="12">
        <f t="shared" si="21"/>
        <v>4459.8990393962476</v>
      </c>
      <c r="AT29" s="12">
        <v>4459.8990393962476</v>
      </c>
      <c r="AU29" s="12">
        <f t="shared" si="22"/>
        <v>7976.493027034312</v>
      </c>
      <c r="AV29" s="12">
        <f t="shared" si="23"/>
        <v>7976.493027034312</v>
      </c>
      <c r="AW29" s="12">
        <f t="shared" si="24"/>
        <v>3660.2243782009245</v>
      </c>
      <c r="AX29" s="12">
        <f t="shared" si="25"/>
        <v>3660.2243782009245</v>
      </c>
      <c r="AY29" s="12">
        <f t="shared" si="26"/>
        <v>0.42574130674009458</v>
      </c>
      <c r="AZ29" s="12">
        <f t="shared" si="26"/>
        <v>0.42574130674009458</v>
      </c>
      <c r="BA29" s="12">
        <f t="shared" si="27"/>
        <v>0.10199999999999999</v>
      </c>
      <c r="BB29" s="12">
        <f t="shared" si="28"/>
        <v>0.10199999999999999</v>
      </c>
      <c r="BC29" s="12">
        <f t="shared" si="29"/>
        <v>547.49401801250565</v>
      </c>
      <c r="BD29" s="12">
        <f t="shared" si="29"/>
        <v>547.49401801250565</v>
      </c>
      <c r="BE29" s="12">
        <f t="shared" si="30"/>
        <v>7.8399999999999997E-2</v>
      </c>
      <c r="BF29" s="12">
        <f t="shared" si="12"/>
        <v>526.76797100938325</v>
      </c>
      <c r="BG29" s="12">
        <f t="shared" si="31"/>
        <v>0.10199999999999999</v>
      </c>
      <c r="BH29" s="37"/>
      <c r="BI29" s="12">
        <f t="shared" si="32"/>
        <v>6.0079115083144161E-3</v>
      </c>
      <c r="BJ29" s="12">
        <f t="shared" si="38"/>
        <v>-0.86205261837352143</v>
      </c>
      <c r="BK29" s="12">
        <f t="shared" si="38"/>
        <v>-0.28067990267271153</v>
      </c>
      <c r="BL29" s="12">
        <f t="shared" si="38"/>
        <v>-1.0596542961890578</v>
      </c>
      <c r="BM29" s="12">
        <f t="shared" si="38"/>
        <v>-0.86205261837352143</v>
      </c>
      <c r="BN29" s="12">
        <f t="shared" si="38"/>
        <v>-0.86205261837352143</v>
      </c>
      <c r="BO29" s="12">
        <f t="shared" si="38"/>
        <v>-0.28067990267271153</v>
      </c>
      <c r="BP29" s="12">
        <f t="shared" si="38"/>
        <v>-0.28067990267271153</v>
      </c>
      <c r="BQ29" s="12">
        <f t="shared" si="38"/>
        <v>-1.0596542961890578</v>
      </c>
      <c r="BR29" s="12">
        <f t="shared" si="38"/>
        <v>-1.0596542961890578</v>
      </c>
      <c r="BS29" s="12">
        <v>-0.85392337834399978</v>
      </c>
      <c r="BT29" s="12">
        <f t="shared" si="33"/>
        <v>-0.85392337834399978</v>
      </c>
      <c r="BU29" s="12">
        <f t="shared" si="33"/>
        <v>-2.2827824656978661</v>
      </c>
      <c r="BV29" s="12">
        <f t="shared" si="33"/>
        <v>-2.2827824656978661</v>
      </c>
      <c r="BW29" s="12">
        <f t="shared" si="34"/>
        <v>-0.18010228273090773</v>
      </c>
      <c r="BX29" s="12">
        <f t="shared" si="34"/>
        <v>-0.18010228273090773</v>
      </c>
      <c r="BY29" s="12">
        <f t="shared" si="35"/>
        <v>7.8399999999999997E-2</v>
      </c>
      <c r="BZ29" s="12">
        <f t="shared" si="36"/>
        <v>-0.21869364948349221</v>
      </c>
      <c r="CA29" s="12">
        <f t="shared" si="37"/>
        <v>-2.2827824656978661</v>
      </c>
    </row>
    <row r="30" spans="1:79" x14ac:dyDescent="0.25">
      <c r="A30" s="10">
        <v>1898</v>
      </c>
      <c r="B30" s="6">
        <v>1.4673444185979934E-2</v>
      </c>
      <c r="C30" s="10">
        <v>171492.95990390657</v>
      </c>
      <c r="D30" s="6">
        <v>3064.6529525487099</v>
      </c>
      <c r="E30" s="6">
        <v>1381.7568487555145</v>
      </c>
      <c r="F30" s="6">
        <v>9.9125823157554162E-3</v>
      </c>
      <c r="G30" s="6">
        <v>37098.98891507832</v>
      </c>
      <c r="H30" s="6">
        <v>0.5</v>
      </c>
      <c r="I30" s="6">
        <v>0.5</v>
      </c>
      <c r="J30" s="4">
        <v>7.8600000000000003E-2</v>
      </c>
      <c r="K30" s="6">
        <v>1752</v>
      </c>
      <c r="L30" s="6">
        <v>16217.550154245844</v>
      </c>
      <c r="M30" s="8">
        <v>0.10099999999999999</v>
      </c>
      <c r="N30" s="12">
        <v>10012.944071275297</v>
      </c>
      <c r="O30" s="12">
        <f t="shared" si="0"/>
        <v>-2.3173136571486452E-2</v>
      </c>
      <c r="P30" s="8">
        <v>18050</v>
      </c>
      <c r="Q30" s="8">
        <v>762.89804208518751</v>
      </c>
      <c r="R30" s="8">
        <v>56.315553669299739</v>
      </c>
      <c r="S30" s="8">
        <f t="shared" si="16"/>
        <v>0.44946108868772311</v>
      </c>
      <c r="T30" s="36"/>
      <c r="U30" s="4">
        <f t="shared" si="1"/>
        <v>1.4673444185979934E-2</v>
      </c>
      <c r="V30" s="29">
        <f t="shared" si="1"/>
        <v>171492.95990390657</v>
      </c>
      <c r="W30" s="29">
        <f t="shared" si="2"/>
        <v>309167.97005333717</v>
      </c>
      <c r="X30" s="29">
        <f t="shared" si="3"/>
        <v>139394.23701524278</v>
      </c>
      <c r="Y30" s="12">
        <f t="shared" si="17"/>
        <v>85746.479951953283</v>
      </c>
      <c r="Z30" s="12">
        <f t="shared" si="17"/>
        <v>85746.479951953283</v>
      </c>
      <c r="AA30" s="12">
        <f t="shared" si="4"/>
        <v>154583.98502666858</v>
      </c>
      <c r="AB30" s="12">
        <f t="shared" si="5"/>
        <v>154583.98502666858</v>
      </c>
      <c r="AC30" s="12">
        <f t="shared" si="18"/>
        <v>69697.118507621388</v>
      </c>
      <c r="AD30" s="12">
        <f t="shared" si="19"/>
        <v>69697.118507621388</v>
      </c>
      <c r="AE30" s="12">
        <v>0.42962589679794833</v>
      </c>
      <c r="AF30" s="12">
        <f t="shared" si="20"/>
        <v>0.42962589679794833</v>
      </c>
      <c r="AK30" s="12">
        <f t="shared" si="6"/>
        <v>7.8600000000000003E-2</v>
      </c>
      <c r="AM30" s="12">
        <f t="shared" si="7"/>
        <v>0.10099999999999999</v>
      </c>
      <c r="AN30" s="37"/>
      <c r="AO30" s="12">
        <f t="shared" si="8"/>
        <v>1.4673444185979934E-2</v>
      </c>
      <c r="AP30" s="12">
        <f t="shared" si="9"/>
        <v>4622.5777283705393</v>
      </c>
      <c r="AQ30" s="12">
        <f t="shared" si="10"/>
        <v>8333.5955802202607</v>
      </c>
      <c r="AR30" s="12">
        <f t="shared" si="11"/>
        <v>3757.3594615832808</v>
      </c>
      <c r="AS30" s="12">
        <f t="shared" si="21"/>
        <v>4622.5777283705393</v>
      </c>
      <c r="AT30" s="12">
        <v>4622.5777283705393</v>
      </c>
      <c r="AU30" s="12">
        <f t="shared" si="22"/>
        <v>8333.5955802202607</v>
      </c>
      <c r="AV30" s="12">
        <f t="shared" si="23"/>
        <v>8333.5955802202607</v>
      </c>
      <c r="AW30" s="12">
        <f t="shared" si="24"/>
        <v>3757.3594615832808</v>
      </c>
      <c r="AX30" s="12">
        <f t="shared" si="25"/>
        <v>3757.3594615832808</v>
      </c>
      <c r="AY30" s="12">
        <f t="shared" si="26"/>
        <v>0.42962589679794833</v>
      </c>
      <c r="AZ30" s="12">
        <f t="shared" si="26"/>
        <v>0.42962589679794833</v>
      </c>
      <c r="BA30" s="12">
        <f t="shared" si="27"/>
        <v>0.10099999999999999</v>
      </c>
      <c r="BB30" s="12">
        <f t="shared" si="28"/>
        <v>0.10099999999999999</v>
      </c>
      <c r="BC30" s="12">
        <f t="shared" si="29"/>
        <v>556.50770302939134</v>
      </c>
      <c r="BD30" s="12">
        <f t="shared" si="29"/>
        <v>556.50770302939134</v>
      </c>
      <c r="BE30" s="12">
        <f t="shared" si="30"/>
        <v>7.8600000000000003E-2</v>
      </c>
      <c r="BF30" s="12">
        <f t="shared" si="12"/>
        <v>539.20017775291751</v>
      </c>
      <c r="BG30" s="12">
        <f t="shared" si="31"/>
        <v>0.10099999999999999</v>
      </c>
      <c r="BH30" s="37"/>
      <c r="BI30" s="12">
        <f t="shared" si="32"/>
        <v>1.4673444185979934E-2</v>
      </c>
      <c r="BJ30" s="12">
        <f t="shared" si="38"/>
        <v>-0.82622624788135535</v>
      </c>
      <c r="BK30" s="12">
        <f t="shared" si="38"/>
        <v>-0.23688374191124051</v>
      </c>
      <c r="BL30" s="12">
        <f t="shared" si="38"/>
        <v>-1.0334623074039997</v>
      </c>
      <c r="BM30" s="12">
        <f t="shared" si="38"/>
        <v>-0.82622624788135535</v>
      </c>
      <c r="BN30" s="12">
        <f t="shared" si="38"/>
        <v>-0.82622624788135535</v>
      </c>
      <c r="BO30" s="12">
        <f t="shared" si="38"/>
        <v>-0.23688374191124051</v>
      </c>
      <c r="BP30" s="12">
        <f t="shared" si="38"/>
        <v>-0.23688374191124051</v>
      </c>
      <c r="BQ30" s="12">
        <f t="shared" si="38"/>
        <v>-1.0334623074039997</v>
      </c>
      <c r="BR30" s="12">
        <f t="shared" si="38"/>
        <v>-1.0334623074039997</v>
      </c>
      <c r="BS30" s="12">
        <v>-0.84484045641728933</v>
      </c>
      <c r="BT30" s="12">
        <f t="shared" si="33"/>
        <v>-0.84484045641728933</v>
      </c>
      <c r="BU30" s="12">
        <f t="shared" si="33"/>
        <v>-2.2926347621408776</v>
      </c>
      <c r="BV30" s="12">
        <f t="shared" si="33"/>
        <v>-2.2926347621408776</v>
      </c>
      <c r="BW30" s="12">
        <f t="shared" si="34"/>
        <v>-0.16377280581587983</v>
      </c>
      <c r="BX30" s="12">
        <f t="shared" si="34"/>
        <v>-0.16377280581587983</v>
      </c>
      <c r="BY30" s="12">
        <f t="shared" si="35"/>
        <v>7.8600000000000003E-2</v>
      </c>
      <c r="BZ30" s="12">
        <f t="shared" si="36"/>
        <v>-0.19536692909882031</v>
      </c>
      <c r="CA30" s="12">
        <f t="shared" si="37"/>
        <v>-2.2926347621408776</v>
      </c>
    </row>
    <row r="31" spans="1:79" x14ac:dyDescent="0.25">
      <c r="A31" s="10">
        <v>1899</v>
      </c>
      <c r="B31" s="6">
        <v>4.7887702269937778E-2</v>
      </c>
      <c r="C31" s="10">
        <v>177872.25743129471</v>
      </c>
      <c r="D31" s="6">
        <v>3311.330338906655</v>
      </c>
      <c r="E31" s="6">
        <v>1437.9482939382387</v>
      </c>
      <c r="F31" s="6">
        <v>1.0146707431931386E-2</v>
      </c>
      <c r="G31" s="6">
        <v>37508.729935296018</v>
      </c>
      <c r="H31" s="6">
        <v>0.5</v>
      </c>
      <c r="I31" s="6">
        <v>0.5</v>
      </c>
      <c r="J31" s="4">
        <v>7.8799999999999995E-2</v>
      </c>
      <c r="K31" s="6">
        <v>1911</v>
      </c>
      <c r="L31" s="6">
        <v>16495.439053043403</v>
      </c>
      <c r="M31" s="8">
        <v>0.109</v>
      </c>
      <c r="N31" s="12">
        <v>10583.63000279876</v>
      </c>
      <c r="O31" s="12">
        <f t="shared" si="0"/>
        <v>-2.1334638617841017E-2</v>
      </c>
      <c r="P31" s="8">
        <v>18260</v>
      </c>
      <c r="Q31" s="8">
        <v>676.68229551458637</v>
      </c>
      <c r="R31" s="8">
        <v>56.766436047901401</v>
      </c>
      <c r="S31" s="8">
        <f t="shared" si="16"/>
        <v>0.45552312887075741</v>
      </c>
      <c r="T31" s="36"/>
      <c r="U31" s="4">
        <f t="shared" si="1"/>
        <v>4.7887702269937778E-2</v>
      </c>
      <c r="V31" s="29">
        <f t="shared" si="1"/>
        <v>177872.25743129471</v>
      </c>
      <c r="W31" s="29">
        <f t="shared" si="2"/>
        <v>326345.30571818765</v>
      </c>
      <c r="X31" s="29">
        <f t="shared" si="3"/>
        <v>141715.75396103945</v>
      </c>
      <c r="Y31" s="12">
        <f t="shared" si="17"/>
        <v>88936.128715647355</v>
      </c>
      <c r="Z31" s="12">
        <f t="shared" si="17"/>
        <v>88936.128715647355</v>
      </c>
      <c r="AA31" s="12">
        <f t="shared" si="4"/>
        <v>163172.65285909383</v>
      </c>
      <c r="AB31" s="12">
        <f t="shared" si="5"/>
        <v>163172.65285909383</v>
      </c>
      <c r="AC31" s="12">
        <f t="shared" si="18"/>
        <v>70857.876980519723</v>
      </c>
      <c r="AD31" s="12">
        <f t="shared" si="19"/>
        <v>70857.876980519723</v>
      </c>
      <c r="AE31" s="12">
        <v>0.43799262400900313</v>
      </c>
      <c r="AF31" s="12">
        <f t="shared" si="20"/>
        <v>0.43799262400900313</v>
      </c>
      <c r="AK31" s="12">
        <f t="shared" si="6"/>
        <v>7.8799999999999995E-2</v>
      </c>
      <c r="AM31" s="12">
        <f t="shared" si="7"/>
        <v>0.109</v>
      </c>
      <c r="AN31" s="37"/>
      <c r="AO31" s="12">
        <f t="shared" si="8"/>
        <v>4.7887702269937778E-2</v>
      </c>
      <c r="AP31" s="12">
        <f t="shared" si="9"/>
        <v>4742.156232379265</v>
      </c>
      <c r="AQ31" s="12">
        <f t="shared" si="10"/>
        <v>8700.5160207009321</v>
      </c>
      <c r="AR31" s="12">
        <f t="shared" si="11"/>
        <v>3778.2072121744591</v>
      </c>
      <c r="AS31" s="12">
        <f t="shared" si="21"/>
        <v>4742.156232379265</v>
      </c>
      <c r="AT31" s="12">
        <v>4742.156232379265</v>
      </c>
      <c r="AU31" s="12">
        <f t="shared" si="22"/>
        <v>8700.5160207009321</v>
      </c>
      <c r="AV31" s="12">
        <f t="shared" si="23"/>
        <v>8700.5160207009321</v>
      </c>
      <c r="AW31" s="12">
        <f t="shared" si="24"/>
        <v>3778.2072121744591</v>
      </c>
      <c r="AX31" s="12">
        <f t="shared" si="25"/>
        <v>3778.2072121744591</v>
      </c>
      <c r="AY31" s="12">
        <f t="shared" si="26"/>
        <v>0.43799262400900313</v>
      </c>
      <c r="AZ31" s="12">
        <f t="shared" si="26"/>
        <v>0.43799262400900313</v>
      </c>
      <c r="BA31" s="12">
        <f t="shared" si="27"/>
        <v>0.109</v>
      </c>
      <c r="BB31" s="12">
        <f t="shared" si="28"/>
        <v>0.109</v>
      </c>
      <c r="BC31" s="12">
        <f t="shared" si="29"/>
        <v>556.01383339784081</v>
      </c>
      <c r="BD31" s="12">
        <f t="shared" si="29"/>
        <v>556.01383339784081</v>
      </c>
      <c r="BE31" s="12">
        <f t="shared" si="30"/>
        <v>7.8799999999999995E-2</v>
      </c>
      <c r="BF31" s="12">
        <f t="shared" si="12"/>
        <v>540.94741722072263</v>
      </c>
      <c r="BG31" s="12">
        <f t="shared" si="31"/>
        <v>0.109</v>
      </c>
      <c r="BH31" s="37"/>
      <c r="BI31" s="12">
        <f t="shared" si="32"/>
        <v>4.7887702269937778E-2</v>
      </c>
      <c r="BJ31" s="12">
        <f t="shared" si="38"/>
        <v>-0.80068681362603256</v>
      </c>
      <c r="BK31" s="12">
        <f t="shared" si="38"/>
        <v>-0.19379641061675154</v>
      </c>
      <c r="BL31" s="12">
        <f t="shared" si="38"/>
        <v>-1.0279291326121542</v>
      </c>
      <c r="BM31" s="12">
        <f t="shared" si="38"/>
        <v>-0.80068681362603256</v>
      </c>
      <c r="BN31" s="12">
        <f t="shared" si="38"/>
        <v>-0.80068681362603256</v>
      </c>
      <c r="BO31" s="12">
        <f t="shared" si="38"/>
        <v>-0.19379641061675154</v>
      </c>
      <c r="BP31" s="12">
        <f t="shared" si="38"/>
        <v>-0.19379641061675154</v>
      </c>
      <c r="BQ31" s="12">
        <f t="shared" si="38"/>
        <v>-1.0279291326121542</v>
      </c>
      <c r="BR31" s="12">
        <f t="shared" si="38"/>
        <v>-1.0279291326121542</v>
      </c>
      <c r="BS31" s="12">
        <v>-0.82555320890958139</v>
      </c>
      <c r="BT31" s="12">
        <f t="shared" si="33"/>
        <v>-0.82555320890958139</v>
      </c>
      <c r="BU31" s="12">
        <f t="shared" si="33"/>
        <v>-2.2164073967529934</v>
      </c>
      <c r="BV31" s="12">
        <f t="shared" si="33"/>
        <v>-2.2164073967529934</v>
      </c>
      <c r="BW31" s="12">
        <f t="shared" si="34"/>
        <v>-0.16466064420429952</v>
      </c>
      <c r="BX31" s="12">
        <f t="shared" si="34"/>
        <v>-0.16466064420429952</v>
      </c>
      <c r="BY31" s="12">
        <f t="shared" si="35"/>
        <v>7.8799999999999995E-2</v>
      </c>
      <c r="BZ31" s="12">
        <f t="shared" si="36"/>
        <v>-0.19213173976009459</v>
      </c>
      <c r="CA31" s="12">
        <f t="shared" si="37"/>
        <v>-2.2164073967529934</v>
      </c>
    </row>
    <row r="32" spans="1:79" x14ac:dyDescent="0.25">
      <c r="A32" s="10">
        <v>1900</v>
      </c>
      <c r="B32" s="6">
        <v>-9.9368523085261893E-4</v>
      </c>
      <c r="C32" s="10">
        <v>177814.16347631355</v>
      </c>
      <c r="D32" s="6">
        <v>3626.2969452167999</v>
      </c>
      <c r="E32" s="6">
        <v>1507.957307608518</v>
      </c>
      <c r="F32" s="6">
        <v>1.0544890041372983E-2</v>
      </c>
      <c r="G32" s="6">
        <v>37923.057963603031</v>
      </c>
      <c r="H32" s="6">
        <v>0.5</v>
      </c>
      <c r="I32" s="6">
        <v>0.5</v>
      </c>
      <c r="J32" s="4">
        <v>7.9000000000000001E-2</v>
      </c>
      <c r="K32" s="6">
        <v>2022</v>
      </c>
      <c r="L32" s="6">
        <v>16690.296422054449</v>
      </c>
      <c r="M32" s="8">
        <v>0.114</v>
      </c>
      <c r="N32" s="12">
        <v>10635.510542028165</v>
      </c>
      <c r="O32" s="12">
        <f t="shared" si="0"/>
        <v>1.1358021529620954E-2</v>
      </c>
      <c r="P32" s="8">
        <v>18469.999999999996</v>
      </c>
      <c r="Q32" s="8">
        <v>678.97403049879404</v>
      </c>
      <c r="R32" s="8">
        <v>56.733669307100811</v>
      </c>
      <c r="S32" s="8">
        <f t="shared" si="16"/>
        <v>0.45540073271418702</v>
      </c>
      <c r="T32" s="36"/>
      <c r="U32" s="4">
        <f t="shared" si="1"/>
        <v>-9.9368523085261893E-4</v>
      </c>
      <c r="V32" s="29">
        <f t="shared" si="1"/>
        <v>177814.16347631355</v>
      </c>
      <c r="W32" s="29">
        <f t="shared" si="2"/>
        <v>343891.39488311281</v>
      </c>
      <c r="X32" s="29">
        <f t="shared" si="3"/>
        <v>143003.60664663475</v>
      </c>
      <c r="Y32" s="12">
        <f t="shared" si="17"/>
        <v>88907.081738156776</v>
      </c>
      <c r="Z32" s="12">
        <f t="shared" si="17"/>
        <v>88907.081738156776</v>
      </c>
      <c r="AA32" s="12">
        <f t="shared" si="4"/>
        <v>171945.6974415564</v>
      </c>
      <c r="AB32" s="12">
        <f t="shared" si="5"/>
        <v>171945.6974415564</v>
      </c>
      <c r="AC32" s="12">
        <f t="shared" si="18"/>
        <v>71501.803323317377</v>
      </c>
      <c r="AD32" s="12">
        <f t="shared" si="19"/>
        <v>71501.803323317377</v>
      </c>
      <c r="AE32" s="12">
        <v>0.43802088786920051</v>
      </c>
      <c r="AF32" s="12">
        <f t="shared" si="20"/>
        <v>0.43802088786920051</v>
      </c>
      <c r="AK32" s="12">
        <f t="shared" si="6"/>
        <v>7.9000000000000001E-2</v>
      </c>
      <c r="AM32" s="12">
        <f t="shared" si="7"/>
        <v>0.114</v>
      </c>
      <c r="AN32" s="37"/>
      <c r="AO32" s="12">
        <f t="shared" si="8"/>
        <v>-9.9368523085261893E-4</v>
      </c>
      <c r="AP32" s="12">
        <f t="shared" si="9"/>
        <v>4688.813957117387</v>
      </c>
      <c r="AQ32" s="12">
        <f t="shared" si="10"/>
        <v>9068.1346217693044</v>
      </c>
      <c r="AR32" s="12">
        <f t="shared" si="11"/>
        <v>3770.8880645617674</v>
      </c>
      <c r="AS32" s="12">
        <f t="shared" si="21"/>
        <v>4688.813957117387</v>
      </c>
      <c r="AT32" s="12">
        <v>4688.813957117387</v>
      </c>
      <c r="AU32" s="12">
        <f t="shared" si="22"/>
        <v>9068.1346217693044</v>
      </c>
      <c r="AV32" s="12">
        <f t="shared" si="23"/>
        <v>9068.1346217693044</v>
      </c>
      <c r="AW32" s="12">
        <f t="shared" si="24"/>
        <v>3770.8880645617674</v>
      </c>
      <c r="AX32" s="12">
        <f t="shared" si="25"/>
        <v>3770.8880645617674</v>
      </c>
      <c r="AY32" s="12">
        <f t="shared" si="26"/>
        <v>0.43802088786920051</v>
      </c>
      <c r="AZ32" s="12">
        <f t="shared" si="26"/>
        <v>0.43802088786920051</v>
      </c>
      <c r="BA32" s="12">
        <f t="shared" si="27"/>
        <v>0.114</v>
      </c>
      <c r="BB32" s="12">
        <f t="shared" si="28"/>
        <v>0.114</v>
      </c>
      <c r="BC32" s="12">
        <f t="shared" si="29"/>
        <v>542.95175176113651</v>
      </c>
      <c r="BD32" s="12">
        <f t="shared" si="29"/>
        <v>542.95175176113651</v>
      </c>
      <c r="BE32" s="12">
        <f t="shared" si="30"/>
        <v>7.9000000000000001E-2</v>
      </c>
      <c r="BF32" s="12">
        <f t="shared" si="12"/>
        <v>528.36252376150753</v>
      </c>
      <c r="BG32" s="12">
        <f t="shared" si="31"/>
        <v>0.114</v>
      </c>
      <c r="BH32" s="37"/>
      <c r="BI32" s="12">
        <f t="shared" si="32"/>
        <v>-9.9368523085261893E-4</v>
      </c>
      <c r="BJ32" s="12">
        <f t="shared" si="38"/>
        <v>-0.81199908437411272</v>
      </c>
      <c r="BK32" s="12">
        <f t="shared" si="38"/>
        <v>-0.15241216890146508</v>
      </c>
      <c r="BL32" s="12">
        <f t="shared" si="38"/>
        <v>-1.0298682126310803</v>
      </c>
      <c r="BM32" s="12">
        <f t="shared" si="38"/>
        <v>-0.81199908437411272</v>
      </c>
      <c r="BN32" s="12">
        <f t="shared" si="38"/>
        <v>-0.81199908437411272</v>
      </c>
      <c r="BO32" s="12">
        <f t="shared" si="38"/>
        <v>-0.15241216890146508</v>
      </c>
      <c r="BP32" s="12">
        <f t="shared" si="38"/>
        <v>-0.15241216890146508</v>
      </c>
      <c r="BQ32" s="12">
        <f t="shared" si="38"/>
        <v>-1.0298682126310803</v>
      </c>
      <c r="BR32" s="12">
        <f t="shared" si="38"/>
        <v>-1.0298682126310803</v>
      </c>
      <c r="BS32" s="12">
        <v>-0.82548868054369673</v>
      </c>
      <c r="BT32" s="12">
        <f t="shared" si="33"/>
        <v>-0.82548868054369673</v>
      </c>
      <c r="BU32" s="12">
        <f t="shared" si="33"/>
        <v>-2.1715568305876416</v>
      </c>
      <c r="BV32" s="12">
        <f t="shared" si="33"/>
        <v>-2.1715568305876416</v>
      </c>
      <c r="BW32" s="12">
        <f t="shared" si="34"/>
        <v>-0.18843335732308464</v>
      </c>
      <c r="BX32" s="12">
        <f t="shared" si="34"/>
        <v>-0.18843335732308464</v>
      </c>
      <c r="BY32" s="12">
        <f t="shared" si="35"/>
        <v>7.9000000000000001E-2</v>
      </c>
      <c r="BZ32" s="12">
        <f t="shared" si="36"/>
        <v>-0.21567117221849258</v>
      </c>
      <c r="CA32" s="12">
        <f t="shared" si="37"/>
        <v>-2.1715568305876416</v>
      </c>
    </row>
    <row r="33" spans="1:79" x14ac:dyDescent="0.25">
      <c r="A33" s="10">
        <v>1901</v>
      </c>
      <c r="B33" s="6">
        <v>4.0493150684931624E-2</v>
      </c>
      <c r="C33" s="10">
        <v>181797.91530657481</v>
      </c>
      <c r="D33" s="6">
        <v>3645.8081509174285</v>
      </c>
      <c r="E33" s="6">
        <v>1544.8041569086649</v>
      </c>
      <c r="F33" s="6">
        <v>1.0398146042234137E-2</v>
      </c>
      <c r="G33" s="6">
        <v>38328.104000000007</v>
      </c>
      <c r="H33" s="6">
        <v>0.5</v>
      </c>
      <c r="I33" s="6">
        <v>0.5</v>
      </c>
      <c r="J33" s="4">
        <v>8.2400000000000001E-2</v>
      </c>
      <c r="K33" s="6">
        <v>2025</v>
      </c>
      <c r="L33" s="6">
        <v>16671.903472531591</v>
      </c>
      <c r="M33" s="8">
        <v>0.114</v>
      </c>
      <c r="N33" s="12">
        <v>11206.196473551629</v>
      </c>
      <c r="O33" s="12">
        <f t="shared" si="0"/>
        <v>1.8264616375926024E-2</v>
      </c>
      <c r="P33" s="8">
        <v>18680</v>
      </c>
      <c r="Q33" s="8">
        <v>908.58</v>
      </c>
      <c r="R33" s="8">
        <v>56.723095577174647</v>
      </c>
      <c r="S33" s="8">
        <f t="shared" si="16"/>
        <v>0.44970108636782341</v>
      </c>
      <c r="T33" s="36"/>
      <c r="U33" s="4">
        <f t="shared" si="1"/>
        <v>4.0493150684931624E-2</v>
      </c>
      <c r="V33" s="29">
        <f t="shared" si="1"/>
        <v>181797.91530657481</v>
      </c>
      <c r="W33" s="29">
        <f t="shared" si="2"/>
        <v>350620.97955820721</v>
      </c>
      <c r="X33" s="29">
        <f t="shared" si="3"/>
        <v>148565.34526771752</v>
      </c>
      <c r="Y33" s="12">
        <f t="shared" si="17"/>
        <v>90898.957653287405</v>
      </c>
      <c r="Z33" s="12">
        <f t="shared" si="17"/>
        <v>90898.957653287405</v>
      </c>
      <c r="AA33" s="12">
        <f t="shared" si="4"/>
        <v>175310.48977910361</v>
      </c>
      <c r="AB33" s="12">
        <f t="shared" si="5"/>
        <v>175310.48977910361</v>
      </c>
      <c r="AC33" s="12">
        <f t="shared" si="18"/>
        <v>74282.672633858761</v>
      </c>
      <c r="AD33" s="12">
        <f t="shared" si="19"/>
        <v>74282.672633858761</v>
      </c>
      <c r="AE33" s="12">
        <v>0.42670970959252486</v>
      </c>
      <c r="AF33" s="12">
        <f t="shared" si="20"/>
        <v>0.42670970959252486</v>
      </c>
      <c r="AK33" s="12">
        <f t="shared" si="6"/>
        <v>8.2400000000000001E-2</v>
      </c>
      <c r="AM33" s="12">
        <f t="shared" si="7"/>
        <v>0.114</v>
      </c>
      <c r="AN33" s="37"/>
      <c r="AO33" s="12">
        <f t="shared" si="8"/>
        <v>4.0493150684931624E-2</v>
      </c>
      <c r="AP33" s="12">
        <f t="shared" si="9"/>
        <v>4743.2013675024155</v>
      </c>
      <c r="AQ33" s="12">
        <f t="shared" si="10"/>
        <v>9147.8821795674303</v>
      </c>
      <c r="AR33" s="12">
        <f t="shared" si="11"/>
        <v>3876.1464764267362</v>
      </c>
      <c r="AS33" s="12">
        <f t="shared" si="21"/>
        <v>4743.2013675024155</v>
      </c>
      <c r="AT33" s="12">
        <v>4743.2013675024155</v>
      </c>
      <c r="AU33" s="12">
        <f t="shared" si="22"/>
        <v>9147.8821795674303</v>
      </c>
      <c r="AV33" s="12">
        <f t="shared" si="23"/>
        <v>9147.8821795674303</v>
      </c>
      <c r="AW33" s="12">
        <f t="shared" si="24"/>
        <v>3876.1464764267362</v>
      </c>
      <c r="AX33" s="12">
        <f t="shared" si="25"/>
        <v>3876.1464764267362</v>
      </c>
      <c r="AY33" s="12">
        <f t="shared" si="26"/>
        <v>0.42670970959252486</v>
      </c>
      <c r="AZ33" s="12">
        <f t="shared" si="26"/>
        <v>0.42670970959252486</v>
      </c>
      <c r="BA33" s="12">
        <f t="shared" si="27"/>
        <v>0.114</v>
      </c>
      <c r="BB33" s="12">
        <f t="shared" si="28"/>
        <v>0.114</v>
      </c>
      <c r="BC33" s="12">
        <f t="shared" si="29"/>
        <v>557.9337410930334</v>
      </c>
      <c r="BD33" s="12">
        <f t="shared" si="29"/>
        <v>557.9337410930334</v>
      </c>
      <c r="BE33" s="12">
        <f t="shared" si="30"/>
        <v>8.2400000000000001E-2</v>
      </c>
      <c r="BF33" s="12">
        <f t="shared" si="12"/>
        <v>537.80970886786952</v>
      </c>
      <c r="BG33" s="12">
        <f t="shared" si="31"/>
        <v>0.114</v>
      </c>
      <c r="BH33" s="37"/>
      <c r="BI33" s="12">
        <f t="shared" si="32"/>
        <v>4.0493150684931624E-2</v>
      </c>
      <c r="BJ33" s="12">
        <f t="shared" si="38"/>
        <v>-0.80046644552364421</v>
      </c>
      <c r="BK33" s="12">
        <f t="shared" si="38"/>
        <v>-0.14365635053017894</v>
      </c>
      <c r="BL33" s="12">
        <f t="shared" si="38"/>
        <v>-1.0023372633123591</v>
      </c>
      <c r="BM33" s="12">
        <f t="shared" si="38"/>
        <v>-0.80046644552364421</v>
      </c>
      <c r="BN33" s="12">
        <f t="shared" si="38"/>
        <v>-0.80046644552364421</v>
      </c>
      <c r="BO33" s="12">
        <f t="shared" si="38"/>
        <v>-0.14365635053017894</v>
      </c>
      <c r="BP33" s="12">
        <f t="shared" si="38"/>
        <v>-0.14365635053017894</v>
      </c>
      <c r="BQ33" s="12">
        <f t="shared" si="38"/>
        <v>-1.0023372633123591</v>
      </c>
      <c r="BR33" s="12">
        <f t="shared" si="38"/>
        <v>-1.0023372633123591</v>
      </c>
      <c r="BS33" s="12">
        <v>-0.85165133396733617</v>
      </c>
      <c r="BT33" s="12">
        <f t="shared" si="33"/>
        <v>-0.85165133396733617</v>
      </c>
      <c r="BU33" s="12">
        <f t="shared" si="33"/>
        <v>-2.1715568305876416</v>
      </c>
      <c r="BV33" s="12">
        <f t="shared" si="33"/>
        <v>-2.1715568305876416</v>
      </c>
      <c r="BW33" s="12">
        <f t="shared" si="34"/>
        <v>-0.1612136065874544</v>
      </c>
      <c r="BX33" s="12">
        <f t="shared" si="34"/>
        <v>-0.1612136065874544</v>
      </c>
      <c r="BY33" s="12">
        <f t="shared" si="35"/>
        <v>8.2400000000000001E-2</v>
      </c>
      <c r="BZ33" s="12">
        <f t="shared" si="36"/>
        <v>-0.19794902175157275</v>
      </c>
      <c r="CA33" s="12">
        <f t="shared" si="37"/>
        <v>-2.1715568305876416</v>
      </c>
    </row>
    <row r="34" spans="1:79" x14ac:dyDescent="0.25">
      <c r="A34" s="10">
        <v>1902</v>
      </c>
      <c r="B34" s="6">
        <v>3.3287671232876709E-2</v>
      </c>
      <c r="C34" s="10">
        <v>184537.88015913861</v>
      </c>
      <c r="D34" s="6">
        <v>3655.563753767743</v>
      </c>
      <c r="E34" s="6">
        <v>1553.0946980011979</v>
      </c>
      <c r="F34" s="6">
        <v>1.0285101155662568E-2</v>
      </c>
      <c r="G34" s="6">
        <v>38696.120000000003</v>
      </c>
      <c r="H34" s="6">
        <v>0.5</v>
      </c>
      <c r="I34" s="6">
        <v>0.5</v>
      </c>
      <c r="J34" s="4">
        <v>8.5800000000000001E-2</v>
      </c>
      <c r="K34" s="6">
        <v>2013</v>
      </c>
      <c r="L34" s="6">
        <v>16767.884479363591</v>
      </c>
      <c r="M34" s="8">
        <v>0.113</v>
      </c>
      <c r="N34" s="12">
        <v>11776.882405075092</v>
      </c>
      <c r="O34" s="12">
        <f t="shared" si="0"/>
        <v>1.339395073297911E-2</v>
      </c>
      <c r="P34" s="8">
        <v>18840</v>
      </c>
      <c r="Q34" s="8">
        <v>966.26901989837893</v>
      </c>
      <c r="R34" s="8">
        <v>56.590037408815952</v>
      </c>
      <c r="S34" s="8">
        <f t="shared" si="16"/>
        <v>0.44739698549144696</v>
      </c>
      <c r="T34" s="36"/>
      <c r="U34" s="4">
        <f t="shared" ref="U34:V65" si="39">B34</f>
        <v>3.3287671232876709E-2</v>
      </c>
      <c r="V34" s="29">
        <f t="shared" si="39"/>
        <v>184537.88015913861</v>
      </c>
      <c r="W34" s="29">
        <f t="shared" si="2"/>
        <v>355423.21834677679</v>
      </c>
      <c r="X34" s="29">
        <f t="shared" si="3"/>
        <v>151004.31920848205</v>
      </c>
      <c r="Y34" s="12">
        <f t="shared" si="17"/>
        <v>92268.940079569307</v>
      </c>
      <c r="Z34" s="12">
        <f t="shared" si="17"/>
        <v>92268.940079569307</v>
      </c>
      <c r="AA34" s="12">
        <f t="shared" si="4"/>
        <v>177711.60917338839</v>
      </c>
      <c r="AB34" s="12">
        <f t="shared" si="5"/>
        <v>177711.60917338839</v>
      </c>
      <c r="AC34" s="12">
        <f t="shared" si="18"/>
        <v>75502.159604241024</v>
      </c>
      <c r="AD34" s="12">
        <f t="shared" si="19"/>
        <v>75502.159604241024</v>
      </c>
      <c r="AE34" s="12">
        <v>0.42321032590942775</v>
      </c>
      <c r="AF34" s="12">
        <f t="shared" si="20"/>
        <v>0.42321032590942775</v>
      </c>
      <c r="AK34" s="12">
        <f t="shared" si="6"/>
        <v>8.5800000000000001E-2</v>
      </c>
      <c r="AM34" s="12">
        <f t="shared" si="7"/>
        <v>0.113</v>
      </c>
      <c r="AN34" s="37"/>
      <c r="AO34" s="12">
        <f t="shared" si="8"/>
        <v>3.3287671232876709E-2</v>
      </c>
      <c r="AP34" s="12">
        <f t="shared" si="9"/>
        <v>4768.8987981001355</v>
      </c>
      <c r="AQ34" s="12">
        <f t="shared" si="10"/>
        <v>9184.9833612976381</v>
      </c>
      <c r="AR34" s="12">
        <f t="shared" si="11"/>
        <v>3902.3116324965408</v>
      </c>
      <c r="AS34" s="12">
        <f t="shared" si="21"/>
        <v>4768.8987981001355</v>
      </c>
      <c r="AT34" s="12">
        <v>4768.8987981001355</v>
      </c>
      <c r="AU34" s="12">
        <f t="shared" si="22"/>
        <v>9184.9833612976381</v>
      </c>
      <c r="AV34" s="12">
        <f t="shared" si="23"/>
        <v>9184.9833612976381</v>
      </c>
      <c r="AW34" s="12">
        <f t="shared" si="24"/>
        <v>3902.3116324965408</v>
      </c>
      <c r="AX34" s="12">
        <f t="shared" si="25"/>
        <v>3902.3116324965408</v>
      </c>
      <c r="AY34" s="12">
        <f t="shared" si="26"/>
        <v>0.42321032590942775</v>
      </c>
      <c r="AZ34" s="12">
        <f t="shared" si="26"/>
        <v>0.42321032590942775</v>
      </c>
      <c r="BA34" s="12">
        <f t="shared" si="27"/>
        <v>0.113</v>
      </c>
      <c r="BB34" s="12">
        <f t="shared" si="28"/>
        <v>0.113</v>
      </c>
      <c r="BC34" s="12">
        <f t="shared" si="29"/>
        <v>563.514655342737</v>
      </c>
      <c r="BD34" s="12">
        <f t="shared" si="29"/>
        <v>563.514655342737</v>
      </c>
      <c r="BE34" s="12">
        <f t="shared" si="30"/>
        <v>8.5800000000000001E-2</v>
      </c>
      <c r="BF34" s="12">
        <f t="shared" si="12"/>
        <v>542.01269241305681</v>
      </c>
      <c r="BG34" s="12">
        <f t="shared" si="31"/>
        <v>0.113</v>
      </c>
      <c r="BH34" s="37"/>
      <c r="BI34" s="12">
        <f t="shared" si="32"/>
        <v>3.3287671232876709E-2</v>
      </c>
      <c r="BJ34" s="12">
        <f t="shared" si="38"/>
        <v>-0.79506332893169052</v>
      </c>
      <c r="BK34" s="12">
        <f t="shared" si="38"/>
        <v>-0.1396088400853068</v>
      </c>
      <c r="BL34" s="12">
        <f t="shared" si="38"/>
        <v>-0.99560964341867941</v>
      </c>
      <c r="BM34" s="12">
        <f t="shared" si="38"/>
        <v>-0.79506332893169052</v>
      </c>
      <c r="BN34" s="12">
        <f t="shared" si="38"/>
        <v>-0.79506332893169052</v>
      </c>
      <c r="BO34" s="12">
        <f t="shared" si="38"/>
        <v>-0.1396088400853068</v>
      </c>
      <c r="BP34" s="12">
        <f t="shared" si="38"/>
        <v>-0.1396088400853068</v>
      </c>
      <c r="BQ34" s="12">
        <f t="shared" si="38"/>
        <v>-0.99560964341867941</v>
      </c>
      <c r="BR34" s="12">
        <f t="shared" si="38"/>
        <v>-0.99560964341867941</v>
      </c>
      <c r="BS34" s="12">
        <v>-0.85988599913876629</v>
      </c>
      <c r="BT34" s="12">
        <f t="shared" si="33"/>
        <v>-0.85988599913876629</v>
      </c>
      <c r="BU34" s="12">
        <f t="shared" si="33"/>
        <v>-2.1803674602697964</v>
      </c>
      <c r="BV34" s="12">
        <f t="shared" si="33"/>
        <v>-2.1803674602697964</v>
      </c>
      <c r="BW34" s="12">
        <f t="shared" si="34"/>
        <v>-0.15126047750896154</v>
      </c>
      <c r="BX34" s="12">
        <f t="shared" si="34"/>
        <v>-0.15126047750896154</v>
      </c>
      <c r="BY34" s="12">
        <f t="shared" si="35"/>
        <v>8.5800000000000001E-2</v>
      </c>
      <c r="BZ34" s="12">
        <f t="shared" si="36"/>
        <v>-0.19016439945559607</v>
      </c>
      <c r="CA34" s="12">
        <f t="shared" si="37"/>
        <v>-2.1803674602697964</v>
      </c>
    </row>
    <row r="35" spans="1:79" x14ac:dyDescent="0.25">
      <c r="A35" s="10">
        <v>1903</v>
      </c>
      <c r="B35" s="6">
        <v>2.6473750017174877E-2</v>
      </c>
      <c r="C35" s="10">
        <v>182393.8482481426</v>
      </c>
      <c r="D35" s="6">
        <v>3716.8846859697178</v>
      </c>
      <c r="E35" s="6">
        <v>1565.0699240237457</v>
      </c>
      <c r="F35" s="6">
        <v>1.0255184296629043E-2</v>
      </c>
      <c r="G35" s="6">
        <v>39067.813000000002</v>
      </c>
      <c r="H35" s="6">
        <v>0.5</v>
      </c>
      <c r="I35" s="6">
        <v>0.5</v>
      </c>
      <c r="J35" s="4">
        <v>8.9200000000000002E-2</v>
      </c>
      <c r="K35" s="6">
        <v>1994</v>
      </c>
      <c r="L35" s="6">
        <v>16838.586876639729</v>
      </c>
      <c r="M35" s="8">
        <v>0.111</v>
      </c>
      <c r="N35" s="12">
        <v>11673.121326616279</v>
      </c>
      <c r="O35" s="12">
        <f t="shared" si="0"/>
        <v>2.1218176774144837E-3</v>
      </c>
      <c r="P35" s="8">
        <v>19010</v>
      </c>
      <c r="Q35" s="8">
        <v>1060.9037804659906</v>
      </c>
      <c r="R35" s="8">
        <v>56.609471912704009</v>
      </c>
      <c r="S35" s="8">
        <f t="shared" si="16"/>
        <v>0.44541857719539379</v>
      </c>
      <c r="T35" s="36"/>
      <c r="U35" s="4">
        <f t="shared" si="39"/>
        <v>2.6473750017174877E-2</v>
      </c>
      <c r="V35" s="29">
        <f t="shared" si="39"/>
        <v>182393.8482481426</v>
      </c>
      <c r="W35" s="29">
        <f t="shared" si="2"/>
        <v>362439.57967595826</v>
      </c>
      <c r="X35" s="29">
        <f t="shared" si="3"/>
        <v>152612.5595361749</v>
      </c>
      <c r="Y35" s="12">
        <f t="shared" ref="Y35:Z66" si="40">$V35*0.5</f>
        <v>91196.924124071302</v>
      </c>
      <c r="Z35" s="12">
        <f t="shared" si="40"/>
        <v>91196.924124071302</v>
      </c>
      <c r="AA35" s="12">
        <f t="shared" si="4"/>
        <v>181219.78983797913</v>
      </c>
      <c r="AB35" s="12">
        <f t="shared" si="5"/>
        <v>181219.78983797913</v>
      </c>
      <c r="AC35" s="12">
        <f t="shared" si="18"/>
        <v>76306.27976808745</v>
      </c>
      <c r="AD35" s="12">
        <f t="shared" si="19"/>
        <v>76306.27976808745</v>
      </c>
      <c r="AE35" s="12">
        <v>0.41909155511825402</v>
      </c>
      <c r="AF35" s="12">
        <f t="shared" si="20"/>
        <v>0.41909155511825402</v>
      </c>
      <c r="AK35" s="12">
        <f t="shared" si="6"/>
        <v>8.9200000000000002E-2</v>
      </c>
      <c r="AM35" s="12">
        <f t="shared" si="7"/>
        <v>0.111</v>
      </c>
      <c r="AN35" s="37"/>
      <c r="AO35" s="12">
        <f t="shared" si="8"/>
        <v>2.6473750017174877E-2</v>
      </c>
      <c r="AP35" s="12">
        <f t="shared" si="9"/>
        <v>4668.6475193311335</v>
      </c>
      <c r="AQ35" s="12">
        <f t="shared" si="10"/>
        <v>9277.1914229229642</v>
      </c>
      <c r="AR35" s="12">
        <f t="shared" si="11"/>
        <v>3906.3502104961667</v>
      </c>
      <c r="AS35" s="12">
        <f t="shared" si="21"/>
        <v>4668.6475193311335</v>
      </c>
      <c r="AT35" s="12">
        <v>4668.6475193311335</v>
      </c>
      <c r="AU35" s="12">
        <f t="shared" si="22"/>
        <v>9277.1914229229642</v>
      </c>
      <c r="AV35" s="12">
        <f t="shared" si="23"/>
        <v>9277.1914229229642</v>
      </c>
      <c r="AW35" s="12">
        <f t="shared" si="24"/>
        <v>3906.3502104961667</v>
      </c>
      <c r="AX35" s="12">
        <f t="shared" si="25"/>
        <v>3906.3502104961667</v>
      </c>
      <c r="AY35" s="12">
        <f t="shared" si="26"/>
        <v>0.41909155511825402</v>
      </c>
      <c r="AZ35" s="12">
        <f t="shared" si="26"/>
        <v>0.41909155511825402</v>
      </c>
      <c r="BA35" s="12">
        <f t="shared" si="27"/>
        <v>0.111</v>
      </c>
      <c r="BB35" s="12">
        <f t="shared" si="28"/>
        <v>0.111</v>
      </c>
      <c r="BC35" s="12">
        <f t="shared" si="29"/>
        <v>553.7961013120231</v>
      </c>
      <c r="BD35" s="12">
        <f t="shared" si="29"/>
        <v>553.7961013120231</v>
      </c>
      <c r="BE35" s="12">
        <f t="shared" si="30"/>
        <v>8.9200000000000002E-2</v>
      </c>
      <c r="BF35" s="12">
        <f t="shared" si="12"/>
        <v>530.67460141053505</v>
      </c>
      <c r="BG35" s="12">
        <f t="shared" si="31"/>
        <v>0.111</v>
      </c>
      <c r="BH35" s="37"/>
      <c r="BI35" s="12">
        <f t="shared" si="32"/>
        <v>2.6473750017174877E-2</v>
      </c>
      <c r="BJ35" s="12">
        <f t="shared" si="38"/>
        <v>-0.81630932792859434</v>
      </c>
      <c r="BK35" s="12">
        <f t="shared" si="38"/>
        <v>-0.12961989464368445</v>
      </c>
      <c r="BL35" s="12">
        <f t="shared" si="38"/>
        <v>-0.99457525918206668</v>
      </c>
      <c r="BM35" s="12">
        <f t="shared" si="38"/>
        <v>-0.81630932792859434</v>
      </c>
      <c r="BN35" s="12">
        <f t="shared" si="38"/>
        <v>-0.81630932792859434</v>
      </c>
      <c r="BO35" s="12">
        <f t="shared" si="38"/>
        <v>-0.12961989464368445</v>
      </c>
      <c r="BP35" s="12">
        <f t="shared" si="38"/>
        <v>-0.12961989464368445</v>
      </c>
      <c r="BQ35" s="12">
        <f t="shared" si="38"/>
        <v>-0.99457525918206668</v>
      </c>
      <c r="BR35" s="12">
        <f t="shared" si="38"/>
        <v>-0.99457525918206668</v>
      </c>
      <c r="BS35" s="12">
        <v>-0.86966587429408304</v>
      </c>
      <c r="BT35" s="12">
        <f t="shared" si="33"/>
        <v>-0.86966587429408304</v>
      </c>
      <c r="BU35" s="12">
        <f t="shared" si="33"/>
        <v>-2.1982250776698029</v>
      </c>
      <c r="BV35" s="12">
        <f t="shared" si="33"/>
        <v>-2.1982250776698029</v>
      </c>
      <c r="BW35" s="12">
        <f t="shared" si="34"/>
        <v>-0.16865724752963018</v>
      </c>
      <c r="BX35" s="12">
        <f t="shared" si="34"/>
        <v>-0.16865724752963018</v>
      </c>
      <c r="BY35" s="12">
        <f t="shared" si="35"/>
        <v>8.9200000000000002E-2</v>
      </c>
      <c r="BZ35" s="12">
        <f t="shared" si="36"/>
        <v>-0.21130478832609878</v>
      </c>
      <c r="CA35" s="12">
        <f t="shared" si="37"/>
        <v>-2.1982250776698029</v>
      </c>
    </row>
    <row r="36" spans="1:79" x14ac:dyDescent="0.25">
      <c r="A36" s="10">
        <v>1904</v>
      </c>
      <c r="B36" s="6">
        <v>3.6905412438199135E-2</v>
      </c>
      <c r="C36" s="10">
        <v>184710.56387298371</v>
      </c>
      <c r="D36" s="6">
        <v>3787.9612210220071</v>
      </c>
      <c r="E36" s="6">
        <v>1583.4933486738191</v>
      </c>
      <c r="F36" s="6">
        <v>1.0146043772550444E-2</v>
      </c>
      <c r="G36" s="6">
        <v>39444.285000000003</v>
      </c>
      <c r="H36" s="6">
        <v>0.5</v>
      </c>
      <c r="I36" s="6">
        <v>0.5</v>
      </c>
      <c r="J36" s="4">
        <v>9.2600000000000002E-2</v>
      </c>
      <c r="K36" s="6">
        <v>1967</v>
      </c>
      <c r="L36" s="6">
        <v>16756.71453294321</v>
      </c>
      <c r="M36" s="8">
        <v>0.11</v>
      </c>
      <c r="N36" s="12">
        <v>11569.360248157469</v>
      </c>
      <c r="O36" s="12">
        <f t="shared" si="0"/>
        <v>1.7819043982204907E-2</v>
      </c>
      <c r="P36" s="8">
        <v>19180.000000000004</v>
      </c>
      <c r="Q36" s="8">
        <v>1318.1756272957416</v>
      </c>
      <c r="R36" s="8">
        <v>56.626400624674439</v>
      </c>
      <c r="S36" s="8">
        <f t="shared" si="16"/>
        <v>0.43945551912422898</v>
      </c>
      <c r="T36" s="36"/>
      <c r="U36" s="4">
        <f t="shared" si="39"/>
        <v>3.6905412438199135E-2</v>
      </c>
      <c r="V36" s="29">
        <f t="shared" si="39"/>
        <v>184710.56387298371</v>
      </c>
      <c r="W36" s="29">
        <f t="shared" si="2"/>
        <v>373343.67029542342</v>
      </c>
      <c r="X36" s="29">
        <f t="shared" si="3"/>
        <v>156070.02928154834</v>
      </c>
      <c r="Y36" s="12">
        <f t="shared" si="40"/>
        <v>92355.281936491854</v>
      </c>
      <c r="Z36" s="12">
        <f t="shared" si="40"/>
        <v>92355.281936491854</v>
      </c>
      <c r="AA36" s="12">
        <f t="shared" si="4"/>
        <v>186671.83514771171</v>
      </c>
      <c r="AB36" s="12">
        <f t="shared" si="5"/>
        <v>186671.83514771171</v>
      </c>
      <c r="AC36" s="12">
        <f t="shared" si="18"/>
        <v>78035.01464077417</v>
      </c>
      <c r="AD36" s="12">
        <f t="shared" si="19"/>
        <v>78035.01464077417</v>
      </c>
      <c r="AE36" s="12">
        <v>0.40702436637617112</v>
      </c>
      <c r="AF36" s="12">
        <f t="shared" si="20"/>
        <v>0.40702436637617112</v>
      </c>
      <c r="AK36" s="12">
        <f t="shared" si="6"/>
        <v>9.2600000000000002E-2</v>
      </c>
      <c r="AM36" s="12">
        <f t="shared" si="7"/>
        <v>0.11</v>
      </c>
      <c r="AN36" s="37"/>
      <c r="AO36" s="12">
        <f t="shared" si="8"/>
        <v>3.6905412438199135E-2</v>
      </c>
      <c r="AP36" s="12">
        <f t="shared" si="9"/>
        <v>4682.8219569193279</v>
      </c>
      <c r="AQ36" s="12">
        <f t="shared" si="10"/>
        <v>9465.0890565115678</v>
      </c>
      <c r="AR36" s="12">
        <f t="shared" si="11"/>
        <v>3956.7209617704652</v>
      </c>
      <c r="AS36" s="12">
        <f t="shared" si="21"/>
        <v>4682.8219569193279</v>
      </c>
      <c r="AT36" s="12">
        <v>4682.8219569193279</v>
      </c>
      <c r="AU36" s="12">
        <f t="shared" si="22"/>
        <v>9465.0890565115678</v>
      </c>
      <c r="AV36" s="12">
        <f t="shared" si="23"/>
        <v>9465.0890565115678</v>
      </c>
      <c r="AW36" s="12">
        <f t="shared" si="24"/>
        <v>3956.7209617704652</v>
      </c>
      <c r="AX36" s="12">
        <f t="shared" si="25"/>
        <v>3956.7209617704652</v>
      </c>
      <c r="AY36" s="12">
        <f t="shared" si="26"/>
        <v>0.40702436637617112</v>
      </c>
      <c r="AZ36" s="12">
        <f t="shared" si="26"/>
        <v>0.40702436637617112</v>
      </c>
      <c r="BA36" s="12">
        <f t="shared" si="27"/>
        <v>0.11</v>
      </c>
      <c r="BB36" s="12">
        <f t="shared" si="28"/>
        <v>0.11</v>
      </c>
      <c r="BC36" s="12">
        <f t="shared" si="29"/>
        <v>563.55453429662282</v>
      </c>
      <c r="BD36" s="12">
        <f t="shared" si="29"/>
        <v>563.55453429662282</v>
      </c>
      <c r="BE36" s="12">
        <f t="shared" si="30"/>
        <v>9.2600000000000002E-2</v>
      </c>
      <c r="BF36" s="12">
        <f t="shared" si="12"/>
        <v>534.10886758845118</v>
      </c>
      <c r="BG36" s="12">
        <f t="shared" si="31"/>
        <v>0.11</v>
      </c>
      <c r="BH36" s="37"/>
      <c r="BI36" s="12">
        <f t="shared" si="32"/>
        <v>3.6905412438199135E-2</v>
      </c>
      <c r="BJ36" s="12">
        <f t="shared" si="38"/>
        <v>-0.81327783678607912</v>
      </c>
      <c r="BK36" s="12">
        <f t="shared" si="38"/>
        <v>-0.10956855359108036</v>
      </c>
      <c r="BL36" s="12">
        <f t="shared" si="38"/>
        <v>-0.98176310494761998</v>
      </c>
      <c r="BM36" s="12">
        <f t="shared" si="38"/>
        <v>-0.81327783678607912</v>
      </c>
      <c r="BN36" s="12">
        <f t="shared" si="38"/>
        <v>-0.81327783678607912</v>
      </c>
      <c r="BO36" s="12">
        <f t="shared" si="38"/>
        <v>-0.10956855359108036</v>
      </c>
      <c r="BP36" s="12">
        <f t="shared" si="38"/>
        <v>-0.10956855359108036</v>
      </c>
      <c r="BQ36" s="12">
        <f t="shared" si="38"/>
        <v>-0.98176310494761998</v>
      </c>
      <c r="BR36" s="12">
        <f t="shared" si="38"/>
        <v>-0.98176310494761998</v>
      </c>
      <c r="BS36" s="12">
        <v>-0.89888222708545329</v>
      </c>
      <c r="BT36" s="12">
        <f t="shared" si="33"/>
        <v>-0.89888222708545329</v>
      </c>
      <c r="BU36" s="12">
        <f t="shared" si="33"/>
        <v>-2.2072749131897207</v>
      </c>
      <c r="BV36" s="12">
        <f t="shared" si="33"/>
        <v>-2.2072749131897207</v>
      </c>
      <c r="BW36" s="12">
        <f t="shared" si="34"/>
        <v>-0.15118971174893717</v>
      </c>
      <c r="BX36" s="12">
        <f t="shared" si="34"/>
        <v>-0.15118971174893717</v>
      </c>
      <c r="BY36" s="12">
        <f t="shared" si="35"/>
        <v>9.2600000000000002E-2</v>
      </c>
      <c r="BZ36" s="12">
        <f t="shared" si="36"/>
        <v>-0.20485412828768765</v>
      </c>
      <c r="CA36" s="12">
        <f t="shared" si="37"/>
        <v>-2.2072749131897207</v>
      </c>
    </row>
    <row r="37" spans="1:79" x14ac:dyDescent="0.25">
      <c r="A37" s="10">
        <v>1905</v>
      </c>
      <c r="B37" s="6">
        <v>2.6125525296076008E-2</v>
      </c>
      <c r="C37" s="10">
        <v>190835.77086203219</v>
      </c>
      <c r="D37" s="6">
        <v>3853.4631258741169</v>
      </c>
      <c r="E37" s="6">
        <v>1599.1532596263817</v>
      </c>
      <c r="F37" s="6">
        <v>1.0187328868266255E-2</v>
      </c>
      <c r="G37" s="6">
        <v>39823.436000000002</v>
      </c>
      <c r="H37" s="6">
        <v>0.5</v>
      </c>
      <c r="I37" s="6">
        <v>0.5</v>
      </c>
      <c r="J37" s="4">
        <v>9.6000000000000002E-2</v>
      </c>
      <c r="K37" s="6">
        <v>1997</v>
      </c>
      <c r="L37" s="6">
        <v>16982.540807857564</v>
      </c>
      <c r="M37" s="8">
        <v>0.11</v>
      </c>
      <c r="N37" s="12">
        <v>11413.718630469251</v>
      </c>
      <c r="O37" s="12">
        <f t="shared" si="0"/>
        <v>2.1575480582797235E-3</v>
      </c>
      <c r="P37" s="8">
        <v>19350.000000000004</v>
      </c>
      <c r="Q37" s="8">
        <v>1247.4560486854998</v>
      </c>
      <c r="R37" s="8">
        <v>56.617427586183375</v>
      </c>
      <c r="S37" s="8">
        <f t="shared" si="16"/>
        <v>0.44139512114093477</v>
      </c>
      <c r="T37" s="36"/>
      <c r="U37" s="4">
        <f t="shared" si="39"/>
        <v>2.6125525296076008E-2</v>
      </c>
      <c r="V37" s="29">
        <f t="shared" si="39"/>
        <v>190835.77086203219</v>
      </c>
      <c r="W37" s="29">
        <f t="shared" si="2"/>
        <v>378260.40326210891</v>
      </c>
      <c r="X37" s="29">
        <f t="shared" si="3"/>
        <v>156974.73599853815</v>
      </c>
      <c r="Y37" s="12">
        <f t="shared" si="40"/>
        <v>95417.885431016097</v>
      </c>
      <c r="Z37" s="12">
        <f t="shared" si="40"/>
        <v>95417.885431016097</v>
      </c>
      <c r="AA37" s="12">
        <f t="shared" si="4"/>
        <v>189130.20163105446</v>
      </c>
      <c r="AB37" s="12">
        <f t="shared" si="5"/>
        <v>189130.20163105446</v>
      </c>
      <c r="AC37" s="12">
        <f t="shared" si="18"/>
        <v>78487.367999269074</v>
      </c>
      <c r="AD37" s="12">
        <f t="shared" si="19"/>
        <v>78487.367999269074</v>
      </c>
      <c r="AE37" s="12">
        <v>0.41097834573034153</v>
      </c>
      <c r="AF37" s="12">
        <f t="shared" si="20"/>
        <v>0.41097834573034153</v>
      </c>
      <c r="AK37" s="12">
        <f t="shared" si="6"/>
        <v>9.6000000000000002E-2</v>
      </c>
      <c r="AM37" s="12">
        <f t="shared" si="7"/>
        <v>0.11</v>
      </c>
      <c r="AN37" s="37"/>
      <c r="AO37" s="12">
        <f t="shared" si="8"/>
        <v>2.6125525296076008E-2</v>
      </c>
      <c r="AP37" s="12">
        <f t="shared" si="9"/>
        <v>4792.0468455316659</v>
      </c>
      <c r="AQ37" s="12">
        <f t="shared" si="10"/>
        <v>9498.437132901061</v>
      </c>
      <c r="AR37" s="12">
        <f t="shared" si="11"/>
        <v>3941.7677570197138</v>
      </c>
      <c r="AS37" s="12">
        <f t="shared" si="21"/>
        <v>4792.0468455316659</v>
      </c>
      <c r="AT37" s="12">
        <v>4792.0468455316659</v>
      </c>
      <c r="AU37" s="12">
        <f t="shared" si="22"/>
        <v>9498.437132901061</v>
      </c>
      <c r="AV37" s="12">
        <f t="shared" si="23"/>
        <v>9498.437132901061</v>
      </c>
      <c r="AW37" s="12">
        <f t="shared" si="24"/>
        <v>3941.7677570197138</v>
      </c>
      <c r="AX37" s="12">
        <f t="shared" si="25"/>
        <v>3941.7677570197138</v>
      </c>
      <c r="AY37" s="12">
        <f t="shared" si="26"/>
        <v>0.41097834573034153</v>
      </c>
      <c r="AZ37" s="12">
        <f t="shared" si="26"/>
        <v>0.41097834573034153</v>
      </c>
      <c r="BA37" s="12">
        <f t="shared" si="27"/>
        <v>0.11</v>
      </c>
      <c r="BB37" s="12">
        <f t="shared" si="28"/>
        <v>0.11</v>
      </c>
      <c r="BC37" s="12">
        <f t="shared" si="29"/>
        <v>572.20566266487697</v>
      </c>
      <c r="BD37" s="12">
        <f t="shared" si="29"/>
        <v>572.20566266487697</v>
      </c>
      <c r="BE37" s="12">
        <f t="shared" si="30"/>
        <v>9.6000000000000002E-2</v>
      </c>
      <c r="BF37" s="12">
        <f t="shared" si="12"/>
        <v>544.30978193437136</v>
      </c>
      <c r="BG37" s="12">
        <f t="shared" si="31"/>
        <v>0.11</v>
      </c>
      <c r="BH37" s="37"/>
      <c r="BI37" s="12">
        <f t="shared" si="32"/>
        <v>2.6125525296076008E-2</v>
      </c>
      <c r="BJ37" s="12">
        <f t="shared" si="38"/>
        <v>-0.79022111069851075</v>
      </c>
      <c r="BK37" s="12">
        <f t="shared" si="38"/>
        <v>-0.10605147449595058</v>
      </c>
      <c r="BL37" s="12">
        <f t="shared" si="38"/>
        <v>-0.98554945526039006</v>
      </c>
      <c r="BM37" s="12">
        <f t="shared" si="38"/>
        <v>-0.79022111069851075</v>
      </c>
      <c r="BN37" s="12">
        <f t="shared" si="38"/>
        <v>-0.79022111069851075</v>
      </c>
      <c r="BO37" s="12">
        <f t="shared" si="38"/>
        <v>-0.10605147449595058</v>
      </c>
      <c r="BP37" s="12">
        <f t="shared" si="38"/>
        <v>-0.10605147449595058</v>
      </c>
      <c r="BQ37" s="12">
        <f t="shared" si="38"/>
        <v>-0.98554945526039006</v>
      </c>
      <c r="BR37" s="12">
        <f t="shared" si="38"/>
        <v>-0.98554945526039006</v>
      </c>
      <c r="BS37" s="12">
        <v>-0.88921475266139016</v>
      </c>
      <c r="BT37" s="12">
        <f t="shared" si="33"/>
        <v>-0.88921475266139016</v>
      </c>
      <c r="BU37" s="12">
        <f t="shared" si="33"/>
        <v>-2.2072749131897207</v>
      </c>
      <c r="BV37" s="12">
        <f t="shared" si="33"/>
        <v>-2.2072749131897207</v>
      </c>
      <c r="BW37" s="12">
        <f t="shared" si="34"/>
        <v>-0.13595534148675176</v>
      </c>
      <c r="BX37" s="12">
        <f t="shared" si="34"/>
        <v>-0.13595534148675176</v>
      </c>
      <c r="BY37" s="12">
        <f t="shared" si="35"/>
        <v>9.6000000000000002E-2</v>
      </c>
      <c r="BZ37" s="12">
        <f t="shared" si="36"/>
        <v>-0.18593528149244617</v>
      </c>
      <c r="CA37" s="12">
        <f t="shared" si="37"/>
        <v>-2.2072749131897207</v>
      </c>
    </row>
    <row r="38" spans="1:79" x14ac:dyDescent="0.25">
      <c r="A38" s="10">
        <v>1906</v>
      </c>
      <c r="B38" s="6">
        <v>4.3731789519460669E-2</v>
      </c>
      <c r="C38" s="10">
        <v>195514.62034922745</v>
      </c>
      <c r="D38" s="6">
        <v>4020.7020318795035</v>
      </c>
      <c r="E38" s="6">
        <v>1626.788396601492</v>
      </c>
      <c r="F38" s="6">
        <v>1.0339769171772671E-2</v>
      </c>
      <c r="G38" s="6">
        <v>40206.466</v>
      </c>
      <c r="H38" s="6">
        <v>0.5</v>
      </c>
      <c r="I38" s="6">
        <v>0.5</v>
      </c>
      <c r="J38" s="4">
        <v>9.4399999999999998E-2</v>
      </c>
      <c r="K38" s="6">
        <v>2210</v>
      </c>
      <c r="L38" s="6">
        <v>17367.325077470992</v>
      </c>
      <c r="M38" s="8">
        <v>0.11900000000000001</v>
      </c>
      <c r="N38" s="12">
        <v>10739.271620486978</v>
      </c>
      <c r="O38" s="12">
        <f t="shared" si="0"/>
        <v>9.8795566081844033E-4</v>
      </c>
      <c r="P38" s="8">
        <v>19520</v>
      </c>
      <c r="Q38" s="8">
        <v>1007.295152783003</v>
      </c>
      <c r="R38" s="8">
        <v>56.600456343717745</v>
      </c>
      <c r="S38" s="8">
        <f t="shared" si="16"/>
        <v>0.447330747314309</v>
      </c>
      <c r="T38" s="36"/>
      <c r="U38" s="4">
        <f t="shared" si="39"/>
        <v>4.3731789519460669E-2</v>
      </c>
      <c r="V38" s="29">
        <f t="shared" si="39"/>
        <v>195514.62034922745</v>
      </c>
      <c r="W38" s="29">
        <f t="shared" si="2"/>
        <v>388858.00689399586</v>
      </c>
      <c r="X38" s="29">
        <f t="shared" si="3"/>
        <v>157333.14444219763</v>
      </c>
      <c r="Y38" s="12">
        <f t="shared" si="40"/>
        <v>97757.310174613725</v>
      </c>
      <c r="Z38" s="12">
        <f t="shared" si="40"/>
        <v>97757.310174613725</v>
      </c>
      <c r="AA38" s="12">
        <f t="shared" si="4"/>
        <v>194429.00344699793</v>
      </c>
      <c r="AB38" s="12">
        <f t="shared" si="5"/>
        <v>194429.00344699793</v>
      </c>
      <c r="AC38" s="12">
        <f t="shared" si="18"/>
        <v>78666.572221098817</v>
      </c>
      <c r="AD38" s="12">
        <f t="shared" si="19"/>
        <v>78666.572221098817</v>
      </c>
      <c r="AE38" s="12">
        <v>0.42299102509763697</v>
      </c>
      <c r="AF38" s="12">
        <f t="shared" si="20"/>
        <v>0.42299102509763697</v>
      </c>
      <c r="AK38" s="12">
        <f t="shared" si="6"/>
        <v>9.4399999999999998E-2</v>
      </c>
      <c r="AM38" s="12">
        <f t="shared" si="7"/>
        <v>0.11900000000000001</v>
      </c>
      <c r="AN38" s="37"/>
      <c r="AO38" s="12">
        <f t="shared" si="8"/>
        <v>4.3731789519460669E-2</v>
      </c>
      <c r="AP38" s="12">
        <f t="shared" si="9"/>
        <v>4862.7656145961064</v>
      </c>
      <c r="AQ38" s="12">
        <f t="shared" si="10"/>
        <v>9671.5291240467614</v>
      </c>
      <c r="AR38" s="12">
        <f t="shared" si="11"/>
        <v>3913.1304015179453</v>
      </c>
      <c r="AS38" s="12">
        <f t="shared" si="21"/>
        <v>4862.7656145961064</v>
      </c>
      <c r="AT38" s="12">
        <v>4862.7656145961064</v>
      </c>
      <c r="AU38" s="12">
        <f t="shared" si="22"/>
        <v>9671.5291240467614</v>
      </c>
      <c r="AV38" s="12">
        <f t="shared" si="23"/>
        <v>9671.5291240467614</v>
      </c>
      <c r="AW38" s="12">
        <f t="shared" si="24"/>
        <v>3913.1304015179453</v>
      </c>
      <c r="AX38" s="12">
        <f t="shared" si="25"/>
        <v>3913.1304015179453</v>
      </c>
      <c r="AY38" s="12">
        <f t="shared" si="26"/>
        <v>0.42299102509763697</v>
      </c>
      <c r="AZ38" s="12">
        <f t="shared" si="26"/>
        <v>0.42299102509763697</v>
      </c>
      <c r="BA38" s="12">
        <f t="shared" si="27"/>
        <v>0.11900000000000001</v>
      </c>
      <c r="BB38" s="12">
        <f t="shared" si="28"/>
        <v>0.11900000000000001</v>
      </c>
      <c r="BC38" s="12">
        <f t="shared" si="29"/>
        <v>565.98247891427104</v>
      </c>
      <c r="BD38" s="12">
        <f t="shared" si="29"/>
        <v>565.98247891427104</v>
      </c>
      <c r="BE38" s="12">
        <f t="shared" si="30"/>
        <v>9.4399999999999998E-2</v>
      </c>
      <c r="BF38" s="12">
        <f t="shared" si="12"/>
        <v>544.24527658461466</v>
      </c>
      <c r="BG38" s="12">
        <f t="shared" si="31"/>
        <v>0.11900000000000001</v>
      </c>
      <c r="BH38" s="37"/>
      <c r="BI38" s="12">
        <f t="shared" si="32"/>
        <v>4.3731789519460669E-2</v>
      </c>
      <c r="BJ38" s="12">
        <f t="shared" si="38"/>
        <v>-0.77557141468019775</v>
      </c>
      <c r="BK38" s="12">
        <f t="shared" si="38"/>
        <v>-8.7992319560362978E-2</v>
      </c>
      <c r="BL38" s="12">
        <f t="shared" si="38"/>
        <v>-0.99284107936695754</v>
      </c>
      <c r="BM38" s="12">
        <f t="shared" si="38"/>
        <v>-0.77557141468019775</v>
      </c>
      <c r="BN38" s="12">
        <f t="shared" si="38"/>
        <v>-0.77557141468019775</v>
      </c>
      <c r="BO38" s="12">
        <f t="shared" si="38"/>
        <v>-8.7992319560362978E-2</v>
      </c>
      <c r="BP38" s="12">
        <f t="shared" si="38"/>
        <v>-8.7992319560362978E-2</v>
      </c>
      <c r="BQ38" s="12">
        <f t="shared" si="38"/>
        <v>-0.99284107936695754</v>
      </c>
      <c r="BR38" s="12">
        <f t="shared" si="38"/>
        <v>-0.99284107936695754</v>
      </c>
      <c r="BS38" s="12">
        <v>-0.86040431742421797</v>
      </c>
      <c r="BT38" s="12">
        <f t="shared" si="33"/>
        <v>-0.86040431742421797</v>
      </c>
      <c r="BU38" s="12">
        <f t="shared" si="33"/>
        <v>-2.1286317858706076</v>
      </c>
      <c r="BV38" s="12">
        <f t="shared" si="33"/>
        <v>-2.1286317858706076</v>
      </c>
      <c r="BW38" s="12">
        <f t="shared" si="34"/>
        <v>-0.14689069661513518</v>
      </c>
      <c r="BX38" s="12">
        <f t="shared" si="34"/>
        <v>-0.14689069661513518</v>
      </c>
      <c r="BY38" s="12">
        <f t="shared" si="35"/>
        <v>9.4399999999999998E-2</v>
      </c>
      <c r="BZ38" s="12">
        <f t="shared" si="36"/>
        <v>-0.18605379704079156</v>
      </c>
      <c r="CA38" s="12">
        <f t="shared" si="37"/>
        <v>-2.1286317858706076</v>
      </c>
    </row>
    <row r="39" spans="1:79" x14ac:dyDescent="0.25">
      <c r="A39" s="10">
        <v>1907</v>
      </c>
      <c r="B39" s="6">
        <v>3.3385194052590862E-2</v>
      </c>
      <c r="C39" s="10">
        <v>200255.13581903157</v>
      </c>
      <c r="D39" s="6">
        <v>4175.398019934486</v>
      </c>
      <c r="E39" s="6">
        <v>1668.2411020641573</v>
      </c>
      <c r="F39" s="6">
        <v>1.0459070550601237E-2</v>
      </c>
      <c r="G39" s="6">
        <v>40593.378000000004</v>
      </c>
      <c r="H39" s="6">
        <v>0.5</v>
      </c>
      <c r="I39" s="6">
        <v>0.5</v>
      </c>
      <c r="J39" s="4">
        <v>9.2799999999999994E-2</v>
      </c>
      <c r="K39" s="6">
        <v>2513</v>
      </c>
      <c r="L39" s="6">
        <v>17661.115415592471</v>
      </c>
      <c r="M39" s="8">
        <v>0.13300000000000001</v>
      </c>
      <c r="N39" s="12">
        <v>9597.8997574400528</v>
      </c>
      <c r="O39" s="12">
        <f t="shared" si="0"/>
        <v>3.1742336386796133E-2</v>
      </c>
      <c r="P39" s="8">
        <v>19690</v>
      </c>
      <c r="Q39" s="8">
        <v>864.12926267927344</v>
      </c>
      <c r="R39" s="8">
        <v>56.580430789445359</v>
      </c>
      <c r="S39" s="8">
        <f t="shared" si="16"/>
        <v>0.45081084996784321</v>
      </c>
      <c r="T39" s="36"/>
      <c r="U39" s="4">
        <f t="shared" si="39"/>
        <v>3.3385194052590862E-2</v>
      </c>
      <c r="V39" s="29">
        <f t="shared" si="39"/>
        <v>200255.13581903157</v>
      </c>
      <c r="W39" s="29">
        <f t="shared" si="2"/>
        <v>399213.10404531733</v>
      </c>
      <c r="X39" s="29">
        <f t="shared" si="3"/>
        <v>159501.84999643767</v>
      </c>
      <c r="Y39" s="12">
        <f t="shared" si="40"/>
        <v>100127.56790951578</v>
      </c>
      <c r="Z39" s="12">
        <f t="shared" si="40"/>
        <v>100127.56790951578</v>
      </c>
      <c r="AA39" s="12">
        <f t="shared" si="4"/>
        <v>199606.55202265867</v>
      </c>
      <c r="AB39" s="12">
        <f t="shared" si="5"/>
        <v>199606.55202265867</v>
      </c>
      <c r="AC39" s="12">
        <f t="shared" si="18"/>
        <v>79750.924998218834</v>
      </c>
      <c r="AD39" s="12">
        <f t="shared" si="19"/>
        <v>79750.924998218834</v>
      </c>
      <c r="AE39" s="12">
        <v>0.43011811002364186</v>
      </c>
      <c r="AF39" s="12">
        <f t="shared" si="20"/>
        <v>0.43011811002364186</v>
      </c>
      <c r="AK39" s="12">
        <f t="shared" si="6"/>
        <v>9.2799999999999994E-2</v>
      </c>
      <c r="AM39" s="12">
        <f t="shared" si="7"/>
        <v>0.13300000000000001</v>
      </c>
      <c r="AN39" s="37"/>
      <c r="AO39" s="12">
        <f t="shared" si="8"/>
        <v>3.3385194052590862E-2</v>
      </c>
      <c r="AP39" s="12">
        <f t="shared" si="9"/>
        <v>4933.1971293207371</v>
      </c>
      <c r="AQ39" s="12">
        <f t="shared" si="10"/>
        <v>9834.4391059378522</v>
      </c>
      <c r="AR39" s="12">
        <f t="shared" si="11"/>
        <v>3929.2578704939915</v>
      </c>
      <c r="AS39" s="12">
        <f t="shared" si="21"/>
        <v>4933.1971293207371</v>
      </c>
      <c r="AT39" s="12">
        <v>4933.1971293207371</v>
      </c>
      <c r="AU39" s="12">
        <f t="shared" si="22"/>
        <v>9834.4391059378522</v>
      </c>
      <c r="AV39" s="12">
        <f t="shared" si="23"/>
        <v>9834.4391059378522</v>
      </c>
      <c r="AW39" s="12">
        <f t="shared" si="24"/>
        <v>3929.2578704939915</v>
      </c>
      <c r="AX39" s="12">
        <f t="shared" si="25"/>
        <v>3929.2578704939915</v>
      </c>
      <c r="AY39" s="12">
        <f t="shared" si="26"/>
        <v>0.43011811002364186</v>
      </c>
      <c r="AZ39" s="12">
        <f t="shared" si="26"/>
        <v>0.43011811002364186</v>
      </c>
      <c r="BA39" s="12">
        <f t="shared" si="27"/>
        <v>0.13300000000000001</v>
      </c>
      <c r="BB39" s="12">
        <f t="shared" si="28"/>
        <v>0.13300000000000001</v>
      </c>
      <c r="BC39" s="12">
        <f t="shared" si="29"/>
        <v>564.66670567207677</v>
      </c>
      <c r="BD39" s="12">
        <f t="shared" si="29"/>
        <v>564.66670567207677</v>
      </c>
      <c r="BE39" s="12">
        <f t="shared" si="30"/>
        <v>9.2799999999999994E-2</v>
      </c>
      <c r="BF39" s="12">
        <f t="shared" si="12"/>
        <v>546.39603538318568</v>
      </c>
      <c r="BG39" s="12">
        <f t="shared" si="31"/>
        <v>0.13300000000000001</v>
      </c>
      <c r="BH39" s="37"/>
      <c r="BI39" s="12">
        <f t="shared" si="32"/>
        <v>3.3385194052590862E-2</v>
      </c>
      <c r="BJ39" s="12">
        <f t="shared" si="38"/>
        <v>-0.76119146444325048</v>
      </c>
      <c r="BK39" s="12">
        <f t="shared" si="38"/>
        <v>-7.128832743582357E-2</v>
      </c>
      <c r="BL39" s="12">
        <f t="shared" si="38"/>
        <v>-0.98872817621782028</v>
      </c>
      <c r="BM39" s="12">
        <f t="shared" si="38"/>
        <v>-0.76119146444325048</v>
      </c>
      <c r="BN39" s="12">
        <f t="shared" si="38"/>
        <v>-0.76119146444325048</v>
      </c>
      <c r="BO39" s="12">
        <f t="shared" si="38"/>
        <v>-7.128832743582357E-2</v>
      </c>
      <c r="BP39" s="12">
        <f t="shared" si="38"/>
        <v>-7.128832743582357E-2</v>
      </c>
      <c r="BQ39" s="12">
        <f t="shared" si="38"/>
        <v>-0.98872817621782028</v>
      </c>
      <c r="BR39" s="12">
        <f t="shared" si="38"/>
        <v>-0.98872817621782028</v>
      </c>
      <c r="BS39" s="12">
        <v>-0.84369543353707011</v>
      </c>
      <c r="BT39" s="12">
        <f t="shared" si="33"/>
        <v>-0.84369543353707011</v>
      </c>
      <c r="BU39" s="12">
        <f t="shared" si="33"/>
        <v>-2.0174061507603831</v>
      </c>
      <c r="BV39" s="12">
        <f t="shared" si="33"/>
        <v>-2.0174061507603831</v>
      </c>
      <c r="BW39" s="12">
        <f t="shared" si="34"/>
        <v>-0.14921816273655353</v>
      </c>
      <c r="BX39" s="12">
        <f t="shared" si="34"/>
        <v>-0.14921816273655353</v>
      </c>
      <c r="BY39" s="12">
        <f t="shared" si="35"/>
        <v>9.2799999999999994E-2</v>
      </c>
      <c r="BZ39" s="12">
        <f t="shared" si="36"/>
        <v>-0.18210976601435058</v>
      </c>
      <c r="CA39" s="12">
        <f t="shared" si="37"/>
        <v>-2.0174061507603831</v>
      </c>
    </row>
    <row r="40" spans="1:79" x14ac:dyDescent="0.25">
      <c r="A40" s="10">
        <v>1908</v>
      </c>
      <c r="B40" s="6">
        <v>1.7292277614858166E-2</v>
      </c>
      <c r="C40" s="10">
        <v>192159.27463161922</v>
      </c>
      <c r="D40" s="6">
        <v>4108.5024575323314</v>
      </c>
      <c r="E40" s="6">
        <v>1670.0834445291646</v>
      </c>
      <c r="F40" s="6">
        <v>1.0371364516939527E-2</v>
      </c>
      <c r="G40" s="6">
        <v>40984.171000000002</v>
      </c>
      <c r="H40" s="6">
        <v>0.5</v>
      </c>
      <c r="I40" s="6">
        <v>0.5</v>
      </c>
      <c r="J40" s="4">
        <v>9.1200000000000003E-2</v>
      </c>
      <c r="K40" s="6">
        <v>2485</v>
      </c>
      <c r="L40" s="6">
        <v>17316.5595704978</v>
      </c>
      <c r="M40" s="8">
        <v>0.13500000000000001</v>
      </c>
      <c r="N40" s="12">
        <v>8093.3641197872876</v>
      </c>
      <c r="O40" s="12">
        <f t="shared" si="0"/>
        <v>1.9841166042324665E-2</v>
      </c>
      <c r="P40" s="8">
        <v>19860</v>
      </c>
      <c r="Q40" s="8">
        <v>1401.4086586235264</v>
      </c>
      <c r="R40" s="8">
        <v>56.424967968561312</v>
      </c>
      <c r="S40" s="8">
        <f t="shared" si="16"/>
        <v>0.4370281240273291</v>
      </c>
      <c r="T40" s="36"/>
      <c r="U40" s="4">
        <f t="shared" si="39"/>
        <v>1.7292277614858166E-2</v>
      </c>
      <c r="V40" s="29">
        <f t="shared" si="39"/>
        <v>192159.27463161922</v>
      </c>
      <c r="W40" s="29">
        <f t="shared" si="2"/>
        <v>396139.04716413387</v>
      </c>
      <c r="X40" s="29">
        <f t="shared" si="3"/>
        <v>161028.32388172462</v>
      </c>
      <c r="Y40" s="12">
        <f t="shared" si="40"/>
        <v>96079.63731580961</v>
      </c>
      <c r="Z40" s="12">
        <f t="shared" si="40"/>
        <v>96079.63731580961</v>
      </c>
      <c r="AA40" s="12">
        <f t="shared" si="4"/>
        <v>198069.52358206693</v>
      </c>
      <c r="AB40" s="12">
        <f t="shared" si="5"/>
        <v>198069.52358206693</v>
      </c>
      <c r="AC40" s="12">
        <f t="shared" si="18"/>
        <v>80514.161940862308</v>
      </c>
      <c r="AD40" s="12">
        <f t="shared" si="19"/>
        <v>80514.161940862308</v>
      </c>
      <c r="AE40" s="12">
        <v>0.4038481816499806</v>
      </c>
      <c r="AF40" s="12">
        <f t="shared" si="20"/>
        <v>0.4038481816499806</v>
      </c>
      <c r="AK40" s="12">
        <f t="shared" si="6"/>
        <v>9.1200000000000003E-2</v>
      </c>
      <c r="AM40" s="12">
        <f t="shared" si="7"/>
        <v>0.13500000000000001</v>
      </c>
      <c r="AN40" s="37"/>
      <c r="AO40" s="12">
        <f t="shared" si="8"/>
        <v>1.7292277614858166E-2</v>
      </c>
      <c r="AP40" s="12">
        <f t="shared" si="9"/>
        <v>4688.6217274376295</v>
      </c>
      <c r="AQ40" s="12">
        <f t="shared" si="10"/>
        <v>9665.6596314741564</v>
      </c>
      <c r="AR40" s="12">
        <f t="shared" si="11"/>
        <v>3929.0369904450336</v>
      </c>
      <c r="AS40" s="12">
        <f t="shared" si="21"/>
        <v>4688.6217274376295</v>
      </c>
      <c r="AT40" s="12">
        <v>4688.6217274376295</v>
      </c>
      <c r="AU40" s="12">
        <f t="shared" si="22"/>
        <v>9665.6596314741564</v>
      </c>
      <c r="AV40" s="12">
        <f t="shared" si="23"/>
        <v>9665.6596314741564</v>
      </c>
      <c r="AW40" s="12">
        <f t="shared" si="24"/>
        <v>3929.0369904450336</v>
      </c>
      <c r="AX40" s="12">
        <f t="shared" si="25"/>
        <v>3929.0369904450336</v>
      </c>
      <c r="AY40" s="12">
        <f t="shared" si="26"/>
        <v>0.4038481816499806</v>
      </c>
      <c r="AZ40" s="12">
        <f t="shared" si="26"/>
        <v>0.4038481816499806</v>
      </c>
      <c r="BA40" s="12">
        <f t="shared" si="27"/>
        <v>0.13500000000000001</v>
      </c>
      <c r="BB40" s="12">
        <f t="shared" si="28"/>
        <v>0.13500000000000001</v>
      </c>
      <c r="BC40" s="12">
        <f t="shared" si="29"/>
        <v>563.79738111422625</v>
      </c>
      <c r="BD40" s="12">
        <f t="shared" si="29"/>
        <v>563.79738111422625</v>
      </c>
      <c r="BE40" s="12">
        <f t="shared" si="30"/>
        <v>9.1200000000000003E-2</v>
      </c>
      <c r="BF40" s="12">
        <f t="shared" si="12"/>
        <v>533.48126986779766</v>
      </c>
      <c r="BG40" s="12">
        <f t="shared" si="31"/>
        <v>0.13500000000000001</v>
      </c>
      <c r="BH40" s="37"/>
      <c r="BI40" s="12">
        <f t="shared" si="32"/>
        <v>1.7292277614858166E-2</v>
      </c>
      <c r="BJ40" s="12">
        <f t="shared" si="38"/>
        <v>-0.81204008272083583</v>
      </c>
      <c r="BK40" s="12">
        <f t="shared" si="38"/>
        <v>-8.8599387405339847E-2</v>
      </c>
      <c r="BL40" s="12">
        <f t="shared" si="38"/>
        <v>-0.98878439198801571</v>
      </c>
      <c r="BM40" s="12">
        <f t="shared" si="38"/>
        <v>-0.81204008272083583</v>
      </c>
      <c r="BN40" s="12">
        <f t="shared" si="38"/>
        <v>-0.81204008272083583</v>
      </c>
      <c r="BO40" s="12">
        <f t="shared" si="38"/>
        <v>-8.8599387405339847E-2</v>
      </c>
      <c r="BP40" s="12">
        <f t="shared" si="38"/>
        <v>-8.8599387405339847E-2</v>
      </c>
      <c r="BQ40" s="12">
        <f t="shared" si="38"/>
        <v>-0.98878439198801571</v>
      </c>
      <c r="BR40" s="12">
        <f t="shared" si="38"/>
        <v>-0.98878439198801571</v>
      </c>
      <c r="BS40" s="12">
        <v>-0.90671625964208735</v>
      </c>
      <c r="BT40" s="12">
        <f t="shared" si="33"/>
        <v>-0.90671625964208735</v>
      </c>
      <c r="BU40" s="12">
        <f t="shared" si="33"/>
        <v>-2.0024805005437076</v>
      </c>
      <c r="BV40" s="12">
        <f t="shared" si="33"/>
        <v>-2.0024805005437076</v>
      </c>
      <c r="BW40" s="12">
        <f t="shared" si="34"/>
        <v>-0.15075888474977209</v>
      </c>
      <c r="BX40" s="12">
        <f t="shared" si="34"/>
        <v>-0.15075888474977209</v>
      </c>
      <c r="BY40" s="12">
        <f t="shared" si="35"/>
        <v>9.1200000000000003E-2</v>
      </c>
      <c r="BZ40" s="12">
        <f t="shared" si="36"/>
        <v>-0.20602985625843273</v>
      </c>
      <c r="CA40" s="12">
        <f t="shared" si="37"/>
        <v>-2.0024805005437076</v>
      </c>
    </row>
    <row r="41" spans="1:79" x14ac:dyDescent="0.25">
      <c r="A41" s="10">
        <v>1909</v>
      </c>
      <c r="B41" s="6">
        <v>2.9124292590045966E-2</v>
      </c>
      <c r="C41" s="10">
        <v>196673.47941078318</v>
      </c>
      <c r="D41" s="6">
        <v>4101.5341697821068</v>
      </c>
      <c r="E41" s="6">
        <v>1686.664526714231</v>
      </c>
      <c r="F41" s="6">
        <v>1.0347674587493833E-2</v>
      </c>
      <c r="G41" s="6">
        <v>41379.848000000005</v>
      </c>
      <c r="H41" s="6">
        <v>0.5</v>
      </c>
      <c r="I41" s="6">
        <v>0.5</v>
      </c>
      <c r="J41" s="4">
        <v>8.9599999999999999E-2</v>
      </c>
      <c r="K41" s="6">
        <v>2477</v>
      </c>
      <c r="L41" s="6">
        <v>17393.293494609527</v>
      </c>
      <c r="M41" s="8">
        <v>0.13400000000000001</v>
      </c>
      <c r="N41" s="12">
        <v>8664.0500513107509</v>
      </c>
      <c r="O41" s="12">
        <f t="shared" si="0"/>
        <v>1.2804504793444194E-2</v>
      </c>
      <c r="P41" s="8">
        <v>20040</v>
      </c>
      <c r="Q41" s="8">
        <v>1499.6141115351061</v>
      </c>
      <c r="R41" s="8">
        <v>56.323224450564524</v>
      </c>
      <c r="S41" s="8">
        <f t="shared" si="16"/>
        <v>0.43423748993516603</v>
      </c>
      <c r="T41" s="36"/>
      <c r="U41" s="4">
        <f t="shared" si="39"/>
        <v>2.9124292590045966E-2</v>
      </c>
      <c r="V41" s="29">
        <f t="shared" si="39"/>
        <v>196673.47941078318</v>
      </c>
      <c r="W41" s="29">
        <f t="shared" si="2"/>
        <v>396372.55067328928</v>
      </c>
      <c r="X41" s="29">
        <f t="shared" si="3"/>
        <v>162999.37850314006</v>
      </c>
      <c r="Y41" s="12">
        <f t="shared" si="40"/>
        <v>98336.739705391592</v>
      </c>
      <c r="Z41" s="12">
        <f t="shared" si="40"/>
        <v>98336.739705391592</v>
      </c>
      <c r="AA41" s="12">
        <f t="shared" si="4"/>
        <v>198186.27533664464</v>
      </c>
      <c r="AB41" s="12">
        <f t="shared" si="5"/>
        <v>198186.27533664464</v>
      </c>
      <c r="AC41" s="12">
        <f t="shared" si="18"/>
        <v>81499.689251570031</v>
      </c>
      <c r="AD41" s="12">
        <f t="shared" si="19"/>
        <v>81499.689251570031</v>
      </c>
      <c r="AE41" s="12">
        <v>0.39911477611562785</v>
      </c>
      <c r="AF41" s="12">
        <f t="shared" si="20"/>
        <v>0.39911477611562785</v>
      </c>
      <c r="AK41" s="12">
        <f t="shared" si="6"/>
        <v>8.9599999999999999E-2</v>
      </c>
      <c r="AM41" s="12">
        <f t="shared" si="7"/>
        <v>0.13400000000000001</v>
      </c>
      <c r="AN41" s="37"/>
      <c r="AO41" s="12">
        <f t="shared" si="8"/>
        <v>2.9124292590045966E-2</v>
      </c>
      <c r="AP41" s="12">
        <f t="shared" si="9"/>
        <v>4752.8806633311742</v>
      </c>
      <c r="AQ41" s="12">
        <f t="shared" si="10"/>
        <v>9578.878846372012</v>
      </c>
      <c r="AR41" s="12">
        <f t="shared" si="11"/>
        <v>3939.100465113841</v>
      </c>
      <c r="AS41" s="12">
        <f t="shared" si="21"/>
        <v>4752.8806633311742</v>
      </c>
      <c r="AT41" s="12">
        <v>4752.8806633311742</v>
      </c>
      <c r="AU41" s="12">
        <f t="shared" si="22"/>
        <v>9578.878846372012</v>
      </c>
      <c r="AV41" s="12">
        <f t="shared" si="23"/>
        <v>9578.878846372012</v>
      </c>
      <c r="AW41" s="12">
        <f t="shared" si="24"/>
        <v>3939.100465113841</v>
      </c>
      <c r="AX41" s="12">
        <f t="shared" si="25"/>
        <v>3939.100465113841</v>
      </c>
      <c r="AY41" s="12">
        <f t="shared" si="26"/>
        <v>0.39911477611562785</v>
      </c>
      <c r="AZ41" s="12">
        <f t="shared" si="26"/>
        <v>0.39911477611562785</v>
      </c>
      <c r="BA41" s="12">
        <f t="shared" si="27"/>
        <v>0.13400000000000001</v>
      </c>
      <c r="BB41" s="12">
        <f t="shared" si="28"/>
        <v>0.13400000000000001</v>
      </c>
      <c r="BC41" s="12">
        <f t="shared" si="29"/>
        <v>577.82195762006791</v>
      </c>
      <c r="BD41" s="12">
        <f t="shared" si="29"/>
        <v>577.82195762006791</v>
      </c>
      <c r="BE41" s="12">
        <f t="shared" si="30"/>
        <v>8.9599999999999999E-2</v>
      </c>
      <c r="BF41" s="12">
        <f t="shared" si="12"/>
        <v>544.69499538383263</v>
      </c>
      <c r="BG41" s="12">
        <f t="shared" si="31"/>
        <v>0.13400000000000001</v>
      </c>
      <c r="BH41" s="37"/>
      <c r="BI41" s="12">
        <f t="shared" si="32"/>
        <v>2.9124292590045966E-2</v>
      </c>
      <c r="BJ41" s="12">
        <f t="shared" si="38"/>
        <v>-0.79842785757769685</v>
      </c>
      <c r="BK41" s="12">
        <f t="shared" si="38"/>
        <v>-9.761819275855943E-2</v>
      </c>
      <c r="BL41" s="12">
        <f t="shared" si="38"/>
        <v>-0.98622635834582117</v>
      </c>
      <c r="BM41" s="12">
        <f t="shared" si="38"/>
        <v>-0.79842785757769685</v>
      </c>
      <c r="BN41" s="12">
        <f t="shared" si="38"/>
        <v>-0.79842785757769685</v>
      </c>
      <c r="BO41" s="12">
        <f t="shared" si="38"/>
        <v>-9.761819275855943E-2</v>
      </c>
      <c r="BP41" s="12">
        <f t="shared" si="38"/>
        <v>-9.761819275855943E-2</v>
      </c>
      <c r="BQ41" s="12">
        <f t="shared" si="38"/>
        <v>-0.98622635834582117</v>
      </c>
      <c r="BR41" s="12">
        <f t="shared" si="38"/>
        <v>-0.98622635834582117</v>
      </c>
      <c r="BS41" s="12">
        <v>-0.91850624402065317</v>
      </c>
      <c r="BT41" s="12">
        <f t="shared" si="33"/>
        <v>-0.91850624402065317</v>
      </c>
      <c r="BU41" s="12">
        <f t="shared" si="33"/>
        <v>-2.0099154790312257</v>
      </c>
      <c r="BV41" s="12">
        <f t="shared" si="33"/>
        <v>-2.0099154790312257</v>
      </c>
      <c r="BW41" s="12">
        <f t="shared" si="34"/>
        <v>-0.1261880289356708</v>
      </c>
      <c r="BX41" s="12">
        <f t="shared" si="34"/>
        <v>-0.1261880289356708</v>
      </c>
      <c r="BY41" s="12">
        <f t="shared" si="35"/>
        <v>8.9599999999999999E-2</v>
      </c>
      <c r="BZ41" s="12">
        <f t="shared" si="36"/>
        <v>-0.185227821849383</v>
      </c>
      <c r="CA41" s="12">
        <f t="shared" si="37"/>
        <v>-2.0099154790312257</v>
      </c>
    </row>
    <row r="42" spans="1:79" x14ac:dyDescent="0.25">
      <c r="A42" s="10">
        <v>1910</v>
      </c>
      <c r="B42" s="6">
        <v>1.6038271702694923E-2</v>
      </c>
      <c r="C42" s="10">
        <v>202248.01200561135</v>
      </c>
      <c r="D42" s="6">
        <v>4196.3028831851589</v>
      </c>
      <c r="E42" s="6">
        <v>1729.0384034094002</v>
      </c>
      <c r="F42" s="6">
        <v>1.0491773690354912E-2</v>
      </c>
      <c r="G42" s="6">
        <v>41767.133878833956</v>
      </c>
      <c r="H42" s="6">
        <v>0.5</v>
      </c>
      <c r="I42" s="6">
        <v>0.5</v>
      </c>
      <c r="J42" s="4">
        <v>8.7999999999999995E-2</v>
      </c>
      <c r="K42" s="6">
        <v>2565</v>
      </c>
      <c r="L42" s="6">
        <v>17866.974143118478</v>
      </c>
      <c r="M42" s="8">
        <v>0.13500000000000001</v>
      </c>
      <c r="N42" s="12">
        <v>8767.8111297695632</v>
      </c>
      <c r="O42" s="12">
        <f t="shared" si="0"/>
        <v>-2.8497543460404007E-3</v>
      </c>
      <c r="P42" s="8">
        <v>20209.999999999996</v>
      </c>
      <c r="Q42" s="8">
        <v>1164.6940965893414</v>
      </c>
      <c r="R42" s="8">
        <v>56.263077396974658</v>
      </c>
      <c r="S42" s="8">
        <f t="shared" si="16"/>
        <v>0.44183882570206673</v>
      </c>
      <c r="T42" s="36"/>
      <c r="U42" s="4">
        <f t="shared" si="39"/>
        <v>1.6038271702694923E-2</v>
      </c>
      <c r="V42" s="29">
        <f t="shared" si="39"/>
        <v>202248.01200561135</v>
      </c>
      <c r="W42" s="29">
        <f t="shared" si="2"/>
        <v>399961.24649951421</v>
      </c>
      <c r="X42" s="29">
        <f t="shared" si="3"/>
        <v>164799.4375821226</v>
      </c>
      <c r="Y42" s="12">
        <f t="shared" si="40"/>
        <v>101124.00600280568</v>
      </c>
      <c r="Z42" s="12">
        <f t="shared" si="40"/>
        <v>101124.00600280568</v>
      </c>
      <c r="AA42" s="12">
        <f t="shared" si="4"/>
        <v>199980.6232497571</v>
      </c>
      <c r="AB42" s="12">
        <f t="shared" si="5"/>
        <v>199980.6232497571</v>
      </c>
      <c r="AC42" s="12">
        <f t="shared" si="18"/>
        <v>82399.718791061299</v>
      </c>
      <c r="AD42" s="12">
        <f t="shared" si="19"/>
        <v>82399.718791061299</v>
      </c>
      <c r="AE42" s="12">
        <v>0.41481867309601134</v>
      </c>
      <c r="AF42" s="12">
        <f t="shared" si="20"/>
        <v>0.41481867309601134</v>
      </c>
      <c r="AK42" s="12">
        <f t="shared" si="6"/>
        <v>8.7999999999999995E-2</v>
      </c>
      <c r="AM42" s="12">
        <f t="shared" si="7"/>
        <v>0.13500000000000001</v>
      </c>
      <c r="AN42" s="37"/>
      <c r="AO42" s="12">
        <f t="shared" si="8"/>
        <v>1.6038271702694923E-2</v>
      </c>
      <c r="AP42" s="12">
        <f t="shared" si="9"/>
        <v>4842.276527576224</v>
      </c>
      <c r="AQ42" s="12">
        <f t="shared" si="10"/>
        <v>9575.9801871921081</v>
      </c>
      <c r="AR42" s="12">
        <f t="shared" si="11"/>
        <v>3945.6726444338778</v>
      </c>
      <c r="AS42" s="12">
        <f t="shared" si="21"/>
        <v>4842.276527576224</v>
      </c>
      <c r="AT42" s="12">
        <v>4842.276527576224</v>
      </c>
      <c r="AU42" s="12">
        <f t="shared" si="22"/>
        <v>9575.9801871921081</v>
      </c>
      <c r="AV42" s="12">
        <f t="shared" si="23"/>
        <v>9575.9801871921081</v>
      </c>
      <c r="AW42" s="12">
        <f t="shared" si="24"/>
        <v>3945.6726444338778</v>
      </c>
      <c r="AX42" s="12">
        <f t="shared" si="25"/>
        <v>3945.6726444338778</v>
      </c>
      <c r="AY42" s="12">
        <f t="shared" si="26"/>
        <v>0.41481867309601134</v>
      </c>
      <c r="AZ42" s="12">
        <f t="shared" si="26"/>
        <v>0.41481867309601134</v>
      </c>
      <c r="BA42" s="12">
        <f t="shared" si="27"/>
        <v>0.13500000000000001</v>
      </c>
      <c r="BB42" s="12">
        <f t="shared" si="28"/>
        <v>0.13500000000000001</v>
      </c>
      <c r="BC42" s="12">
        <f t="shared" si="29"/>
        <v>573.05170209077369</v>
      </c>
      <c r="BD42" s="12">
        <f t="shared" si="29"/>
        <v>573.05170209077369</v>
      </c>
      <c r="BE42" s="12">
        <f t="shared" si="30"/>
        <v>8.7999999999999995E-2</v>
      </c>
      <c r="BF42" s="12">
        <f t="shared" si="12"/>
        <v>548.28946615187908</v>
      </c>
      <c r="BG42" s="12">
        <f t="shared" si="31"/>
        <v>0.13500000000000001</v>
      </c>
      <c r="BH42" s="37"/>
      <c r="BI42" s="12">
        <f t="shared" si="32"/>
        <v>1.6038271702694923E-2</v>
      </c>
      <c r="BJ42" s="12">
        <f t="shared" si="38"/>
        <v>-0.77979378015997769</v>
      </c>
      <c r="BK42" s="12">
        <f t="shared" si="38"/>
        <v>-9.792084799574502E-2</v>
      </c>
      <c r="BL42" s="12">
        <f t="shared" si="38"/>
        <v>-0.98455930191926955</v>
      </c>
      <c r="BM42" s="12">
        <f t="shared" si="38"/>
        <v>-0.77979378015997769</v>
      </c>
      <c r="BN42" s="12">
        <f t="shared" si="38"/>
        <v>-0.77979378015997769</v>
      </c>
      <c r="BO42" s="12">
        <f t="shared" si="38"/>
        <v>-9.792084799574502E-2</v>
      </c>
      <c r="BP42" s="12">
        <f t="shared" si="38"/>
        <v>-9.792084799574502E-2</v>
      </c>
      <c r="BQ42" s="12">
        <f t="shared" si="38"/>
        <v>-0.98455930191926955</v>
      </c>
      <c r="BR42" s="12">
        <f t="shared" si="38"/>
        <v>-0.98455930191926955</v>
      </c>
      <c r="BS42" s="12">
        <v>-0.8799137865329375</v>
      </c>
      <c r="BT42" s="12">
        <f t="shared" si="33"/>
        <v>-0.8799137865329375</v>
      </c>
      <c r="BU42" s="12">
        <f t="shared" si="33"/>
        <v>-2.0024805005437076</v>
      </c>
      <c r="BV42" s="12">
        <f t="shared" si="33"/>
        <v>-2.0024805005437076</v>
      </c>
      <c r="BW42" s="12">
        <f t="shared" si="34"/>
        <v>-0.13447787518819745</v>
      </c>
      <c r="BX42" s="12">
        <f t="shared" si="34"/>
        <v>-0.13447787518819745</v>
      </c>
      <c r="BY42" s="12">
        <f t="shared" si="35"/>
        <v>8.7999999999999995E-2</v>
      </c>
      <c r="BZ42" s="12">
        <f t="shared" si="36"/>
        <v>-0.178650447965024</v>
      </c>
      <c r="CA42" s="12">
        <f t="shared" si="37"/>
        <v>-2.0024805005437076</v>
      </c>
    </row>
    <row r="43" spans="1:79" x14ac:dyDescent="0.25">
      <c r="A43" s="10">
        <v>1911</v>
      </c>
      <c r="B43" s="6">
        <v>3.1854742827604206E-2</v>
      </c>
      <c r="C43" s="10">
        <v>209312.43109285127</v>
      </c>
      <c r="D43" s="6">
        <v>4324.5193777892882</v>
      </c>
      <c r="E43" s="6">
        <v>1783.3875061271171</v>
      </c>
      <c r="F43" s="6">
        <v>1.0550983294001353E-2</v>
      </c>
      <c r="G43" s="6">
        <v>42132.489989737951</v>
      </c>
      <c r="H43" s="6">
        <v>0.5</v>
      </c>
      <c r="I43" s="6">
        <v>0.5</v>
      </c>
      <c r="J43" s="4">
        <v>9.1600000000000001E-2</v>
      </c>
      <c r="K43" s="6">
        <v>3139</v>
      </c>
      <c r="L43" s="6">
        <v>18223.974002745861</v>
      </c>
      <c r="M43" s="8">
        <v>0.16200000000000001</v>
      </c>
      <c r="N43" s="12">
        <v>8923.4527474577808</v>
      </c>
      <c r="O43" s="12">
        <f t="shared" si="0"/>
        <v>-9.0273667000040358E-3</v>
      </c>
      <c r="P43" s="8">
        <v>20390</v>
      </c>
      <c r="Q43" s="8">
        <v>964.15</v>
      </c>
      <c r="R43" s="8">
        <v>56.261127485422548</v>
      </c>
      <c r="S43" s="8">
        <f t="shared" si="16"/>
        <v>0.4466732971075264</v>
      </c>
      <c r="T43" s="36"/>
      <c r="U43" s="4">
        <f t="shared" si="39"/>
        <v>3.1854742827604206E-2</v>
      </c>
      <c r="V43" s="29">
        <f t="shared" si="39"/>
        <v>209312.43109285127</v>
      </c>
      <c r="W43" s="29">
        <f t="shared" si="2"/>
        <v>409868.84892974352</v>
      </c>
      <c r="X43" s="29">
        <f t="shared" si="3"/>
        <v>169025.71603359876</v>
      </c>
      <c r="Y43" s="12">
        <f t="shared" si="40"/>
        <v>104656.21554642564</v>
      </c>
      <c r="Z43" s="12">
        <f t="shared" si="40"/>
        <v>104656.21554642564</v>
      </c>
      <c r="AA43" s="12">
        <f t="shared" si="4"/>
        <v>204934.42446487176</v>
      </c>
      <c r="AB43" s="12">
        <f t="shared" si="5"/>
        <v>204934.42446487176</v>
      </c>
      <c r="AC43" s="12">
        <f t="shared" si="18"/>
        <v>84512.858016799379</v>
      </c>
      <c r="AD43" s="12">
        <f t="shared" si="19"/>
        <v>84512.858016799379</v>
      </c>
      <c r="AE43" s="12">
        <v>0.42450386516986494</v>
      </c>
      <c r="AF43" s="12">
        <f t="shared" si="20"/>
        <v>0.42450386516986494</v>
      </c>
      <c r="AK43" s="12">
        <f t="shared" si="6"/>
        <v>9.1600000000000001E-2</v>
      </c>
      <c r="AM43" s="12">
        <f t="shared" si="7"/>
        <v>0.16200000000000001</v>
      </c>
      <c r="AN43" s="37"/>
      <c r="AO43" s="12">
        <f t="shared" si="8"/>
        <v>3.1854742827604206E-2</v>
      </c>
      <c r="AP43" s="12">
        <f t="shared" si="9"/>
        <v>4967.9577718723176</v>
      </c>
      <c r="AQ43" s="12">
        <f t="shared" si="10"/>
        <v>9728.0946136716284</v>
      </c>
      <c r="AR43" s="12">
        <f t="shared" si="11"/>
        <v>4011.7665980521847</v>
      </c>
      <c r="AS43" s="12">
        <f t="shared" si="21"/>
        <v>4967.9577718723176</v>
      </c>
      <c r="AT43" s="12">
        <v>4967.9577718723176</v>
      </c>
      <c r="AU43" s="12">
        <f t="shared" si="22"/>
        <v>9728.0946136716284</v>
      </c>
      <c r="AV43" s="12">
        <f t="shared" si="23"/>
        <v>9728.0946136716284</v>
      </c>
      <c r="AW43" s="12">
        <f t="shared" si="24"/>
        <v>4011.7665980521847</v>
      </c>
      <c r="AX43" s="12">
        <f t="shared" si="25"/>
        <v>4011.7665980521847</v>
      </c>
      <c r="AY43" s="12">
        <f t="shared" si="26"/>
        <v>0.42450386516986494</v>
      </c>
      <c r="AZ43" s="12">
        <f t="shared" si="26"/>
        <v>0.42450386516986494</v>
      </c>
      <c r="BA43" s="12">
        <f t="shared" si="27"/>
        <v>0.16200000000000001</v>
      </c>
      <c r="BB43" s="12">
        <f t="shared" si="28"/>
        <v>0.16200000000000001</v>
      </c>
      <c r="BC43" s="12">
        <f t="shared" si="29"/>
        <v>575.77447188686438</v>
      </c>
      <c r="BD43" s="12">
        <f t="shared" si="29"/>
        <v>575.77447188686438</v>
      </c>
      <c r="BE43" s="12">
        <f t="shared" si="30"/>
        <v>9.1600000000000001E-2</v>
      </c>
      <c r="BF43" s="12">
        <f t="shared" si="12"/>
        <v>555.61833234195558</v>
      </c>
      <c r="BG43" s="12">
        <f t="shared" si="31"/>
        <v>0.16200000000000001</v>
      </c>
      <c r="BH43" s="37"/>
      <c r="BI43" s="12">
        <f t="shared" si="32"/>
        <v>3.1854742827604206E-2</v>
      </c>
      <c r="BJ43" s="12">
        <f t="shared" si="38"/>
        <v>-0.75416990267325335</v>
      </c>
      <c r="BK43" s="12">
        <f t="shared" si="38"/>
        <v>-8.2160696154121401E-2</v>
      </c>
      <c r="BL43" s="12">
        <f t="shared" si="38"/>
        <v>-0.96794705479427878</v>
      </c>
      <c r="BM43" s="12">
        <f t="shared" si="38"/>
        <v>-0.75416990267325335</v>
      </c>
      <c r="BN43" s="12">
        <f t="shared" si="38"/>
        <v>-0.75416990267325335</v>
      </c>
      <c r="BO43" s="12">
        <f t="shared" si="38"/>
        <v>-8.2160696154121401E-2</v>
      </c>
      <c r="BP43" s="12">
        <f t="shared" si="38"/>
        <v>-8.2160696154121401E-2</v>
      </c>
      <c r="BQ43" s="12">
        <f t="shared" si="38"/>
        <v>-0.96794705479427878</v>
      </c>
      <c r="BR43" s="12">
        <f t="shared" si="38"/>
        <v>-0.96794705479427878</v>
      </c>
      <c r="BS43" s="12">
        <v>-0.85683416804282364</v>
      </c>
      <c r="BT43" s="12">
        <f t="shared" si="33"/>
        <v>-0.85683416804282364</v>
      </c>
      <c r="BU43" s="12">
        <f t="shared" si="33"/>
        <v>-1.820158943749753</v>
      </c>
      <c r="BV43" s="12">
        <f t="shared" si="33"/>
        <v>-1.820158943749753</v>
      </c>
      <c r="BW43" s="12">
        <f t="shared" si="34"/>
        <v>-0.12973777619703952</v>
      </c>
      <c r="BX43" s="12">
        <f t="shared" si="34"/>
        <v>-0.12973777619703952</v>
      </c>
      <c r="BY43" s="12">
        <f t="shared" si="35"/>
        <v>9.1600000000000001E-2</v>
      </c>
      <c r="BZ43" s="12">
        <f t="shared" si="36"/>
        <v>-0.1653722124455978</v>
      </c>
      <c r="CA43" s="12">
        <f t="shared" si="37"/>
        <v>-1.820158943749753</v>
      </c>
    </row>
    <row r="44" spans="1:79" x14ac:dyDescent="0.25">
      <c r="A44" s="10">
        <v>1912</v>
      </c>
      <c r="B44" s="6">
        <v>9.5512108734430567E-3</v>
      </c>
      <c r="C44" s="10">
        <v>213042.4881215835</v>
      </c>
      <c r="D44" s="6">
        <v>4568.4094490471434</v>
      </c>
      <c r="E44" s="6">
        <v>1847.8694924023746</v>
      </c>
      <c r="F44" s="6">
        <v>1.0812999520554282E-2</v>
      </c>
      <c r="G44" s="6">
        <v>42340.816603941312</v>
      </c>
      <c r="H44" s="6">
        <v>0.5</v>
      </c>
      <c r="I44" s="6">
        <v>0.5</v>
      </c>
      <c r="J44" s="4">
        <v>9.5199999999999993E-2</v>
      </c>
      <c r="K44" s="6">
        <v>3416</v>
      </c>
      <c r="L44" s="6">
        <v>18523.002127659016</v>
      </c>
      <c r="M44" s="8">
        <v>0.17300000000000001</v>
      </c>
      <c r="N44" s="12">
        <v>8923.4527474577808</v>
      </c>
      <c r="O44" s="12">
        <f t="shared" si="0"/>
        <v>-3.0748872736866106E-2</v>
      </c>
      <c r="P44" s="8">
        <v>20560</v>
      </c>
      <c r="Q44" s="8">
        <v>815.40088965398002</v>
      </c>
      <c r="R44" s="8">
        <v>55.951984732005869</v>
      </c>
      <c r="S44" s="8">
        <f t="shared" si="16"/>
        <v>0.44777460601558733</v>
      </c>
      <c r="T44" s="36"/>
      <c r="U44" s="4">
        <f t="shared" si="39"/>
        <v>9.5512108734430567E-3</v>
      </c>
      <c r="V44" s="29">
        <f t="shared" si="39"/>
        <v>213042.4881215835</v>
      </c>
      <c r="W44" s="29">
        <f t="shared" si="2"/>
        <v>422492.33807539864</v>
      </c>
      <c r="X44" s="29">
        <f t="shared" si="3"/>
        <v>170893.32972685192</v>
      </c>
      <c r="Y44" s="12">
        <f t="shared" si="40"/>
        <v>106521.24406079175</v>
      </c>
      <c r="Z44" s="12">
        <f t="shared" si="40"/>
        <v>106521.24406079175</v>
      </c>
      <c r="AA44" s="12">
        <f t="shared" si="4"/>
        <v>211246.16903769932</v>
      </c>
      <c r="AB44" s="12">
        <f t="shared" si="5"/>
        <v>211246.16903769932</v>
      </c>
      <c r="AC44" s="12">
        <f t="shared" si="18"/>
        <v>85446.664863425962</v>
      </c>
      <c r="AD44" s="12">
        <f t="shared" si="19"/>
        <v>85446.664863425962</v>
      </c>
      <c r="AE44" s="12">
        <v>0.42928267259779251</v>
      </c>
      <c r="AF44" s="12">
        <f t="shared" si="20"/>
        <v>0.42928267259779251</v>
      </c>
      <c r="AK44" s="12">
        <f t="shared" si="6"/>
        <v>9.5199999999999993E-2</v>
      </c>
      <c r="AM44" s="12">
        <f t="shared" si="7"/>
        <v>0.17300000000000001</v>
      </c>
      <c r="AN44" s="37"/>
      <c r="AO44" s="12">
        <f t="shared" si="8"/>
        <v>9.5512108734430567E-3</v>
      </c>
      <c r="AP44" s="12">
        <f t="shared" si="9"/>
        <v>5031.6102807935058</v>
      </c>
      <c r="AQ44" s="12">
        <f t="shared" si="10"/>
        <v>9978.3700920891242</v>
      </c>
      <c r="AR44" s="12">
        <f t="shared" si="11"/>
        <v>4036.136839905545</v>
      </c>
      <c r="AS44" s="12">
        <f t="shared" si="21"/>
        <v>5031.6102807935058</v>
      </c>
      <c r="AT44" s="12">
        <v>5031.6102807935058</v>
      </c>
      <c r="AU44" s="12">
        <f t="shared" si="22"/>
        <v>9978.3700920891242</v>
      </c>
      <c r="AV44" s="12">
        <f t="shared" si="23"/>
        <v>9978.3700920891242</v>
      </c>
      <c r="AW44" s="12">
        <f t="shared" si="24"/>
        <v>4036.136839905545</v>
      </c>
      <c r="AX44" s="12">
        <f t="shared" si="25"/>
        <v>4036.136839905545</v>
      </c>
      <c r="AY44" s="12">
        <f t="shared" si="26"/>
        <v>0.42928267259779251</v>
      </c>
      <c r="AZ44" s="12">
        <f t="shared" si="26"/>
        <v>0.42928267259779251</v>
      </c>
      <c r="BA44" s="12">
        <f t="shared" si="27"/>
        <v>0.17300000000000001</v>
      </c>
      <c r="BB44" s="12">
        <f t="shared" si="28"/>
        <v>0.17300000000000001</v>
      </c>
      <c r="BC44" s="12">
        <f t="shared" si="29"/>
        <v>574.20736964457001</v>
      </c>
      <c r="BD44" s="12">
        <f t="shared" si="29"/>
        <v>574.20736964457001</v>
      </c>
      <c r="BE44" s="12">
        <f t="shared" si="30"/>
        <v>9.5199999999999993E-2</v>
      </c>
      <c r="BF44" s="12">
        <f t="shared" si="12"/>
        <v>557.50336264443149</v>
      </c>
      <c r="BG44" s="12">
        <f t="shared" si="31"/>
        <v>0.17300000000000001</v>
      </c>
      <c r="BH44" s="37"/>
      <c r="BI44" s="12">
        <f t="shared" si="32"/>
        <v>9.5512108734430567E-3</v>
      </c>
      <c r="BJ44" s="12">
        <f t="shared" si="38"/>
        <v>-0.74143867901672145</v>
      </c>
      <c r="BK44" s="12">
        <f t="shared" si="38"/>
        <v>-5.675898768291443E-2</v>
      </c>
      <c r="BL44" s="12">
        <f t="shared" si="38"/>
        <v>-0.96189074049310774</v>
      </c>
      <c r="BM44" s="12">
        <f t="shared" si="38"/>
        <v>-0.74143867901672145</v>
      </c>
      <c r="BN44" s="12">
        <f t="shared" si="38"/>
        <v>-0.74143867901672145</v>
      </c>
      <c r="BO44" s="12">
        <f t="shared" si="38"/>
        <v>-5.675898768291443E-2</v>
      </c>
      <c r="BP44" s="12">
        <f t="shared" si="38"/>
        <v>-5.675898768291443E-2</v>
      </c>
      <c r="BQ44" s="12">
        <f t="shared" si="38"/>
        <v>-0.96189074049310774</v>
      </c>
      <c r="BR44" s="12">
        <f t="shared" si="38"/>
        <v>-0.96189074049310774</v>
      </c>
      <c r="BS44" s="12">
        <v>-0.84563966655595735</v>
      </c>
      <c r="BT44" s="12">
        <f t="shared" si="33"/>
        <v>-0.84563966655595735</v>
      </c>
      <c r="BU44" s="12">
        <f t="shared" si="33"/>
        <v>-1.754463684484358</v>
      </c>
      <c r="BV44" s="12">
        <f t="shared" si="33"/>
        <v>-1.754463684484358</v>
      </c>
      <c r="BW44" s="12">
        <f t="shared" si="34"/>
        <v>-0.13246321612267634</v>
      </c>
      <c r="BX44" s="12">
        <f t="shared" si="34"/>
        <v>-0.13246321612267634</v>
      </c>
      <c r="BY44" s="12">
        <f t="shared" si="35"/>
        <v>9.5199999999999993E-2</v>
      </c>
      <c r="BZ44" s="12">
        <f t="shared" si="36"/>
        <v>-0.16198528339203055</v>
      </c>
      <c r="CA44" s="12">
        <f t="shared" si="37"/>
        <v>-1.754463684484358</v>
      </c>
    </row>
    <row r="45" spans="1:79" x14ac:dyDescent="0.25">
      <c r="A45" s="10">
        <v>1913</v>
      </c>
      <c r="B45" s="6">
        <v>4.1307937184323684E-2</v>
      </c>
      <c r="C45" s="10">
        <v>222505.6475226194</v>
      </c>
      <c r="D45" s="6">
        <v>4802.5439174546846</v>
      </c>
      <c r="E45" s="6">
        <v>1906.82445128261</v>
      </c>
      <c r="F45" s="6">
        <v>1.0806635392797364E-2</v>
      </c>
      <c r="G45" s="6">
        <v>42604.213993720827</v>
      </c>
      <c r="H45" s="6">
        <v>0.5</v>
      </c>
      <c r="I45" s="6">
        <v>0.5</v>
      </c>
      <c r="J45" s="4">
        <v>9.8799999999999999E-2</v>
      </c>
      <c r="K45" s="6">
        <v>4135</v>
      </c>
      <c r="L45" s="6">
        <v>18750.277623920443</v>
      </c>
      <c r="M45" s="8">
        <v>0.20699999999999999</v>
      </c>
      <c r="N45" s="12">
        <v>9805.4219143576775</v>
      </c>
      <c r="O45" s="12">
        <f t="shared" si="0"/>
        <v>-6.232804435317929E-3</v>
      </c>
      <c r="P45" s="8">
        <v>20739.999999999996</v>
      </c>
      <c r="Q45" s="8">
        <v>753.13651315822506</v>
      </c>
      <c r="R45" s="8">
        <v>55.924505656763174</v>
      </c>
      <c r="S45" s="8">
        <f t="shared" si="16"/>
        <v>0.44911421573884447</v>
      </c>
      <c r="T45" s="36"/>
      <c r="U45" s="4">
        <f t="shared" si="39"/>
        <v>4.1307937184323684E-2</v>
      </c>
      <c r="V45" s="29">
        <f t="shared" si="39"/>
        <v>222505.6475226194</v>
      </c>
      <c r="W45" s="29">
        <f t="shared" si="2"/>
        <v>444406.95395863784</v>
      </c>
      <c r="X45" s="29">
        <f t="shared" si="3"/>
        <v>176449.41112323554</v>
      </c>
      <c r="Y45" s="12">
        <f t="shared" si="40"/>
        <v>111252.8237613097</v>
      </c>
      <c r="Z45" s="12">
        <f t="shared" si="40"/>
        <v>111252.8237613097</v>
      </c>
      <c r="AA45" s="12">
        <f t="shared" si="4"/>
        <v>222203.47697931892</v>
      </c>
      <c r="AB45" s="12">
        <f t="shared" si="5"/>
        <v>222203.47697931892</v>
      </c>
      <c r="AC45" s="12">
        <f t="shared" si="18"/>
        <v>88224.705561617768</v>
      </c>
      <c r="AD45" s="12">
        <f t="shared" si="19"/>
        <v>88224.705561617768</v>
      </c>
      <c r="AE45" s="12">
        <v>0.43219088433799596</v>
      </c>
      <c r="AF45" s="12">
        <f t="shared" si="20"/>
        <v>0.43219088433799596</v>
      </c>
      <c r="AK45" s="12">
        <f t="shared" si="6"/>
        <v>9.8799999999999999E-2</v>
      </c>
      <c r="AM45" s="12">
        <f t="shared" si="7"/>
        <v>0.20699999999999999</v>
      </c>
      <c r="AN45" s="37"/>
      <c r="AO45" s="12">
        <f t="shared" si="8"/>
        <v>4.1307937184323684E-2</v>
      </c>
      <c r="AP45" s="12">
        <f t="shared" si="9"/>
        <v>5222.6206439441212</v>
      </c>
      <c r="AQ45" s="12">
        <f t="shared" si="10"/>
        <v>10431.056280586146</v>
      </c>
      <c r="AR45" s="12">
        <f t="shared" si="11"/>
        <v>4141.59526917317</v>
      </c>
      <c r="AS45" s="12">
        <f t="shared" si="21"/>
        <v>5222.6206439441212</v>
      </c>
      <c r="AT45" s="12">
        <v>5222.6206439441212</v>
      </c>
      <c r="AU45" s="12">
        <f t="shared" si="22"/>
        <v>10431.056280586146</v>
      </c>
      <c r="AV45" s="12">
        <f t="shared" si="23"/>
        <v>10431.056280586146</v>
      </c>
      <c r="AW45" s="12">
        <f t="shared" si="24"/>
        <v>4141.59526917317</v>
      </c>
      <c r="AX45" s="12">
        <f t="shared" si="25"/>
        <v>4141.59526917317</v>
      </c>
      <c r="AY45" s="12">
        <f t="shared" si="26"/>
        <v>0.43219088433799596</v>
      </c>
      <c r="AZ45" s="12">
        <f t="shared" si="26"/>
        <v>0.43219088433799596</v>
      </c>
      <c r="BA45" s="12">
        <f t="shared" si="27"/>
        <v>0.20699999999999999</v>
      </c>
      <c r="BB45" s="12">
        <f t="shared" si="28"/>
        <v>0.20699999999999999</v>
      </c>
      <c r="BC45" s="12">
        <f t="shared" si="29"/>
        <v>585.35195430837155</v>
      </c>
      <c r="BD45" s="12">
        <f t="shared" si="29"/>
        <v>585.35195430837155</v>
      </c>
      <c r="BE45" s="12">
        <f t="shared" si="30"/>
        <v>9.8799999999999999E-2</v>
      </c>
      <c r="BF45" s="12">
        <f t="shared" si="12"/>
        <v>569.82333888016706</v>
      </c>
      <c r="BG45" s="12">
        <f t="shared" si="31"/>
        <v>0.20699999999999999</v>
      </c>
      <c r="BH45" s="37"/>
      <c r="BI45" s="12">
        <f t="shared" si="32"/>
        <v>4.1307937184323684E-2</v>
      </c>
      <c r="BJ45" s="12">
        <f t="shared" si="38"/>
        <v>-0.70417943225775326</v>
      </c>
      <c r="BK45" s="12">
        <f t="shared" si="38"/>
        <v>-1.239121005128074E-2</v>
      </c>
      <c r="BL45" s="12">
        <f t="shared" si="38"/>
        <v>-0.93609770290803995</v>
      </c>
      <c r="BM45" s="12">
        <f t="shared" si="38"/>
        <v>-0.70417943225775326</v>
      </c>
      <c r="BN45" s="12">
        <f t="shared" si="38"/>
        <v>-0.70417943225775326</v>
      </c>
      <c r="BO45" s="12">
        <f t="shared" si="38"/>
        <v>-1.239121005128074E-2</v>
      </c>
      <c r="BP45" s="12">
        <f t="shared" si="38"/>
        <v>-1.239121005128074E-2</v>
      </c>
      <c r="BQ45" s="12">
        <f t="shared" si="38"/>
        <v>-0.93609770290803995</v>
      </c>
      <c r="BR45" s="12">
        <f t="shared" si="38"/>
        <v>-0.93609770290803995</v>
      </c>
      <c r="BS45" s="12">
        <v>-0.83888792643673693</v>
      </c>
      <c r="BT45" s="12">
        <f t="shared" si="33"/>
        <v>-0.83888792643673693</v>
      </c>
      <c r="BU45" s="12">
        <f t="shared" si="33"/>
        <v>-1.575036485716768</v>
      </c>
      <c r="BV45" s="12">
        <f t="shared" si="33"/>
        <v>-1.575036485716768</v>
      </c>
      <c r="BW45" s="12">
        <f t="shared" si="34"/>
        <v>-0.11324052073665271</v>
      </c>
      <c r="BX45" s="12">
        <f t="shared" si="34"/>
        <v>-0.11324052073665271</v>
      </c>
      <c r="BY45" s="12">
        <f t="shared" si="35"/>
        <v>9.8799999999999999E-2</v>
      </c>
      <c r="BZ45" s="12">
        <f t="shared" si="36"/>
        <v>-0.14012743735668637</v>
      </c>
      <c r="CA45" s="12">
        <f t="shared" si="37"/>
        <v>-1.575036485716768</v>
      </c>
    </row>
    <row r="46" spans="1:79" x14ac:dyDescent="0.25">
      <c r="A46" s="10">
        <v>1914</v>
      </c>
      <c r="B46" s="6">
        <v>1.4983810709837951E-2</v>
      </c>
      <c r="C46" s="10">
        <v>227045.15591936882</v>
      </c>
      <c r="D46" s="6">
        <v>4898.7062884077823</v>
      </c>
      <c r="E46" s="6">
        <v>1910.5091362126245</v>
      </c>
      <c r="F46" s="6">
        <v>1.0719685487881528E-2</v>
      </c>
      <c r="G46" s="6">
        <v>43016.682432404792</v>
      </c>
      <c r="H46" s="6">
        <v>0.5</v>
      </c>
      <c r="I46" s="6">
        <v>0.5</v>
      </c>
      <c r="J46" s="4">
        <v>0.10239999999999999</v>
      </c>
      <c r="K46" s="6">
        <v>4145</v>
      </c>
      <c r="L46" s="6">
        <v>18997.133899191216</v>
      </c>
      <c r="M46" s="8">
        <v>0.20499999999999999</v>
      </c>
      <c r="N46" s="12">
        <v>9805.4219143576775</v>
      </c>
      <c r="O46" s="12">
        <f t="shared" si="0"/>
        <v>3.0600913056172963E-2</v>
      </c>
      <c r="P46" s="8">
        <v>20910</v>
      </c>
      <c r="Q46" s="8">
        <v>660</v>
      </c>
      <c r="R46" s="8">
        <v>55.753326255853217</v>
      </c>
      <c r="S46" s="8">
        <f t="shared" si="16"/>
        <v>0.44994614087399476</v>
      </c>
      <c r="T46" s="36"/>
      <c r="U46" s="4">
        <f t="shared" si="39"/>
        <v>1.4983810709837951E-2</v>
      </c>
      <c r="V46" s="29">
        <f t="shared" si="39"/>
        <v>227045.15591936882</v>
      </c>
      <c r="W46" s="29">
        <f t="shared" si="2"/>
        <v>456982.27750671504</v>
      </c>
      <c r="X46" s="29">
        <f t="shared" si="3"/>
        <v>178224.36473275558</v>
      </c>
      <c r="Y46" s="12">
        <f t="shared" si="40"/>
        <v>113522.57795968441</v>
      </c>
      <c r="Z46" s="12">
        <f t="shared" si="40"/>
        <v>113522.57795968441</v>
      </c>
      <c r="AA46" s="12">
        <f t="shared" si="4"/>
        <v>228491.13875335752</v>
      </c>
      <c r="AB46" s="12">
        <f t="shared" si="5"/>
        <v>228491.13875335752</v>
      </c>
      <c r="AC46" s="12">
        <f t="shared" si="18"/>
        <v>89112.18236637779</v>
      </c>
      <c r="AD46" s="12">
        <f t="shared" si="19"/>
        <v>89112.18236637779</v>
      </c>
      <c r="AE46" s="12">
        <v>0.43528122961587934</v>
      </c>
      <c r="AF46" s="12">
        <f t="shared" si="20"/>
        <v>0.43528122961587934</v>
      </c>
      <c r="AK46" s="12">
        <f t="shared" si="6"/>
        <v>0.10239999999999999</v>
      </c>
      <c r="AM46" s="12">
        <f t="shared" si="7"/>
        <v>0.20499999999999999</v>
      </c>
      <c r="AN46" s="37"/>
      <c r="AO46" s="12">
        <f t="shared" si="8"/>
        <v>1.4983810709837951E-2</v>
      </c>
      <c r="AP46" s="12">
        <f t="shared" si="9"/>
        <v>5278.0722055016959</v>
      </c>
      <c r="AQ46" s="12">
        <f t="shared" si="10"/>
        <v>10623.373344162563</v>
      </c>
      <c r="AR46" s="12">
        <f t="shared" si="11"/>
        <v>4143.1452788766856</v>
      </c>
      <c r="AS46" s="12">
        <f t="shared" si="21"/>
        <v>5278.0722055016959</v>
      </c>
      <c r="AT46" s="12">
        <v>5278.0722055016959</v>
      </c>
      <c r="AU46" s="12">
        <f t="shared" si="22"/>
        <v>10623.373344162563</v>
      </c>
      <c r="AV46" s="12">
        <f t="shared" si="23"/>
        <v>10623.373344162563</v>
      </c>
      <c r="AW46" s="12">
        <f t="shared" si="24"/>
        <v>4143.1452788766856</v>
      </c>
      <c r="AX46" s="12">
        <f t="shared" si="25"/>
        <v>4143.1452788766856</v>
      </c>
      <c r="AY46" s="12">
        <f t="shared" si="26"/>
        <v>0.43528122961587934</v>
      </c>
      <c r="AZ46" s="12">
        <f t="shared" si="26"/>
        <v>0.43528122961587934</v>
      </c>
      <c r="BA46" s="12">
        <f t="shared" si="27"/>
        <v>0.20499999999999999</v>
      </c>
      <c r="BB46" s="12">
        <f t="shared" si="28"/>
        <v>0.20499999999999999</v>
      </c>
      <c r="BC46" s="12">
        <f t="shared" si="29"/>
        <v>585.4066291125273</v>
      </c>
      <c r="BD46" s="12">
        <f t="shared" si="29"/>
        <v>585.4066291125273</v>
      </c>
      <c r="BE46" s="12">
        <f t="shared" si="30"/>
        <v>0.10239999999999999</v>
      </c>
      <c r="BF46" s="12">
        <f t="shared" si="12"/>
        <v>571.98444968777892</v>
      </c>
      <c r="BG46" s="12">
        <f t="shared" si="31"/>
        <v>0.20499999999999999</v>
      </c>
      <c r="BH46" s="37"/>
      <c r="BI46" s="12">
        <f t="shared" si="32"/>
        <v>1.4983810709837951E-2</v>
      </c>
      <c r="BJ46" s="12">
        <f t="shared" si="38"/>
        <v>-0.69361782878864209</v>
      </c>
      <c r="BK46" s="12">
        <f t="shared" si="38"/>
        <v>5.8778588273367726E-3</v>
      </c>
      <c r="BL46" s="12">
        <f t="shared" si="38"/>
        <v>-0.93572351865625525</v>
      </c>
      <c r="BM46" s="12">
        <f t="shared" ref="BM46:BR76" si="41">LN(AS46/$AP$153)</f>
        <v>-0.69361782878864209</v>
      </c>
      <c r="BN46" s="12">
        <f t="shared" si="41"/>
        <v>-0.69361782878864209</v>
      </c>
      <c r="BO46" s="12">
        <f t="shared" si="41"/>
        <v>5.8778588273367726E-3</v>
      </c>
      <c r="BP46" s="12">
        <f t="shared" si="41"/>
        <v>5.8778588273367726E-3</v>
      </c>
      <c r="BQ46" s="12">
        <f t="shared" si="41"/>
        <v>-0.93572351865625525</v>
      </c>
      <c r="BR46" s="12">
        <f t="shared" si="41"/>
        <v>-0.93572351865625525</v>
      </c>
      <c r="BS46" s="12">
        <v>-0.83176295192360294</v>
      </c>
      <c r="BT46" s="12">
        <f t="shared" si="33"/>
        <v>-0.83176295192360294</v>
      </c>
      <c r="BU46" s="12">
        <f t="shared" si="33"/>
        <v>-1.584745299843729</v>
      </c>
      <c r="BV46" s="12">
        <f t="shared" si="33"/>
        <v>-1.584745299843729</v>
      </c>
      <c r="BW46" s="12">
        <f t="shared" si="34"/>
        <v>-0.11314712009032005</v>
      </c>
      <c r="BX46" s="12">
        <f t="shared" si="34"/>
        <v>-0.11314712009032005</v>
      </c>
      <c r="BY46" s="12">
        <f t="shared" si="35"/>
        <v>0.10239999999999999</v>
      </c>
      <c r="BZ46" s="12">
        <f t="shared" si="36"/>
        <v>-0.13634201320758912</v>
      </c>
      <c r="CA46" s="12">
        <f t="shared" si="37"/>
        <v>-1.584745299843729</v>
      </c>
    </row>
    <row r="47" spans="1:79" x14ac:dyDescent="0.25">
      <c r="A47" s="10">
        <v>1915</v>
      </c>
      <c r="B47" s="6">
        <v>-7.4999999999999997E-2</v>
      </c>
      <c r="C47" s="10">
        <v>239586.77697908552</v>
      </c>
      <c r="D47" s="6">
        <v>5511.9156104275335</v>
      </c>
      <c r="E47" s="6">
        <v>2196.0722182887639</v>
      </c>
      <c r="F47" s="6">
        <v>1.217286106481829E-2</v>
      </c>
      <c r="G47" s="6">
        <v>43279</v>
      </c>
      <c r="H47" s="6">
        <v>0.5</v>
      </c>
      <c r="I47" s="6">
        <v>0.5</v>
      </c>
      <c r="J47" s="4">
        <v>0.106</v>
      </c>
      <c r="K47" s="6">
        <v>4359</v>
      </c>
      <c r="L47" s="6">
        <v>19597.53714341257</v>
      </c>
      <c r="M47" s="8">
        <v>0.20899999999999999</v>
      </c>
      <c r="N47" s="12">
        <v>7723.6554156171242</v>
      </c>
      <c r="O47" s="12">
        <f t="shared" si="0"/>
        <v>5.9129690881398744E-3</v>
      </c>
      <c r="P47" s="8">
        <v>21090</v>
      </c>
      <c r="Q47" s="8">
        <v>200</v>
      </c>
      <c r="R47" s="8">
        <v>55.757798600418177</v>
      </c>
      <c r="S47" s="8">
        <f t="shared" si="16"/>
        <v>0.46024198386389109</v>
      </c>
      <c r="T47" s="36"/>
      <c r="U47" s="4">
        <f t="shared" si="39"/>
        <v>-7.4999999999999997E-2</v>
      </c>
      <c r="V47" s="29">
        <f t="shared" si="39"/>
        <v>239586.77697908552</v>
      </c>
      <c r="W47" s="29">
        <f t="shared" si="2"/>
        <v>452803.62447887781</v>
      </c>
      <c r="X47" s="29">
        <f t="shared" si="3"/>
        <v>180407.23594848206</v>
      </c>
      <c r="Y47" s="12">
        <f t="shared" si="40"/>
        <v>119793.38848954276</v>
      </c>
      <c r="Z47" s="12">
        <f t="shared" si="40"/>
        <v>119793.38848954276</v>
      </c>
      <c r="AA47" s="12">
        <f t="shared" si="4"/>
        <v>226401.81223943891</v>
      </c>
      <c r="AB47" s="12">
        <f t="shared" si="5"/>
        <v>226401.81223943891</v>
      </c>
      <c r="AC47" s="12">
        <f t="shared" si="18"/>
        <v>90203.617974241031</v>
      </c>
      <c r="AD47" s="12">
        <f t="shared" si="19"/>
        <v>90203.617974241031</v>
      </c>
      <c r="AE47" s="12">
        <v>0.45583564605763083</v>
      </c>
      <c r="AF47" s="12">
        <f t="shared" si="20"/>
        <v>0.45583564605763083</v>
      </c>
      <c r="AK47" s="12">
        <f t="shared" si="6"/>
        <v>0.106</v>
      </c>
      <c r="AM47" s="12">
        <f t="shared" si="7"/>
        <v>0.20899999999999999</v>
      </c>
      <c r="AN47" s="37"/>
      <c r="AO47" s="12">
        <f t="shared" si="8"/>
        <v>-7.4999999999999997E-2</v>
      </c>
      <c r="AP47" s="12">
        <f t="shared" si="9"/>
        <v>5535.866747824246</v>
      </c>
      <c r="AQ47" s="12">
        <f t="shared" si="10"/>
        <v>10462.432692041819</v>
      </c>
      <c r="AR47" s="12">
        <f t="shared" si="11"/>
        <v>4168.4705272414349</v>
      </c>
      <c r="AS47" s="12">
        <f t="shared" si="21"/>
        <v>5535.866747824246</v>
      </c>
      <c r="AT47" s="12">
        <v>5535.866747824246</v>
      </c>
      <c r="AU47" s="12">
        <f t="shared" si="22"/>
        <v>10462.432692041819</v>
      </c>
      <c r="AV47" s="12">
        <f t="shared" si="23"/>
        <v>10462.432692041819</v>
      </c>
      <c r="AW47" s="12">
        <f t="shared" si="24"/>
        <v>4168.4705272414349</v>
      </c>
      <c r="AX47" s="12">
        <f t="shared" si="25"/>
        <v>4168.4705272414349</v>
      </c>
      <c r="AY47" s="12">
        <f t="shared" si="26"/>
        <v>0.45583564605763083</v>
      </c>
      <c r="AZ47" s="12">
        <f t="shared" si="26"/>
        <v>0.45583564605763083</v>
      </c>
      <c r="BA47" s="12">
        <f t="shared" si="27"/>
        <v>0.20899999999999999</v>
      </c>
      <c r="BB47" s="12">
        <f t="shared" si="28"/>
        <v>0.20899999999999999</v>
      </c>
      <c r="BC47" s="12">
        <f t="shared" si="29"/>
        <v>597.21406338512031</v>
      </c>
      <c r="BD47" s="12">
        <f t="shared" si="29"/>
        <v>597.21406338512031</v>
      </c>
      <c r="BE47" s="12">
        <f t="shared" si="30"/>
        <v>0.106</v>
      </c>
      <c r="BF47" s="12">
        <f t="shared" si="12"/>
        <v>593.20589959683798</v>
      </c>
      <c r="BG47" s="12">
        <f t="shared" si="31"/>
        <v>0.20899999999999999</v>
      </c>
      <c r="BH47" s="37"/>
      <c r="BI47" s="12">
        <f t="shared" si="32"/>
        <v>-7.4999999999999997E-2</v>
      </c>
      <c r="BJ47" s="12">
        <f t="shared" ref="BJ47:BR95" si="42">LN(AP47/$AP$153)</f>
        <v>-0.64593059933537877</v>
      </c>
      <c r="BK47" s="12">
        <f t="shared" si="42"/>
        <v>-9.3877447053561189E-3</v>
      </c>
      <c r="BL47" s="12">
        <f t="shared" si="42"/>
        <v>-0.92962955875016973</v>
      </c>
      <c r="BM47" s="12">
        <f t="shared" si="41"/>
        <v>-0.64593059933537877</v>
      </c>
      <c r="BN47" s="12">
        <f t="shared" si="41"/>
        <v>-0.64593059933537877</v>
      </c>
      <c r="BO47" s="12">
        <f t="shared" si="41"/>
        <v>-9.3877447053561189E-3</v>
      </c>
      <c r="BP47" s="12">
        <f t="shared" si="41"/>
        <v>-9.3877447053561189E-3</v>
      </c>
      <c r="BQ47" s="12">
        <f t="shared" si="41"/>
        <v>-0.92962955875016973</v>
      </c>
      <c r="BR47" s="12">
        <f t="shared" si="41"/>
        <v>-0.92962955875016973</v>
      </c>
      <c r="BS47" s="12">
        <v>-0.78562295974877827</v>
      </c>
      <c r="BT47" s="12">
        <f t="shared" si="33"/>
        <v>-0.78562295974877827</v>
      </c>
      <c r="BU47" s="12">
        <f t="shared" si="33"/>
        <v>-1.5654210270173261</v>
      </c>
      <c r="BV47" s="12">
        <f t="shared" si="33"/>
        <v>-1.5654210270173261</v>
      </c>
      <c r="BW47" s="12">
        <f t="shared" si="34"/>
        <v>-9.3178204099626585E-2</v>
      </c>
      <c r="BX47" s="12">
        <f t="shared" si="34"/>
        <v>-9.3178204099626585E-2</v>
      </c>
      <c r="BY47" s="12">
        <f t="shared" si="35"/>
        <v>0.106</v>
      </c>
      <c r="BZ47" s="12">
        <f t="shared" si="36"/>
        <v>-9.9912262767342316E-2</v>
      </c>
      <c r="CA47" s="12">
        <f t="shared" si="37"/>
        <v>-1.5654210270173261</v>
      </c>
    </row>
    <row r="48" spans="1:79" x14ac:dyDescent="0.25">
      <c r="A48" s="10">
        <v>1916</v>
      </c>
      <c r="B48" s="6">
        <v>-0.12630054644808766</v>
      </c>
      <c r="C48" s="10">
        <v>242365.05295420121</v>
      </c>
      <c r="D48" s="6">
        <v>6387.1325518557232</v>
      </c>
      <c r="E48" s="6">
        <v>2377.542951091988</v>
      </c>
      <c r="F48" s="6">
        <v>1.3950277209471441E-2</v>
      </c>
      <c r="G48" s="6">
        <v>43453</v>
      </c>
      <c r="H48" s="6">
        <v>0.5</v>
      </c>
      <c r="I48" s="6">
        <v>0.5</v>
      </c>
      <c r="J48" s="4">
        <v>0.125</v>
      </c>
      <c r="K48" s="6">
        <v>4644</v>
      </c>
      <c r="L48" s="6">
        <v>19888.357464832286</v>
      </c>
      <c r="M48" s="8">
        <v>0.21899999999999997</v>
      </c>
      <c r="N48" s="12">
        <v>6064.2763224181326</v>
      </c>
      <c r="O48" s="12">
        <f t="shared" si="0"/>
        <v>7.3518348619546758E-2</v>
      </c>
      <c r="P48" s="8">
        <v>21270</v>
      </c>
      <c r="Q48" s="8">
        <v>70</v>
      </c>
      <c r="R48" s="8">
        <v>55.7116199476649</v>
      </c>
      <c r="S48" s="8">
        <f t="shared" si="16"/>
        <v>0.46273559900113453</v>
      </c>
      <c r="T48" s="36"/>
      <c r="U48" s="4">
        <f t="shared" si="39"/>
        <v>-0.12630054644808766</v>
      </c>
      <c r="V48" s="29">
        <f t="shared" si="39"/>
        <v>242365.05295420121</v>
      </c>
      <c r="W48" s="29">
        <f t="shared" si="2"/>
        <v>457849.86605995364</v>
      </c>
      <c r="X48" s="29">
        <f t="shared" si="3"/>
        <v>170429.79973743978</v>
      </c>
      <c r="Y48" s="12">
        <f t="shared" si="40"/>
        <v>121182.5264771006</v>
      </c>
      <c r="Z48" s="12">
        <f t="shared" si="40"/>
        <v>121182.5264771006</v>
      </c>
      <c r="AA48" s="12">
        <f t="shared" si="4"/>
        <v>228924.93302997682</v>
      </c>
      <c r="AB48" s="12">
        <f t="shared" si="5"/>
        <v>228924.93302997682</v>
      </c>
      <c r="AC48" s="12">
        <f t="shared" si="18"/>
        <v>85214.899868719891</v>
      </c>
      <c r="AD48" s="12">
        <f t="shared" si="19"/>
        <v>85214.899868719891</v>
      </c>
      <c r="AE48" s="12">
        <v>0.46120769843839493</v>
      </c>
      <c r="AF48" s="12">
        <f t="shared" si="20"/>
        <v>0.46120769843839493</v>
      </c>
      <c r="AK48" s="12">
        <f t="shared" si="6"/>
        <v>0.125</v>
      </c>
      <c r="AM48" s="12">
        <f t="shared" si="7"/>
        <v>0.21899999999999997</v>
      </c>
      <c r="AN48" s="37"/>
      <c r="AO48" s="12">
        <f t="shared" si="8"/>
        <v>-0.12630054644808766</v>
      </c>
      <c r="AP48" s="12">
        <f t="shared" si="9"/>
        <v>5577.6368249419193</v>
      </c>
      <c r="AQ48" s="12">
        <f t="shared" si="10"/>
        <v>10536.668723907524</v>
      </c>
      <c r="AR48" s="12">
        <f t="shared" si="11"/>
        <v>3922.1641713446661</v>
      </c>
      <c r="AS48" s="12">
        <f t="shared" si="21"/>
        <v>5577.6368249419193</v>
      </c>
      <c r="AT48" s="12">
        <v>5577.6368249419193</v>
      </c>
      <c r="AU48" s="12">
        <f t="shared" si="22"/>
        <v>10536.668723907524</v>
      </c>
      <c r="AV48" s="12">
        <f t="shared" si="23"/>
        <v>10536.668723907524</v>
      </c>
      <c r="AW48" s="12">
        <f t="shared" si="24"/>
        <v>3922.1641713446661</v>
      </c>
      <c r="AX48" s="12">
        <f t="shared" si="25"/>
        <v>3922.1641713446661</v>
      </c>
      <c r="AY48" s="12">
        <f t="shared" si="26"/>
        <v>0.46120769843839493</v>
      </c>
      <c r="AZ48" s="12">
        <f t="shared" si="26"/>
        <v>0.46120769843839493</v>
      </c>
      <c r="BA48" s="12">
        <f t="shared" si="27"/>
        <v>0.21899999999999997</v>
      </c>
      <c r="BB48" s="12">
        <f t="shared" si="28"/>
        <v>0.21899999999999997</v>
      </c>
      <c r="BC48" s="12">
        <f t="shared" si="29"/>
        <v>595.54098028932333</v>
      </c>
      <c r="BD48" s="12">
        <f t="shared" si="29"/>
        <v>595.54098028932333</v>
      </c>
      <c r="BE48" s="12">
        <f t="shared" si="30"/>
        <v>0.125</v>
      </c>
      <c r="BF48" s="12">
        <f t="shared" si="12"/>
        <v>594.16381133372545</v>
      </c>
      <c r="BG48" s="12">
        <f t="shared" si="31"/>
        <v>0.21899999999999997</v>
      </c>
      <c r="BH48" s="37"/>
      <c r="BI48" s="12">
        <f t="shared" si="32"/>
        <v>-0.12630054644808766</v>
      </c>
      <c r="BJ48" s="12">
        <f t="shared" si="42"/>
        <v>-0.63841356862918275</v>
      </c>
      <c r="BK48" s="12">
        <f t="shared" si="42"/>
        <v>-2.3173144373173091E-3</v>
      </c>
      <c r="BL48" s="12">
        <f t="shared" si="42"/>
        <v>-0.99053516125612706</v>
      </c>
      <c r="BM48" s="12">
        <f t="shared" si="41"/>
        <v>-0.63841356862918275</v>
      </c>
      <c r="BN48" s="12">
        <f t="shared" si="41"/>
        <v>-0.63841356862918275</v>
      </c>
      <c r="BO48" s="12">
        <f t="shared" si="41"/>
        <v>-2.3173144373173091E-3</v>
      </c>
      <c r="BP48" s="12">
        <f t="shared" si="41"/>
        <v>-2.3173144373173091E-3</v>
      </c>
      <c r="BQ48" s="12">
        <f t="shared" si="41"/>
        <v>-0.99053516125612706</v>
      </c>
      <c r="BR48" s="12">
        <f t="shared" si="41"/>
        <v>-0.99053516125612706</v>
      </c>
      <c r="BS48" s="12">
        <v>-0.77390679853575051</v>
      </c>
      <c r="BT48" s="12">
        <f t="shared" si="33"/>
        <v>-0.77390679853575051</v>
      </c>
      <c r="BU48" s="12">
        <f t="shared" si="33"/>
        <v>-1.5186835491656363</v>
      </c>
      <c r="BV48" s="12">
        <f t="shared" si="33"/>
        <v>-1.5186835491656363</v>
      </c>
      <c r="BW48" s="12">
        <f t="shared" si="34"/>
        <v>-9.5983615322961596E-2</v>
      </c>
      <c r="BX48" s="12">
        <f t="shared" si="34"/>
        <v>-9.5983615322961596E-2</v>
      </c>
      <c r="BY48" s="12">
        <f t="shared" si="35"/>
        <v>0.125</v>
      </c>
      <c r="BZ48" s="12">
        <f t="shared" si="36"/>
        <v>-9.8298760357962436E-2</v>
      </c>
      <c r="CA48" s="12">
        <f t="shared" si="37"/>
        <v>-1.5186835491656363</v>
      </c>
    </row>
    <row r="49" spans="1:79" x14ac:dyDescent="0.25">
      <c r="A49" s="10">
        <v>1917</v>
      </c>
      <c r="B49" s="6">
        <v>-0.20047945205479439</v>
      </c>
      <c r="C49" s="10">
        <v>241056.12209168161</v>
      </c>
      <c r="D49" s="6">
        <v>7468.6108106905558</v>
      </c>
      <c r="E49" s="6">
        <v>2744.1691016284512</v>
      </c>
      <c r="F49" s="6">
        <v>1.7358617685299726E-2</v>
      </c>
      <c r="G49" s="6">
        <v>43556</v>
      </c>
      <c r="H49" s="6">
        <v>0.5</v>
      </c>
      <c r="I49" s="6">
        <v>0.5</v>
      </c>
      <c r="J49" s="4">
        <v>0.14400000000000002</v>
      </c>
      <c r="K49" s="6">
        <v>5499</v>
      </c>
      <c r="L49" s="6">
        <v>20029.076975196665</v>
      </c>
      <c r="M49" s="8">
        <v>0.25800000000000001</v>
      </c>
      <c r="N49" s="12">
        <v>6486.6637279596944</v>
      </c>
      <c r="O49" s="12">
        <f t="shared" si="0"/>
        <v>-1.7807671643816914E-2</v>
      </c>
      <c r="P49" s="8">
        <v>21450</v>
      </c>
      <c r="Q49" s="8">
        <v>100</v>
      </c>
      <c r="R49" s="8">
        <v>55.637529002483795</v>
      </c>
      <c r="S49" s="8">
        <f t="shared" si="16"/>
        <v>0.46148455485743167</v>
      </c>
      <c r="T49" s="36"/>
      <c r="U49" s="4">
        <f t="shared" si="39"/>
        <v>-0.20047945205479439</v>
      </c>
      <c r="V49" s="29">
        <f t="shared" si="39"/>
        <v>241056.12209168161</v>
      </c>
      <c r="W49" s="29">
        <f t="shared" si="2"/>
        <v>430253.77631396329</v>
      </c>
      <c r="X49" s="29">
        <f t="shared" si="3"/>
        <v>158086.84489620227</v>
      </c>
      <c r="Y49" s="12">
        <f t="shared" si="40"/>
        <v>120528.0610458408</v>
      </c>
      <c r="Z49" s="12">
        <f t="shared" si="40"/>
        <v>120528.0610458408</v>
      </c>
      <c r="AA49" s="12">
        <f t="shared" si="4"/>
        <v>215126.88815698164</v>
      </c>
      <c r="AB49" s="12">
        <f t="shared" si="5"/>
        <v>215126.88815698164</v>
      </c>
      <c r="AC49" s="12">
        <f t="shared" si="18"/>
        <v>79043.422448101133</v>
      </c>
      <c r="AD49" s="12">
        <f t="shared" si="19"/>
        <v>79043.422448101133</v>
      </c>
      <c r="AE49" s="12">
        <v>0.45932303469416502</v>
      </c>
      <c r="AF49" s="12">
        <f t="shared" si="20"/>
        <v>0.45932303469416502</v>
      </c>
      <c r="AK49" s="12">
        <f t="shared" si="6"/>
        <v>0.14400000000000002</v>
      </c>
      <c r="AM49" s="12">
        <f t="shared" si="7"/>
        <v>0.25800000000000001</v>
      </c>
      <c r="AN49" s="37"/>
      <c r="AO49" s="12">
        <f t="shared" si="8"/>
        <v>-0.20047945205479439</v>
      </c>
      <c r="AP49" s="12">
        <f t="shared" si="9"/>
        <v>5534.3953092956563</v>
      </c>
      <c r="AQ49" s="12">
        <f t="shared" si="10"/>
        <v>9878.1746788952914</v>
      </c>
      <c r="AR49" s="12">
        <f t="shared" si="11"/>
        <v>3629.5078725365565</v>
      </c>
      <c r="AS49" s="12">
        <f t="shared" si="21"/>
        <v>5534.3953092956563</v>
      </c>
      <c r="AT49" s="12">
        <v>5534.3953092956563</v>
      </c>
      <c r="AU49" s="12">
        <f t="shared" si="22"/>
        <v>9878.1746788952914</v>
      </c>
      <c r="AV49" s="12">
        <f t="shared" si="23"/>
        <v>9878.1746788952914</v>
      </c>
      <c r="AW49" s="12">
        <f t="shared" si="24"/>
        <v>3629.5078725365565</v>
      </c>
      <c r="AX49" s="12">
        <f t="shared" si="25"/>
        <v>3629.5078725365565</v>
      </c>
      <c r="AY49" s="12">
        <f t="shared" si="26"/>
        <v>0.45932303469416502</v>
      </c>
      <c r="AZ49" s="12">
        <f t="shared" si="26"/>
        <v>0.45932303469416502</v>
      </c>
      <c r="BA49" s="12">
        <f t="shared" si="27"/>
        <v>0.25800000000000001</v>
      </c>
      <c r="BB49" s="12">
        <f t="shared" si="28"/>
        <v>0.25800000000000001</v>
      </c>
      <c r="BC49" s="12">
        <f t="shared" si="29"/>
        <v>604.20512987377629</v>
      </c>
      <c r="BD49" s="12">
        <f t="shared" si="29"/>
        <v>604.20512987377629</v>
      </c>
      <c r="BE49" s="12">
        <f t="shared" si="30"/>
        <v>0.14400000000000002</v>
      </c>
      <c r="BF49" s="12">
        <f t="shared" si="12"/>
        <v>602.22273481185709</v>
      </c>
      <c r="BG49" s="12">
        <f t="shared" si="31"/>
        <v>0.25800000000000001</v>
      </c>
      <c r="BH49" s="37"/>
      <c r="BI49" s="12">
        <f t="shared" si="32"/>
        <v>-0.20047945205479439</v>
      </c>
      <c r="BJ49" s="12">
        <f t="shared" si="42"/>
        <v>-0.646196435596465</v>
      </c>
      <c r="BK49" s="12">
        <f t="shared" si="42"/>
        <v>-6.6851001650712172E-2</v>
      </c>
      <c r="BL49" s="12">
        <f t="shared" si="42"/>
        <v>-1.0680816804605795</v>
      </c>
      <c r="BM49" s="12">
        <f t="shared" si="41"/>
        <v>-0.646196435596465</v>
      </c>
      <c r="BN49" s="12">
        <f t="shared" si="41"/>
        <v>-0.646196435596465</v>
      </c>
      <c r="BO49" s="12">
        <f t="shared" si="41"/>
        <v>-6.6851001650712172E-2</v>
      </c>
      <c r="BP49" s="12">
        <f t="shared" si="41"/>
        <v>-6.6851001650712172E-2</v>
      </c>
      <c r="BQ49" s="12">
        <f t="shared" si="41"/>
        <v>-1.0680816804605795</v>
      </c>
      <c r="BR49" s="12">
        <f t="shared" si="41"/>
        <v>-1.0680816804605795</v>
      </c>
      <c r="BS49" s="12">
        <v>-0.7780015371679827</v>
      </c>
      <c r="BT49" s="12">
        <f t="shared" si="33"/>
        <v>-0.7780015371679827</v>
      </c>
      <c r="BU49" s="12">
        <f t="shared" si="33"/>
        <v>-1.3547956940605197</v>
      </c>
      <c r="BV49" s="12">
        <f t="shared" si="33"/>
        <v>-1.3547956940605197</v>
      </c>
      <c r="BW49" s="12">
        <f t="shared" si="34"/>
        <v>-8.1540059083662547E-2</v>
      </c>
      <c r="BX49" s="12">
        <f t="shared" si="34"/>
        <v>-8.1540059083662547E-2</v>
      </c>
      <c r="BY49" s="12">
        <f t="shared" si="35"/>
        <v>0.14400000000000002</v>
      </c>
      <c r="BZ49" s="12">
        <f t="shared" si="36"/>
        <v>-8.4826450096607872E-2</v>
      </c>
      <c r="CA49" s="12">
        <f t="shared" si="37"/>
        <v>-1.3547956940605197</v>
      </c>
    </row>
    <row r="50" spans="1:79" x14ac:dyDescent="0.25">
      <c r="A50" s="10">
        <v>1918</v>
      </c>
      <c r="B50" s="6">
        <v>-0.17</v>
      </c>
      <c r="C50" s="10">
        <v>245733.78555899661</v>
      </c>
      <c r="D50" s="6">
        <v>8984.9102251393942</v>
      </c>
      <c r="E50" s="6">
        <v>3316.2164370132341</v>
      </c>
      <c r="F50" s="6">
        <v>2.0217967085251958E-2</v>
      </c>
      <c r="G50" s="6">
        <v>43516</v>
      </c>
      <c r="H50" s="6">
        <v>0.5</v>
      </c>
      <c r="I50" s="6">
        <v>0.5</v>
      </c>
      <c r="J50" s="4">
        <v>0.16300000000000001</v>
      </c>
      <c r="K50" s="6">
        <v>6533</v>
      </c>
      <c r="L50" s="6">
        <v>20160.415184870086</v>
      </c>
      <c r="M50" s="8">
        <v>0.30399999999999999</v>
      </c>
      <c r="N50" s="12">
        <v>7874.5080604533969</v>
      </c>
      <c r="O50" s="12">
        <f t="shared" si="0"/>
        <v>-3.9392922090591087E-2</v>
      </c>
      <c r="P50" s="8">
        <v>21630</v>
      </c>
      <c r="Q50" s="8">
        <v>140</v>
      </c>
      <c r="R50" s="8">
        <v>55.58522843306455</v>
      </c>
      <c r="S50" s="8">
        <f t="shared" si="16"/>
        <v>0.46021211243125182</v>
      </c>
      <c r="T50" s="36"/>
      <c r="U50" s="4">
        <f t="shared" si="39"/>
        <v>-0.17</v>
      </c>
      <c r="V50" s="29">
        <f t="shared" si="39"/>
        <v>245733.78555899661</v>
      </c>
      <c r="W50" s="29">
        <f t="shared" si="2"/>
        <v>444402.25801403431</v>
      </c>
      <c r="X50" s="29">
        <f t="shared" si="3"/>
        <v>164023.23849029589</v>
      </c>
      <c r="Y50" s="12">
        <f t="shared" si="40"/>
        <v>122866.8927794983</v>
      </c>
      <c r="Z50" s="12">
        <f t="shared" si="40"/>
        <v>122866.8927794983</v>
      </c>
      <c r="AA50" s="12">
        <f t="shared" si="4"/>
        <v>222201.12900701715</v>
      </c>
      <c r="AB50" s="12">
        <f t="shared" si="5"/>
        <v>222201.12900701715</v>
      </c>
      <c r="AC50" s="12">
        <f t="shared" si="18"/>
        <v>82011.619245147944</v>
      </c>
      <c r="AD50" s="12">
        <f t="shared" si="19"/>
        <v>82011.619245147944</v>
      </c>
      <c r="AE50" s="12">
        <v>0.45721398792029899</v>
      </c>
      <c r="AF50" s="12">
        <f t="shared" si="20"/>
        <v>0.45721398792029899</v>
      </c>
      <c r="AK50" s="12">
        <f t="shared" si="6"/>
        <v>0.16300000000000001</v>
      </c>
      <c r="AM50" s="12">
        <f t="shared" si="7"/>
        <v>0.30399999999999999</v>
      </c>
      <c r="AN50" s="37"/>
      <c r="AO50" s="12">
        <f t="shared" si="8"/>
        <v>-0.17</v>
      </c>
      <c r="AP50" s="12">
        <f t="shared" si="9"/>
        <v>5646.9754931288862</v>
      </c>
      <c r="AQ50" s="12">
        <f t="shared" si="10"/>
        <v>10212.387581901699</v>
      </c>
      <c r="AR50" s="12">
        <f t="shared" si="11"/>
        <v>3769.262765196615</v>
      </c>
      <c r="AS50" s="12">
        <f t="shared" si="21"/>
        <v>5646.9754931288862</v>
      </c>
      <c r="AT50" s="12">
        <v>5646.9754931288862</v>
      </c>
      <c r="AU50" s="12">
        <f t="shared" si="22"/>
        <v>10212.387581901699</v>
      </c>
      <c r="AV50" s="12">
        <f t="shared" si="23"/>
        <v>10212.387581901699</v>
      </c>
      <c r="AW50" s="12">
        <f t="shared" si="24"/>
        <v>3769.262765196615</v>
      </c>
      <c r="AX50" s="12">
        <f t="shared" si="25"/>
        <v>3769.262765196615</v>
      </c>
      <c r="AY50" s="12">
        <f t="shared" si="26"/>
        <v>0.45721398792029899</v>
      </c>
      <c r="AZ50" s="12">
        <f t="shared" si="26"/>
        <v>0.45721398792029899</v>
      </c>
      <c r="BA50" s="12">
        <f t="shared" si="27"/>
        <v>0.30399999999999999</v>
      </c>
      <c r="BB50" s="12">
        <f t="shared" si="28"/>
        <v>0.30399999999999999</v>
      </c>
      <c r="BC50" s="12">
        <f t="shared" si="29"/>
        <v>612.34201682828143</v>
      </c>
      <c r="BD50" s="12">
        <f t="shared" si="29"/>
        <v>612.34201682828143</v>
      </c>
      <c r="BE50" s="12">
        <f t="shared" si="30"/>
        <v>0.16300000000000001</v>
      </c>
      <c r="BF50" s="12">
        <f t="shared" si="12"/>
        <v>609.54684116333567</v>
      </c>
      <c r="BG50" s="12">
        <f t="shared" si="31"/>
        <v>0.30399999999999999</v>
      </c>
      <c r="BH50" s="37"/>
      <c r="BI50" s="12">
        <f t="shared" si="32"/>
        <v>-0.17</v>
      </c>
      <c r="BJ50" s="12">
        <f t="shared" si="42"/>
        <v>-0.6260586563649545</v>
      </c>
      <c r="BK50" s="12">
        <f t="shared" si="42"/>
        <v>-3.3577295009193063E-2</v>
      </c>
      <c r="BL50" s="12">
        <f t="shared" si="42"/>
        <v>-1.030299317903911</v>
      </c>
      <c r="BM50" s="12">
        <f t="shared" si="41"/>
        <v>-0.6260586563649545</v>
      </c>
      <c r="BN50" s="12">
        <f t="shared" si="41"/>
        <v>-0.6260586563649545</v>
      </c>
      <c r="BO50" s="12">
        <f t="shared" si="41"/>
        <v>-3.3577295009193063E-2</v>
      </c>
      <c r="BP50" s="12">
        <f t="shared" si="41"/>
        <v>-3.3577295009193063E-2</v>
      </c>
      <c r="BQ50" s="12">
        <f t="shared" si="41"/>
        <v>-1.030299317903911</v>
      </c>
      <c r="BR50" s="12">
        <f t="shared" si="41"/>
        <v>-1.030299317903911</v>
      </c>
      <c r="BS50" s="12">
        <v>-0.78260375277818117</v>
      </c>
      <c r="BT50" s="12">
        <f t="shared" si="33"/>
        <v>-0.78260375277818117</v>
      </c>
      <c r="BU50" s="12">
        <f t="shared" si="33"/>
        <v>-1.1907275775759154</v>
      </c>
      <c r="BV50" s="12">
        <f t="shared" si="33"/>
        <v>-1.1907275775759154</v>
      </c>
      <c r="BW50" s="12">
        <f t="shared" si="34"/>
        <v>-6.8162840917469006E-2</v>
      </c>
      <c r="BX50" s="12">
        <f t="shared" si="34"/>
        <v>-6.8162840917469006E-2</v>
      </c>
      <c r="BY50" s="12">
        <f t="shared" si="35"/>
        <v>0.16300000000000001</v>
      </c>
      <c r="BZ50" s="12">
        <f t="shared" si="36"/>
        <v>-7.2738020603318992E-2</v>
      </c>
      <c r="CA50" s="12">
        <f t="shared" si="37"/>
        <v>-1.1907275775759154</v>
      </c>
    </row>
    <row r="51" spans="1:79" x14ac:dyDescent="0.25">
      <c r="A51" s="10">
        <v>1919</v>
      </c>
      <c r="B51" s="6">
        <v>-4.9465753424657477E-2</v>
      </c>
      <c r="C51" s="10">
        <v>226529.86163558863</v>
      </c>
      <c r="D51" s="6">
        <v>11068.428262456502</v>
      </c>
      <c r="E51" s="6">
        <v>4177.5115394041713</v>
      </c>
      <c r="F51" s="6">
        <v>2.3560721913307252E-2</v>
      </c>
      <c r="G51" s="6">
        <v>43441</v>
      </c>
      <c r="H51" s="6">
        <v>0.5</v>
      </c>
      <c r="I51" s="6">
        <v>0.5</v>
      </c>
      <c r="J51" s="4">
        <v>0.182</v>
      </c>
      <c r="K51" s="6">
        <v>7926</v>
      </c>
      <c r="L51" s="6">
        <v>19850.832262068452</v>
      </c>
      <c r="M51" s="8">
        <v>0.375</v>
      </c>
      <c r="N51" s="12">
        <v>10318.320906801004</v>
      </c>
      <c r="O51" s="12">
        <f t="shared" si="0"/>
        <v>-1.9554953549109078E-2</v>
      </c>
      <c r="P51" s="8">
        <v>21820</v>
      </c>
      <c r="Q51" s="8">
        <v>660</v>
      </c>
      <c r="R51" s="8">
        <v>50.341012421152094</v>
      </c>
      <c r="S51" s="8">
        <f t="shared" si="16"/>
        <v>0.40681936405116803</v>
      </c>
      <c r="T51" s="36"/>
      <c r="U51" s="4">
        <f t="shared" si="39"/>
        <v>-4.9465753424657477E-2</v>
      </c>
      <c r="V51" s="29">
        <f t="shared" si="39"/>
        <v>226529.86163558863</v>
      </c>
      <c r="W51" s="29">
        <f t="shared" si="2"/>
        <v>469783.06960131729</v>
      </c>
      <c r="X51" s="29">
        <f t="shared" si="3"/>
        <v>177308.29958332833</v>
      </c>
      <c r="Y51" s="12">
        <f t="shared" si="40"/>
        <v>113264.93081779432</v>
      </c>
      <c r="Z51" s="12">
        <f t="shared" si="40"/>
        <v>113264.93081779432</v>
      </c>
      <c r="AA51" s="12">
        <f t="shared" si="4"/>
        <v>234891.53480065864</v>
      </c>
      <c r="AB51" s="12">
        <f t="shared" si="5"/>
        <v>234891.53480065864</v>
      </c>
      <c r="AC51" s="12">
        <f t="shared" si="18"/>
        <v>88654.149791664167</v>
      </c>
      <c r="AD51" s="12">
        <f t="shared" si="19"/>
        <v>88654.149791664167</v>
      </c>
      <c r="AE51" s="12">
        <v>0.39413029125940185</v>
      </c>
      <c r="AF51" s="12">
        <f t="shared" si="20"/>
        <v>0.39413029125940185</v>
      </c>
      <c r="AK51" s="12">
        <f t="shared" si="6"/>
        <v>0.182</v>
      </c>
      <c r="AM51" s="12">
        <f t="shared" si="7"/>
        <v>0.375</v>
      </c>
      <c r="AN51" s="37"/>
      <c r="AO51" s="12">
        <f t="shared" si="8"/>
        <v>-4.9465753424657477E-2</v>
      </c>
      <c r="AP51" s="12">
        <f t="shared" si="9"/>
        <v>5214.6557776199588</v>
      </c>
      <c r="AQ51" s="12">
        <f t="shared" si="10"/>
        <v>10814.278437451194</v>
      </c>
      <c r="AR51" s="12">
        <f t="shared" si="11"/>
        <v>4081.5888120284603</v>
      </c>
      <c r="AS51" s="12">
        <f t="shared" si="21"/>
        <v>5214.6557776199588</v>
      </c>
      <c r="AT51" s="12">
        <v>5214.6557776199588</v>
      </c>
      <c r="AU51" s="12">
        <f t="shared" si="22"/>
        <v>10814.278437451194</v>
      </c>
      <c r="AV51" s="12">
        <f t="shared" si="23"/>
        <v>10814.278437451194</v>
      </c>
      <c r="AW51" s="12">
        <f t="shared" si="24"/>
        <v>4081.5888120284603</v>
      </c>
      <c r="AX51" s="12">
        <f t="shared" si="25"/>
        <v>4081.5888120284603</v>
      </c>
      <c r="AY51" s="12">
        <f t="shared" si="26"/>
        <v>0.39413029125940185</v>
      </c>
      <c r="AZ51" s="12">
        <f t="shared" si="26"/>
        <v>0.39413029125940185</v>
      </c>
      <c r="BA51" s="12">
        <f t="shared" si="27"/>
        <v>0.375</v>
      </c>
      <c r="BB51" s="12">
        <f t="shared" si="28"/>
        <v>0.375</v>
      </c>
      <c r="BC51" s="12">
        <f t="shared" si="29"/>
        <v>616.70647965033061</v>
      </c>
      <c r="BD51" s="12">
        <f t="shared" si="29"/>
        <v>616.70647965033061</v>
      </c>
      <c r="BE51" s="12">
        <f t="shared" si="30"/>
        <v>0.182</v>
      </c>
      <c r="BF51" s="12">
        <f t="shared" si="12"/>
        <v>603.17766248779469</v>
      </c>
      <c r="BG51" s="12">
        <f t="shared" si="31"/>
        <v>0.375</v>
      </c>
      <c r="BH51" s="37"/>
      <c r="BI51" s="12">
        <f t="shared" si="32"/>
        <v>-4.9465753424657477E-2</v>
      </c>
      <c r="BJ51" s="12">
        <f t="shared" si="42"/>
        <v>-0.70570566717739491</v>
      </c>
      <c r="BK51" s="12">
        <f t="shared" si="42"/>
        <v>2.3688591254352145E-2</v>
      </c>
      <c r="BL51" s="12">
        <f t="shared" si="42"/>
        <v>-0.95069241991590725</v>
      </c>
      <c r="BM51" s="12">
        <f t="shared" si="41"/>
        <v>-0.70570566717739491</v>
      </c>
      <c r="BN51" s="12">
        <f t="shared" si="41"/>
        <v>-0.70570566717739491</v>
      </c>
      <c r="BO51" s="12">
        <f t="shared" si="41"/>
        <v>2.3688591254352145E-2</v>
      </c>
      <c r="BP51" s="12">
        <f t="shared" si="41"/>
        <v>2.3688591254352145E-2</v>
      </c>
      <c r="BQ51" s="12">
        <f t="shared" si="41"/>
        <v>-0.95069241991590725</v>
      </c>
      <c r="BR51" s="12">
        <f t="shared" si="41"/>
        <v>-0.95069241991590725</v>
      </c>
      <c r="BS51" s="12">
        <v>-0.93107373587394682</v>
      </c>
      <c r="BT51" s="12">
        <f t="shared" si="33"/>
        <v>-0.93107373587394682</v>
      </c>
      <c r="BU51" s="12">
        <f t="shared" si="33"/>
        <v>-0.98082925301172619</v>
      </c>
      <c r="BV51" s="12">
        <f t="shared" si="33"/>
        <v>-0.98082925301172619</v>
      </c>
      <c r="BW51" s="12">
        <f t="shared" si="34"/>
        <v>-6.1060629441937055E-2</v>
      </c>
      <c r="BX51" s="12">
        <f t="shared" si="34"/>
        <v>-6.1060629441937055E-2</v>
      </c>
      <c r="BY51" s="12">
        <f t="shared" si="35"/>
        <v>0.182</v>
      </c>
      <c r="BZ51" s="12">
        <f t="shared" si="36"/>
        <v>-8.3242034033952458E-2</v>
      </c>
      <c r="CA51" s="12">
        <f t="shared" si="37"/>
        <v>-0.98082925301172619</v>
      </c>
    </row>
    <row r="52" spans="1:79" x14ac:dyDescent="0.25">
      <c r="A52" s="10">
        <v>1920</v>
      </c>
      <c r="B52" s="6">
        <v>-8.6868852459016169E-2</v>
      </c>
      <c r="C52" s="10">
        <v>213407.66092673733</v>
      </c>
      <c r="D52" s="6">
        <v>13395.836371031466</v>
      </c>
      <c r="E52" s="6">
        <v>4832.4642857142853</v>
      </c>
      <c r="F52" s="6">
        <v>2.7378225117608367E-2</v>
      </c>
      <c r="G52" s="6">
        <v>43729</v>
      </c>
      <c r="H52" s="6">
        <v>0.5</v>
      </c>
      <c r="I52" s="6">
        <v>0.5</v>
      </c>
      <c r="J52" s="4">
        <v>0.20100000000000001</v>
      </c>
      <c r="K52" s="6">
        <v>8348</v>
      </c>
      <c r="L52" s="6">
        <v>20235.465590397755</v>
      </c>
      <c r="M52" s="8">
        <v>0.38700000000000001</v>
      </c>
      <c r="N52" s="12">
        <v>11977.699999999995</v>
      </c>
      <c r="O52" s="12">
        <f t="shared" si="0"/>
        <v>0.12391283297978628</v>
      </c>
      <c r="P52" s="8">
        <v>22000</v>
      </c>
      <c r="Q52" s="8">
        <v>430</v>
      </c>
      <c r="R52" s="8">
        <v>48.339927726098139</v>
      </c>
      <c r="S52" s="8">
        <f t="shared" si="16"/>
        <v>0.39495918221664278</v>
      </c>
      <c r="T52" s="36"/>
      <c r="U52" s="4">
        <f t="shared" si="39"/>
        <v>-8.6868852459016169E-2</v>
      </c>
      <c r="V52" s="29">
        <f t="shared" si="39"/>
        <v>213407.66092673733</v>
      </c>
      <c r="W52" s="29">
        <f t="shared" si="2"/>
        <v>489287.97661232995</v>
      </c>
      <c r="X52" s="29">
        <f t="shared" si="3"/>
        <v>176507.58093176299</v>
      </c>
      <c r="Y52" s="12">
        <f t="shared" si="40"/>
        <v>106703.83046336866</v>
      </c>
      <c r="Z52" s="12">
        <f t="shared" si="40"/>
        <v>106703.83046336866</v>
      </c>
      <c r="AA52" s="12">
        <f t="shared" si="4"/>
        <v>244643.98830616497</v>
      </c>
      <c r="AB52" s="12">
        <f t="shared" si="5"/>
        <v>244643.98830616497</v>
      </c>
      <c r="AC52" s="12">
        <f t="shared" si="18"/>
        <v>88253.790465881495</v>
      </c>
      <c r="AD52" s="12">
        <f t="shared" si="19"/>
        <v>88253.790465881495</v>
      </c>
      <c r="AE52" s="12">
        <v>0.38708563338246771</v>
      </c>
      <c r="AF52" s="12">
        <f t="shared" si="20"/>
        <v>0.38708563338246771</v>
      </c>
      <c r="AK52" s="12">
        <f t="shared" si="6"/>
        <v>0.20100000000000001</v>
      </c>
      <c r="AM52" s="12">
        <f t="shared" si="7"/>
        <v>0.38700000000000001</v>
      </c>
      <c r="AN52" s="37"/>
      <c r="AO52" s="12">
        <f t="shared" si="8"/>
        <v>-8.6868852459016169E-2</v>
      </c>
      <c r="AP52" s="12">
        <f t="shared" si="9"/>
        <v>4880.2319039250233</v>
      </c>
      <c r="AQ52" s="12">
        <f t="shared" si="10"/>
        <v>11189.095945764366</v>
      </c>
      <c r="AR52" s="12">
        <f t="shared" si="11"/>
        <v>4036.3964630282649</v>
      </c>
      <c r="AS52" s="12">
        <f t="shared" si="21"/>
        <v>4880.2319039250233</v>
      </c>
      <c r="AT52" s="12">
        <v>4880.2319039250233</v>
      </c>
      <c r="AU52" s="12">
        <f t="shared" si="22"/>
        <v>11189.095945764366</v>
      </c>
      <c r="AV52" s="12">
        <f t="shared" si="23"/>
        <v>11189.095945764366</v>
      </c>
      <c r="AW52" s="12">
        <f t="shared" si="24"/>
        <v>4036.3964630282649</v>
      </c>
      <c r="AX52" s="12">
        <f t="shared" si="25"/>
        <v>4036.3964630282649</v>
      </c>
      <c r="AY52" s="12">
        <f t="shared" si="26"/>
        <v>0.38708563338246771</v>
      </c>
      <c r="AZ52" s="12">
        <f t="shared" si="26"/>
        <v>0.38708563338246771</v>
      </c>
      <c r="BA52" s="12">
        <f t="shared" si="27"/>
        <v>0.38700000000000001</v>
      </c>
      <c r="BB52" s="12">
        <f t="shared" si="28"/>
        <v>0.38700000000000001</v>
      </c>
      <c r="BC52" s="12">
        <f t="shared" si="29"/>
        <v>578.54483851010116</v>
      </c>
      <c r="BD52" s="12">
        <f t="shared" si="29"/>
        <v>578.54483851010116</v>
      </c>
      <c r="BE52" s="12">
        <f t="shared" si="30"/>
        <v>0.20100000000000001</v>
      </c>
      <c r="BF52" s="12">
        <f t="shared" si="12"/>
        <v>570.4471436754759</v>
      </c>
      <c r="BG52" s="12">
        <f t="shared" si="31"/>
        <v>0.38700000000000001</v>
      </c>
      <c r="BH52" s="37"/>
      <c r="BI52" s="12">
        <f t="shared" si="32"/>
        <v>-8.6868852459016169E-2</v>
      </c>
      <c r="BJ52" s="12">
        <f t="shared" si="42"/>
        <v>-0.77198600721053834</v>
      </c>
      <c r="BK52" s="12">
        <f t="shared" si="42"/>
        <v>5.7760980554201265E-2</v>
      </c>
      <c r="BL52" s="12">
        <f t="shared" si="42"/>
        <v>-0.96182641790363876</v>
      </c>
      <c r="BM52" s="12">
        <f t="shared" si="41"/>
        <v>-0.77198600721053834</v>
      </c>
      <c r="BN52" s="12">
        <f t="shared" si="41"/>
        <v>-0.77198600721053834</v>
      </c>
      <c r="BO52" s="12">
        <f t="shared" si="41"/>
        <v>5.7760980554201265E-2</v>
      </c>
      <c r="BP52" s="12">
        <f t="shared" si="41"/>
        <v>5.7760980554201265E-2</v>
      </c>
      <c r="BQ52" s="12">
        <f t="shared" si="41"/>
        <v>-0.96182641790363876</v>
      </c>
      <c r="BR52" s="12">
        <f t="shared" si="41"/>
        <v>-0.96182641790363876</v>
      </c>
      <c r="BS52" s="12">
        <v>-0.94910933553993548</v>
      </c>
      <c r="BT52" s="12">
        <f t="shared" si="33"/>
        <v>-0.94910933553993548</v>
      </c>
      <c r="BU52" s="12">
        <f t="shared" si="33"/>
        <v>-0.9493305859523552</v>
      </c>
      <c r="BV52" s="12">
        <f t="shared" si="33"/>
        <v>-0.9493305859523552</v>
      </c>
      <c r="BW52" s="12">
        <f t="shared" si="34"/>
        <v>-0.12493776649884356</v>
      </c>
      <c r="BX52" s="12">
        <f t="shared" si="34"/>
        <v>-0.12493776649884356</v>
      </c>
      <c r="BY52" s="12">
        <f t="shared" si="35"/>
        <v>0.20100000000000001</v>
      </c>
      <c r="BZ52" s="12">
        <f t="shared" si="36"/>
        <v>-0.13903330247012488</v>
      </c>
      <c r="CA52" s="12">
        <f t="shared" si="37"/>
        <v>-0.9493305859523552</v>
      </c>
    </row>
    <row r="53" spans="1:79" x14ac:dyDescent="0.25">
      <c r="A53" s="10">
        <v>1921</v>
      </c>
      <c r="B53" s="6">
        <v>0.14691780821917816</v>
      </c>
      <c r="C53" s="10">
        <v>192683.862867877</v>
      </c>
      <c r="D53" s="6">
        <v>10975.690151655666</v>
      </c>
      <c r="E53" s="6">
        <v>4048.1324884792625</v>
      </c>
      <c r="F53" s="6">
        <v>2.4908710990076841E-2</v>
      </c>
      <c r="G53" s="6">
        <v>43964.9</v>
      </c>
      <c r="H53" s="6">
        <v>0.5</v>
      </c>
      <c r="I53" s="6">
        <v>0.5</v>
      </c>
      <c r="J53" s="4">
        <v>0.1976</v>
      </c>
      <c r="K53" s="6">
        <v>6633</v>
      </c>
      <c r="L53" s="6">
        <v>17853.708321074198</v>
      </c>
      <c r="M53" s="8">
        <v>0.37200000000000005</v>
      </c>
      <c r="N53" s="12">
        <v>13706.874999999995</v>
      </c>
      <c r="O53" s="12">
        <f t="shared" si="0"/>
        <v>6.0097991520290051E-2</v>
      </c>
      <c r="P53" s="8">
        <v>20065.708321074198</v>
      </c>
      <c r="Q53" s="8">
        <v>2212</v>
      </c>
      <c r="R53" s="8">
        <v>46.256303181091013</v>
      </c>
      <c r="S53" s="8">
        <f t="shared" si="16"/>
        <v>0.34297590853006932</v>
      </c>
      <c r="T53" s="36"/>
      <c r="U53" s="4">
        <f t="shared" si="39"/>
        <v>0.14691780821917816</v>
      </c>
      <c r="V53" s="29">
        <f t="shared" si="39"/>
        <v>192683.862867877</v>
      </c>
      <c r="W53" s="29">
        <f t="shared" si="2"/>
        <v>440636.61728734872</v>
      </c>
      <c r="X53" s="29">
        <f t="shared" si="3"/>
        <v>162518.7465578593</v>
      </c>
      <c r="Y53" s="12">
        <f t="shared" si="40"/>
        <v>96341.931433938502</v>
      </c>
      <c r="Z53" s="12">
        <f t="shared" si="40"/>
        <v>96341.931433938502</v>
      </c>
      <c r="AA53" s="12">
        <f t="shared" si="4"/>
        <v>220318.30864367436</v>
      </c>
      <c r="AB53" s="12">
        <f t="shared" si="5"/>
        <v>220318.30864367436</v>
      </c>
      <c r="AC53" s="12">
        <f t="shared" si="18"/>
        <v>81259.373278929648</v>
      </c>
      <c r="AD53" s="12">
        <f t="shared" si="19"/>
        <v>81259.373278929648</v>
      </c>
      <c r="AE53" s="12">
        <v>0.3004826238843803</v>
      </c>
      <c r="AF53" s="12">
        <f t="shared" si="20"/>
        <v>0.3004826238843803</v>
      </c>
      <c r="AK53" s="12">
        <f t="shared" si="6"/>
        <v>0.1976</v>
      </c>
      <c r="AM53" s="12">
        <f t="shared" si="7"/>
        <v>0.37200000000000005</v>
      </c>
      <c r="AN53" s="37"/>
      <c r="AO53" s="12">
        <f t="shared" si="8"/>
        <v>0.14691780821917816</v>
      </c>
      <c r="AP53" s="12">
        <f t="shared" si="9"/>
        <v>4382.6748808225884</v>
      </c>
      <c r="AQ53" s="12">
        <f t="shared" si="10"/>
        <v>10022.463767399648</v>
      </c>
      <c r="AR53" s="12">
        <f t="shared" si="11"/>
        <v>3696.556720426051</v>
      </c>
      <c r="AS53" s="12">
        <f t="shared" si="21"/>
        <v>4382.6748808225884</v>
      </c>
      <c r="AT53" s="12">
        <v>4382.6748808225884</v>
      </c>
      <c r="AU53" s="12">
        <f t="shared" si="22"/>
        <v>10022.463767399648</v>
      </c>
      <c r="AV53" s="12">
        <f t="shared" si="23"/>
        <v>10022.463767399648</v>
      </c>
      <c r="AW53" s="12">
        <f t="shared" si="24"/>
        <v>3696.556720426051</v>
      </c>
      <c r="AX53" s="12">
        <f t="shared" si="25"/>
        <v>3696.556720426051</v>
      </c>
      <c r="AY53" s="12">
        <f t="shared" si="26"/>
        <v>0.3004826238843803</v>
      </c>
      <c r="AZ53" s="12">
        <f t="shared" si="26"/>
        <v>0.3004826238843803</v>
      </c>
      <c r="BA53" s="12">
        <f t="shared" si="27"/>
        <v>0.37200000000000005</v>
      </c>
      <c r="BB53" s="12">
        <f t="shared" si="28"/>
        <v>0.37200000000000005</v>
      </c>
      <c r="BC53" s="12">
        <f t="shared" si="29"/>
        <v>641.17023380432465</v>
      </c>
      <c r="BD53" s="12">
        <f t="shared" si="29"/>
        <v>641.17023380432465</v>
      </c>
      <c r="BE53" s="12">
        <f t="shared" si="30"/>
        <v>0.1976</v>
      </c>
      <c r="BF53" s="12">
        <f t="shared" si="12"/>
        <v>584.47020346801776</v>
      </c>
      <c r="BG53" s="12">
        <f t="shared" si="31"/>
        <v>0.37200000000000005</v>
      </c>
      <c r="BH53" s="37"/>
      <c r="BI53" s="12">
        <f t="shared" si="32"/>
        <v>0.14691780821917816</v>
      </c>
      <c r="BJ53" s="12">
        <f t="shared" si="42"/>
        <v>-0.87951950587352135</v>
      </c>
      <c r="BK53" s="12">
        <f t="shared" si="42"/>
        <v>-5.2349796840615963E-2</v>
      </c>
      <c r="BL53" s="12">
        <f t="shared" si="42"/>
        <v>-1.0497769769854968</v>
      </c>
      <c r="BM53" s="12">
        <f t="shared" si="41"/>
        <v>-0.87951950587352135</v>
      </c>
      <c r="BN53" s="12">
        <f t="shared" si="41"/>
        <v>-0.87951950587352135</v>
      </c>
      <c r="BO53" s="12">
        <f t="shared" si="41"/>
        <v>-5.2349796840615963E-2</v>
      </c>
      <c r="BP53" s="12">
        <f t="shared" si="41"/>
        <v>-5.2349796840615963E-2</v>
      </c>
      <c r="BQ53" s="12">
        <f t="shared" si="41"/>
        <v>-1.0497769769854968</v>
      </c>
      <c r="BR53" s="12">
        <f t="shared" si="41"/>
        <v>-1.0497769769854968</v>
      </c>
      <c r="BS53" s="12">
        <v>-1.202365350690793</v>
      </c>
      <c r="BT53" s="12">
        <f t="shared" si="33"/>
        <v>-1.202365350690793</v>
      </c>
      <c r="BU53" s="12">
        <f t="shared" si="33"/>
        <v>-0.9888614247089903</v>
      </c>
      <c r="BV53" s="12">
        <f t="shared" si="33"/>
        <v>-0.9888614247089903</v>
      </c>
      <c r="BW53" s="12">
        <f t="shared" si="34"/>
        <v>-2.2158821337780594E-2</v>
      </c>
      <c r="BX53" s="12">
        <f t="shared" si="34"/>
        <v>-2.2158821337780594E-2</v>
      </c>
      <c r="BY53" s="12">
        <f t="shared" si="35"/>
        <v>0.1976</v>
      </c>
      <c r="BZ53" s="12">
        <f t="shared" si="36"/>
        <v>-0.11474801655809376</v>
      </c>
      <c r="CA53" s="12">
        <f t="shared" si="37"/>
        <v>-0.9888614247089903</v>
      </c>
    </row>
    <row r="54" spans="1:79" x14ac:dyDescent="0.25">
      <c r="A54" s="10">
        <v>1922</v>
      </c>
      <c r="B54" s="6">
        <v>0.17693150684931505</v>
      </c>
      <c r="C54" s="10">
        <v>202913.93112085137</v>
      </c>
      <c r="D54" s="6">
        <v>9196.5556336280479</v>
      </c>
      <c r="E54" s="6">
        <v>3637.338709677419</v>
      </c>
      <c r="F54" s="6">
        <v>2.149420403645342E-2</v>
      </c>
      <c r="G54" s="6">
        <v>44393.5</v>
      </c>
      <c r="H54" s="6">
        <v>0.5</v>
      </c>
      <c r="I54" s="6">
        <v>0.5</v>
      </c>
      <c r="J54" s="4">
        <v>0.19420000000000001</v>
      </c>
      <c r="K54" s="6">
        <v>5625</v>
      </c>
      <c r="L54" s="6">
        <v>17820.808367165584</v>
      </c>
      <c r="M54" s="8">
        <v>0.316</v>
      </c>
      <c r="N54" s="12">
        <v>12652.499999999996</v>
      </c>
      <c r="O54" s="12">
        <f t="shared" si="0"/>
        <v>4.5904402465681171E-2</v>
      </c>
      <c r="P54" s="8">
        <v>19729.808367165584</v>
      </c>
      <c r="Q54" s="8">
        <v>1909</v>
      </c>
      <c r="R54" s="8">
        <v>46.715412985036039</v>
      </c>
      <c r="S54" s="8">
        <f t="shared" si="16"/>
        <v>0.35162802357505663</v>
      </c>
      <c r="T54" s="36"/>
      <c r="U54" s="4">
        <f t="shared" si="39"/>
        <v>0.17693150684931505</v>
      </c>
      <c r="V54" s="29">
        <f t="shared" si="39"/>
        <v>202913.93112085137</v>
      </c>
      <c r="W54" s="29">
        <f t="shared" si="2"/>
        <v>427862.11659808434</v>
      </c>
      <c r="X54" s="29">
        <f t="shared" si="3"/>
        <v>169224.16403550556</v>
      </c>
      <c r="Y54" s="12">
        <f t="shared" si="40"/>
        <v>101456.96556042568</v>
      </c>
      <c r="Z54" s="12">
        <f t="shared" si="40"/>
        <v>101456.96556042568</v>
      </c>
      <c r="AA54" s="12">
        <f t="shared" si="4"/>
        <v>213931.05829904217</v>
      </c>
      <c r="AB54" s="12">
        <f t="shared" si="5"/>
        <v>213931.05829904217</v>
      </c>
      <c r="AC54" s="12">
        <f t="shared" si="18"/>
        <v>84612.082017752778</v>
      </c>
      <c r="AD54" s="12">
        <f t="shared" si="19"/>
        <v>84612.082017752778</v>
      </c>
      <c r="AE54" s="12">
        <v>0.31396093894147969</v>
      </c>
      <c r="AF54" s="12">
        <f t="shared" si="20"/>
        <v>0.31396093894147969</v>
      </c>
      <c r="AK54" s="12">
        <f t="shared" si="6"/>
        <v>0.19420000000000001</v>
      </c>
      <c r="AM54" s="12">
        <f t="shared" si="7"/>
        <v>0.316</v>
      </c>
      <c r="AN54" s="37"/>
      <c r="AO54" s="12">
        <f t="shared" si="8"/>
        <v>0.17693150684931505</v>
      </c>
      <c r="AP54" s="12">
        <f t="shared" si="9"/>
        <v>4570.8027328516873</v>
      </c>
      <c r="AQ54" s="12">
        <f t="shared" si="10"/>
        <v>9637.9451180484612</v>
      </c>
      <c r="AR54" s="12">
        <f t="shared" si="11"/>
        <v>3811.9130961853775</v>
      </c>
      <c r="AS54" s="12">
        <f t="shared" si="21"/>
        <v>4570.8027328516873</v>
      </c>
      <c r="AT54" s="12">
        <v>4570.8027328516873</v>
      </c>
      <c r="AU54" s="12">
        <f t="shared" si="22"/>
        <v>9637.9451180484612</v>
      </c>
      <c r="AV54" s="12">
        <f t="shared" si="23"/>
        <v>9637.9451180484612</v>
      </c>
      <c r="AW54" s="12">
        <f t="shared" si="24"/>
        <v>3811.9130961853775</v>
      </c>
      <c r="AX54" s="12">
        <f t="shared" si="25"/>
        <v>3811.9130961853775</v>
      </c>
      <c r="AY54" s="12">
        <f t="shared" si="26"/>
        <v>0.31396093894147969</v>
      </c>
      <c r="AZ54" s="12">
        <f t="shared" si="26"/>
        <v>0.31396093894147969</v>
      </c>
      <c r="BA54" s="12">
        <f t="shared" si="27"/>
        <v>0.316</v>
      </c>
      <c r="BB54" s="12">
        <f t="shared" si="28"/>
        <v>0.316</v>
      </c>
      <c r="BC54" s="12">
        <f t="shared" si="29"/>
        <v>656.12141107066464</v>
      </c>
      <c r="BD54" s="12">
        <f t="shared" si="29"/>
        <v>656.12141107066464</v>
      </c>
      <c r="BE54" s="12">
        <f t="shared" si="30"/>
        <v>0.19420000000000001</v>
      </c>
      <c r="BF54" s="12">
        <f t="shared" si="12"/>
        <v>606.09221814717046</v>
      </c>
      <c r="BG54" s="12">
        <f t="shared" si="31"/>
        <v>0.316</v>
      </c>
      <c r="BH54" s="37"/>
      <c r="BI54" s="12">
        <f t="shared" si="32"/>
        <v>0.17693150684931505</v>
      </c>
      <c r="BJ54" s="12">
        <f t="shared" si="42"/>
        <v>-0.8374899050588448</v>
      </c>
      <c r="BK54" s="12">
        <f t="shared" si="42"/>
        <v>-9.1470823370572454E-2</v>
      </c>
      <c r="BL54" s="12">
        <f t="shared" si="42"/>
        <v>-1.0190475591435213</v>
      </c>
      <c r="BM54" s="12">
        <f t="shared" si="41"/>
        <v>-0.8374899050588448</v>
      </c>
      <c r="BN54" s="12">
        <f t="shared" si="41"/>
        <v>-0.8374899050588448</v>
      </c>
      <c r="BO54" s="12">
        <f t="shared" si="41"/>
        <v>-9.1470823370572454E-2</v>
      </c>
      <c r="BP54" s="12">
        <f t="shared" si="41"/>
        <v>-9.1470823370572454E-2</v>
      </c>
      <c r="BQ54" s="12">
        <f t="shared" si="41"/>
        <v>-1.0190475591435213</v>
      </c>
      <c r="BR54" s="12">
        <f t="shared" si="41"/>
        <v>-1.0190475591435213</v>
      </c>
      <c r="BS54" s="12">
        <v>-1.1584866990875333</v>
      </c>
      <c r="BT54" s="12">
        <f t="shared" si="33"/>
        <v>-1.1584866990875333</v>
      </c>
      <c r="BU54" s="12">
        <f t="shared" si="33"/>
        <v>-1.152013065395225</v>
      </c>
      <c r="BV54" s="12">
        <f t="shared" si="33"/>
        <v>-1.152013065395225</v>
      </c>
      <c r="BW54" s="12">
        <f t="shared" si="34"/>
        <v>8.9203131360083752E-4</v>
      </c>
      <c r="BX54" s="12">
        <f t="shared" si="34"/>
        <v>8.9203131360083752E-4</v>
      </c>
      <c r="BY54" s="12">
        <f t="shared" si="35"/>
        <v>0.19420000000000001</v>
      </c>
      <c r="BZ54" s="12">
        <f t="shared" si="36"/>
        <v>-7.8421668705121961E-2</v>
      </c>
      <c r="CA54" s="12">
        <f t="shared" si="37"/>
        <v>-1.152013065395225</v>
      </c>
    </row>
    <row r="55" spans="1:79" x14ac:dyDescent="0.25">
      <c r="A55" s="10">
        <v>1923</v>
      </c>
      <c r="B55" s="6">
        <v>9.4931506849314923E-2</v>
      </c>
      <c r="C55" s="10">
        <v>208925.41452723832</v>
      </c>
      <c r="D55" s="6">
        <v>8385.4796033507519</v>
      </c>
      <c r="E55" s="6">
        <v>3517.7281105990783</v>
      </c>
      <c r="F55" s="6">
        <v>1.9923973343292194E-2</v>
      </c>
      <c r="G55" s="6">
        <v>44628.1</v>
      </c>
      <c r="H55" s="6">
        <v>0.5</v>
      </c>
      <c r="I55" s="6">
        <v>0.5</v>
      </c>
      <c r="J55" s="4">
        <v>0.1908</v>
      </c>
      <c r="K55" s="6">
        <v>5429</v>
      </c>
      <c r="L55" s="6">
        <v>18051.108044525878</v>
      </c>
      <c r="M55" s="8">
        <v>0.30099999999999999</v>
      </c>
      <c r="N55" s="12">
        <v>12989.899999999996</v>
      </c>
      <c r="O55" s="12">
        <f t="shared" si="0"/>
        <v>1.5168062517767478E-2</v>
      </c>
      <c r="P55" s="8">
        <v>19618.108044525878</v>
      </c>
      <c r="Q55" s="8">
        <v>1567</v>
      </c>
      <c r="R55" s="8">
        <v>46.208496633702033</v>
      </c>
      <c r="S55" s="8">
        <f t="shared" si="16"/>
        <v>0.35431320365557717</v>
      </c>
      <c r="T55" s="36"/>
      <c r="U55" s="4">
        <f t="shared" si="39"/>
        <v>9.4931506849314923E-2</v>
      </c>
      <c r="V55" s="29">
        <f t="shared" si="39"/>
        <v>208925.41452723832</v>
      </c>
      <c r="W55" s="29">
        <f t="shared" si="2"/>
        <v>420873.86179794767</v>
      </c>
      <c r="X55" s="29">
        <f t="shared" si="3"/>
        <v>176557.55957851611</v>
      </c>
      <c r="Y55" s="12">
        <f t="shared" si="40"/>
        <v>104462.70726361916</v>
      </c>
      <c r="Z55" s="12">
        <f t="shared" si="40"/>
        <v>104462.70726361916</v>
      </c>
      <c r="AA55" s="12">
        <f t="shared" si="4"/>
        <v>210436.93089897383</v>
      </c>
      <c r="AB55" s="12">
        <f t="shared" si="5"/>
        <v>210436.93089897383</v>
      </c>
      <c r="AC55" s="12">
        <f t="shared" si="18"/>
        <v>88278.779789258057</v>
      </c>
      <c r="AD55" s="12">
        <f t="shared" si="19"/>
        <v>88278.779789258057</v>
      </c>
      <c r="AE55" s="12">
        <v>0.32355560203030409</v>
      </c>
      <c r="AF55" s="12">
        <f t="shared" si="20"/>
        <v>0.32355560203030409</v>
      </c>
      <c r="AK55" s="12">
        <f t="shared" si="6"/>
        <v>0.1908</v>
      </c>
      <c r="AM55" s="12">
        <f t="shared" si="7"/>
        <v>0.30099999999999999</v>
      </c>
      <c r="AN55" s="37"/>
      <c r="AO55" s="12">
        <f t="shared" si="8"/>
        <v>9.4931506849314923E-2</v>
      </c>
      <c r="AP55" s="12">
        <f t="shared" si="9"/>
        <v>4681.4767943792885</v>
      </c>
      <c r="AQ55" s="12">
        <f t="shared" si="10"/>
        <v>9430.6919137930508</v>
      </c>
      <c r="AR55" s="12">
        <f t="shared" si="11"/>
        <v>3956.1970950705077</v>
      </c>
      <c r="AS55" s="12">
        <f t="shared" si="21"/>
        <v>4681.4767943792885</v>
      </c>
      <c r="AT55" s="12">
        <v>4681.4767943792885</v>
      </c>
      <c r="AU55" s="12">
        <f t="shared" si="22"/>
        <v>9430.6919137930508</v>
      </c>
      <c r="AV55" s="12">
        <f t="shared" si="23"/>
        <v>9430.6919137930508</v>
      </c>
      <c r="AW55" s="12">
        <f t="shared" si="24"/>
        <v>3956.1970950705077</v>
      </c>
      <c r="AX55" s="12">
        <f t="shared" si="25"/>
        <v>3956.1970950705077</v>
      </c>
      <c r="AY55" s="12">
        <f t="shared" si="26"/>
        <v>0.32355560203030409</v>
      </c>
      <c r="AZ55" s="12">
        <f t="shared" si="26"/>
        <v>0.32355560203030409</v>
      </c>
      <c r="BA55" s="12">
        <f t="shared" si="27"/>
        <v>0.30099999999999999</v>
      </c>
      <c r="BB55" s="12">
        <f t="shared" si="28"/>
        <v>0.30099999999999999</v>
      </c>
      <c r="BC55" s="12">
        <f t="shared" si="29"/>
        <v>662.30122947432142</v>
      </c>
      <c r="BD55" s="12">
        <f t="shared" si="29"/>
        <v>662.30122947432142</v>
      </c>
      <c r="BE55" s="12">
        <f t="shared" si="30"/>
        <v>0.1908</v>
      </c>
      <c r="BF55" s="12">
        <f t="shared" si="12"/>
        <v>621.51078883757305</v>
      </c>
      <c r="BG55" s="12">
        <f t="shared" si="31"/>
        <v>0.30099999999999999</v>
      </c>
      <c r="BH55" s="37"/>
      <c r="BI55" s="12">
        <f t="shared" si="32"/>
        <v>9.4931506849314923E-2</v>
      </c>
      <c r="BJ55" s="12">
        <f t="shared" si="42"/>
        <v>-0.81356513273530451</v>
      </c>
      <c r="BK55" s="12">
        <f t="shared" si="42"/>
        <v>-0.11320927960994663</v>
      </c>
      <c r="BL55" s="12">
        <f t="shared" si="42"/>
        <v>-0.98189551291569444</v>
      </c>
      <c r="BM55" s="12">
        <f t="shared" si="41"/>
        <v>-0.81356513273530451</v>
      </c>
      <c r="BN55" s="12">
        <f t="shared" si="41"/>
        <v>-0.81356513273530451</v>
      </c>
      <c r="BO55" s="12">
        <f t="shared" si="41"/>
        <v>-0.11320927960994663</v>
      </c>
      <c r="BP55" s="12">
        <f t="shared" si="41"/>
        <v>-0.11320927960994663</v>
      </c>
      <c r="BQ55" s="12">
        <f t="shared" si="41"/>
        <v>-0.98189551291569444</v>
      </c>
      <c r="BR55" s="12">
        <f t="shared" si="41"/>
        <v>-0.98189551291569444</v>
      </c>
      <c r="BS55" s="12">
        <v>-1.1283843033641745</v>
      </c>
      <c r="BT55" s="12">
        <f t="shared" si="33"/>
        <v>-1.1283843033641745</v>
      </c>
      <c r="BU55" s="12">
        <f t="shared" si="33"/>
        <v>-1.2006450142332614</v>
      </c>
      <c r="BV55" s="12">
        <f t="shared" si="33"/>
        <v>-1.2006450142332614</v>
      </c>
      <c r="BW55" s="12">
        <f t="shared" si="34"/>
        <v>1.0266663502602434E-2</v>
      </c>
      <c r="BX55" s="12">
        <f t="shared" si="34"/>
        <v>1.0266663502602434E-2</v>
      </c>
      <c r="BY55" s="12">
        <f t="shared" si="35"/>
        <v>0.1908</v>
      </c>
      <c r="BZ55" s="12">
        <f t="shared" si="36"/>
        <v>-5.3300548204733678E-2</v>
      </c>
      <c r="CA55" s="12">
        <f t="shared" si="37"/>
        <v>-1.2006450142332614</v>
      </c>
    </row>
    <row r="56" spans="1:79" x14ac:dyDescent="0.25">
      <c r="A56" s="10">
        <v>1924</v>
      </c>
      <c r="B56" s="6">
        <v>4.7000000000000174E-2</v>
      </c>
      <c r="C56" s="10">
        <v>218786.35660613622</v>
      </c>
      <c r="D56" s="6">
        <v>8346.2339889824943</v>
      </c>
      <c r="E56" s="6">
        <v>3608.9066820276498</v>
      </c>
      <c r="F56" s="6">
        <v>1.9524271395805669E-2</v>
      </c>
      <c r="G56" s="6">
        <v>44934.6</v>
      </c>
      <c r="H56" s="6">
        <v>0.5</v>
      </c>
      <c r="I56" s="6">
        <v>0.5</v>
      </c>
      <c r="J56" s="4">
        <v>0.18740000000000001</v>
      </c>
      <c r="K56" s="6">
        <v>5544</v>
      </c>
      <c r="L56" s="6">
        <v>18322.283422196873</v>
      </c>
      <c r="M56" s="8">
        <v>0.30299999999999999</v>
      </c>
      <c r="N56" s="12">
        <v>15140.824999999995</v>
      </c>
      <c r="O56" s="12">
        <f t="shared" si="0"/>
        <v>3.1273171860593418E-2</v>
      </c>
      <c r="P56" s="8">
        <v>19726.283422196873</v>
      </c>
      <c r="Q56" s="8">
        <v>1404</v>
      </c>
      <c r="R56" s="8">
        <v>45.623940927851827</v>
      </c>
      <c r="S56" s="8">
        <f t="shared" si="16"/>
        <v>0.35313915898666731</v>
      </c>
      <c r="T56" s="36"/>
      <c r="U56" s="4">
        <f t="shared" si="39"/>
        <v>4.7000000000000174E-2</v>
      </c>
      <c r="V56" s="29">
        <f t="shared" si="39"/>
        <v>218786.35660613622</v>
      </c>
      <c r="W56" s="29">
        <f t="shared" si="2"/>
        <v>427479.9207501022</v>
      </c>
      <c r="X56" s="29">
        <f t="shared" si="3"/>
        <v>184842.0670285775</v>
      </c>
      <c r="Y56" s="12">
        <f t="shared" si="40"/>
        <v>109393.17830306811</v>
      </c>
      <c r="Z56" s="12">
        <f t="shared" si="40"/>
        <v>109393.17830306811</v>
      </c>
      <c r="AA56" s="12">
        <f t="shared" si="4"/>
        <v>213739.9603750511</v>
      </c>
      <c r="AB56" s="12">
        <f t="shared" si="5"/>
        <v>213739.9603750511</v>
      </c>
      <c r="AC56" s="12">
        <f t="shared" si="18"/>
        <v>92421.033514288749</v>
      </c>
      <c r="AD56" s="12">
        <f t="shared" si="19"/>
        <v>92421.033514288749</v>
      </c>
      <c r="AE56" s="12">
        <v>0.32607881024123603</v>
      </c>
      <c r="AF56" s="12">
        <f t="shared" si="20"/>
        <v>0.32607881024123603</v>
      </c>
      <c r="AK56" s="12">
        <f t="shared" si="6"/>
        <v>0.18740000000000001</v>
      </c>
      <c r="AM56" s="12">
        <f t="shared" si="7"/>
        <v>0.30299999999999999</v>
      </c>
      <c r="AN56" s="37"/>
      <c r="AO56" s="12">
        <f t="shared" si="8"/>
        <v>4.7000000000000174E-2</v>
      </c>
      <c r="AP56" s="12">
        <f t="shared" si="9"/>
        <v>4868.9953088741468</v>
      </c>
      <c r="AQ56" s="12">
        <f t="shared" si="10"/>
        <v>9513.3799065776093</v>
      </c>
      <c r="AR56" s="12">
        <f t="shared" si="11"/>
        <v>4113.5798923007551</v>
      </c>
      <c r="AS56" s="12">
        <f t="shared" si="21"/>
        <v>4868.9953088741468</v>
      </c>
      <c r="AT56" s="12">
        <v>4868.9953088741468</v>
      </c>
      <c r="AU56" s="12">
        <f t="shared" si="22"/>
        <v>9513.3799065776093</v>
      </c>
      <c r="AV56" s="12">
        <f t="shared" si="23"/>
        <v>9513.3799065776093</v>
      </c>
      <c r="AW56" s="12">
        <f t="shared" si="24"/>
        <v>4113.5798923007551</v>
      </c>
      <c r="AX56" s="12">
        <f t="shared" si="25"/>
        <v>4113.5798923007551</v>
      </c>
      <c r="AY56" s="12">
        <f t="shared" si="26"/>
        <v>0.32607881024123603</v>
      </c>
      <c r="AZ56" s="12">
        <f t="shared" si="26"/>
        <v>0.32607881024123603</v>
      </c>
      <c r="BA56" s="12">
        <f t="shared" si="27"/>
        <v>0.30299999999999999</v>
      </c>
      <c r="BB56" s="12">
        <f t="shared" si="28"/>
        <v>0.30299999999999999</v>
      </c>
      <c r="BC56" s="12">
        <f t="shared" si="29"/>
        <v>683.3026415660936</v>
      </c>
      <c r="BD56" s="12">
        <f t="shared" si="29"/>
        <v>683.3026415660936</v>
      </c>
      <c r="BE56" s="12">
        <f t="shared" si="30"/>
        <v>0.18740000000000001</v>
      </c>
      <c r="BF56" s="12">
        <f t="shared" si="12"/>
        <v>646.21463471768789</v>
      </c>
      <c r="BG56" s="12">
        <f t="shared" si="31"/>
        <v>0.30299999999999999</v>
      </c>
      <c r="BH56" s="37"/>
      <c r="BI56" s="12">
        <f t="shared" si="32"/>
        <v>4.7000000000000174E-2</v>
      </c>
      <c r="BJ56" s="12">
        <f t="shared" si="42"/>
        <v>-0.77429113351053791</v>
      </c>
      <c r="BK56" s="12">
        <f t="shared" si="42"/>
        <v>-0.10447952829822489</v>
      </c>
      <c r="BL56" s="12">
        <f t="shared" si="42"/>
        <v>-0.9428850778277581</v>
      </c>
      <c r="BM56" s="12">
        <f t="shared" si="41"/>
        <v>-0.77429113351053791</v>
      </c>
      <c r="BN56" s="12">
        <f t="shared" si="41"/>
        <v>-0.77429113351053791</v>
      </c>
      <c r="BO56" s="12">
        <f t="shared" si="41"/>
        <v>-0.10447952829822489</v>
      </c>
      <c r="BP56" s="12">
        <f t="shared" si="41"/>
        <v>-0.10447952829822489</v>
      </c>
      <c r="BQ56" s="12">
        <f t="shared" si="41"/>
        <v>-0.9428850778277581</v>
      </c>
      <c r="BR56" s="12">
        <f t="shared" si="41"/>
        <v>-0.9428850778277581</v>
      </c>
      <c r="BS56" s="12">
        <v>-1.1206161776258146</v>
      </c>
      <c r="BT56" s="12">
        <f t="shared" si="33"/>
        <v>-1.1206161776258146</v>
      </c>
      <c r="BU56" s="12">
        <f t="shared" si="33"/>
        <v>-1.194022473472768</v>
      </c>
      <c r="BV56" s="12">
        <f t="shared" si="33"/>
        <v>-1.194022473472768</v>
      </c>
      <c r="BW56" s="12">
        <f t="shared" si="34"/>
        <v>4.1484049317000248E-2</v>
      </c>
      <c r="BX56" s="12">
        <f t="shared" si="34"/>
        <v>4.1484049317000248E-2</v>
      </c>
      <c r="BY56" s="12">
        <f t="shared" si="35"/>
        <v>0.18740000000000001</v>
      </c>
      <c r="BZ56" s="12">
        <f t="shared" si="36"/>
        <v>-1.4322117873185535E-2</v>
      </c>
      <c r="CA56" s="12">
        <f t="shared" si="37"/>
        <v>-1.194022473472768</v>
      </c>
    </row>
    <row r="57" spans="1:79" x14ac:dyDescent="0.25">
      <c r="A57" s="10">
        <v>1925</v>
      </c>
      <c r="B57" s="6">
        <v>4.2780821917808243E-2</v>
      </c>
      <c r="C57" s="10">
        <v>226485.27395115816</v>
      </c>
      <c r="D57" s="6">
        <v>8359.3158604385808</v>
      </c>
      <c r="E57" s="6">
        <v>3678.516129032258</v>
      </c>
      <c r="F57" s="6">
        <v>1.9474141191576012E-2</v>
      </c>
      <c r="G57" s="6">
        <v>45085</v>
      </c>
      <c r="H57" s="6">
        <v>0.5</v>
      </c>
      <c r="I57" s="6">
        <v>0.5</v>
      </c>
      <c r="J57" s="4">
        <v>0.184</v>
      </c>
      <c r="K57" s="6">
        <v>5506</v>
      </c>
      <c r="L57" s="6">
        <v>18531.646765251684</v>
      </c>
      <c r="M57" s="8">
        <v>0.29699999999999999</v>
      </c>
      <c r="N57" s="12">
        <v>17249.574999999993</v>
      </c>
      <c r="O57" s="12">
        <f t="shared" si="0"/>
        <v>5.9569740729744636E-2</v>
      </c>
      <c r="P57" s="8">
        <v>20090.646765251684</v>
      </c>
      <c r="Q57" s="8">
        <v>1559</v>
      </c>
      <c r="R57" s="8">
        <v>46.079361863544257</v>
      </c>
      <c r="S57" s="8">
        <f t="shared" si="16"/>
        <v>0.35419734831547878</v>
      </c>
      <c r="T57" s="36"/>
      <c r="U57" s="4">
        <f t="shared" si="39"/>
        <v>4.2780821917808243E-2</v>
      </c>
      <c r="V57" s="29">
        <f t="shared" si="39"/>
        <v>226485.27395115816</v>
      </c>
      <c r="W57" s="29">
        <f t="shared" si="2"/>
        <v>429252.0927215314</v>
      </c>
      <c r="X57" s="29">
        <f t="shared" si="3"/>
        <v>188892.34153357605</v>
      </c>
      <c r="Y57" s="12">
        <f t="shared" si="40"/>
        <v>113242.63697557908</v>
      </c>
      <c r="Z57" s="12">
        <f t="shared" si="40"/>
        <v>113242.63697557908</v>
      </c>
      <c r="AA57" s="12">
        <f t="shared" si="4"/>
        <v>214626.0463607657</v>
      </c>
      <c r="AB57" s="12">
        <f t="shared" si="5"/>
        <v>214626.0463607657</v>
      </c>
      <c r="AC57" s="12">
        <f t="shared" si="18"/>
        <v>94446.170766788026</v>
      </c>
      <c r="AD57" s="12">
        <f t="shared" si="19"/>
        <v>94446.170766788026</v>
      </c>
      <c r="AE57" s="12">
        <v>0.32440001443475541</v>
      </c>
      <c r="AF57" s="12">
        <f t="shared" si="20"/>
        <v>0.32440001443475541</v>
      </c>
      <c r="AK57" s="12">
        <f t="shared" si="6"/>
        <v>0.184</v>
      </c>
      <c r="AM57" s="12">
        <f t="shared" si="7"/>
        <v>0.29699999999999999</v>
      </c>
      <c r="AN57" s="37"/>
      <c r="AO57" s="12">
        <f t="shared" si="8"/>
        <v>4.2780821917808243E-2</v>
      </c>
      <c r="AP57" s="12">
        <f t="shared" si="9"/>
        <v>5023.517221939851</v>
      </c>
      <c r="AQ57" s="12">
        <f t="shared" si="10"/>
        <v>9520.9513745487729</v>
      </c>
      <c r="AR57" s="12">
        <f t="shared" si="11"/>
        <v>4189.6937237124548</v>
      </c>
      <c r="AS57" s="12">
        <f t="shared" si="21"/>
        <v>5023.517221939851</v>
      </c>
      <c r="AT57" s="12">
        <v>5023.517221939851</v>
      </c>
      <c r="AU57" s="12">
        <f t="shared" si="22"/>
        <v>9520.9513745487729</v>
      </c>
      <c r="AV57" s="12">
        <f t="shared" si="23"/>
        <v>9520.9513745487729</v>
      </c>
      <c r="AW57" s="12">
        <f t="shared" si="24"/>
        <v>4189.6937237124548</v>
      </c>
      <c r="AX57" s="12">
        <f t="shared" si="25"/>
        <v>4189.6937237124548</v>
      </c>
      <c r="AY57" s="12">
        <f t="shared" si="26"/>
        <v>0.32440001443475541</v>
      </c>
      <c r="AZ57" s="12">
        <f t="shared" si="26"/>
        <v>0.32440001443475541</v>
      </c>
      <c r="BA57" s="12">
        <f t="shared" si="27"/>
        <v>0.29699999999999999</v>
      </c>
      <c r="BB57" s="12">
        <f t="shared" si="28"/>
        <v>0.29699999999999999</v>
      </c>
      <c r="BC57" s="12">
        <f t="shared" si="29"/>
        <v>707.37089380732061</v>
      </c>
      <c r="BD57" s="12">
        <f t="shared" si="29"/>
        <v>707.37089380732061</v>
      </c>
      <c r="BE57" s="12">
        <f t="shared" si="30"/>
        <v>0.184</v>
      </c>
      <c r="BF57" s="12">
        <f t="shared" si="12"/>
        <v>665.16911732413575</v>
      </c>
      <c r="BG57" s="12">
        <f t="shared" si="31"/>
        <v>0.29699999999999999</v>
      </c>
      <c r="BH57" s="37"/>
      <c r="BI57" s="12">
        <f t="shared" si="32"/>
        <v>4.2780821917808243E-2</v>
      </c>
      <c r="BJ57" s="12">
        <f t="shared" si="42"/>
        <v>-0.74304841705317182</v>
      </c>
      <c r="BK57" s="12">
        <f t="shared" si="42"/>
        <v>-0.10368396913108853</v>
      </c>
      <c r="BL57" s="12">
        <f t="shared" si="42"/>
        <v>-0.92455111294627279</v>
      </c>
      <c r="BM57" s="12">
        <f t="shared" si="41"/>
        <v>-0.74304841705317182</v>
      </c>
      <c r="BN57" s="12">
        <f t="shared" si="41"/>
        <v>-0.74304841705317182</v>
      </c>
      <c r="BO57" s="12">
        <f t="shared" si="41"/>
        <v>-0.10368396913108853</v>
      </c>
      <c r="BP57" s="12">
        <f t="shared" si="41"/>
        <v>-0.10368396913108853</v>
      </c>
      <c r="BQ57" s="12">
        <f t="shared" si="41"/>
        <v>-0.92455111294627279</v>
      </c>
      <c r="BR57" s="12">
        <f t="shared" si="41"/>
        <v>-0.92455111294627279</v>
      </c>
      <c r="BS57" s="12">
        <v>-1.1257779122441003</v>
      </c>
      <c r="BT57" s="12">
        <f t="shared" si="33"/>
        <v>-1.1257779122441003</v>
      </c>
      <c r="BU57" s="12">
        <f t="shared" si="33"/>
        <v>-1.2140231401794375</v>
      </c>
      <c r="BV57" s="12">
        <f t="shared" si="33"/>
        <v>-1.2140231401794375</v>
      </c>
      <c r="BW57" s="12">
        <f t="shared" si="34"/>
        <v>7.610131225702553E-2</v>
      </c>
      <c r="BX57" s="12">
        <f t="shared" si="34"/>
        <v>7.610131225702553E-2</v>
      </c>
      <c r="BY57" s="12">
        <f t="shared" si="35"/>
        <v>0.184</v>
      </c>
      <c r="BZ57" s="12">
        <f t="shared" si="36"/>
        <v>1.4587501732397742E-2</v>
      </c>
      <c r="CA57" s="12">
        <f t="shared" si="37"/>
        <v>-1.2140231401794375</v>
      </c>
    </row>
    <row r="58" spans="1:79" x14ac:dyDescent="0.25">
      <c r="A58" s="10">
        <v>1926</v>
      </c>
      <c r="B58" s="6">
        <v>5.7999999999999968E-2</v>
      </c>
      <c r="C58" s="10">
        <v>219419.14433312436</v>
      </c>
      <c r="D58" s="6">
        <v>8163.0877885973005</v>
      </c>
      <c r="E58" s="6">
        <v>3672.6336405529955</v>
      </c>
      <c r="F58" s="6">
        <v>1.9392924950501888E-2</v>
      </c>
      <c r="G58" s="6">
        <v>45264.6</v>
      </c>
      <c r="H58" s="6">
        <v>0.5</v>
      </c>
      <c r="I58" s="6">
        <v>0.5</v>
      </c>
      <c r="J58" s="4">
        <v>0.18379999999999999</v>
      </c>
      <c r="K58" s="6">
        <v>5219</v>
      </c>
      <c r="L58" s="6">
        <v>18536.631606752988</v>
      </c>
      <c r="M58" s="8">
        <v>0.28199999999999997</v>
      </c>
      <c r="N58" s="12">
        <v>16743.474999999995</v>
      </c>
      <c r="O58" s="12">
        <f t="shared" si="0"/>
        <v>3.7786678049947509E-2</v>
      </c>
      <c r="P58" s="8">
        <v>20295.631606752988</v>
      </c>
      <c r="Q58" s="8">
        <v>1759</v>
      </c>
      <c r="R58" s="8">
        <v>45.647912554377307</v>
      </c>
      <c r="S58" s="8">
        <f t="shared" si="16"/>
        <v>0.3474304861233552</v>
      </c>
      <c r="T58" s="36"/>
      <c r="U58" s="4">
        <f t="shared" si="39"/>
        <v>5.7999999999999968E-2</v>
      </c>
      <c r="V58" s="29">
        <f t="shared" si="39"/>
        <v>219419.14433312436</v>
      </c>
      <c r="W58" s="29">
        <f t="shared" si="2"/>
        <v>420931.23185040947</v>
      </c>
      <c r="X58" s="29">
        <f t="shared" si="3"/>
        <v>189380.07804015907</v>
      </c>
      <c r="Y58" s="12">
        <f t="shared" si="40"/>
        <v>109709.57216656218</v>
      </c>
      <c r="Z58" s="12">
        <f t="shared" si="40"/>
        <v>109709.57216656218</v>
      </c>
      <c r="AA58" s="12">
        <f t="shared" si="4"/>
        <v>210465.61592520474</v>
      </c>
      <c r="AB58" s="12">
        <f t="shared" si="5"/>
        <v>210465.61592520474</v>
      </c>
      <c r="AC58" s="12">
        <f t="shared" si="18"/>
        <v>94690.039020079537</v>
      </c>
      <c r="AD58" s="12">
        <f t="shared" si="19"/>
        <v>94690.039020079537</v>
      </c>
      <c r="AE58" s="12">
        <v>0.31446170096023296</v>
      </c>
      <c r="AF58" s="12">
        <f t="shared" si="20"/>
        <v>0.31446170096023296</v>
      </c>
      <c r="AK58" s="12">
        <f t="shared" si="6"/>
        <v>0.18379999999999999</v>
      </c>
      <c r="AM58" s="12">
        <f t="shared" si="7"/>
        <v>0.28199999999999997</v>
      </c>
      <c r="AN58" s="37"/>
      <c r="AO58" s="12">
        <f t="shared" si="8"/>
        <v>5.7999999999999968E-2</v>
      </c>
      <c r="AP58" s="12">
        <f t="shared" si="9"/>
        <v>4847.4778156246684</v>
      </c>
      <c r="AQ58" s="12">
        <f t="shared" si="10"/>
        <v>9299.3472128420326</v>
      </c>
      <c r="AR58" s="12">
        <f t="shared" si="11"/>
        <v>4183.8451690760348</v>
      </c>
      <c r="AS58" s="12">
        <f t="shared" si="21"/>
        <v>4847.4778156246684</v>
      </c>
      <c r="AT58" s="12">
        <v>4847.4778156246684</v>
      </c>
      <c r="AU58" s="12">
        <f t="shared" si="22"/>
        <v>9299.3472128420326</v>
      </c>
      <c r="AV58" s="12">
        <f t="shared" si="23"/>
        <v>9299.3472128420326</v>
      </c>
      <c r="AW58" s="12">
        <f t="shared" si="24"/>
        <v>4183.8451690760348</v>
      </c>
      <c r="AX58" s="12">
        <f t="shared" si="25"/>
        <v>4183.8451690760348</v>
      </c>
      <c r="AY58" s="12">
        <f t="shared" si="26"/>
        <v>0.31446170096023296</v>
      </c>
      <c r="AZ58" s="12">
        <f t="shared" si="26"/>
        <v>0.31446170096023296</v>
      </c>
      <c r="BA58" s="12">
        <f t="shared" si="27"/>
        <v>0.28199999999999997</v>
      </c>
      <c r="BB58" s="12">
        <f t="shared" si="28"/>
        <v>0.28199999999999997</v>
      </c>
      <c r="BC58" s="12">
        <f t="shared" si="29"/>
        <v>702.55877048488844</v>
      </c>
      <c r="BD58" s="12">
        <f t="shared" si="29"/>
        <v>702.55877048488844</v>
      </c>
      <c r="BE58" s="12">
        <f t="shared" si="30"/>
        <v>0.18379999999999999</v>
      </c>
      <c r="BF58" s="12">
        <f t="shared" si="12"/>
        <v>655.19797183279377</v>
      </c>
      <c r="BG58" s="12">
        <f t="shared" si="31"/>
        <v>0.28199999999999997</v>
      </c>
      <c r="BH58" s="37"/>
      <c r="BI58" s="12">
        <f t="shared" si="32"/>
        <v>5.7999999999999968E-2</v>
      </c>
      <c r="BJ58" s="12">
        <f t="shared" si="42"/>
        <v>-0.77872021557541171</v>
      </c>
      <c r="BK58" s="12">
        <f t="shared" si="42"/>
        <v>-0.12723454171450319</v>
      </c>
      <c r="BL58" s="12">
        <f t="shared" si="42"/>
        <v>-0.92594802664366149</v>
      </c>
      <c r="BM58" s="12">
        <f t="shared" si="41"/>
        <v>-0.77872021557541171</v>
      </c>
      <c r="BN58" s="12">
        <f t="shared" si="41"/>
        <v>-0.77872021557541171</v>
      </c>
      <c r="BO58" s="12">
        <f t="shared" si="41"/>
        <v>-0.12723454171450319</v>
      </c>
      <c r="BP58" s="12">
        <f t="shared" si="41"/>
        <v>-0.12723454171450319</v>
      </c>
      <c r="BQ58" s="12">
        <f t="shared" si="41"/>
        <v>-0.92594802664366149</v>
      </c>
      <c r="BR58" s="12">
        <f t="shared" si="41"/>
        <v>-0.92594802664366149</v>
      </c>
      <c r="BS58" s="12">
        <v>-1.1568929878080585</v>
      </c>
      <c r="BT58" s="12">
        <f t="shared" si="33"/>
        <v>-1.1568929878080585</v>
      </c>
      <c r="BU58" s="12">
        <f t="shared" si="33"/>
        <v>-1.2658482080440236</v>
      </c>
      <c r="BV58" s="12">
        <f t="shared" si="33"/>
        <v>-1.2658482080440236</v>
      </c>
      <c r="BW58" s="12">
        <f t="shared" si="34"/>
        <v>6.9275238404580913E-2</v>
      </c>
      <c r="BX58" s="12">
        <f t="shared" si="34"/>
        <v>6.9275238404580913E-2</v>
      </c>
      <c r="BY58" s="12">
        <f t="shared" si="35"/>
        <v>0.18379999999999999</v>
      </c>
      <c r="BZ58" s="12">
        <f t="shared" si="36"/>
        <v>-5.1638131654384355E-4</v>
      </c>
      <c r="CA58" s="12">
        <f t="shared" si="37"/>
        <v>-1.2658482080440236</v>
      </c>
    </row>
    <row r="59" spans="1:79" x14ac:dyDescent="0.25">
      <c r="A59" s="10">
        <v>1927</v>
      </c>
      <c r="B59" s="6">
        <v>7.050684931506869E-2</v>
      </c>
      <c r="C59" s="10">
        <v>236293.48371947376</v>
      </c>
      <c r="D59" s="6">
        <v>8032.2690740364478</v>
      </c>
      <c r="E59" s="6">
        <v>3742.2430875576038</v>
      </c>
      <c r="F59" s="6">
        <v>1.9044232517522554E-2</v>
      </c>
      <c r="G59" s="6">
        <v>45429</v>
      </c>
      <c r="H59" s="6">
        <v>0.5</v>
      </c>
      <c r="I59" s="6">
        <v>0.5</v>
      </c>
      <c r="J59" s="4">
        <v>0.18359999999999999</v>
      </c>
      <c r="K59" s="6">
        <v>4919</v>
      </c>
      <c r="L59" s="6">
        <v>19077.985393794715</v>
      </c>
      <c r="M59" s="8">
        <v>0.25800000000000001</v>
      </c>
      <c r="N59" s="12">
        <v>18683.524999999994</v>
      </c>
      <c r="O59" s="12">
        <f t="shared" si="0"/>
        <v>4.8561812390233605E-2</v>
      </c>
      <c r="P59" s="8">
        <v>20450.985393794715</v>
      </c>
      <c r="Q59" s="8">
        <v>1373</v>
      </c>
      <c r="R59" s="8">
        <v>46.992471298311152</v>
      </c>
      <c r="S59" s="8">
        <f t="shared" si="16"/>
        <v>0.36531315557029431</v>
      </c>
      <c r="T59" s="36"/>
      <c r="U59" s="4">
        <f t="shared" si="39"/>
        <v>7.050684931506869E-2</v>
      </c>
      <c r="V59" s="29">
        <f t="shared" si="39"/>
        <v>236293.48371947376</v>
      </c>
      <c r="W59" s="29">
        <f t="shared" si="2"/>
        <v>421769.11391131021</v>
      </c>
      <c r="X59" s="29">
        <f t="shared" si="3"/>
        <v>196502.69886772148</v>
      </c>
      <c r="Y59" s="12">
        <f t="shared" si="40"/>
        <v>118146.74185973688</v>
      </c>
      <c r="Z59" s="12">
        <f t="shared" si="40"/>
        <v>118146.74185973688</v>
      </c>
      <c r="AA59" s="12">
        <f t="shared" si="4"/>
        <v>210884.55695565511</v>
      </c>
      <c r="AB59" s="12">
        <f t="shared" si="5"/>
        <v>210884.55695565511</v>
      </c>
      <c r="AC59" s="12">
        <f t="shared" si="18"/>
        <v>98251.349433860742</v>
      </c>
      <c r="AD59" s="12">
        <f t="shared" si="19"/>
        <v>98251.349433860742</v>
      </c>
      <c r="AE59" s="12">
        <v>0.33902238365466242</v>
      </c>
      <c r="AF59" s="12">
        <f t="shared" si="20"/>
        <v>0.33902238365466242</v>
      </c>
      <c r="AK59" s="12">
        <f t="shared" si="6"/>
        <v>0.18359999999999999</v>
      </c>
      <c r="AM59" s="12">
        <f t="shared" si="7"/>
        <v>0.25800000000000001</v>
      </c>
      <c r="AN59" s="37"/>
      <c r="AO59" s="12">
        <f t="shared" si="8"/>
        <v>7.050684931506869E-2</v>
      </c>
      <c r="AP59" s="12">
        <f t="shared" si="9"/>
        <v>5201.3798172857369</v>
      </c>
      <c r="AQ59" s="12">
        <f t="shared" si="10"/>
        <v>9284.1381917125673</v>
      </c>
      <c r="AR59" s="12">
        <f t="shared" si="11"/>
        <v>4325.4903006388322</v>
      </c>
      <c r="AS59" s="12">
        <f t="shared" si="21"/>
        <v>5201.3798172857369</v>
      </c>
      <c r="AT59" s="12">
        <v>5201.3798172857369</v>
      </c>
      <c r="AU59" s="12">
        <f t="shared" si="22"/>
        <v>9284.1381917125673</v>
      </c>
      <c r="AV59" s="12">
        <f t="shared" si="23"/>
        <v>9284.1381917125673</v>
      </c>
      <c r="AW59" s="12">
        <f t="shared" si="24"/>
        <v>4325.4903006388322</v>
      </c>
      <c r="AX59" s="12">
        <f t="shared" si="25"/>
        <v>4325.4903006388322</v>
      </c>
      <c r="AY59" s="12">
        <f t="shared" si="26"/>
        <v>0.33902238365466242</v>
      </c>
      <c r="AZ59" s="12">
        <f t="shared" si="26"/>
        <v>0.33902238365466242</v>
      </c>
      <c r="BA59" s="12">
        <f t="shared" si="27"/>
        <v>0.25800000000000001</v>
      </c>
      <c r="BB59" s="12">
        <f t="shared" si="28"/>
        <v>0.25800000000000001</v>
      </c>
      <c r="BC59" s="12">
        <f t="shared" si="29"/>
        <v>715.54380847143545</v>
      </c>
      <c r="BD59" s="12">
        <f t="shared" si="29"/>
        <v>715.54380847143545</v>
      </c>
      <c r="BE59" s="12">
        <f t="shared" si="30"/>
        <v>0.18359999999999999</v>
      </c>
      <c r="BF59" s="12">
        <f t="shared" si="12"/>
        <v>679.09474650517575</v>
      </c>
      <c r="BG59" s="12">
        <f t="shared" si="31"/>
        <v>0.25800000000000001</v>
      </c>
      <c r="BH59" s="37"/>
      <c r="BI59" s="12">
        <f t="shared" si="32"/>
        <v>7.050684931506869E-2</v>
      </c>
      <c r="BJ59" s="12">
        <f t="shared" si="42"/>
        <v>-0.70825480737614277</v>
      </c>
      <c r="BK59" s="12">
        <f t="shared" si="42"/>
        <v>-0.12887137400877557</v>
      </c>
      <c r="BL59" s="12">
        <f t="shared" si="42"/>
        <v>-0.89265324897445308</v>
      </c>
      <c r="BM59" s="12">
        <f t="shared" si="41"/>
        <v>-0.70825480737614277</v>
      </c>
      <c r="BN59" s="12">
        <f t="shared" si="41"/>
        <v>-0.70825480737614277</v>
      </c>
      <c r="BO59" s="12">
        <f t="shared" si="41"/>
        <v>-0.12887137400877557</v>
      </c>
      <c r="BP59" s="12">
        <f t="shared" si="41"/>
        <v>-0.12887137400877557</v>
      </c>
      <c r="BQ59" s="12">
        <f t="shared" si="41"/>
        <v>-0.89265324897445308</v>
      </c>
      <c r="BR59" s="12">
        <f t="shared" si="41"/>
        <v>-0.89265324897445308</v>
      </c>
      <c r="BS59" s="12">
        <v>-1.0816891453016408</v>
      </c>
      <c r="BT59" s="12">
        <f t="shared" si="33"/>
        <v>-1.0816891453016408</v>
      </c>
      <c r="BU59" s="12">
        <f t="shared" si="33"/>
        <v>-1.3547956940605197</v>
      </c>
      <c r="BV59" s="12">
        <f t="shared" si="33"/>
        <v>-1.3547956940605197</v>
      </c>
      <c r="BW59" s="12">
        <f t="shared" si="34"/>
        <v>8.7589006537639319E-2</v>
      </c>
      <c r="BX59" s="12">
        <f t="shared" si="34"/>
        <v>8.7589006537639319E-2</v>
      </c>
      <c r="BY59" s="12">
        <f t="shared" si="35"/>
        <v>0.18359999999999999</v>
      </c>
      <c r="BZ59" s="12">
        <f t="shared" si="36"/>
        <v>3.530683776604257E-2</v>
      </c>
      <c r="CA59" s="12">
        <f t="shared" si="37"/>
        <v>-1.3547956940605197</v>
      </c>
    </row>
    <row r="60" spans="1:79" x14ac:dyDescent="0.25">
      <c r="A60" s="10">
        <v>1928</v>
      </c>
      <c r="B60" s="6">
        <v>4.7999999999999973E-2</v>
      </c>
      <c r="C60" s="10">
        <v>238402.77614276746</v>
      </c>
      <c r="D60" s="6">
        <v>7927.6141023877644</v>
      </c>
      <c r="E60" s="6">
        <v>3776.557603686636</v>
      </c>
      <c r="F60" s="6">
        <v>1.8876585557783581E-2</v>
      </c>
      <c r="G60" s="6">
        <v>45626.2</v>
      </c>
      <c r="H60" s="6">
        <v>0.5</v>
      </c>
      <c r="I60" s="6">
        <v>0.5</v>
      </c>
      <c r="J60" s="4">
        <v>0.18340000000000001</v>
      </c>
      <c r="K60" s="6">
        <v>4806</v>
      </c>
      <c r="L60" s="6">
        <v>19145.779238212464</v>
      </c>
      <c r="M60" s="8">
        <v>0.251</v>
      </c>
      <c r="N60" s="12">
        <v>18472.649999999994</v>
      </c>
      <c r="O60" s="12">
        <f t="shared" si="0"/>
        <v>1.9073428167155737E-2</v>
      </c>
      <c r="P60" s="8">
        <v>20681.779238212464</v>
      </c>
      <c r="Q60" s="8">
        <v>1536</v>
      </c>
      <c r="R60" s="8">
        <v>46.912390851933765</v>
      </c>
      <c r="S60" s="8">
        <f t="shared" si="16"/>
        <v>0.3619024055114336</v>
      </c>
      <c r="T60" s="36"/>
      <c r="U60" s="4">
        <f t="shared" si="39"/>
        <v>4.7999999999999973E-2</v>
      </c>
      <c r="V60" s="29">
        <f t="shared" si="39"/>
        <v>238402.77614276746</v>
      </c>
      <c r="W60" s="29">
        <f t="shared" si="2"/>
        <v>419970.76632955414</v>
      </c>
      <c r="X60" s="29">
        <f t="shared" si="3"/>
        <v>200065.71591700852</v>
      </c>
      <c r="Y60" s="12">
        <f t="shared" si="40"/>
        <v>119201.38807138373</v>
      </c>
      <c r="Z60" s="12">
        <f t="shared" si="40"/>
        <v>119201.38807138373</v>
      </c>
      <c r="AA60" s="12">
        <f t="shared" si="4"/>
        <v>209985.38316477707</v>
      </c>
      <c r="AB60" s="12">
        <f t="shared" si="5"/>
        <v>209985.38316477707</v>
      </c>
      <c r="AC60" s="12">
        <f t="shared" si="18"/>
        <v>100032.85795850426</v>
      </c>
      <c r="AD60" s="12">
        <f t="shared" si="19"/>
        <v>100032.85795850426</v>
      </c>
      <c r="AE60" s="12">
        <v>0.33286822059008581</v>
      </c>
      <c r="AF60" s="12">
        <f t="shared" si="20"/>
        <v>0.33286822059008581</v>
      </c>
      <c r="AK60" s="12">
        <f t="shared" si="6"/>
        <v>0.18340000000000001</v>
      </c>
      <c r="AM60" s="12">
        <f t="shared" si="7"/>
        <v>0.251</v>
      </c>
      <c r="AN60" s="37"/>
      <c r="AO60" s="12">
        <f t="shared" si="8"/>
        <v>4.7999999999999973E-2</v>
      </c>
      <c r="AP60" s="12">
        <f t="shared" si="9"/>
        <v>5225.1288983690838</v>
      </c>
      <c r="AQ60" s="12">
        <f t="shared" si="10"/>
        <v>9204.5966205722634</v>
      </c>
      <c r="AR60" s="12">
        <f t="shared" si="11"/>
        <v>4384.8866641755949</v>
      </c>
      <c r="AS60" s="12">
        <f t="shared" si="21"/>
        <v>5225.1288983690838</v>
      </c>
      <c r="AT60" s="12">
        <v>5225.1288983690838</v>
      </c>
      <c r="AU60" s="12">
        <f t="shared" si="22"/>
        <v>9204.5966205722634</v>
      </c>
      <c r="AV60" s="12">
        <f t="shared" si="23"/>
        <v>9204.5966205722634</v>
      </c>
      <c r="AW60" s="12">
        <f t="shared" si="24"/>
        <v>4384.8866641755949</v>
      </c>
      <c r="AX60" s="12">
        <f t="shared" si="25"/>
        <v>4384.8866641755949</v>
      </c>
      <c r="AY60" s="12">
        <f t="shared" si="26"/>
        <v>0.33286822059008581</v>
      </c>
      <c r="AZ60" s="12">
        <f t="shared" si="26"/>
        <v>0.33286822059008581</v>
      </c>
      <c r="BA60" s="12">
        <f t="shared" si="27"/>
        <v>0.251</v>
      </c>
      <c r="BB60" s="12">
        <f t="shared" si="28"/>
        <v>0.251</v>
      </c>
      <c r="BC60" s="12">
        <f t="shared" si="29"/>
        <v>729.96988925454241</v>
      </c>
      <c r="BD60" s="12">
        <f t="shared" si="29"/>
        <v>729.96988925454241</v>
      </c>
      <c r="BE60" s="12">
        <f t="shared" si="30"/>
        <v>0.18340000000000001</v>
      </c>
      <c r="BF60" s="12">
        <f t="shared" si="12"/>
        <v>688.46450027291723</v>
      </c>
      <c r="BG60" s="12">
        <f t="shared" si="31"/>
        <v>0.251</v>
      </c>
      <c r="BH60" s="37"/>
      <c r="BI60" s="12">
        <f t="shared" si="32"/>
        <v>4.7999999999999973E-2</v>
      </c>
      <c r="BJ60" s="12">
        <f t="shared" si="42"/>
        <v>-0.70369928015169581</v>
      </c>
      <c r="BK60" s="12">
        <f t="shared" si="42"/>
        <v>-0.13747575529155528</v>
      </c>
      <c r="BL60" s="12">
        <f t="shared" si="42"/>
        <v>-0.87901496800661871</v>
      </c>
      <c r="BM60" s="12">
        <f t="shared" si="41"/>
        <v>-0.70369928015169581</v>
      </c>
      <c r="BN60" s="12">
        <f t="shared" si="41"/>
        <v>-0.70369928015169581</v>
      </c>
      <c r="BO60" s="12">
        <f t="shared" si="41"/>
        <v>-0.13747575529155528</v>
      </c>
      <c r="BP60" s="12">
        <f t="shared" si="41"/>
        <v>-0.13747575529155528</v>
      </c>
      <c r="BQ60" s="12">
        <f t="shared" si="41"/>
        <v>-0.87901496800661871</v>
      </c>
      <c r="BR60" s="12">
        <f t="shared" si="41"/>
        <v>-0.87901496800661871</v>
      </c>
      <c r="BS60" s="12">
        <v>-1.1000086012887487</v>
      </c>
      <c r="BT60" s="12">
        <f t="shared" si="33"/>
        <v>-1.1000086012887487</v>
      </c>
      <c r="BU60" s="12">
        <f t="shared" si="33"/>
        <v>-1.3823023398503531</v>
      </c>
      <c r="BV60" s="12">
        <f t="shared" si="33"/>
        <v>-1.3823023398503531</v>
      </c>
      <c r="BW60" s="12">
        <f t="shared" si="34"/>
        <v>0.10754946733789553</v>
      </c>
      <c r="BX60" s="12">
        <f t="shared" si="34"/>
        <v>0.10754946733789553</v>
      </c>
      <c r="BY60" s="12">
        <f t="shared" si="35"/>
        <v>0.18340000000000001</v>
      </c>
      <c r="BZ60" s="12">
        <f t="shared" si="36"/>
        <v>4.9009937513185574E-2</v>
      </c>
      <c r="CA60" s="12">
        <f t="shared" si="37"/>
        <v>-1.3823023398503531</v>
      </c>
    </row>
    <row r="61" spans="1:79" x14ac:dyDescent="0.25">
      <c r="A61" s="10">
        <v>1929</v>
      </c>
      <c r="B61" s="6">
        <v>6.3958904109589099E-2</v>
      </c>
      <c r="C61" s="10">
        <v>245205.24420788954</v>
      </c>
      <c r="D61" s="6">
        <v>8058.4328169486171</v>
      </c>
      <c r="E61" s="6">
        <v>3828.5195852534562</v>
      </c>
      <c r="F61" s="6">
        <v>1.8721683297143382E-2</v>
      </c>
      <c r="G61" s="6">
        <v>45730</v>
      </c>
      <c r="H61" s="6">
        <v>0.5</v>
      </c>
      <c r="I61" s="6">
        <v>0.5</v>
      </c>
      <c r="J61" s="4">
        <v>0.1832</v>
      </c>
      <c r="K61" s="6">
        <v>4858</v>
      </c>
      <c r="L61" s="6">
        <v>19419.94552078424</v>
      </c>
      <c r="M61" s="8">
        <v>0.25</v>
      </c>
      <c r="N61" s="12">
        <v>19442.674999999992</v>
      </c>
      <c r="O61" s="12">
        <f t="shared" si="0"/>
        <v>5.2983658310884363E-2</v>
      </c>
      <c r="P61" s="8">
        <v>20922.94552078424</v>
      </c>
      <c r="Q61" s="8">
        <v>1503</v>
      </c>
      <c r="R61" s="8">
        <v>46.666070392708122</v>
      </c>
      <c r="S61" s="8">
        <f t="shared" si="16"/>
        <v>0.36094843967484941</v>
      </c>
      <c r="T61" s="36"/>
      <c r="U61" s="4">
        <f t="shared" si="39"/>
        <v>6.3958904109589099E-2</v>
      </c>
      <c r="V61" s="29">
        <f t="shared" si="39"/>
        <v>245205.24420788954</v>
      </c>
      <c r="W61" s="29">
        <f t="shared" si="2"/>
        <v>430433.13408566208</v>
      </c>
      <c r="X61" s="29">
        <f t="shared" si="3"/>
        <v>204496.54683762463</v>
      </c>
      <c r="Y61" s="12">
        <f t="shared" si="40"/>
        <v>122602.62210394477</v>
      </c>
      <c r="Z61" s="12">
        <f t="shared" si="40"/>
        <v>122602.62210394477</v>
      </c>
      <c r="AA61" s="12">
        <f t="shared" si="4"/>
        <v>215216.56704283104</v>
      </c>
      <c r="AB61" s="12">
        <f t="shared" si="5"/>
        <v>215216.56704283104</v>
      </c>
      <c r="AC61" s="12">
        <f t="shared" si="18"/>
        <v>102248.27341881231</v>
      </c>
      <c r="AD61" s="12">
        <f t="shared" si="19"/>
        <v>102248.27341881231</v>
      </c>
      <c r="AE61" s="12">
        <v>0.33301295941046444</v>
      </c>
      <c r="AF61" s="12">
        <f t="shared" si="20"/>
        <v>0.33301295941046444</v>
      </c>
      <c r="AK61" s="12">
        <f t="shared" si="6"/>
        <v>0.1832</v>
      </c>
      <c r="AM61" s="12">
        <f t="shared" si="7"/>
        <v>0.25</v>
      </c>
      <c r="AN61" s="37"/>
      <c r="AO61" s="12">
        <f t="shared" si="8"/>
        <v>6.3958904109589099E-2</v>
      </c>
      <c r="AP61" s="12">
        <f t="shared" si="9"/>
        <v>5362.0215221493445</v>
      </c>
      <c r="AQ61" s="12">
        <f t="shared" si="10"/>
        <v>9412.4892649390349</v>
      </c>
      <c r="AR61" s="12">
        <f t="shared" si="11"/>
        <v>4471.8247723075583</v>
      </c>
      <c r="AS61" s="12">
        <f t="shared" si="21"/>
        <v>5362.0215221493445</v>
      </c>
      <c r="AT61" s="12">
        <v>5362.0215221493445</v>
      </c>
      <c r="AU61" s="12">
        <f t="shared" si="22"/>
        <v>9412.4892649390349</v>
      </c>
      <c r="AV61" s="12">
        <f t="shared" si="23"/>
        <v>9412.4892649390349</v>
      </c>
      <c r="AW61" s="12">
        <f t="shared" si="24"/>
        <v>4471.8247723075583</v>
      </c>
      <c r="AX61" s="12">
        <f t="shared" si="25"/>
        <v>4471.8247723075583</v>
      </c>
      <c r="AY61" s="12">
        <f t="shared" si="26"/>
        <v>0.33301295941046444</v>
      </c>
      <c r="AZ61" s="12">
        <f t="shared" si="26"/>
        <v>0.33301295941046444</v>
      </c>
      <c r="BA61" s="12">
        <f t="shared" si="27"/>
        <v>0.25</v>
      </c>
      <c r="BB61" s="12">
        <f t="shared" si="28"/>
        <v>0.25</v>
      </c>
      <c r="BC61" s="12">
        <f t="shared" si="29"/>
        <v>743.86548887496292</v>
      </c>
      <c r="BD61" s="12">
        <f t="shared" si="29"/>
        <v>743.86548887496292</v>
      </c>
      <c r="BE61" s="12">
        <f t="shared" si="30"/>
        <v>0.1832</v>
      </c>
      <c r="BF61" s="12">
        <f t="shared" si="12"/>
        <v>703.08136387645663</v>
      </c>
      <c r="BG61" s="12">
        <f t="shared" si="31"/>
        <v>0.25</v>
      </c>
      <c r="BH61" s="37"/>
      <c r="BI61" s="12">
        <f t="shared" si="32"/>
        <v>6.3958904109589099E-2</v>
      </c>
      <c r="BJ61" s="12">
        <f t="shared" si="42"/>
        <v>-0.67783769360821955</v>
      </c>
      <c r="BK61" s="12">
        <f t="shared" si="42"/>
        <v>-0.11514129462836811</v>
      </c>
      <c r="BL61" s="12">
        <f t="shared" si="42"/>
        <v>-0.85938219545186612</v>
      </c>
      <c r="BM61" s="12">
        <f t="shared" si="41"/>
        <v>-0.67783769360821955</v>
      </c>
      <c r="BN61" s="12">
        <f t="shared" si="41"/>
        <v>-0.67783769360821955</v>
      </c>
      <c r="BO61" s="12">
        <f t="shared" si="41"/>
        <v>-0.11514129462836811</v>
      </c>
      <c r="BP61" s="12">
        <f t="shared" si="41"/>
        <v>-0.11514129462836811</v>
      </c>
      <c r="BQ61" s="12">
        <f t="shared" si="41"/>
        <v>-0.85938219545186612</v>
      </c>
      <c r="BR61" s="12">
        <f t="shared" si="41"/>
        <v>-0.85938219545186612</v>
      </c>
      <c r="BS61" s="12">
        <v>-1.0995738726104038</v>
      </c>
      <c r="BT61" s="12">
        <f t="shared" si="33"/>
        <v>-1.0995738726104038</v>
      </c>
      <c r="BU61" s="12">
        <f t="shared" si="33"/>
        <v>-1.3862943611198906</v>
      </c>
      <c r="BV61" s="12">
        <f t="shared" si="33"/>
        <v>-1.3862943611198906</v>
      </c>
      <c r="BW61" s="12">
        <f t="shared" si="34"/>
        <v>0.12640640560757424</v>
      </c>
      <c r="BX61" s="12">
        <f t="shared" si="34"/>
        <v>0.12640640560757424</v>
      </c>
      <c r="BY61" s="12">
        <f t="shared" si="35"/>
        <v>0.1832</v>
      </c>
      <c r="BZ61" s="12">
        <f t="shared" si="36"/>
        <v>7.0018804845053503E-2</v>
      </c>
      <c r="CA61" s="12">
        <f t="shared" si="37"/>
        <v>-1.3862943611198906</v>
      </c>
    </row>
    <row r="62" spans="1:79" x14ac:dyDescent="0.25">
      <c r="A62" s="10">
        <v>1930</v>
      </c>
      <c r="B62" s="6">
        <v>6.2082191780821888E-2</v>
      </c>
      <c r="C62" s="10">
        <v>243254.14871634284</v>
      </c>
      <c r="D62" s="6">
        <v>7927.6141023877644</v>
      </c>
      <c r="E62" s="6">
        <v>3768.7142857142858</v>
      </c>
      <c r="F62" s="6">
        <v>1.8562802819887151E-2</v>
      </c>
      <c r="G62" s="6">
        <v>45890.9</v>
      </c>
      <c r="H62" s="6">
        <v>0.5</v>
      </c>
      <c r="I62" s="6">
        <v>0.5</v>
      </c>
      <c r="J62" s="4">
        <v>0.183</v>
      </c>
      <c r="K62" s="6">
        <v>4842</v>
      </c>
      <c r="L62" s="6">
        <v>19057.049059489233</v>
      </c>
      <c r="M62" s="8">
        <v>0.254</v>
      </c>
      <c r="N62" s="12">
        <v>19527.024999999994</v>
      </c>
      <c r="O62" s="12">
        <f t="shared" si="0"/>
        <v>5.3174635242848045E-2</v>
      </c>
      <c r="P62" s="8">
        <v>21436.049059489233</v>
      </c>
      <c r="Q62" s="8">
        <v>2379</v>
      </c>
      <c r="R62" s="8">
        <v>46.513309883759099</v>
      </c>
      <c r="S62" s="8">
        <f t="shared" si="16"/>
        <v>0.34459336307500477</v>
      </c>
      <c r="T62" s="36"/>
      <c r="U62" s="4">
        <f t="shared" si="39"/>
        <v>6.2082191780821888E-2</v>
      </c>
      <c r="V62" s="29">
        <f t="shared" si="39"/>
        <v>243254.14871634284</v>
      </c>
      <c r="W62" s="29">
        <f t="shared" si="2"/>
        <v>427069.88698358426</v>
      </c>
      <c r="X62" s="29">
        <f t="shared" si="3"/>
        <v>203025.0669730056</v>
      </c>
      <c r="Y62" s="12">
        <f t="shared" si="40"/>
        <v>121627.07435817142</v>
      </c>
      <c r="Z62" s="12">
        <f t="shared" si="40"/>
        <v>121627.07435817142</v>
      </c>
      <c r="AA62" s="12">
        <f t="shared" si="4"/>
        <v>213534.94349179213</v>
      </c>
      <c r="AB62" s="12">
        <f t="shared" si="5"/>
        <v>213534.94349179213</v>
      </c>
      <c r="AC62" s="12">
        <f t="shared" si="18"/>
        <v>101512.5334865028</v>
      </c>
      <c r="AD62" s="12">
        <f t="shared" si="19"/>
        <v>101512.5334865028</v>
      </c>
      <c r="AE62" s="12">
        <v>0.30157581045201709</v>
      </c>
      <c r="AF62" s="12">
        <f t="shared" si="20"/>
        <v>0.30157581045201709</v>
      </c>
      <c r="AK62" s="12">
        <f t="shared" si="6"/>
        <v>0.183</v>
      </c>
      <c r="AM62" s="12">
        <f t="shared" si="7"/>
        <v>0.254</v>
      </c>
      <c r="AN62" s="37"/>
      <c r="AO62" s="12">
        <f t="shared" si="8"/>
        <v>6.2082191780821888E-2</v>
      </c>
      <c r="AP62" s="12">
        <f t="shared" si="9"/>
        <v>5300.7055585386825</v>
      </c>
      <c r="AQ62" s="12">
        <f t="shared" si="10"/>
        <v>9306.1998562587414</v>
      </c>
      <c r="AR62" s="12">
        <f t="shared" si="11"/>
        <v>4424.0811789048721</v>
      </c>
      <c r="AS62" s="12">
        <f t="shared" si="21"/>
        <v>5300.7055585386825</v>
      </c>
      <c r="AT62" s="12">
        <v>5300.7055585386825</v>
      </c>
      <c r="AU62" s="12">
        <f t="shared" si="22"/>
        <v>9306.1998562587414</v>
      </c>
      <c r="AV62" s="12">
        <f t="shared" si="23"/>
        <v>9306.1998562587414</v>
      </c>
      <c r="AW62" s="12">
        <f t="shared" si="24"/>
        <v>4424.0811789048721</v>
      </c>
      <c r="AX62" s="12">
        <f t="shared" si="25"/>
        <v>4424.0811789048721</v>
      </c>
      <c r="AY62" s="12">
        <f t="shared" si="26"/>
        <v>0.30157581045201709</v>
      </c>
      <c r="AZ62" s="12">
        <f t="shared" si="26"/>
        <v>0.30157581045201709</v>
      </c>
      <c r="BA62" s="12">
        <f t="shared" si="27"/>
        <v>0.254</v>
      </c>
      <c r="BB62" s="12">
        <f t="shared" si="28"/>
        <v>0.254</v>
      </c>
      <c r="BC62" s="12">
        <f t="shared" si="29"/>
        <v>790.90517252746463</v>
      </c>
      <c r="BD62" s="12">
        <f t="shared" si="29"/>
        <v>790.90517252746463</v>
      </c>
      <c r="BE62" s="12">
        <f t="shared" si="30"/>
        <v>0.183</v>
      </c>
      <c r="BF62" s="12">
        <f t="shared" si="12"/>
        <v>720.42227480009115</v>
      </c>
      <c r="BG62" s="12">
        <f t="shared" si="31"/>
        <v>0.254</v>
      </c>
      <c r="BH62" s="37"/>
      <c r="BI62" s="12">
        <f t="shared" si="32"/>
        <v>6.2082191780821888E-2</v>
      </c>
      <c r="BJ62" s="12">
        <f t="shared" si="42"/>
        <v>-0.68933881129219388</v>
      </c>
      <c r="BK62" s="12">
        <f t="shared" si="42"/>
        <v>-0.12649791798598606</v>
      </c>
      <c r="BL62" s="12">
        <f t="shared" si="42"/>
        <v>-0.87011613352888229</v>
      </c>
      <c r="BM62" s="12">
        <f t="shared" si="41"/>
        <v>-0.68933881129219388</v>
      </c>
      <c r="BN62" s="12">
        <f t="shared" si="41"/>
        <v>-0.68933881129219388</v>
      </c>
      <c r="BO62" s="12">
        <f t="shared" si="41"/>
        <v>-0.12649791798598606</v>
      </c>
      <c r="BP62" s="12">
        <f t="shared" si="41"/>
        <v>-0.12649791798598606</v>
      </c>
      <c r="BQ62" s="12">
        <f t="shared" si="41"/>
        <v>-0.87011613352888229</v>
      </c>
      <c r="BR62" s="12">
        <f t="shared" si="41"/>
        <v>-0.87011613352888229</v>
      </c>
      <c r="BS62" s="12">
        <v>-1.198733850136416</v>
      </c>
      <c r="BT62" s="12">
        <f t="shared" si="33"/>
        <v>-1.198733850136416</v>
      </c>
      <c r="BU62" s="12">
        <f t="shared" si="33"/>
        <v>-1.3704210119636004</v>
      </c>
      <c r="BV62" s="12">
        <f t="shared" si="33"/>
        <v>-1.3704210119636004</v>
      </c>
      <c r="BW62" s="12">
        <f t="shared" si="34"/>
        <v>0.18772425919909408</v>
      </c>
      <c r="BX62" s="12">
        <f t="shared" si="34"/>
        <v>0.18772425919909408</v>
      </c>
      <c r="BY62" s="12">
        <f t="shared" si="35"/>
        <v>0.183</v>
      </c>
      <c r="BZ62" s="12">
        <f t="shared" si="36"/>
        <v>9.4383714511014016E-2</v>
      </c>
      <c r="CA62" s="12">
        <f t="shared" si="37"/>
        <v>-1.3704210119636004</v>
      </c>
    </row>
    <row r="63" spans="1:79" x14ac:dyDescent="0.25">
      <c r="A63" s="10">
        <v>1931</v>
      </c>
      <c r="B63" s="6">
        <v>8.2698630136986417E-2</v>
      </c>
      <c r="C63" s="10">
        <v>231969.43425172169</v>
      </c>
      <c r="D63" s="6">
        <v>7718.3041590903958</v>
      </c>
      <c r="E63" s="6">
        <v>3660.8686635944705</v>
      </c>
      <c r="F63" s="6">
        <v>1.8208373342848028E-2</v>
      </c>
      <c r="G63" s="6">
        <v>46073.599999999999</v>
      </c>
      <c r="H63" s="6">
        <v>0.5</v>
      </c>
      <c r="I63" s="6">
        <v>0.5</v>
      </c>
      <c r="J63" s="4">
        <v>0.18379999999999999</v>
      </c>
      <c r="K63" s="6">
        <v>4624</v>
      </c>
      <c r="L63" s="6">
        <v>18608.413324371777</v>
      </c>
      <c r="M63" s="8">
        <v>0.248</v>
      </c>
      <c r="N63" s="12">
        <v>19147.449999999997</v>
      </c>
      <c r="O63" s="12">
        <f t="shared" si="0"/>
        <v>6.4011144178107271E-2</v>
      </c>
      <c r="P63" s="8">
        <v>21860.413324371777</v>
      </c>
      <c r="Q63" s="8">
        <v>3252</v>
      </c>
      <c r="R63" s="8">
        <v>46.475564263815897</v>
      </c>
      <c r="S63" s="8">
        <f t="shared" si="16"/>
        <v>0.3296813653031811</v>
      </c>
      <c r="T63" s="36"/>
      <c r="U63" s="4">
        <f t="shared" si="39"/>
        <v>8.2698630136986417E-2</v>
      </c>
      <c r="V63" s="29">
        <f t="shared" si="39"/>
        <v>231969.43425172169</v>
      </c>
      <c r="W63" s="29">
        <f t="shared" si="2"/>
        <v>423887.62652002787</v>
      </c>
      <c r="X63" s="29">
        <f t="shared" si="3"/>
        <v>201054.13013361811</v>
      </c>
      <c r="Y63" s="12">
        <f t="shared" si="40"/>
        <v>115984.71712586084</v>
      </c>
      <c r="Z63" s="12">
        <f t="shared" si="40"/>
        <v>115984.71712586084</v>
      </c>
      <c r="AA63" s="12">
        <f t="shared" si="4"/>
        <v>211943.81326001394</v>
      </c>
      <c r="AB63" s="12">
        <f t="shared" si="5"/>
        <v>211943.81326001394</v>
      </c>
      <c r="AC63" s="12">
        <f t="shared" si="18"/>
        <v>100527.06506680905</v>
      </c>
      <c r="AD63" s="12">
        <f t="shared" si="19"/>
        <v>100527.06506680905</v>
      </c>
      <c r="AE63" s="12">
        <v>0.27206636174122956</v>
      </c>
      <c r="AF63" s="12">
        <f t="shared" si="20"/>
        <v>0.27206636174122956</v>
      </c>
      <c r="AK63" s="12">
        <f t="shared" si="6"/>
        <v>0.18379999999999999</v>
      </c>
      <c r="AM63" s="12">
        <f t="shared" si="7"/>
        <v>0.248</v>
      </c>
      <c r="AN63" s="37"/>
      <c r="AO63" s="12">
        <f t="shared" si="8"/>
        <v>8.2698630136986417E-2</v>
      </c>
      <c r="AP63" s="12">
        <f t="shared" si="9"/>
        <v>5034.7581750009049</v>
      </c>
      <c r="AQ63" s="12">
        <f t="shared" si="10"/>
        <v>9200.2280377489042</v>
      </c>
      <c r="AR63" s="12">
        <f t="shared" si="11"/>
        <v>4363.759943516854</v>
      </c>
      <c r="AS63" s="12">
        <f t="shared" si="21"/>
        <v>5034.7581750009049</v>
      </c>
      <c r="AT63" s="12">
        <v>5034.7581750009049</v>
      </c>
      <c r="AU63" s="12">
        <f t="shared" si="22"/>
        <v>9200.2280377489042</v>
      </c>
      <c r="AV63" s="12">
        <f t="shared" si="23"/>
        <v>9200.2280377489042</v>
      </c>
      <c r="AW63" s="12">
        <f t="shared" si="24"/>
        <v>4363.759943516854</v>
      </c>
      <c r="AX63" s="12">
        <f t="shared" si="25"/>
        <v>4363.759943516854</v>
      </c>
      <c r="AY63" s="12">
        <f t="shared" si="26"/>
        <v>0.27206636174122956</v>
      </c>
      <c r="AZ63" s="12">
        <f t="shared" si="26"/>
        <v>0.27206636174122956</v>
      </c>
      <c r="BA63" s="12">
        <f t="shared" si="27"/>
        <v>0.248</v>
      </c>
      <c r="BB63" s="12">
        <f t="shared" si="28"/>
        <v>0.248</v>
      </c>
      <c r="BC63" s="12">
        <f t="shared" si="29"/>
        <v>810.15225260833643</v>
      </c>
      <c r="BD63" s="12">
        <f t="shared" si="29"/>
        <v>810.15225260833643</v>
      </c>
      <c r="BE63" s="12">
        <f t="shared" si="30"/>
        <v>0.18379999999999999</v>
      </c>
      <c r="BF63" s="12">
        <f t="shared" si="12"/>
        <v>708.22778050716204</v>
      </c>
      <c r="BG63" s="12">
        <f t="shared" si="31"/>
        <v>0.248</v>
      </c>
      <c r="BH63" s="37"/>
      <c r="BI63" s="12">
        <f t="shared" si="32"/>
        <v>8.2698630136986417E-2</v>
      </c>
      <c r="BJ63" s="12">
        <f t="shared" si="42"/>
        <v>-0.74081325102372997</v>
      </c>
      <c r="BK63" s="12">
        <f t="shared" si="42"/>
        <v>-0.13795047678295799</v>
      </c>
      <c r="BL63" s="12">
        <f t="shared" si="42"/>
        <v>-0.88384468914481973</v>
      </c>
      <c r="BM63" s="12">
        <f t="shared" si="41"/>
        <v>-0.74081325102372997</v>
      </c>
      <c r="BN63" s="12">
        <f t="shared" si="41"/>
        <v>-0.74081325102372997</v>
      </c>
      <c r="BO63" s="12">
        <f t="shared" si="41"/>
        <v>-0.13795047678295799</v>
      </c>
      <c r="BP63" s="12">
        <f t="shared" si="41"/>
        <v>-0.13795047678295799</v>
      </c>
      <c r="BQ63" s="12">
        <f t="shared" si="41"/>
        <v>-0.88384468914481973</v>
      </c>
      <c r="BR63" s="12">
        <f t="shared" si="41"/>
        <v>-0.88384468914481973</v>
      </c>
      <c r="BS63" s="12">
        <v>-1.3017092654538709</v>
      </c>
      <c r="BT63" s="12">
        <f t="shared" si="33"/>
        <v>-1.3017092654538709</v>
      </c>
      <c r="BU63" s="12">
        <f t="shared" si="33"/>
        <v>-1.3943265328171548</v>
      </c>
      <c r="BV63" s="12">
        <f t="shared" si="33"/>
        <v>-1.3943265328171548</v>
      </c>
      <c r="BW63" s="12">
        <f t="shared" si="34"/>
        <v>0.21176837782886779</v>
      </c>
      <c r="BX63" s="12">
        <f t="shared" si="34"/>
        <v>0.21176837782886779</v>
      </c>
      <c r="BY63" s="12">
        <f t="shared" si="35"/>
        <v>0.18379999999999999</v>
      </c>
      <c r="BZ63" s="12">
        <f t="shared" si="36"/>
        <v>7.7311947474543549E-2</v>
      </c>
      <c r="CA63" s="12">
        <f t="shared" si="37"/>
        <v>-1.3943265328171548</v>
      </c>
    </row>
    <row r="64" spans="1:79" x14ac:dyDescent="0.25">
      <c r="A64" s="10">
        <v>1932</v>
      </c>
      <c r="B64" s="6">
        <v>5.6027322404371666E-2</v>
      </c>
      <c r="C64" s="10">
        <v>232127.63118346871</v>
      </c>
      <c r="D64" s="6">
        <v>7404.3392441443457</v>
      </c>
      <c r="E64" s="6">
        <v>3544.1993087557607</v>
      </c>
      <c r="F64" s="6">
        <v>1.7803105906400937E-2</v>
      </c>
      <c r="G64" s="6">
        <v>46335</v>
      </c>
      <c r="H64" s="6">
        <v>0.5</v>
      </c>
      <c r="I64" s="6">
        <v>0.5</v>
      </c>
      <c r="J64" s="4">
        <v>0.18459999999999999</v>
      </c>
      <c r="K64" s="6">
        <v>4444</v>
      </c>
      <c r="L64" s="6">
        <v>18696.146534794745</v>
      </c>
      <c r="M64" s="8">
        <v>0.23800000000000002</v>
      </c>
      <c r="N64" s="12">
        <v>16701.3</v>
      </c>
      <c r="O64" s="12">
        <f t="shared" si="0"/>
        <v>4.6167072173100121E-2</v>
      </c>
      <c r="P64" s="8">
        <v>22096.146534794745</v>
      </c>
      <c r="Q64" s="8">
        <v>3400</v>
      </c>
      <c r="R64" s="8">
        <v>46.440706176877654</v>
      </c>
      <c r="S64" s="8">
        <f t="shared" si="16"/>
        <v>0.3274561345251617</v>
      </c>
      <c r="T64" s="36"/>
      <c r="U64" s="4">
        <f t="shared" si="39"/>
        <v>5.6027322404371666E-2</v>
      </c>
      <c r="V64" s="29">
        <f t="shared" si="39"/>
        <v>232127.63118346871</v>
      </c>
      <c r="W64" s="29">
        <f t="shared" si="2"/>
        <v>415901.54454353871</v>
      </c>
      <c r="X64" s="29">
        <f t="shared" si="3"/>
        <v>199077.58384347294</v>
      </c>
      <c r="Y64" s="12">
        <f t="shared" si="40"/>
        <v>116063.81559173435</v>
      </c>
      <c r="Z64" s="12">
        <f t="shared" si="40"/>
        <v>116063.81559173435</v>
      </c>
      <c r="AA64" s="12">
        <f t="shared" si="4"/>
        <v>207950.77227176935</v>
      </c>
      <c r="AB64" s="12">
        <f t="shared" si="5"/>
        <v>207950.77227176935</v>
      </c>
      <c r="AC64" s="12">
        <f t="shared" si="18"/>
        <v>99538.791921736469</v>
      </c>
      <c r="AD64" s="12">
        <f t="shared" si="19"/>
        <v>99538.791921736469</v>
      </c>
      <c r="AE64" s="12">
        <v>0.26790638424300967</v>
      </c>
      <c r="AF64" s="12">
        <f t="shared" si="20"/>
        <v>0.26790638424300967</v>
      </c>
      <c r="AK64" s="12">
        <f t="shared" si="6"/>
        <v>0.18459999999999999</v>
      </c>
      <c r="AM64" s="12">
        <f t="shared" si="7"/>
        <v>0.23800000000000002</v>
      </c>
      <c r="AN64" s="37"/>
      <c r="AO64" s="12">
        <f t="shared" si="8"/>
        <v>5.6027322404371666E-2</v>
      </c>
      <c r="AP64" s="12">
        <f t="shared" si="9"/>
        <v>5009.7686669573477</v>
      </c>
      <c r="AQ64" s="12">
        <f t="shared" si="10"/>
        <v>8975.9694516788313</v>
      </c>
      <c r="AR64" s="12">
        <f t="shared" si="11"/>
        <v>4296.48395043645</v>
      </c>
      <c r="AS64" s="12">
        <f t="shared" si="21"/>
        <v>5009.7686669573477</v>
      </c>
      <c r="AT64" s="12">
        <v>5009.7686669573477</v>
      </c>
      <c r="AU64" s="12">
        <f t="shared" si="22"/>
        <v>8975.9694516788313</v>
      </c>
      <c r="AV64" s="12">
        <f t="shared" si="23"/>
        <v>8975.9694516788313</v>
      </c>
      <c r="AW64" s="12">
        <f t="shared" si="24"/>
        <v>4296.48395043645</v>
      </c>
      <c r="AX64" s="12">
        <f t="shared" si="25"/>
        <v>4296.48395043645</v>
      </c>
      <c r="AY64" s="12">
        <f t="shared" si="26"/>
        <v>0.26790638424300967</v>
      </c>
      <c r="AZ64" s="12">
        <f t="shared" si="26"/>
        <v>0.26790638424300967</v>
      </c>
      <c r="BA64" s="12">
        <f t="shared" si="27"/>
        <v>0.23800000000000002</v>
      </c>
      <c r="BB64" s="12">
        <f t="shared" si="28"/>
        <v>0.23800000000000002</v>
      </c>
      <c r="BC64" s="12">
        <f t="shared" si="29"/>
        <v>820.92809371987209</v>
      </c>
      <c r="BD64" s="12">
        <f t="shared" si="29"/>
        <v>820.92809371987209</v>
      </c>
      <c r="BE64" s="12">
        <f t="shared" si="30"/>
        <v>0.18459999999999999</v>
      </c>
      <c r="BF64" s="12">
        <f t="shared" si="12"/>
        <v>713.32274280822469</v>
      </c>
      <c r="BG64" s="12">
        <f t="shared" si="31"/>
        <v>0.23800000000000002</v>
      </c>
      <c r="BH64" s="37"/>
      <c r="BI64" s="12">
        <f t="shared" si="32"/>
        <v>5.6027322404371666E-2</v>
      </c>
      <c r="BJ64" s="12">
        <f t="shared" si="42"/>
        <v>-0.74578900747190557</v>
      </c>
      <c r="BK64" s="12">
        <f t="shared" si="42"/>
        <v>-0.16262780180151895</v>
      </c>
      <c r="BL64" s="12">
        <f t="shared" si="42"/>
        <v>-0.89938174497560142</v>
      </c>
      <c r="BM64" s="12">
        <f t="shared" si="41"/>
        <v>-0.74578900747190557</v>
      </c>
      <c r="BN64" s="12">
        <f t="shared" si="41"/>
        <v>-0.74578900747190557</v>
      </c>
      <c r="BO64" s="12">
        <f t="shared" si="41"/>
        <v>-0.16262780180151895</v>
      </c>
      <c r="BP64" s="12">
        <f t="shared" si="41"/>
        <v>-0.16262780180151895</v>
      </c>
      <c r="BQ64" s="12">
        <f t="shared" si="41"/>
        <v>-0.89938174497560142</v>
      </c>
      <c r="BR64" s="12">
        <f t="shared" si="41"/>
        <v>-0.89938174497560142</v>
      </c>
      <c r="BS64" s="12">
        <v>-1.3171176720211955</v>
      </c>
      <c r="BT64" s="12">
        <f t="shared" si="33"/>
        <v>-1.3171176720211955</v>
      </c>
      <c r="BU64" s="12">
        <f t="shared" si="33"/>
        <v>-1.4354846053106622</v>
      </c>
      <c r="BV64" s="12">
        <f t="shared" si="33"/>
        <v>-1.4354846053106622</v>
      </c>
      <c r="BW64" s="12">
        <f t="shared" si="34"/>
        <v>0.22498170348338806</v>
      </c>
      <c r="BX64" s="12">
        <f t="shared" si="34"/>
        <v>0.22498170348338806</v>
      </c>
      <c r="BY64" s="12">
        <f t="shared" si="35"/>
        <v>0.18459999999999999</v>
      </c>
      <c r="BZ64" s="12">
        <f t="shared" si="36"/>
        <v>8.448015434973194E-2</v>
      </c>
      <c r="CA64" s="12">
        <f t="shared" si="37"/>
        <v>-1.4354846053106622</v>
      </c>
    </row>
    <row r="65" spans="1:79" x14ac:dyDescent="0.25">
      <c r="A65" s="10">
        <v>1933</v>
      </c>
      <c r="B65" s="6">
        <v>4.0999999999999946E-2</v>
      </c>
      <c r="C65" s="10">
        <v>239510.15466499657</v>
      </c>
      <c r="D65" s="6">
        <v>7260.4386581274075</v>
      </c>
      <c r="E65" s="6">
        <v>3601.0633640552996</v>
      </c>
      <c r="F65" s="6">
        <v>1.7562664492567114E-2</v>
      </c>
      <c r="G65" s="6">
        <v>46520</v>
      </c>
      <c r="H65" s="6">
        <v>0.5</v>
      </c>
      <c r="I65" s="6">
        <v>0.5</v>
      </c>
      <c r="J65" s="4">
        <v>0.18539999999999998</v>
      </c>
      <c r="K65" s="6">
        <v>4392</v>
      </c>
      <c r="L65" s="6">
        <v>19077.985393794712</v>
      </c>
      <c r="M65" s="8">
        <v>0.23</v>
      </c>
      <c r="N65" s="12">
        <v>17291.75</v>
      </c>
      <c r="O65" s="12">
        <f t="shared" si="0"/>
        <v>3.168388957196222E-2</v>
      </c>
      <c r="P65" s="8">
        <v>22164.985393794712</v>
      </c>
      <c r="Q65" s="8">
        <v>3087</v>
      </c>
      <c r="R65" s="8">
        <v>46.400554922213615</v>
      </c>
      <c r="S65" s="8">
        <f t="shared" si="16"/>
        <v>0.3328181413697166</v>
      </c>
      <c r="T65" s="36"/>
      <c r="U65" s="4">
        <f t="shared" si="39"/>
        <v>4.0999999999999946E-2</v>
      </c>
      <c r="V65" s="29">
        <f t="shared" si="39"/>
        <v>239510.15466499657</v>
      </c>
      <c r="W65" s="29">
        <f t="shared" si="2"/>
        <v>413401.88791969331</v>
      </c>
      <c r="X65" s="29">
        <f t="shared" si="3"/>
        <v>205040.83338717453</v>
      </c>
      <c r="Y65" s="12">
        <f t="shared" si="40"/>
        <v>119755.07733249829</v>
      </c>
      <c r="Z65" s="12">
        <f t="shared" si="40"/>
        <v>119755.07733249829</v>
      </c>
      <c r="AA65" s="12">
        <f t="shared" si="4"/>
        <v>206700.94395984666</v>
      </c>
      <c r="AB65" s="12">
        <f t="shared" si="5"/>
        <v>206700.94395984666</v>
      </c>
      <c r="AC65" s="12">
        <f t="shared" si="18"/>
        <v>102520.41669358726</v>
      </c>
      <c r="AD65" s="12">
        <f t="shared" si="19"/>
        <v>102520.41669358726</v>
      </c>
      <c r="AE65" s="12">
        <v>0.27896499172098643</v>
      </c>
      <c r="AF65" s="12">
        <f t="shared" si="20"/>
        <v>0.27896499172098643</v>
      </c>
      <c r="AK65" s="12">
        <f t="shared" si="6"/>
        <v>0.18539999999999998</v>
      </c>
      <c r="AM65" s="12">
        <f t="shared" si="7"/>
        <v>0.23</v>
      </c>
      <c r="AN65" s="37"/>
      <c r="AO65" s="12">
        <f t="shared" si="8"/>
        <v>4.0999999999999946E-2</v>
      </c>
      <c r="AP65" s="12">
        <f t="shared" si="9"/>
        <v>5148.54158781162</v>
      </c>
      <c r="AQ65" s="12">
        <f t="shared" si="10"/>
        <v>8886.5410128910862</v>
      </c>
      <c r="AR65" s="12">
        <f t="shared" si="11"/>
        <v>4407.5845526047833</v>
      </c>
      <c r="AS65" s="12">
        <f t="shared" si="21"/>
        <v>5148.54158781162</v>
      </c>
      <c r="AT65" s="12">
        <v>5148.54158781162</v>
      </c>
      <c r="AU65" s="12">
        <f t="shared" si="22"/>
        <v>8886.5410128910862</v>
      </c>
      <c r="AV65" s="12">
        <f t="shared" si="23"/>
        <v>8886.5410128910862</v>
      </c>
      <c r="AW65" s="12">
        <f t="shared" si="24"/>
        <v>4407.5845526047833</v>
      </c>
      <c r="AX65" s="12">
        <f t="shared" si="25"/>
        <v>4407.5845526047833</v>
      </c>
      <c r="AY65" s="12">
        <f t="shared" si="26"/>
        <v>0.27896499172098643</v>
      </c>
      <c r="AZ65" s="12">
        <f t="shared" si="26"/>
        <v>0.27896499172098643</v>
      </c>
      <c r="BA65" s="12">
        <f t="shared" si="27"/>
        <v>0.23</v>
      </c>
      <c r="BB65" s="12">
        <f t="shared" si="28"/>
        <v>0.23</v>
      </c>
      <c r="BC65" s="12">
        <f t="shared" si="29"/>
        <v>822.58276607320477</v>
      </c>
      <c r="BD65" s="12">
        <f t="shared" si="29"/>
        <v>822.58276607320477</v>
      </c>
      <c r="BE65" s="12">
        <f t="shared" si="30"/>
        <v>0.18539999999999998</v>
      </c>
      <c r="BF65" s="12">
        <f t="shared" si="12"/>
        <v>726.97505102986554</v>
      </c>
      <c r="BG65" s="12">
        <f t="shared" si="31"/>
        <v>0.23</v>
      </c>
      <c r="BH65" s="37"/>
      <c r="BI65" s="12">
        <f t="shared" si="32"/>
        <v>4.0999999999999946E-2</v>
      </c>
      <c r="BJ65" s="12">
        <f t="shared" si="42"/>
        <v>-0.7184652595046177</v>
      </c>
      <c r="BK65" s="12">
        <f t="shared" si="42"/>
        <v>-0.17264086084476543</v>
      </c>
      <c r="BL65" s="12">
        <f t="shared" si="42"/>
        <v>-0.87385192833529746</v>
      </c>
      <c r="BM65" s="12">
        <f t="shared" si="41"/>
        <v>-0.7184652595046177</v>
      </c>
      <c r="BN65" s="12">
        <f t="shared" si="41"/>
        <v>-0.7184652595046177</v>
      </c>
      <c r="BO65" s="12">
        <f t="shared" si="41"/>
        <v>-0.17264086084476543</v>
      </c>
      <c r="BP65" s="12">
        <f t="shared" si="41"/>
        <v>-0.17264086084476543</v>
      </c>
      <c r="BQ65" s="12">
        <f t="shared" si="41"/>
        <v>-0.87385192833529746</v>
      </c>
      <c r="BR65" s="12">
        <f t="shared" si="41"/>
        <v>-0.87385192833529746</v>
      </c>
      <c r="BS65" s="12">
        <v>-1.2766689827363145</v>
      </c>
      <c r="BT65" s="12">
        <f t="shared" si="33"/>
        <v>-1.2766689827363145</v>
      </c>
      <c r="BU65" s="12">
        <f t="shared" si="33"/>
        <v>-1.4696759700589417</v>
      </c>
      <c r="BV65" s="12">
        <f t="shared" si="33"/>
        <v>-1.4696759700589417</v>
      </c>
      <c r="BW65" s="12">
        <f t="shared" si="34"/>
        <v>0.22699528666423271</v>
      </c>
      <c r="BX65" s="12">
        <f t="shared" si="34"/>
        <v>0.22699528666423271</v>
      </c>
      <c r="BY65" s="12">
        <f t="shared" si="35"/>
        <v>0.18539999999999998</v>
      </c>
      <c r="BZ65" s="12">
        <f t="shared" si="36"/>
        <v>0.10343834088426157</v>
      </c>
      <c r="CA65" s="12">
        <f t="shared" si="37"/>
        <v>-1.4696759700589417</v>
      </c>
    </row>
    <row r="66" spans="1:79" x14ac:dyDescent="0.25">
      <c r="A66" s="10">
        <v>1934</v>
      </c>
      <c r="B66" s="6">
        <v>0.02</v>
      </c>
      <c r="C66" s="10">
        <v>253800.61083281125</v>
      </c>
      <c r="D66" s="6">
        <v>7273.520529583493</v>
      </c>
      <c r="E66" s="6">
        <v>3691.2615207373274</v>
      </c>
      <c r="F66" s="6">
        <v>1.7417623653610454E-2</v>
      </c>
      <c r="G66" s="6">
        <v>46666</v>
      </c>
      <c r="H66" s="6">
        <v>0.5</v>
      </c>
      <c r="I66" s="6">
        <v>0.5</v>
      </c>
      <c r="J66" s="4">
        <v>0.18619999999999998</v>
      </c>
      <c r="K66" s="6">
        <v>4590</v>
      </c>
      <c r="L66" s="6">
        <v>19625.320990638007</v>
      </c>
      <c r="M66" s="8">
        <v>0.23399999999999999</v>
      </c>
      <c r="N66" s="12">
        <v>21003.15</v>
      </c>
      <c r="O66" s="12">
        <f t="shared" ref="O66:O129" si="43">1-(W67-N66)/W66</f>
        <v>2.9274782422692547E-2</v>
      </c>
      <c r="P66" s="8">
        <v>22234.320990638007</v>
      </c>
      <c r="Q66" s="8">
        <v>2609</v>
      </c>
      <c r="R66" s="8">
        <v>46.471113788895138</v>
      </c>
      <c r="S66" s="8">
        <f t="shared" si="16"/>
        <v>0.34181784596418258</v>
      </c>
      <c r="T66" s="36"/>
      <c r="U66" s="4">
        <f t="shared" ref="U66:V97" si="44">B66</f>
        <v>0.02</v>
      </c>
      <c r="V66" s="29">
        <f t="shared" si="44"/>
        <v>253800.61083281125</v>
      </c>
      <c r="W66" s="29">
        <f t="shared" ref="W66:W129" si="45">D66/F66</f>
        <v>417595.45815400506</v>
      </c>
      <c r="X66" s="29">
        <f t="shared" ref="X66:X129" si="46">E66/F66</f>
        <v>211926.81585884281</v>
      </c>
      <c r="Y66" s="12">
        <f t="shared" si="40"/>
        <v>126900.30541640562</v>
      </c>
      <c r="Z66" s="12">
        <f t="shared" si="40"/>
        <v>126900.30541640562</v>
      </c>
      <c r="AA66" s="12">
        <f t="shared" ref="AA66:AA129" si="47">W66*I66</f>
        <v>208797.72907700253</v>
      </c>
      <c r="AB66" s="12">
        <f t="shared" ref="AB66:AB129" si="48">W66*(1-I66)</f>
        <v>208797.72907700253</v>
      </c>
      <c r="AC66" s="12">
        <f t="shared" si="18"/>
        <v>105963.4079294214</v>
      </c>
      <c r="AD66" s="12">
        <f t="shared" si="19"/>
        <v>105963.4079294214</v>
      </c>
      <c r="AE66" s="12">
        <v>0.29637641035423884</v>
      </c>
      <c r="AF66" s="12">
        <f t="shared" si="20"/>
        <v>0.29637641035423884</v>
      </c>
      <c r="AK66" s="12">
        <f t="shared" ref="AK66:AK129" si="49">J66</f>
        <v>0.18619999999999998</v>
      </c>
      <c r="AM66" s="12">
        <f t="shared" ref="AM66:AM129" si="50">M66</f>
        <v>0.23399999999999999</v>
      </c>
      <c r="AN66" s="37"/>
      <c r="AO66" s="12">
        <f t="shared" ref="AO66:AO129" si="51">U66</f>
        <v>0.02</v>
      </c>
      <c r="AP66" s="12">
        <f t="shared" ref="AP66:AP129" si="52">V66*1000/G66</f>
        <v>5438.6622130204269</v>
      </c>
      <c r="AQ66" s="12">
        <f t="shared" ref="AQ66:AQ129" si="53">W66*1000/G66</f>
        <v>8948.6019404706858</v>
      </c>
      <c r="AR66" s="12">
        <f t="shared" ref="AR66:AR129" si="54">X66*1000/G66</f>
        <v>4541.3537877435992</v>
      </c>
      <c r="AS66" s="12">
        <f t="shared" si="21"/>
        <v>5438.6622130204269</v>
      </c>
      <c r="AT66" s="12">
        <v>5438.6622130204269</v>
      </c>
      <c r="AU66" s="12">
        <f t="shared" si="22"/>
        <v>8948.6019404706858</v>
      </c>
      <c r="AV66" s="12">
        <f t="shared" si="23"/>
        <v>8948.6019404706858</v>
      </c>
      <c r="AW66" s="12">
        <f t="shared" si="24"/>
        <v>4541.3537877435992</v>
      </c>
      <c r="AX66" s="12">
        <f t="shared" si="25"/>
        <v>4541.3537877435992</v>
      </c>
      <c r="AY66" s="12">
        <f t="shared" si="26"/>
        <v>0.29637641035423884</v>
      </c>
      <c r="AZ66" s="12">
        <f t="shared" si="26"/>
        <v>0.29637641035423884</v>
      </c>
      <c r="BA66" s="12">
        <f t="shared" si="27"/>
        <v>0.23399999999999999</v>
      </c>
      <c r="BB66" s="12">
        <f t="shared" si="28"/>
        <v>0.23399999999999999</v>
      </c>
      <c r="BC66" s="12">
        <f t="shared" si="29"/>
        <v>831.14153449838727</v>
      </c>
      <c r="BD66" s="12">
        <f t="shared" si="29"/>
        <v>831.14153449838727</v>
      </c>
      <c r="BE66" s="12">
        <f t="shared" si="30"/>
        <v>0.18619999999999998</v>
      </c>
      <c r="BF66" s="12">
        <f t="shared" ref="BF66:BF129" si="55">AP66/(AQ66^0.3)/(S66^0.7)</f>
        <v>752.15823752720564</v>
      </c>
      <c r="BG66" s="12">
        <f t="shared" si="31"/>
        <v>0.23399999999999999</v>
      </c>
      <c r="BH66" s="37"/>
      <c r="BI66" s="12">
        <f t="shared" si="32"/>
        <v>0.02</v>
      </c>
      <c r="BJ66" s="12">
        <f t="shared" si="42"/>
        <v>-0.66364563334141524</v>
      </c>
      <c r="BK66" s="12">
        <f t="shared" si="42"/>
        <v>-0.16568143492618326</v>
      </c>
      <c r="BL66" s="12">
        <f t="shared" si="42"/>
        <v>-0.84395358850653623</v>
      </c>
      <c r="BM66" s="12">
        <f t="shared" si="41"/>
        <v>-0.66364563334141524</v>
      </c>
      <c r="BN66" s="12">
        <f t="shared" si="41"/>
        <v>-0.66364563334141524</v>
      </c>
      <c r="BO66" s="12">
        <f t="shared" si="41"/>
        <v>-0.16568143492618326</v>
      </c>
      <c r="BP66" s="12">
        <f t="shared" si="41"/>
        <v>-0.16568143492618326</v>
      </c>
      <c r="BQ66" s="12">
        <f t="shared" si="41"/>
        <v>-0.84395358850653623</v>
      </c>
      <c r="BR66" s="12">
        <f t="shared" si="41"/>
        <v>-0.84395358850653623</v>
      </c>
      <c r="BS66" s="12">
        <v>-1.2161249759263586</v>
      </c>
      <c r="BT66" s="12">
        <f t="shared" si="33"/>
        <v>-1.2161249759263586</v>
      </c>
      <c r="BU66" s="12">
        <f t="shared" si="33"/>
        <v>-1.4524341636244358</v>
      </c>
      <c r="BV66" s="12">
        <f t="shared" ref="BV66:BV129" si="56">LN(BB66)</f>
        <v>-1.4524341636244358</v>
      </c>
      <c r="BW66" s="12">
        <f t="shared" si="34"/>
        <v>0.23734628028489119</v>
      </c>
      <c r="BX66" s="12">
        <f t="shared" si="34"/>
        <v>0.23734628028489119</v>
      </c>
      <c r="BY66" s="12">
        <f t="shared" si="35"/>
        <v>0.18619999999999998</v>
      </c>
      <c r="BZ66" s="12">
        <f t="shared" si="36"/>
        <v>0.13749290570049078</v>
      </c>
      <c r="CA66" s="12">
        <f t="shared" si="37"/>
        <v>-1.4524341636244358</v>
      </c>
    </row>
    <row r="67" spans="1:79" x14ac:dyDescent="0.25">
      <c r="A67" s="10">
        <v>1935</v>
      </c>
      <c r="B67" s="6">
        <v>1.3000000000000114E-2</v>
      </c>
      <c r="C67" s="10">
        <v>263186.96211646806</v>
      </c>
      <c r="D67" s="6">
        <v>7482.8304728808589</v>
      </c>
      <c r="E67" s="6">
        <v>3821.6566820276498</v>
      </c>
      <c r="F67" s="6">
        <v>1.7549938865127537E-2</v>
      </c>
      <c r="G67" s="6">
        <v>46868.5</v>
      </c>
      <c r="H67" s="6">
        <v>0.5</v>
      </c>
      <c r="I67" s="6">
        <v>0.5</v>
      </c>
      <c r="J67" s="4">
        <v>0.18699999999999997</v>
      </c>
      <c r="K67" s="6">
        <v>4867</v>
      </c>
      <c r="L67" s="6">
        <v>19976.253832329883</v>
      </c>
      <c r="M67" s="8">
        <v>0.24399999999999999</v>
      </c>
      <c r="N67" s="12">
        <v>21846.65</v>
      </c>
      <c r="O67" s="12">
        <f t="shared" si="43"/>
        <v>9.4525788385619869E-3</v>
      </c>
      <c r="P67" s="8">
        <v>22413.253832329883</v>
      </c>
      <c r="Q67" s="8">
        <v>2437</v>
      </c>
      <c r="R67" s="8">
        <v>46.746758545904278</v>
      </c>
      <c r="S67" s="8">
        <f t="shared" ref="S67:S130" si="57">(P67-Q67)/P67*R67/(24*5)</f>
        <v>0.34719974229586897</v>
      </c>
      <c r="T67" s="36"/>
      <c r="U67" s="4">
        <f t="shared" si="44"/>
        <v>1.3000000000000114E-2</v>
      </c>
      <c r="V67" s="29">
        <f t="shared" si="44"/>
        <v>263186.96211646806</v>
      </c>
      <c r="W67" s="29">
        <f t="shared" si="45"/>
        <v>426373.59197584196</v>
      </c>
      <c r="X67" s="29">
        <f t="shared" si="46"/>
        <v>217758.9740566813</v>
      </c>
      <c r="Y67" s="12">
        <f t="shared" ref="Y67:Z98" si="58">$V67*0.5</f>
        <v>131593.48105823403</v>
      </c>
      <c r="Z67" s="12">
        <f t="shared" si="58"/>
        <v>131593.48105823403</v>
      </c>
      <c r="AA67" s="12">
        <f t="shared" si="47"/>
        <v>213186.79598792098</v>
      </c>
      <c r="AB67" s="12">
        <f t="shared" si="48"/>
        <v>213186.79598792098</v>
      </c>
      <c r="AC67" s="12">
        <f t="shared" ref="AC67:AC130" si="59">((Y67-AA68+(1-$O$153)*AA67)/((Y67-AA68+(1-$O$153)*AA67)+(Z67-AB68+(1-$O$153)*AB67)))*X67</f>
        <v>108879.48702834065</v>
      </c>
      <c r="AD67" s="12">
        <f t="shared" ref="AD67:AD130" si="60">((Z67-AB68+(1-$O$153)*AB67)/((Y67-AA68+(1-$O$153)*AA67)+(Z67-AB68+(1-$O$153)*AB67)))*X67</f>
        <v>108879.48702834065</v>
      </c>
      <c r="AE67" s="12">
        <v>0.30484316337586903</v>
      </c>
      <c r="AF67" s="12">
        <f t="shared" ref="AF67:AF130" si="61">(P67*0.5-Q67)/(P67*0.5)*(R67/24/5)</f>
        <v>0.30484316337586903</v>
      </c>
      <c r="AK67" s="12">
        <f t="shared" si="49"/>
        <v>0.18699999999999997</v>
      </c>
      <c r="AM67" s="12">
        <f t="shared" si="50"/>
        <v>0.24399999999999999</v>
      </c>
      <c r="AN67" s="37"/>
      <c r="AO67" s="12">
        <f t="shared" si="51"/>
        <v>1.3000000000000114E-2</v>
      </c>
      <c r="AP67" s="12">
        <f t="shared" si="52"/>
        <v>5615.4338653139757</v>
      </c>
      <c r="AQ67" s="12">
        <f t="shared" si="53"/>
        <v>9097.2314449116566</v>
      </c>
      <c r="AR67" s="12">
        <f t="shared" si="54"/>
        <v>4646.1690486506141</v>
      </c>
      <c r="AS67" s="12">
        <f t="shared" ref="AS67:AS130" si="62">Y67*1000/(G67*0.5)</f>
        <v>5615.4338653139757</v>
      </c>
      <c r="AT67" s="12">
        <v>5615.4338653139757</v>
      </c>
      <c r="AU67" s="12">
        <f t="shared" ref="AU67:AU130" si="63">AA67*1000/(G67*0.5)</f>
        <v>9097.2314449116566</v>
      </c>
      <c r="AV67" s="12">
        <f t="shared" ref="AV67:AV130" si="64">AB67*1000/(G67*0.5)</f>
        <v>9097.2314449116566</v>
      </c>
      <c r="AW67" s="12">
        <f t="shared" ref="AW67:AW130" si="65">AC67*1000/(G67*0.5)</f>
        <v>4646.1690486506141</v>
      </c>
      <c r="AX67" s="12">
        <f t="shared" ref="AX67:AX130" si="66">AD67*1000/(G67*0.5)</f>
        <v>4646.1690486506141</v>
      </c>
      <c r="AY67" s="12">
        <f t="shared" ref="AY67:AZ130" si="67">AE67</f>
        <v>0.30484316337586903</v>
      </c>
      <c r="AZ67" s="12">
        <f t="shared" si="67"/>
        <v>0.30484316337586903</v>
      </c>
      <c r="BA67" s="12">
        <f t="shared" ref="BA67:BA130" si="68">AM67*(AP67/AS67)</f>
        <v>0.24399999999999999</v>
      </c>
      <c r="BB67" s="12">
        <f t="shared" ref="BB67:BB130" si="69">AM67*(AP67/AT67)</f>
        <v>0.24399999999999999</v>
      </c>
      <c r="BC67" s="12">
        <f t="shared" ref="BC67:BD130" si="70">AS67/(AU67^0.3)/(AY67^0.7)</f>
        <v>837.2535966854407</v>
      </c>
      <c r="BD67" s="12">
        <f t="shared" si="70"/>
        <v>837.2535966854407</v>
      </c>
      <c r="BE67" s="12">
        <f t="shared" ref="BE67:BE130" si="71">AK67</f>
        <v>0.18699999999999997</v>
      </c>
      <c r="BF67" s="12">
        <f t="shared" si="55"/>
        <v>764.37234824157713</v>
      </c>
      <c r="BG67" s="12">
        <f t="shared" ref="BG67:BG130" si="72">AM67</f>
        <v>0.24399999999999999</v>
      </c>
      <c r="BH67" s="37"/>
      <c r="BI67" s="12">
        <f t="shared" ref="BI67:BI130" si="73">AO67</f>
        <v>1.3000000000000114E-2</v>
      </c>
      <c r="BJ67" s="12">
        <f t="shared" si="42"/>
        <v>-0.63165989305884551</v>
      </c>
      <c r="BK67" s="12">
        <f t="shared" si="42"/>
        <v>-0.14920861683210615</v>
      </c>
      <c r="BL67" s="12">
        <f t="shared" si="42"/>
        <v>-0.82113572770816257</v>
      </c>
      <c r="BM67" s="12">
        <f t="shared" si="41"/>
        <v>-0.63165989305884551</v>
      </c>
      <c r="BN67" s="12">
        <f t="shared" si="41"/>
        <v>-0.63165989305884551</v>
      </c>
      <c r="BO67" s="12">
        <f t="shared" si="41"/>
        <v>-0.14920861683210615</v>
      </c>
      <c r="BP67" s="12">
        <f t="shared" si="41"/>
        <v>-0.14920861683210615</v>
      </c>
      <c r="BQ67" s="12">
        <f t="shared" si="41"/>
        <v>-0.82113572770816257</v>
      </c>
      <c r="BR67" s="12">
        <f t="shared" si="41"/>
        <v>-0.82113572770816257</v>
      </c>
      <c r="BS67" s="12">
        <v>-1.1879578530701418</v>
      </c>
      <c r="BT67" s="12">
        <f t="shared" ref="BT67:BV130" si="74">LN(AZ67)</f>
        <v>-1.1879578530701418</v>
      </c>
      <c r="BU67" s="12">
        <f t="shared" si="74"/>
        <v>-1.4105870536889351</v>
      </c>
      <c r="BV67" s="12">
        <f t="shared" si="56"/>
        <v>-1.4105870536889351</v>
      </c>
      <c r="BW67" s="12">
        <f t="shared" ref="BW67:BX130" si="75">LN(BC67/$AP$153^0.7)</f>
        <v>0.24467318913988628</v>
      </c>
      <c r="BX67" s="12">
        <f t="shared" si="75"/>
        <v>0.24467318913988628</v>
      </c>
      <c r="BY67" s="12">
        <f t="shared" ref="BY67:BY130" si="76">BE67</f>
        <v>0.18699999999999997</v>
      </c>
      <c r="BZ67" s="12">
        <f t="shared" ref="BZ67:BZ130" si="77">LN(BF67/$AP$153^0.7)</f>
        <v>0.15360121889291947</v>
      </c>
      <c r="CA67" s="12">
        <f t="shared" ref="CA67:CA130" si="78">LN(BG67)</f>
        <v>-1.4105870536889351</v>
      </c>
    </row>
    <row r="68" spans="1:79" x14ac:dyDescent="0.25">
      <c r="A68" s="10">
        <v>1936</v>
      </c>
      <c r="B68" s="6">
        <v>1.3000000000000114E-2</v>
      </c>
      <c r="C68" s="10">
        <v>275737.25203506544</v>
      </c>
      <c r="D68" s="6">
        <v>7862.204745107334</v>
      </c>
      <c r="E68" s="6">
        <v>3994.2096774193546</v>
      </c>
      <c r="F68" s="6">
        <v>1.7700097487599105E-2</v>
      </c>
      <c r="G68" s="6">
        <v>47081.3</v>
      </c>
      <c r="H68" s="6">
        <v>0.5</v>
      </c>
      <c r="I68" s="6">
        <v>0.5</v>
      </c>
      <c r="J68" s="4">
        <v>0.18479999999999996</v>
      </c>
      <c r="K68" s="6">
        <v>5295</v>
      </c>
      <c r="L68" s="6">
        <v>20607.334766395103</v>
      </c>
      <c r="M68" s="8">
        <v>0.25700000000000001</v>
      </c>
      <c r="N68" s="12">
        <v>23871.05</v>
      </c>
      <c r="O68" s="12">
        <f t="shared" si="43"/>
        <v>3.921368415134574E-3</v>
      </c>
      <c r="P68" s="8">
        <v>22707.334766395103</v>
      </c>
      <c r="Q68" s="8">
        <v>2100</v>
      </c>
      <c r="R68" s="8">
        <v>46.997064552718939</v>
      </c>
      <c r="S68" s="8">
        <f t="shared" si="57"/>
        <v>0.35542269059725184</v>
      </c>
      <c r="T68" s="36"/>
      <c r="U68" s="4">
        <f t="shared" si="44"/>
        <v>1.3000000000000114E-2</v>
      </c>
      <c r="V68" s="29">
        <f t="shared" si="44"/>
        <v>275737.25203506544</v>
      </c>
      <c r="W68" s="29">
        <f t="shared" si="45"/>
        <v>444189.91198300949</v>
      </c>
      <c r="X68" s="29">
        <f t="shared" si="46"/>
        <v>225660.32080996982</v>
      </c>
      <c r="Y68" s="12">
        <f t="shared" si="58"/>
        <v>137868.62601753272</v>
      </c>
      <c r="Z68" s="12">
        <f t="shared" si="58"/>
        <v>137868.62601753272</v>
      </c>
      <c r="AA68" s="12">
        <f t="shared" si="47"/>
        <v>222094.95599150474</v>
      </c>
      <c r="AB68" s="12">
        <f t="shared" si="48"/>
        <v>222094.95599150474</v>
      </c>
      <c r="AC68" s="12">
        <f t="shared" si="59"/>
        <v>112830.16040498491</v>
      </c>
      <c r="AD68" s="12">
        <f t="shared" si="60"/>
        <v>112830.16040498491</v>
      </c>
      <c r="AE68" s="12">
        <v>0.31920317658851249</v>
      </c>
      <c r="AF68" s="12">
        <f t="shared" si="61"/>
        <v>0.31920317658851249</v>
      </c>
      <c r="AK68" s="12">
        <f t="shared" si="49"/>
        <v>0.18479999999999996</v>
      </c>
      <c r="AM68" s="12">
        <f t="shared" si="50"/>
        <v>0.25700000000000001</v>
      </c>
      <c r="AN68" s="37"/>
      <c r="AO68" s="12">
        <f t="shared" si="51"/>
        <v>1.3000000000000114E-2</v>
      </c>
      <c r="AP68" s="12">
        <f t="shared" si="52"/>
        <v>5856.6193379338592</v>
      </c>
      <c r="AQ68" s="12">
        <f t="shared" si="53"/>
        <v>9434.5294625044226</v>
      </c>
      <c r="AR68" s="12">
        <f t="shared" si="54"/>
        <v>4792.9925641384116</v>
      </c>
      <c r="AS68" s="12">
        <f t="shared" si="62"/>
        <v>5856.6193379338592</v>
      </c>
      <c r="AT68" s="12">
        <v>5856.6193379338592</v>
      </c>
      <c r="AU68" s="12">
        <f t="shared" si="63"/>
        <v>9434.5294625044226</v>
      </c>
      <c r="AV68" s="12">
        <f t="shared" si="64"/>
        <v>9434.5294625044226</v>
      </c>
      <c r="AW68" s="12">
        <f t="shared" si="65"/>
        <v>4792.9925641384116</v>
      </c>
      <c r="AX68" s="12">
        <f t="shared" si="66"/>
        <v>4792.9925641384116</v>
      </c>
      <c r="AY68" s="12">
        <f t="shared" si="67"/>
        <v>0.31920317658851249</v>
      </c>
      <c r="AZ68" s="12">
        <f t="shared" si="67"/>
        <v>0.31920317658851249</v>
      </c>
      <c r="BA68" s="12">
        <f t="shared" si="68"/>
        <v>0.25700000000000001</v>
      </c>
      <c r="BB68" s="12">
        <f t="shared" si="69"/>
        <v>0.25700000000000001</v>
      </c>
      <c r="BC68" s="12">
        <f t="shared" si="70"/>
        <v>836.34194870238923</v>
      </c>
      <c r="BD68" s="12">
        <f t="shared" si="70"/>
        <v>836.34194870238923</v>
      </c>
      <c r="BE68" s="12">
        <f t="shared" si="71"/>
        <v>0.18479999999999996</v>
      </c>
      <c r="BF68" s="12">
        <f t="shared" si="55"/>
        <v>775.72773358114614</v>
      </c>
      <c r="BG68" s="12">
        <f t="shared" si="72"/>
        <v>0.25700000000000001</v>
      </c>
      <c r="BH68" s="37"/>
      <c r="BI68" s="12">
        <f t="shared" si="73"/>
        <v>1.3000000000000114E-2</v>
      </c>
      <c r="BJ68" s="12">
        <f t="shared" si="42"/>
        <v>-0.58960621491672449</v>
      </c>
      <c r="BK68" s="12">
        <f t="shared" si="42"/>
        <v>-0.11280244115438254</v>
      </c>
      <c r="BL68" s="12">
        <f t="shared" si="42"/>
        <v>-0.79002377846660343</v>
      </c>
      <c r="BM68" s="12">
        <f t="shared" si="41"/>
        <v>-0.58960621491672449</v>
      </c>
      <c r="BN68" s="12">
        <f t="shared" si="41"/>
        <v>-0.58960621491672449</v>
      </c>
      <c r="BO68" s="12">
        <f t="shared" si="41"/>
        <v>-0.11280244115438254</v>
      </c>
      <c r="BP68" s="12">
        <f t="shared" si="41"/>
        <v>-0.11280244115438254</v>
      </c>
      <c r="BQ68" s="12">
        <f t="shared" si="41"/>
        <v>-0.79002377846660343</v>
      </c>
      <c r="BR68" s="12">
        <f t="shared" si="41"/>
        <v>-0.79002377846660343</v>
      </c>
      <c r="BS68" s="12">
        <v>-1.1419274617376038</v>
      </c>
      <c r="BT68" s="12">
        <f t="shared" si="74"/>
        <v>-1.1419274617376038</v>
      </c>
      <c r="BU68" s="12">
        <f t="shared" si="74"/>
        <v>-1.3586791940869172</v>
      </c>
      <c r="BV68" s="12">
        <f t="shared" si="56"/>
        <v>-1.3586791940869172</v>
      </c>
      <c r="BW68" s="12">
        <f t="shared" si="75"/>
        <v>0.24358374064591384</v>
      </c>
      <c r="BX68" s="12">
        <f t="shared" si="75"/>
        <v>0.24358374064591384</v>
      </c>
      <c r="BY68" s="12">
        <f t="shared" si="76"/>
        <v>0.18479999999999996</v>
      </c>
      <c r="BZ68" s="12">
        <f t="shared" si="77"/>
        <v>0.16834778147337223</v>
      </c>
      <c r="CA68" s="12">
        <f t="shared" si="78"/>
        <v>-1.3586791940869172</v>
      </c>
    </row>
    <row r="69" spans="1:79" x14ac:dyDescent="0.25">
      <c r="A69" s="10">
        <v>1937</v>
      </c>
      <c r="B69" s="6">
        <v>-1.40000000000002E-2</v>
      </c>
      <c r="C69" s="10">
        <v>285387.26487163408</v>
      </c>
      <c r="D69" s="6">
        <v>8529.38018936769</v>
      </c>
      <c r="E69" s="6">
        <v>4178.527649769585</v>
      </c>
      <c r="F69" s="6">
        <v>1.8290864874027882E-2</v>
      </c>
      <c r="G69" s="6">
        <v>47288.6</v>
      </c>
      <c r="H69" s="6">
        <v>0.5</v>
      </c>
      <c r="I69" s="6">
        <v>0.5</v>
      </c>
      <c r="J69" s="4">
        <v>0.18259999999999998</v>
      </c>
      <c r="K69" s="6">
        <v>5842</v>
      </c>
      <c r="L69" s="6">
        <v>21299.230766776247</v>
      </c>
      <c r="M69" s="8">
        <v>0.27399999999999997</v>
      </c>
      <c r="N69" s="12">
        <v>24672.375</v>
      </c>
      <c r="O69" s="12">
        <f t="shared" si="43"/>
        <v>4.5812922902069841E-2</v>
      </c>
      <c r="P69" s="8">
        <v>23075.230766776247</v>
      </c>
      <c r="Q69" s="8">
        <v>1776</v>
      </c>
      <c r="R69" s="8">
        <v>47.198659230318746</v>
      </c>
      <c r="S69" s="8">
        <f t="shared" si="57"/>
        <v>0.3630498668282075</v>
      </c>
      <c r="T69" s="36"/>
      <c r="U69" s="4">
        <f t="shared" si="44"/>
        <v>-1.40000000000002E-2</v>
      </c>
      <c r="V69" s="29">
        <f t="shared" si="44"/>
        <v>285387.26487163408</v>
      </c>
      <c r="W69" s="29">
        <f t="shared" si="45"/>
        <v>466319.12969183788</v>
      </c>
      <c r="X69" s="29">
        <f t="shared" si="46"/>
        <v>228448.88301060526</v>
      </c>
      <c r="Y69" s="12">
        <f t="shared" si="58"/>
        <v>142693.63243581704</v>
      </c>
      <c r="Z69" s="12">
        <f t="shared" si="58"/>
        <v>142693.63243581704</v>
      </c>
      <c r="AA69" s="12">
        <f t="shared" si="47"/>
        <v>233159.56484591894</v>
      </c>
      <c r="AB69" s="12">
        <f t="shared" si="48"/>
        <v>233159.56484591894</v>
      </c>
      <c r="AC69" s="12">
        <f t="shared" si="59"/>
        <v>114224.44150530263</v>
      </c>
      <c r="AD69" s="12">
        <f t="shared" si="60"/>
        <v>114224.44150530263</v>
      </c>
      <c r="AE69" s="12">
        <v>0.33277757340375874</v>
      </c>
      <c r="AF69" s="12">
        <f t="shared" si="61"/>
        <v>0.33277757340375874</v>
      </c>
      <c r="AK69" s="12">
        <f t="shared" si="49"/>
        <v>0.18259999999999998</v>
      </c>
      <c r="AM69" s="12">
        <f t="shared" si="50"/>
        <v>0.27399999999999997</v>
      </c>
      <c r="AN69" s="37"/>
      <c r="AO69" s="12">
        <f t="shared" si="51"/>
        <v>-1.40000000000002E-2</v>
      </c>
      <c r="AP69" s="12">
        <f t="shared" si="52"/>
        <v>6035.011924050069</v>
      </c>
      <c r="AQ69" s="12">
        <f t="shared" si="53"/>
        <v>9861.1320633691394</v>
      </c>
      <c r="AR69" s="12">
        <f t="shared" si="54"/>
        <v>4830.9504407109807</v>
      </c>
      <c r="AS69" s="12">
        <f t="shared" si="62"/>
        <v>6035.011924050069</v>
      </c>
      <c r="AT69" s="12">
        <v>6035.011924050069</v>
      </c>
      <c r="AU69" s="12">
        <f t="shared" si="63"/>
        <v>9861.1320633691394</v>
      </c>
      <c r="AV69" s="12">
        <f t="shared" si="64"/>
        <v>9861.1320633691394</v>
      </c>
      <c r="AW69" s="12">
        <f t="shared" si="65"/>
        <v>4830.9504407109807</v>
      </c>
      <c r="AX69" s="12">
        <f t="shared" si="66"/>
        <v>4830.9504407109807</v>
      </c>
      <c r="AY69" s="12">
        <f t="shared" si="67"/>
        <v>0.33277757340375874</v>
      </c>
      <c r="AZ69" s="12">
        <f t="shared" si="67"/>
        <v>0.33277757340375874</v>
      </c>
      <c r="BA69" s="12">
        <f t="shared" si="68"/>
        <v>0.27399999999999997</v>
      </c>
      <c r="BB69" s="12">
        <f t="shared" si="69"/>
        <v>0.27399999999999997</v>
      </c>
      <c r="BC69" s="12">
        <f t="shared" si="70"/>
        <v>826.02323681736641</v>
      </c>
      <c r="BD69" s="12">
        <f t="shared" si="70"/>
        <v>826.02323681736641</v>
      </c>
      <c r="BE69" s="12">
        <f t="shared" si="71"/>
        <v>0.18259999999999998</v>
      </c>
      <c r="BF69" s="12">
        <f t="shared" si="55"/>
        <v>777.18373446292696</v>
      </c>
      <c r="BG69" s="12">
        <f t="shared" si="72"/>
        <v>0.27399999999999997</v>
      </c>
      <c r="BH69" s="37"/>
      <c r="BI69" s="12">
        <f t="shared" si="73"/>
        <v>-1.40000000000002E-2</v>
      </c>
      <c r="BJ69" s="12">
        <f t="shared" si="42"/>
        <v>-0.55960091687897728</v>
      </c>
      <c r="BK69" s="12">
        <f t="shared" si="42"/>
        <v>-6.8577771489530606E-2</v>
      </c>
      <c r="BL69" s="12">
        <f t="shared" si="42"/>
        <v>-0.78213552032138556</v>
      </c>
      <c r="BM69" s="12">
        <f t="shared" si="41"/>
        <v>-0.55960091687897728</v>
      </c>
      <c r="BN69" s="12">
        <f t="shared" si="41"/>
        <v>-0.55960091687897728</v>
      </c>
      <c r="BO69" s="12">
        <f t="shared" si="41"/>
        <v>-6.8577771489530606E-2</v>
      </c>
      <c r="BP69" s="12">
        <f t="shared" si="41"/>
        <v>-6.8577771489530606E-2</v>
      </c>
      <c r="BQ69" s="12">
        <f t="shared" si="41"/>
        <v>-0.78213552032138556</v>
      </c>
      <c r="BR69" s="12">
        <f t="shared" si="41"/>
        <v>-0.78213552032138556</v>
      </c>
      <c r="BS69" s="12">
        <v>-1.1002809599146284</v>
      </c>
      <c r="BT69" s="12">
        <f t="shared" si="74"/>
        <v>-1.1002809599146284</v>
      </c>
      <c r="BU69" s="12">
        <f t="shared" si="74"/>
        <v>-1.294627172594067</v>
      </c>
      <c r="BV69" s="12">
        <f t="shared" si="56"/>
        <v>-1.294627172594067</v>
      </c>
      <c r="BW69" s="12">
        <f t="shared" si="75"/>
        <v>0.23116908650812268</v>
      </c>
      <c r="BX69" s="12">
        <f t="shared" si="75"/>
        <v>0.23116908650812268</v>
      </c>
      <c r="BY69" s="12">
        <f t="shared" si="76"/>
        <v>0.18259999999999998</v>
      </c>
      <c r="BZ69" s="12">
        <f t="shared" si="77"/>
        <v>0.17022297054678853</v>
      </c>
      <c r="CA69" s="12">
        <f t="shared" si="78"/>
        <v>-1.294627172594067</v>
      </c>
    </row>
    <row r="70" spans="1:79" x14ac:dyDescent="0.25">
      <c r="A70" s="10">
        <v>1938</v>
      </c>
      <c r="B70" s="6">
        <v>3.9999999999997728E-3</v>
      </c>
      <c r="C70" s="10">
        <v>287602.02191609243</v>
      </c>
      <c r="D70" s="6">
        <v>8791.017618489399</v>
      </c>
      <c r="E70" s="6">
        <v>4225.587557603686</v>
      </c>
      <c r="F70" s="6">
        <v>1.8719106295301952E-2</v>
      </c>
      <c r="G70" s="6">
        <v>47494.1</v>
      </c>
      <c r="H70" s="6">
        <v>0.5</v>
      </c>
      <c r="I70" s="6">
        <v>0.5</v>
      </c>
      <c r="J70" s="4">
        <v>0.18039999999999998</v>
      </c>
      <c r="K70" s="6">
        <v>6053</v>
      </c>
      <c r="L70" s="6">
        <v>21353.067054990341</v>
      </c>
      <c r="M70" s="8">
        <v>0.28300000000000003</v>
      </c>
      <c r="N70" s="12">
        <v>24967.599999999999</v>
      </c>
      <c r="O70" s="12">
        <f t="shared" si="43"/>
        <v>-3.7409325052575326E-3</v>
      </c>
      <c r="P70" s="8">
        <v>23517.067054990341</v>
      </c>
      <c r="Q70" s="8">
        <v>2164</v>
      </c>
      <c r="R70" s="8">
        <v>45.138265181258895</v>
      </c>
      <c r="S70" s="8">
        <f t="shared" si="57"/>
        <v>0.34153933145220067</v>
      </c>
      <c r="T70" s="36"/>
      <c r="U70" s="4">
        <f t="shared" si="44"/>
        <v>3.9999999999997728E-3</v>
      </c>
      <c r="V70" s="29">
        <f t="shared" si="44"/>
        <v>287602.02191609243</v>
      </c>
      <c r="W70" s="29">
        <f t="shared" si="45"/>
        <v>469628.06235550542</v>
      </c>
      <c r="X70" s="29">
        <f t="shared" si="46"/>
        <v>225736.60787770661</v>
      </c>
      <c r="Y70" s="12">
        <f t="shared" si="58"/>
        <v>143801.01095804622</v>
      </c>
      <c r="Z70" s="12">
        <f t="shared" si="58"/>
        <v>143801.01095804622</v>
      </c>
      <c r="AA70" s="12">
        <f t="shared" si="47"/>
        <v>234814.03117775271</v>
      </c>
      <c r="AB70" s="12">
        <f t="shared" si="48"/>
        <v>234814.03117775271</v>
      </c>
      <c r="AC70" s="12">
        <f t="shared" si="59"/>
        <v>112868.30393885331</v>
      </c>
      <c r="AD70" s="12">
        <f t="shared" si="60"/>
        <v>112868.30393885331</v>
      </c>
      <c r="AE70" s="12">
        <v>0.3069264530605772</v>
      </c>
      <c r="AF70" s="12">
        <f t="shared" si="61"/>
        <v>0.3069264530605772</v>
      </c>
      <c r="AK70" s="12">
        <f t="shared" si="49"/>
        <v>0.18039999999999998</v>
      </c>
      <c r="AM70" s="12">
        <f t="shared" si="50"/>
        <v>0.28300000000000003</v>
      </c>
      <c r="AN70" s="37"/>
      <c r="AO70" s="12">
        <f t="shared" si="51"/>
        <v>3.9999999999997728E-3</v>
      </c>
      <c r="AP70" s="12">
        <f t="shared" si="52"/>
        <v>6055.5315695232139</v>
      </c>
      <c r="AQ70" s="12">
        <f t="shared" si="53"/>
        <v>9888.1347863314695</v>
      </c>
      <c r="AR70" s="12">
        <f t="shared" si="54"/>
        <v>4752.9400047101981</v>
      </c>
      <c r="AS70" s="12">
        <f t="shared" si="62"/>
        <v>6055.5315695232139</v>
      </c>
      <c r="AT70" s="12">
        <v>6055.5315695232139</v>
      </c>
      <c r="AU70" s="12">
        <f t="shared" si="63"/>
        <v>9888.1347863314695</v>
      </c>
      <c r="AV70" s="12">
        <f t="shared" si="64"/>
        <v>9888.1347863314695</v>
      </c>
      <c r="AW70" s="12">
        <f t="shared" si="65"/>
        <v>4752.9400047101981</v>
      </c>
      <c r="AX70" s="12">
        <f t="shared" si="66"/>
        <v>4752.9400047101981</v>
      </c>
      <c r="AY70" s="12">
        <f t="shared" si="67"/>
        <v>0.3069264530605772</v>
      </c>
      <c r="AZ70" s="12">
        <f t="shared" si="67"/>
        <v>0.3069264530605772</v>
      </c>
      <c r="BA70" s="12">
        <f t="shared" si="68"/>
        <v>0.28300000000000003</v>
      </c>
      <c r="BB70" s="12">
        <f t="shared" si="69"/>
        <v>0.28300000000000003</v>
      </c>
      <c r="BC70" s="12">
        <f t="shared" si="70"/>
        <v>876.38298046741261</v>
      </c>
      <c r="BD70" s="12">
        <f t="shared" si="70"/>
        <v>876.38298046741261</v>
      </c>
      <c r="BE70" s="12">
        <f t="shared" si="71"/>
        <v>0.18039999999999998</v>
      </c>
      <c r="BF70" s="12">
        <f t="shared" si="55"/>
        <v>813.22262440685563</v>
      </c>
      <c r="BG70" s="12">
        <f t="shared" si="72"/>
        <v>0.28300000000000003</v>
      </c>
      <c r="BH70" s="37"/>
      <c r="BI70" s="12">
        <f t="shared" si="73"/>
        <v>3.9999999999997728E-3</v>
      </c>
      <c r="BJ70" s="12">
        <f t="shared" si="42"/>
        <v>-0.55620658391363675</v>
      </c>
      <c r="BK70" s="12">
        <f t="shared" si="42"/>
        <v>-6.5843215316425993E-2</v>
      </c>
      <c r="BL70" s="12">
        <f t="shared" si="42"/>
        <v>-0.79841537230554682</v>
      </c>
      <c r="BM70" s="12">
        <f t="shared" si="41"/>
        <v>-0.55620658391363675</v>
      </c>
      <c r="BN70" s="12">
        <f t="shared" si="41"/>
        <v>-0.55620658391363675</v>
      </c>
      <c r="BO70" s="12">
        <f t="shared" si="41"/>
        <v>-6.5843215316425993E-2</v>
      </c>
      <c r="BP70" s="12">
        <f t="shared" si="41"/>
        <v>-6.5843215316425993E-2</v>
      </c>
      <c r="BQ70" s="12">
        <f t="shared" si="41"/>
        <v>-0.79841537230554682</v>
      </c>
      <c r="BR70" s="12">
        <f t="shared" si="41"/>
        <v>-0.79841537230554682</v>
      </c>
      <c r="BS70" s="12">
        <v>-1.181147126673521</v>
      </c>
      <c r="BT70" s="12">
        <f t="shared" si="74"/>
        <v>-1.181147126673521</v>
      </c>
      <c r="BU70" s="12">
        <f t="shared" si="74"/>
        <v>-1.2623083813388993</v>
      </c>
      <c r="BV70" s="12">
        <f t="shared" si="56"/>
        <v>-1.2623083813388993</v>
      </c>
      <c r="BW70" s="12">
        <f t="shared" si="75"/>
        <v>0.29034936935275651</v>
      </c>
      <c r="BX70" s="12">
        <f t="shared" si="75"/>
        <v>0.29034936935275651</v>
      </c>
      <c r="BY70" s="12">
        <f t="shared" si="76"/>
        <v>0.18039999999999998</v>
      </c>
      <c r="BZ70" s="12">
        <f t="shared" si="77"/>
        <v>0.21555108446443272</v>
      </c>
      <c r="CA70" s="12">
        <f t="shared" si="78"/>
        <v>-1.2623083813388993</v>
      </c>
    </row>
    <row r="71" spans="1:79" x14ac:dyDescent="0.25">
      <c r="A71" s="10">
        <v>1939</v>
      </c>
      <c r="B71" s="6">
        <v>-5.3150684931507989E-3</v>
      </c>
      <c r="C71" s="10">
        <v>300257.77645585447</v>
      </c>
      <c r="D71" s="6">
        <v>9573.8229658489599</v>
      </c>
      <c r="E71" s="6">
        <v>4339.3156682027648</v>
      </c>
      <c r="F71" s="6">
        <v>1.9288354118569086E-2</v>
      </c>
      <c r="G71" s="6">
        <v>47761.7</v>
      </c>
      <c r="H71" s="6">
        <v>0.5</v>
      </c>
      <c r="I71" s="6">
        <v>0.5</v>
      </c>
      <c r="J71" s="4">
        <v>0.1782</v>
      </c>
      <c r="K71" s="6">
        <v>6298</v>
      </c>
      <c r="L71" s="6">
        <v>22232.393095820553</v>
      </c>
      <c r="M71" s="8">
        <v>0.28300000000000003</v>
      </c>
      <c r="N71" s="12">
        <v>22352.75</v>
      </c>
      <c r="O71" s="12">
        <f t="shared" si="43"/>
        <v>5.8798924354416471E-2</v>
      </c>
      <c r="P71" s="8">
        <v>23572.393095820553</v>
      </c>
      <c r="Q71" s="8">
        <v>1340</v>
      </c>
      <c r="R71" s="8">
        <v>46.040161060043403</v>
      </c>
      <c r="S71" s="8">
        <f t="shared" si="57"/>
        <v>0.3618579562969288</v>
      </c>
      <c r="T71" s="36"/>
      <c r="U71" s="4">
        <f t="shared" si="44"/>
        <v>-5.3150684931507989E-3</v>
      </c>
      <c r="V71" s="29">
        <f t="shared" si="44"/>
        <v>300257.77645585447</v>
      </c>
      <c r="W71" s="29">
        <f t="shared" si="45"/>
        <v>496352.50923935225</v>
      </c>
      <c r="X71" s="29">
        <f t="shared" si="46"/>
        <v>224970.75911859496</v>
      </c>
      <c r="Y71" s="12">
        <f t="shared" si="58"/>
        <v>150128.88822792724</v>
      </c>
      <c r="Z71" s="12">
        <f t="shared" si="58"/>
        <v>150128.88822792724</v>
      </c>
      <c r="AA71" s="12">
        <f t="shared" si="47"/>
        <v>248176.25461967613</v>
      </c>
      <c r="AB71" s="12">
        <f t="shared" si="48"/>
        <v>248176.25461967613</v>
      </c>
      <c r="AC71" s="12">
        <f t="shared" si="59"/>
        <v>112485.37955929748</v>
      </c>
      <c r="AD71" s="12">
        <f t="shared" si="60"/>
        <v>112485.37955929748</v>
      </c>
      <c r="AE71" s="12">
        <v>0.34004790376016258</v>
      </c>
      <c r="AF71" s="12">
        <f t="shared" si="61"/>
        <v>0.34004790376016258</v>
      </c>
      <c r="AK71" s="12">
        <f t="shared" si="49"/>
        <v>0.1782</v>
      </c>
      <c r="AM71" s="12">
        <f t="shared" si="50"/>
        <v>0.28300000000000003</v>
      </c>
      <c r="AN71" s="37"/>
      <c r="AO71" s="12">
        <f t="shared" si="51"/>
        <v>-5.3150684931507989E-3</v>
      </c>
      <c r="AP71" s="12">
        <f t="shared" si="52"/>
        <v>6286.580596081264</v>
      </c>
      <c r="AQ71" s="12">
        <f t="shared" si="53"/>
        <v>10392.270569082597</v>
      </c>
      <c r="AR71" s="12">
        <f t="shared" si="54"/>
        <v>4710.2753695658857</v>
      </c>
      <c r="AS71" s="12">
        <f t="shared" si="62"/>
        <v>6286.580596081264</v>
      </c>
      <c r="AT71" s="12">
        <v>6286.580596081264</v>
      </c>
      <c r="AU71" s="12">
        <f t="shared" si="63"/>
        <v>10392.270569082597</v>
      </c>
      <c r="AV71" s="12">
        <f t="shared" si="64"/>
        <v>10392.270569082597</v>
      </c>
      <c r="AW71" s="12">
        <f t="shared" si="65"/>
        <v>4710.2753695658857</v>
      </c>
      <c r="AX71" s="12">
        <f t="shared" si="66"/>
        <v>4710.2753695658857</v>
      </c>
      <c r="AY71" s="12">
        <f t="shared" si="67"/>
        <v>0.34004790376016258</v>
      </c>
      <c r="AZ71" s="12">
        <f t="shared" si="67"/>
        <v>0.34004790376016258</v>
      </c>
      <c r="BA71" s="12">
        <f t="shared" si="68"/>
        <v>0.28300000000000003</v>
      </c>
      <c r="BB71" s="12">
        <f t="shared" si="69"/>
        <v>0.28300000000000003</v>
      </c>
      <c r="BC71" s="12">
        <f t="shared" si="70"/>
        <v>834.30199629378365</v>
      </c>
      <c r="BD71" s="12">
        <f t="shared" si="70"/>
        <v>834.30199629378365</v>
      </c>
      <c r="BE71" s="12">
        <f t="shared" si="71"/>
        <v>0.1782</v>
      </c>
      <c r="BF71" s="12">
        <f t="shared" si="55"/>
        <v>798.77537152040895</v>
      </c>
      <c r="BG71" s="12">
        <f t="shared" si="72"/>
        <v>0.28300000000000003</v>
      </c>
      <c r="BH71" s="37"/>
      <c r="BI71" s="12">
        <f t="shared" si="73"/>
        <v>-5.3150684931507989E-3</v>
      </c>
      <c r="BJ71" s="12">
        <f t="shared" si="42"/>
        <v>-0.51876144977241279</v>
      </c>
      <c r="BK71" s="12">
        <f t="shared" si="42"/>
        <v>-1.6116431927390096E-2</v>
      </c>
      <c r="BL71" s="12">
        <f t="shared" si="42"/>
        <v>-0.80743237604729823</v>
      </c>
      <c r="BM71" s="12">
        <f t="shared" si="41"/>
        <v>-0.51876144977241279</v>
      </c>
      <c r="BN71" s="12">
        <f t="shared" si="41"/>
        <v>-0.51876144977241279</v>
      </c>
      <c r="BO71" s="12">
        <f t="shared" si="41"/>
        <v>-1.6116431927390096E-2</v>
      </c>
      <c r="BP71" s="12">
        <f t="shared" si="41"/>
        <v>-1.6116431927390096E-2</v>
      </c>
      <c r="BQ71" s="12">
        <f t="shared" si="41"/>
        <v>-0.80743237604729823</v>
      </c>
      <c r="BR71" s="12">
        <f t="shared" si="41"/>
        <v>-0.80743237604729823</v>
      </c>
      <c r="BS71" s="12">
        <v>-1.0786687778842317</v>
      </c>
      <c r="BT71" s="12">
        <f t="shared" si="74"/>
        <v>-1.0786687778842317</v>
      </c>
      <c r="BU71" s="12">
        <f t="shared" si="74"/>
        <v>-1.2623083813388993</v>
      </c>
      <c r="BV71" s="12">
        <f t="shared" si="56"/>
        <v>-1.2623083813388993</v>
      </c>
      <c r="BW71" s="12">
        <f t="shared" si="75"/>
        <v>0.24114162432476674</v>
      </c>
      <c r="BX71" s="12">
        <f t="shared" si="75"/>
        <v>0.24114162432476674</v>
      </c>
      <c r="BY71" s="12">
        <f t="shared" si="76"/>
        <v>0.1782</v>
      </c>
      <c r="BZ71" s="12">
        <f t="shared" si="77"/>
        <v>0.19762595086177073</v>
      </c>
      <c r="CA71" s="12">
        <f t="shared" si="78"/>
        <v>-1.2623083813388993</v>
      </c>
    </row>
    <row r="72" spans="1:79" x14ac:dyDescent="0.25">
      <c r="A72" s="10">
        <v>1940</v>
      </c>
      <c r="B72" s="6">
        <v>-0.1480000000000001</v>
      </c>
      <c r="C72" s="10">
        <v>330051.53193487768</v>
      </c>
      <c r="D72" s="6">
        <v>10426.334033120389</v>
      </c>
      <c r="E72" s="6">
        <v>4426.572580645161</v>
      </c>
      <c r="F72" s="6">
        <v>2.1299085586247542E-2</v>
      </c>
      <c r="G72" s="6">
        <v>48226</v>
      </c>
      <c r="H72" s="6">
        <v>0.5</v>
      </c>
      <c r="I72" s="6">
        <v>0.5</v>
      </c>
      <c r="J72" s="4">
        <v>0.17599999999999999</v>
      </c>
      <c r="K72" s="6">
        <v>6613</v>
      </c>
      <c r="L72" s="6">
        <v>23029.967736029361</v>
      </c>
      <c r="M72" s="8">
        <v>0.28699999999999998</v>
      </c>
      <c r="N72" s="12">
        <v>19400.5</v>
      </c>
      <c r="O72" s="12">
        <f t="shared" si="43"/>
        <v>5.7095741090980368E-2</v>
      </c>
      <c r="P72" s="8">
        <v>23739.967736029361</v>
      </c>
      <c r="Q72" s="8">
        <v>710</v>
      </c>
      <c r="R72" s="8">
        <v>46.939360709209353</v>
      </c>
      <c r="S72" s="8">
        <f t="shared" si="57"/>
        <v>0.37946273232233574</v>
      </c>
      <c r="T72" s="36"/>
      <c r="U72" s="4">
        <f t="shared" si="44"/>
        <v>-0.1480000000000001</v>
      </c>
      <c r="V72" s="29">
        <f t="shared" si="44"/>
        <v>330051.53193487768</v>
      </c>
      <c r="W72" s="29">
        <f t="shared" si="45"/>
        <v>489520.26559546276</v>
      </c>
      <c r="X72" s="29">
        <f t="shared" si="46"/>
        <v>207829.23110573928</v>
      </c>
      <c r="Y72" s="12">
        <f t="shared" si="58"/>
        <v>165025.76596743884</v>
      </c>
      <c r="Z72" s="12">
        <f t="shared" si="58"/>
        <v>165025.76596743884</v>
      </c>
      <c r="AA72" s="12">
        <f t="shared" si="47"/>
        <v>244760.13279773138</v>
      </c>
      <c r="AB72" s="12">
        <f t="shared" si="48"/>
        <v>244760.13279773138</v>
      </c>
      <c r="AC72" s="12">
        <f t="shared" si="59"/>
        <v>103914.61555286964</v>
      </c>
      <c r="AD72" s="12">
        <f t="shared" si="60"/>
        <v>103914.61555286964</v>
      </c>
      <c r="AE72" s="12">
        <v>0.3677641254012603</v>
      </c>
      <c r="AF72" s="12">
        <f t="shared" si="61"/>
        <v>0.3677641254012603</v>
      </c>
      <c r="AK72" s="12">
        <f t="shared" si="49"/>
        <v>0.17599999999999999</v>
      </c>
      <c r="AM72" s="12">
        <f t="shared" si="50"/>
        <v>0.28699999999999998</v>
      </c>
      <c r="AN72" s="37"/>
      <c r="AO72" s="12">
        <f t="shared" si="51"/>
        <v>-0.1480000000000001</v>
      </c>
      <c r="AP72" s="12">
        <f t="shared" si="52"/>
        <v>6843.8504527615332</v>
      </c>
      <c r="AQ72" s="12">
        <f t="shared" si="53"/>
        <v>10150.546709149892</v>
      </c>
      <c r="AR72" s="12">
        <f t="shared" si="54"/>
        <v>4309.485155429421</v>
      </c>
      <c r="AS72" s="12">
        <f t="shared" si="62"/>
        <v>6843.8504527615332</v>
      </c>
      <c r="AT72" s="12">
        <v>6843.8504527615332</v>
      </c>
      <c r="AU72" s="12">
        <f t="shared" si="63"/>
        <v>10150.546709149892</v>
      </c>
      <c r="AV72" s="12">
        <f t="shared" si="64"/>
        <v>10150.546709149892</v>
      </c>
      <c r="AW72" s="12">
        <f t="shared" si="65"/>
        <v>4309.485155429421</v>
      </c>
      <c r="AX72" s="12">
        <f t="shared" si="66"/>
        <v>4309.485155429421</v>
      </c>
      <c r="AY72" s="12">
        <f t="shared" si="67"/>
        <v>0.3677641254012603</v>
      </c>
      <c r="AZ72" s="12">
        <f t="shared" si="67"/>
        <v>0.3677641254012603</v>
      </c>
      <c r="BA72" s="12">
        <f t="shared" si="68"/>
        <v>0.28699999999999998</v>
      </c>
      <c r="BB72" s="12">
        <f t="shared" si="69"/>
        <v>0.28699999999999998</v>
      </c>
      <c r="BC72" s="12">
        <f t="shared" si="70"/>
        <v>865.8748534175586</v>
      </c>
      <c r="BD72" s="12">
        <f t="shared" si="70"/>
        <v>865.8748534175586</v>
      </c>
      <c r="BE72" s="12">
        <f t="shared" si="71"/>
        <v>0.17599999999999999</v>
      </c>
      <c r="BF72" s="12">
        <f t="shared" si="55"/>
        <v>847.10118678646108</v>
      </c>
      <c r="BG72" s="12">
        <f t="shared" si="72"/>
        <v>0.28699999999999998</v>
      </c>
      <c r="BH72" s="37"/>
      <c r="BI72" s="12">
        <f t="shared" si="73"/>
        <v>-0.1480000000000001</v>
      </c>
      <c r="BJ72" s="12">
        <f t="shared" si="42"/>
        <v>-0.43382824230446904</v>
      </c>
      <c r="BK72" s="12">
        <f t="shared" si="42"/>
        <v>-3.965118023493322E-2</v>
      </c>
      <c r="BL72" s="12">
        <f t="shared" si="42"/>
        <v>-0.89636030375873932</v>
      </c>
      <c r="BM72" s="12">
        <f t="shared" si="41"/>
        <v>-0.43382824230446904</v>
      </c>
      <c r="BN72" s="12">
        <f t="shared" si="41"/>
        <v>-0.43382824230446904</v>
      </c>
      <c r="BO72" s="12">
        <f t="shared" si="41"/>
        <v>-3.965118023493322E-2</v>
      </c>
      <c r="BP72" s="12">
        <f t="shared" si="41"/>
        <v>-3.965118023493322E-2</v>
      </c>
      <c r="BQ72" s="12">
        <f t="shared" si="41"/>
        <v>-0.89636030375873932</v>
      </c>
      <c r="BR72" s="12">
        <f t="shared" si="41"/>
        <v>-0.89636030375873932</v>
      </c>
      <c r="BS72" s="12">
        <v>-1.0003135099017144</v>
      </c>
      <c r="BT72" s="12">
        <f t="shared" si="74"/>
        <v>-1.0003135099017144</v>
      </c>
      <c r="BU72" s="12">
        <f t="shared" si="74"/>
        <v>-1.2482730632225161</v>
      </c>
      <c r="BV72" s="12">
        <f t="shared" si="56"/>
        <v>-1.2482730632225161</v>
      </c>
      <c r="BW72" s="12">
        <f t="shared" si="75"/>
        <v>0.27828656869721169</v>
      </c>
      <c r="BX72" s="12">
        <f t="shared" si="75"/>
        <v>0.27828656869721169</v>
      </c>
      <c r="BY72" s="12">
        <f t="shared" si="76"/>
        <v>0.17599999999999999</v>
      </c>
      <c r="BZ72" s="12">
        <f t="shared" si="77"/>
        <v>0.25636633407845116</v>
      </c>
      <c r="CA72" s="12">
        <f t="shared" si="78"/>
        <v>-1.2482730632225161</v>
      </c>
    </row>
    <row r="73" spans="1:79" x14ac:dyDescent="0.25">
      <c r="A73" s="10">
        <v>1941</v>
      </c>
      <c r="B73" s="6">
        <v>-8.8000000000000259E-2</v>
      </c>
      <c r="C73" s="10">
        <v>358790.64120225399</v>
      </c>
      <c r="D73" s="6">
        <v>11354.757838951196</v>
      </c>
      <c r="E73" s="6">
        <v>4776.5806451612907</v>
      </c>
      <c r="F73" s="6">
        <v>2.3607976564612217E-2</v>
      </c>
      <c r="G73" s="6">
        <v>48216</v>
      </c>
      <c r="H73" s="6">
        <v>0.5</v>
      </c>
      <c r="I73" s="6">
        <v>0.5</v>
      </c>
      <c r="J73" s="4">
        <v>0.21179999999999999</v>
      </c>
      <c r="K73" s="6">
        <v>7165</v>
      </c>
      <c r="L73" s="6">
        <v>23927.239206264272</v>
      </c>
      <c r="M73" s="8">
        <v>0.29899999999999999</v>
      </c>
      <c r="N73" s="12">
        <v>15604.75</v>
      </c>
      <c r="O73" s="12">
        <f t="shared" si="43"/>
        <v>2.0690342246484694E-2</v>
      </c>
      <c r="P73" s="8">
        <v>24177.239206264272</v>
      </c>
      <c r="Q73" s="8">
        <v>250</v>
      </c>
      <c r="R73" s="8">
        <v>46.761014595106467</v>
      </c>
      <c r="S73" s="8">
        <f t="shared" si="57"/>
        <v>0.38564576245979887</v>
      </c>
      <c r="T73" s="36"/>
      <c r="U73" s="4">
        <f t="shared" si="44"/>
        <v>-8.8000000000000259E-2</v>
      </c>
      <c r="V73" s="29">
        <f t="shared" si="44"/>
        <v>358790.64120225399</v>
      </c>
      <c r="W73" s="29">
        <f t="shared" si="45"/>
        <v>480971.24325223628</v>
      </c>
      <c r="X73" s="29">
        <f t="shared" si="46"/>
        <v>202329.09974678935</v>
      </c>
      <c r="Y73" s="12">
        <f t="shared" si="58"/>
        <v>179395.32060112699</v>
      </c>
      <c r="Z73" s="12">
        <f t="shared" si="58"/>
        <v>179395.32060112699</v>
      </c>
      <c r="AA73" s="12">
        <f t="shared" si="47"/>
        <v>240485.62162611814</v>
      </c>
      <c r="AB73" s="12">
        <f t="shared" si="48"/>
        <v>240485.62162611814</v>
      </c>
      <c r="AC73" s="12">
        <f t="shared" si="59"/>
        <v>101164.54987339467</v>
      </c>
      <c r="AD73" s="12">
        <f t="shared" si="60"/>
        <v>101164.54987339467</v>
      </c>
      <c r="AE73" s="12">
        <v>0.38161640329371049</v>
      </c>
      <c r="AF73" s="12">
        <f t="shared" si="61"/>
        <v>0.38161640329371049</v>
      </c>
      <c r="AK73" s="12">
        <f t="shared" si="49"/>
        <v>0.21179999999999999</v>
      </c>
      <c r="AM73" s="12">
        <f t="shared" si="50"/>
        <v>0.29899999999999999</v>
      </c>
      <c r="AN73" s="37"/>
      <c r="AO73" s="12">
        <f t="shared" si="51"/>
        <v>-8.8000000000000259E-2</v>
      </c>
      <c r="AP73" s="12">
        <f t="shared" si="52"/>
        <v>7441.3190891458025</v>
      </c>
      <c r="AQ73" s="12">
        <f t="shared" si="53"/>
        <v>9975.3451811066097</v>
      </c>
      <c r="AR73" s="12">
        <f t="shared" si="54"/>
        <v>4196.3062001574026</v>
      </c>
      <c r="AS73" s="12">
        <f t="shared" si="62"/>
        <v>7441.3190891458025</v>
      </c>
      <c r="AT73" s="12">
        <v>7441.3190891458025</v>
      </c>
      <c r="AU73" s="12">
        <f t="shared" si="63"/>
        <v>9975.3451811066097</v>
      </c>
      <c r="AV73" s="12">
        <f t="shared" si="64"/>
        <v>9975.3451811066097</v>
      </c>
      <c r="AW73" s="12">
        <f t="shared" si="65"/>
        <v>4196.3062001574026</v>
      </c>
      <c r="AX73" s="12">
        <f t="shared" si="66"/>
        <v>4196.3062001574026</v>
      </c>
      <c r="AY73" s="12">
        <f t="shared" si="67"/>
        <v>0.38161640329371049</v>
      </c>
      <c r="AZ73" s="12">
        <f t="shared" si="67"/>
        <v>0.38161640329371049</v>
      </c>
      <c r="BA73" s="12">
        <f t="shared" si="68"/>
        <v>0.29899999999999999</v>
      </c>
      <c r="BB73" s="12">
        <f t="shared" si="69"/>
        <v>0.29899999999999999</v>
      </c>
      <c r="BC73" s="12">
        <f t="shared" si="70"/>
        <v>922.21593931893403</v>
      </c>
      <c r="BD73" s="12">
        <f t="shared" si="70"/>
        <v>922.21593931893403</v>
      </c>
      <c r="BE73" s="12">
        <f t="shared" si="71"/>
        <v>0.21179999999999999</v>
      </c>
      <c r="BF73" s="12">
        <f t="shared" si="55"/>
        <v>915.46038029461988</v>
      </c>
      <c r="BG73" s="12">
        <f t="shared" si="72"/>
        <v>0.29899999999999999</v>
      </c>
      <c r="BH73" s="37"/>
      <c r="BI73" s="12">
        <f t="shared" si="73"/>
        <v>-8.8000000000000259E-2</v>
      </c>
      <c r="BJ73" s="12">
        <f t="shared" si="42"/>
        <v>-0.35013061718464777</v>
      </c>
      <c r="BK73" s="12">
        <f t="shared" si="42"/>
        <v>-5.7062180443187005E-2</v>
      </c>
      <c r="BL73" s="12">
        <f t="shared" si="42"/>
        <v>-0.92297408507233469</v>
      </c>
      <c r="BM73" s="12">
        <f t="shared" si="41"/>
        <v>-0.35013061718464777</v>
      </c>
      <c r="BN73" s="12">
        <f t="shared" si="41"/>
        <v>-0.35013061718464777</v>
      </c>
      <c r="BO73" s="12">
        <f t="shared" si="41"/>
        <v>-5.7062180443187005E-2</v>
      </c>
      <c r="BP73" s="12">
        <f t="shared" si="41"/>
        <v>-5.7062180443187005E-2</v>
      </c>
      <c r="BQ73" s="12">
        <f t="shared" si="41"/>
        <v>-0.92297408507233469</v>
      </c>
      <c r="BR73" s="12">
        <f t="shared" si="41"/>
        <v>-0.92297408507233469</v>
      </c>
      <c r="BS73" s="12">
        <v>-0.96333935476133858</v>
      </c>
      <c r="BT73" s="12">
        <f t="shared" si="74"/>
        <v>-0.96333935476133858</v>
      </c>
      <c r="BU73" s="12">
        <f t="shared" si="74"/>
        <v>-1.2073117055914506</v>
      </c>
      <c r="BV73" s="12">
        <f t="shared" si="56"/>
        <v>-1.2073117055914506</v>
      </c>
      <c r="BW73" s="12">
        <f t="shared" si="75"/>
        <v>0.34132558528124624</v>
      </c>
      <c r="BX73" s="12">
        <f t="shared" si="75"/>
        <v>0.34132558528124624</v>
      </c>
      <c r="BY73" s="12">
        <f t="shared" si="76"/>
        <v>0.21179999999999999</v>
      </c>
      <c r="BZ73" s="12">
        <f t="shared" si="77"/>
        <v>0.33397326824473189</v>
      </c>
      <c r="CA73" s="12">
        <f t="shared" si="78"/>
        <v>-1.2073117055914506</v>
      </c>
    </row>
    <row r="74" spans="1:79" x14ac:dyDescent="0.25">
      <c r="A74" s="10">
        <v>1942</v>
      </c>
      <c r="B74" s="6">
        <v>-5.0999999999999802E-2</v>
      </c>
      <c r="C74" s="10">
        <v>365223.98309329973</v>
      </c>
      <c r="D74" s="6">
        <v>12365.854112448513</v>
      </c>
      <c r="E74" s="6">
        <v>5118.7453917050698</v>
      </c>
      <c r="F74" s="6">
        <v>2.5411489265643326E-2</v>
      </c>
      <c r="G74" s="6">
        <v>48400</v>
      </c>
      <c r="H74" s="6">
        <v>0.5</v>
      </c>
      <c r="I74" s="6">
        <v>0.5</v>
      </c>
      <c r="J74" s="4">
        <v>0.24759999999999999</v>
      </c>
      <c r="K74" s="6">
        <v>7867</v>
      </c>
      <c r="L74" s="6">
        <v>24724.813846473084</v>
      </c>
      <c r="M74" s="8">
        <v>0.318</v>
      </c>
      <c r="N74" s="12">
        <v>13496</v>
      </c>
      <c r="O74" s="12">
        <f t="shared" si="43"/>
        <v>-1.3050973252159537E-2</v>
      </c>
      <c r="P74" s="8">
        <v>24834.813846473084</v>
      </c>
      <c r="Q74" s="8">
        <v>110</v>
      </c>
      <c r="R74" s="8">
        <v>46.580275668468488</v>
      </c>
      <c r="S74" s="8">
        <f t="shared" si="57"/>
        <v>0.38644966025647631</v>
      </c>
      <c r="T74" s="36"/>
      <c r="U74" s="4">
        <f t="shared" si="44"/>
        <v>-5.0999999999999802E-2</v>
      </c>
      <c r="V74" s="29">
        <f t="shared" si="44"/>
        <v>365223.98309329973</v>
      </c>
      <c r="W74" s="29">
        <f t="shared" si="45"/>
        <v>486624.53361863026</v>
      </c>
      <c r="X74" s="29">
        <f t="shared" si="46"/>
        <v>201434.29368485231</v>
      </c>
      <c r="Y74" s="12">
        <f t="shared" si="58"/>
        <v>182611.99154664986</v>
      </c>
      <c r="Z74" s="12">
        <f t="shared" si="58"/>
        <v>182611.99154664986</v>
      </c>
      <c r="AA74" s="12">
        <f t="shared" si="47"/>
        <v>243312.26680931513</v>
      </c>
      <c r="AB74" s="12">
        <f t="shared" si="48"/>
        <v>243312.26680931513</v>
      </c>
      <c r="AC74" s="12">
        <f t="shared" si="59"/>
        <v>100717.14684242615</v>
      </c>
      <c r="AD74" s="12">
        <f t="shared" si="60"/>
        <v>100717.14684242615</v>
      </c>
      <c r="AE74" s="12">
        <v>0.38473035660904858</v>
      </c>
      <c r="AF74" s="12">
        <f t="shared" si="61"/>
        <v>0.38473035660904858</v>
      </c>
      <c r="AK74" s="12">
        <f t="shared" si="49"/>
        <v>0.24759999999999999</v>
      </c>
      <c r="AM74" s="12">
        <f t="shared" si="50"/>
        <v>0.318</v>
      </c>
      <c r="AN74" s="37"/>
      <c r="AO74" s="12">
        <f t="shared" si="51"/>
        <v>-5.0999999999999802E-2</v>
      </c>
      <c r="AP74" s="12">
        <f t="shared" si="52"/>
        <v>7545.950063911152</v>
      </c>
      <c r="AQ74" s="12">
        <f t="shared" si="53"/>
        <v>10054.225901211368</v>
      </c>
      <c r="AR74" s="12">
        <f t="shared" si="54"/>
        <v>4161.8655720010802</v>
      </c>
      <c r="AS74" s="12">
        <f t="shared" si="62"/>
        <v>7545.950063911152</v>
      </c>
      <c r="AT74" s="12">
        <v>7545.950063911152</v>
      </c>
      <c r="AU74" s="12">
        <f t="shared" si="63"/>
        <v>10054.225901211368</v>
      </c>
      <c r="AV74" s="12">
        <f t="shared" si="64"/>
        <v>10054.225901211368</v>
      </c>
      <c r="AW74" s="12">
        <f t="shared" si="65"/>
        <v>4161.8655720010802</v>
      </c>
      <c r="AX74" s="12">
        <f t="shared" si="66"/>
        <v>4161.8655720010802</v>
      </c>
      <c r="AY74" s="12">
        <f t="shared" si="67"/>
        <v>0.38473035660904858</v>
      </c>
      <c r="AZ74" s="12">
        <f t="shared" si="67"/>
        <v>0.38473035660904858</v>
      </c>
      <c r="BA74" s="12">
        <f t="shared" si="68"/>
        <v>0.318</v>
      </c>
      <c r="BB74" s="12">
        <f t="shared" si="69"/>
        <v>0.318</v>
      </c>
      <c r="BC74" s="12">
        <f t="shared" si="70"/>
        <v>927.68346687118856</v>
      </c>
      <c r="BD74" s="12">
        <f t="shared" si="70"/>
        <v>927.68346687118856</v>
      </c>
      <c r="BE74" s="12">
        <f t="shared" si="71"/>
        <v>0.24759999999999999</v>
      </c>
      <c r="BF74" s="12">
        <f t="shared" si="55"/>
        <v>924.79246881859956</v>
      </c>
      <c r="BG74" s="12">
        <f t="shared" si="72"/>
        <v>0.318</v>
      </c>
      <c r="BH74" s="37"/>
      <c r="BI74" s="12">
        <f t="shared" si="73"/>
        <v>-5.0999999999999802E-2</v>
      </c>
      <c r="BJ74" s="12">
        <f t="shared" si="42"/>
        <v>-0.33616774327987575</v>
      </c>
      <c r="BK74" s="12">
        <f t="shared" si="42"/>
        <v>-4.9185713434967908E-2</v>
      </c>
      <c r="BL74" s="12">
        <f t="shared" si="42"/>
        <v>-0.93121531868728491</v>
      </c>
      <c r="BM74" s="12">
        <f t="shared" si="41"/>
        <v>-0.33616774327987575</v>
      </c>
      <c r="BN74" s="12">
        <f t="shared" si="41"/>
        <v>-0.33616774327987575</v>
      </c>
      <c r="BO74" s="12">
        <f t="shared" si="41"/>
        <v>-4.9185713434967908E-2</v>
      </c>
      <c r="BP74" s="12">
        <f t="shared" si="41"/>
        <v>-4.9185713434967908E-2</v>
      </c>
      <c r="BQ74" s="12">
        <f t="shared" si="41"/>
        <v>-0.93121531868728491</v>
      </c>
      <c r="BR74" s="12">
        <f t="shared" si="41"/>
        <v>-0.93121531868728491</v>
      </c>
      <c r="BS74" s="12">
        <v>-0.95521256251373876</v>
      </c>
      <c r="BT74" s="12">
        <f t="shared" si="74"/>
        <v>-0.95521256251373876</v>
      </c>
      <c r="BU74" s="12">
        <f t="shared" si="74"/>
        <v>-1.1457038962019601</v>
      </c>
      <c r="BV74" s="12">
        <f t="shared" si="56"/>
        <v>-1.1457038962019601</v>
      </c>
      <c r="BW74" s="12">
        <f t="shared" si="75"/>
        <v>0.34723676451023233</v>
      </c>
      <c r="BX74" s="12">
        <f t="shared" si="75"/>
        <v>0.34723676451023233</v>
      </c>
      <c r="BY74" s="12">
        <f t="shared" si="76"/>
        <v>0.24759999999999999</v>
      </c>
      <c r="BZ74" s="12">
        <f t="shared" si="77"/>
        <v>0.34411553594913141</v>
      </c>
      <c r="CA74" s="12">
        <f t="shared" si="78"/>
        <v>-1.1457038962019601</v>
      </c>
    </row>
    <row r="75" spans="1:79" x14ac:dyDescent="0.25">
      <c r="A75" s="10">
        <v>1943</v>
      </c>
      <c r="B75" s="6">
        <v>-1.4000000000000058E-2</v>
      </c>
      <c r="C75" s="10">
        <v>371499.12805259851</v>
      </c>
      <c r="D75" s="6">
        <v>13466.984509859351</v>
      </c>
      <c r="E75" s="6">
        <v>5250.1209677419365</v>
      </c>
      <c r="F75" s="6">
        <v>2.6589819255046131E-2</v>
      </c>
      <c r="G75" s="6">
        <v>48789</v>
      </c>
      <c r="H75" s="6">
        <v>0.5</v>
      </c>
      <c r="I75" s="6">
        <v>0.5</v>
      </c>
      <c r="J75" s="4">
        <v>0.28339999999999999</v>
      </c>
      <c r="K75" s="6">
        <v>8174</v>
      </c>
      <c r="L75" s="6">
        <v>24924.207506525287</v>
      </c>
      <c r="M75" s="8">
        <v>0.32799999999999996</v>
      </c>
      <c r="N75" s="12">
        <v>9278.5</v>
      </c>
      <c r="O75" s="12">
        <f t="shared" si="43"/>
        <v>-1.3859249933325435E-2</v>
      </c>
      <c r="P75" s="8">
        <v>25004.207506525287</v>
      </c>
      <c r="Q75" s="8">
        <v>80</v>
      </c>
      <c r="R75" s="8">
        <v>46.399613175244085</v>
      </c>
      <c r="S75" s="8">
        <f t="shared" si="57"/>
        <v>0.38542632831577317</v>
      </c>
      <c r="T75" s="36"/>
      <c r="U75" s="4">
        <f t="shared" si="44"/>
        <v>-1.4000000000000058E-2</v>
      </c>
      <c r="V75" s="29">
        <f t="shared" si="44"/>
        <v>371499.12805259851</v>
      </c>
      <c r="W75" s="29">
        <f t="shared" si="45"/>
        <v>506471.45739073161</v>
      </c>
      <c r="X75" s="29">
        <f t="shared" si="46"/>
        <v>197448.53913384859</v>
      </c>
      <c r="Y75" s="12">
        <f t="shared" si="58"/>
        <v>185749.56402629925</v>
      </c>
      <c r="Z75" s="12">
        <f t="shared" si="58"/>
        <v>185749.56402629925</v>
      </c>
      <c r="AA75" s="12">
        <f t="shared" si="47"/>
        <v>253235.7286953658</v>
      </c>
      <c r="AB75" s="12">
        <f t="shared" si="48"/>
        <v>253235.7286953658</v>
      </c>
      <c r="AC75" s="12">
        <f t="shared" si="59"/>
        <v>98724.269566924297</v>
      </c>
      <c r="AD75" s="12">
        <f t="shared" si="60"/>
        <v>98724.269566924297</v>
      </c>
      <c r="AE75" s="12">
        <v>0.38418921350451229</v>
      </c>
      <c r="AF75" s="12">
        <f t="shared" si="61"/>
        <v>0.38418921350451229</v>
      </c>
      <c r="AK75" s="12">
        <f t="shared" si="49"/>
        <v>0.28339999999999999</v>
      </c>
      <c r="AM75" s="12">
        <f t="shared" si="50"/>
        <v>0.32799999999999996</v>
      </c>
      <c r="AN75" s="37"/>
      <c r="AO75" s="12">
        <f t="shared" si="51"/>
        <v>-1.4000000000000058E-2</v>
      </c>
      <c r="AP75" s="12">
        <f t="shared" si="52"/>
        <v>7614.4034116829298</v>
      </c>
      <c r="AQ75" s="12">
        <f t="shared" si="53"/>
        <v>10380.853417588629</v>
      </c>
      <c r="AR75" s="12">
        <f t="shared" si="54"/>
        <v>4046.9888526891023</v>
      </c>
      <c r="AS75" s="12">
        <f t="shared" si="62"/>
        <v>7614.4034116829298</v>
      </c>
      <c r="AT75" s="12">
        <v>7614.4034116829298</v>
      </c>
      <c r="AU75" s="12">
        <f t="shared" si="63"/>
        <v>10380.853417588629</v>
      </c>
      <c r="AV75" s="12">
        <f t="shared" si="64"/>
        <v>10380.853417588629</v>
      </c>
      <c r="AW75" s="12">
        <f t="shared" si="65"/>
        <v>4046.9888526891023</v>
      </c>
      <c r="AX75" s="12">
        <f t="shared" si="66"/>
        <v>4046.9888526891023</v>
      </c>
      <c r="AY75" s="12">
        <f t="shared" si="67"/>
        <v>0.38418921350451229</v>
      </c>
      <c r="AZ75" s="12">
        <f t="shared" si="67"/>
        <v>0.38418921350451229</v>
      </c>
      <c r="BA75" s="12">
        <f t="shared" si="68"/>
        <v>0.32799999999999996</v>
      </c>
      <c r="BB75" s="12">
        <f t="shared" si="69"/>
        <v>0.32799999999999996</v>
      </c>
      <c r="BC75" s="12">
        <f t="shared" si="70"/>
        <v>928.07772080714506</v>
      </c>
      <c r="BD75" s="12">
        <f t="shared" si="70"/>
        <v>928.07772080714506</v>
      </c>
      <c r="BE75" s="12">
        <f t="shared" si="71"/>
        <v>0.28339999999999999</v>
      </c>
      <c r="BF75" s="12">
        <f t="shared" si="55"/>
        <v>925.99149961798264</v>
      </c>
      <c r="BG75" s="12">
        <f t="shared" si="72"/>
        <v>0.32799999999999996</v>
      </c>
      <c r="BH75" s="37"/>
      <c r="BI75" s="12">
        <f t="shared" si="73"/>
        <v>-1.4000000000000058E-2</v>
      </c>
      <c r="BJ75" s="12">
        <f t="shared" si="42"/>
        <v>-0.32713710780129684</v>
      </c>
      <c r="BK75" s="12">
        <f t="shared" si="42"/>
        <v>-1.7215655390447393E-2</v>
      </c>
      <c r="BL75" s="12">
        <f t="shared" si="42"/>
        <v>-0.95920563581545626</v>
      </c>
      <c r="BM75" s="12">
        <f t="shared" si="41"/>
        <v>-0.32713710780129684</v>
      </c>
      <c r="BN75" s="12">
        <f t="shared" si="41"/>
        <v>-0.32713710780129684</v>
      </c>
      <c r="BO75" s="12">
        <f t="shared" si="41"/>
        <v>-1.7215655390447393E-2</v>
      </c>
      <c r="BP75" s="12">
        <f t="shared" si="41"/>
        <v>-1.7215655390447393E-2</v>
      </c>
      <c r="BQ75" s="12">
        <f t="shared" si="41"/>
        <v>-0.95920563581545626</v>
      </c>
      <c r="BR75" s="12">
        <f t="shared" si="41"/>
        <v>-0.95920563581545626</v>
      </c>
      <c r="BS75" s="12">
        <v>-0.95662010425129118</v>
      </c>
      <c r="BT75" s="12">
        <f t="shared" si="74"/>
        <v>-0.95662010425129118</v>
      </c>
      <c r="BU75" s="12">
        <f t="shared" si="74"/>
        <v>-1.1147416705979933</v>
      </c>
      <c r="BV75" s="12">
        <f t="shared" si="56"/>
        <v>-1.1147416705979933</v>
      </c>
      <c r="BW75" s="12">
        <f t="shared" si="75"/>
        <v>0.34766166179174213</v>
      </c>
      <c r="BX75" s="12">
        <f t="shared" si="75"/>
        <v>0.34766166179174213</v>
      </c>
      <c r="BY75" s="12">
        <f t="shared" si="76"/>
        <v>0.28339999999999999</v>
      </c>
      <c r="BZ75" s="12">
        <f t="shared" si="77"/>
        <v>0.34541123656852285</v>
      </c>
      <c r="CA75" s="12">
        <f t="shared" si="78"/>
        <v>-1.1147416705979933</v>
      </c>
    </row>
    <row r="76" spans="1:79" x14ac:dyDescent="0.25">
      <c r="A76" s="10">
        <v>1944</v>
      </c>
      <c r="B76" s="6">
        <v>-6.9999999999998865E-3</v>
      </c>
      <c r="C76" s="10">
        <v>355152.11177207262</v>
      </c>
      <c r="D76" s="6">
        <v>14666.166213801578</v>
      </c>
      <c r="E76" s="6">
        <v>5592.2857142857147</v>
      </c>
      <c r="F76" s="6">
        <v>2.8054759531712395E-2</v>
      </c>
      <c r="G76" s="6">
        <v>49016</v>
      </c>
      <c r="H76" s="6">
        <v>0.5</v>
      </c>
      <c r="I76" s="6">
        <v>0.5</v>
      </c>
      <c r="J76" s="4">
        <v>0.31919999999999998</v>
      </c>
      <c r="K76" s="6">
        <v>8087</v>
      </c>
      <c r="L76" s="6">
        <v>24625.11701644698</v>
      </c>
      <c r="M76" s="8">
        <v>0.32799999999999996</v>
      </c>
      <c r="N76" s="12">
        <v>7169.75</v>
      </c>
      <c r="O76" s="12">
        <f t="shared" si="43"/>
        <v>-5.4141033594206522E-2</v>
      </c>
      <c r="P76" s="8">
        <v>24695.11701644698</v>
      </c>
      <c r="Q76" s="8">
        <v>70</v>
      </c>
      <c r="R76" s="8">
        <v>46.209201125738431</v>
      </c>
      <c r="S76" s="8">
        <f t="shared" si="57"/>
        <v>0.38398514984426374</v>
      </c>
      <c r="T76" s="36"/>
      <c r="U76" s="4">
        <f t="shared" si="44"/>
        <v>-6.9999999999998865E-3</v>
      </c>
      <c r="V76" s="29">
        <f t="shared" si="44"/>
        <v>355152.11177207262</v>
      </c>
      <c r="W76" s="29">
        <f t="shared" si="45"/>
        <v>522769.27190280537</v>
      </c>
      <c r="X76" s="29">
        <f t="shared" si="46"/>
        <v>199334.6515041177</v>
      </c>
      <c r="Y76" s="12">
        <f t="shared" si="58"/>
        <v>177576.05588603631</v>
      </c>
      <c r="Z76" s="12">
        <f t="shared" si="58"/>
        <v>177576.05588603631</v>
      </c>
      <c r="AA76" s="12">
        <f t="shared" si="47"/>
        <v>261384.63595140268</v>
      </c>
      <c r="AB76" s="12">
        <f t="shared" si="48"/>
        <v>261384.63595140268</v>
      </c>
      <c r="AC76" s="12">
        <f t="shared" si="59"/>
        <v>99667.325752058852</v>
      </c>
      <c r="AD76" s="12">
        <f t="shared" si="60"/>
        <v>99667.325752058852</v>
      </c>
      <c r="AE76" s="12">
        <v>0.38289362364070711</v>
      </c>
      <c r="AF76" s="12">
        <f t="shared" si="61"/>
        <v>0.38289362364070711</v>
      </c>
      <c r="AK76" s="12">
        <f t="shared" si="49"/>
        <v>0.31919999999999998</v>
      </c>
      <c r="AM76" s="12">
        <f t="shared" si="50"/>
        <v>0.32799999999999996</v>
      </c>
      <c r="AN76" s="37"/>
      <c r="AO76" s="12">
        <f t="shared" si="51"/>
        <v>-6.9999999999998865E-3</v>
      </c>
      <c r="AP76" s="12">
        <f t="shared" si="52"/>
        <v>7245.6363589863031</v>
      </c>
      <c r="AQ76" s="12">
        <f t="shared" si="53"/>
        <v>10665.278111286221</v>
      </c>
      <c r="AR76" s="12">
        <f t="shared" si="54"/>
        <v>4066.7262017324483</v>
      </c>
      <c r="AS76" s="12">
        <f t="shared" si="62"/>
        <v>7245.6363589863031</v>
      </c>
      <c r="AT76" s="12">
        <v>7245.6363589863031</v>
      </c>
      <c r="AU76" s="12">
        <f t="shared" si="63"/>
        <v>10665.278111286221</v>
      </c>
      <c r="AV76" s="12">
        <f t="shared" si="64"/>
        <v>10665.278111286221</v>
      </c>
      <c r="AW76" s="12">
        <f t="shared" si="65"/>
        <v>4066.7262017324483</v>
      </c>
      <c r="AX76" s="12">
        <f t="shared" si="66"/>
        <v>4066.7262017324483</v>
      </c>
      <c r="AY76" s="12">
        <f t="shared" si="67"/>
        <v>0.38289362364070711</v>
      </c>
      <c r="AZ76" s="12">
        <f t="shared" si="67"/>
        <v>0.38289362364070711</v>
      </c>
      <c r="BA76" s="12">
        <f t="shared" si="68"/>
        <v>0.32799999999999996</v>
      </c>
      <c r="BB76" s="12">
        <f t="shared" si="69"/>
        <v>0.32799999999999996</v>
      </c>
      <c r="BC76" s="12">
        <f t="shared" si="70"/>
        <v>878.07211365395563</v>
      </c>
      <c r="BD76" s="12">
        <f t="shared" si="70"/>
        <v>878.07211365395563</v>
      </c>
      <c r="BE76" s="12">
        <f t="shared" si="71"/>
        <v>0.31919999999999998</v>
      </c>
      <c r="BF76" s="12">
        <f t="shared" si="55"/>
        <v>876.32414624322655</v>
      </c>
      <c r="BG76" s="12">
        <f t="shared" si="72"/>
        <v>0.32799999999999996</v>
      </c>
      <c r="BH76" s="37"/>
      <c r="BI76" s="12">
        <f t="shared" si="73"/>
        <v>-6.9999999999998865E-3</v>
      </c>
      <c r="BJ76" s="12">
        <f t="shared" si="42"/>
        <v>-0.37677934109854555</v>
      </c>
      <c r="BK76" s="12">
        <f t="shared" si="42"/>
        <v>9.8146813483258617E-3</v>
      </c>
      <c r="BL76" s="12">
        <f t="shared" si="42"/>
        <v>-0.95434044450838962</v>
      </c>
      <c r="BM76" s="12">
        <f t="shared" si="41"/>
        <v>-0.37677934109854555</v>
      </c>
      <c r="BN76" s="12">
        <f t="shared" si="41"/>
        <v>-0.37677934109854555</v>
      </c>
      <c r="BO76" s="12">
        <f t="shared" si="41"/>
        <v>9.8146813483258617E-3</v>
      </c>
      <c r="BP76" s="12">
        <f t="shared" si="41"/>
        <v>9.8146813483258617E-3</v>
      </c>
      <c r="BQ76" s="12">
        <f t="shared" si="41"/>
        <v>-0.95434044450838962</v>
      </c>
      <c r="BR76" s="12">
        <f t="shared" si="41"/>
        <v>-0.95434044450838962</v>
      </c>
      <c r="BS76" s="12">
        <v>-0.95999807344322252</v>
      </c>
      <c r="BT76" s="12">
        <f t="shared" si="74"/>
        <v>-0.95999807344322252</v>
      </c>
      <c r="BU76" s="12">
        <f t="shared" si="74"/>
        <v>-1.1147416705979933</v>
      </c>
      <c r="BV76" s="12">
        <f t="shared" si="56"/>
        <v>-1.1147416705979933</v>
      </c>
      <c r="BW76" s="12">
        <f t="shared" si="75"/>
        <v>0.29227490590721306</v>
      </c>
      <c r="BX76" s="12">
        <f t="shared" si="75"/>
        <v>0.29227490590721306</v>
      </c>
      <c r="BY76" s="12">
        <f t="shared" si="76"/>
        <v>0.31919999999999998</v>
      </c>
      <c r="BZ76" s="12">
        <f t="shared" si="77"/>
        <v>0.29028223409289289</v>
      </c>
      <c r="CA76" s="12">
        <f t="shared" si="78"/>
        <v>-1.1147416705979933</v>
      </c>
    </row>
    <row r="77" spans="1:79" x14ac:dyDescent="0.25">
      <c r="A77" s="10">
        <v>1945</v>
      </c>
      <c r="B77" s="6">
        <v>-7.9999999999999724E-3</v>
      </c>
      <c r="C77" s="10">
        <v>338910.56011271139</v>
      </c>
      <c r="D77" s="6">
        <v>15972.130305294411</v>
      </c>
      <c r="E77" s="6">
        <v>6185.4366359447013</v>
      </c>
      <c r="F77" s="6">
        <v>2.8611465977794012E-2</v>
      </c>
      <c r="G77" s="6">
        <v>49182</v>
      </c>
      <c r="H77" s="6">
        <v>0.5</v>
      </c>
      <c r="I77" s="6">
        <v>0.5</v>
      </c>
      <c r="J77" s="4">
        <v>0.35499999999999998</v>
      </c>
      <c r="K77" s="6">
        <v>7875</v>
      </c>
      <c r="L77" s="6">
        <v>24126.632866316475</v>
      </c>
      <c r="M77" s="8">
        <v>0.32600000000000001</v>
      </c>
      <c r="N77" s="12">
        <v>8013.25</v>
      </c>
      <c r="O77" s="12">
        <f t="shared" si="43"/>
        <v>-4.1437795122556187E-2</v>
      </c>
      <c r="P77" s="8">
        <v>24226.632866316475</v>
      </c>
      <c r="Q77" s="8">
        <v>100</v>
      </c>
      <c r="R77" s="8">
        <v>44.513053568352333</v>
      </c>
      <c r="S77" s="8">
        <f t="shared" si="57"/>
        <v>0.36941097948155327</v>
      </c>
      <c r="T77" s="36"/>
      <c r="U77" s="4">
        <f t="shared" si="44"/>
        <v>-7.9999999999999724E-3</v>
      </c>
      <c r="V77" s="29">
        <f t="shared" si="44"/>
        <v>338910.56011271139</v>
      </c>
      <c r="W77" s="29">
        <f t="shared" si="45"/>
        <v>558242.29061491403</v>
      </c>
      <c r="X77" s="29">
        <f t="shared" si="46"/>
        <v>216187.33694894749</v>
      </c>
      <c r="Y77" s="12">
        <f t="shared" si="58"/>
        <v>169455.2800563557</v>
      </c>
      <c r="Z77" s="12">
        <f t="shared" si="58"/>
        <v>169455.2800563557</v>
      </c>
      <c r="AA77" s="12">
        <f t="shared" si="47"/>
        <v>279121.14530745702</v>
      </c>
      <c r="AB77" s="12">
        <f t="shared" si="48"/>
        <v>279121.14530745702</v>
      </c>
      <c r="AC77" s="12">
        <f t="shared" si="59"/>
        <v>108093.66847447374</v>
      </c>
      <c r="AD77" s="12">
        <f t="shared" si="60"/>
        <v>108093.66847447374</v>
      </c>
      <c r="AE77" s="12">
        <v>0.36787984589350387</v>
      </c>
      <c r="AF77" s="12">
        <f t="shared" si="61"/>
        <v>0.36787984589350387</v>
      </c>
      <c r="AK77" s="12">
        <f t="shared" si="49"/>
        <v>0.35499999999999998</v>
      </c>
      <c r="AM77" s="12">
        <f t="shared" si="50"/>
        <v>0.32600000000000001</v>
      </c>
      <c r="AN77" s="37"/>
      <c r="AO77" s="12">
        <f t="shared" si="51"/>
        <v>-7.9999999999999724E-3</v>
      </c>
      <c r="AP77" s="12">
        <f t="shared" si="52"/>
        <v>6890.9470967571751</v>
      </c>
      <c r="AQ77" s="12">
        <f t="shared" si="53"/>
        <v>11350.540657454232</v>
      </c>
      <c r="AR77" s="12">
        <f t="shared" si="54"/>
        <v>4395.6597321977042</v>
      </c>
      <c r="AS77" s="12">
        <f t="shared" si="62"/>
        <v>6890.9470967571751</v>
      </c>
      <c r="AT77" s="12">
        <v>6890.9470967571751</v>
      </c>
      <c r="AU77" s="12">
        <f t="shared" si="63"/>
        <v>11350.540657454232</v>
      </c>
      <c r="AV77" s="12">
        <f t="shared" si="64"/>
        <v>11350.540657454232</v>
      </c>
      <c r="AW77" s="12">
        <f t="shared" si="65"/>
        <v>4395.6597321977042</v>
      </c>
      <c r="AX77" s="12">
        <f t="shared" si="66"/>
        <v>4395.6597321977042</v>
      </c>
      <c r="AY77" s="12">
        <f t="shared" si="67"/>
        <v>0.36787984589350387</v>
      </c>
      <c r="AZ77" s="12">
        <f t="shared" si="67"/>
        <v>0.36787984589350387</v>
      </c>
      <c r="BA77" s="12">
        <f t="shared" si="68"/>
        <v>0.32600000000000001</v>
      </c>
      <c r="BB77" s="12">
        <f t="shared" si="69"/>
        <v>0.32600000000000001</v>
      </c>
      <c r="BC77" s="12">
        <f t="shared" si="70"/>
        <v>842.90718156595631</v>
      </c>
      <c r="BD77" s="12">
        <f t="shared" si="70"/>
        <v>842.90718156595631</v>
      </c>
      <c r="BE77" s="12">
        <f t="shared" si="71"/>
        <v>0.35499999999999998</v>
      </c>
      <c r="BF77" s="12">
        <f t="shared" si="55"/>
        <v>840.46008284672348</v>
      </c>
      <c r="BG77" s="12">
        <f t="shared" si="72"/>
        <v>0.32600000000000001</v>
      </c>
      <c r="BH77" s="37"/>
      <c r="BI77" s="12">
        <f t="shared" si="73"/>
        <v>-7.9999999999999724E-3</v>
      </c>
      <c r="BJ77" s="12">
        <f t="shared" si="42"/>
        <v>-0.42697021204731883</v>
      </c>
      <c r="BK77" s="12">
        <f t="shared" si="42"/>
        <v>7.2086630568289706E-2</v>
      </c>
      <c r="BL77" s="12">
        <f t="shared" si="42"/>
        <v>-0.87656111765573674</v>
      </c>
      <c r="BM77" s="12">
        <f t="shared" si="42"/>
        <v>-0.42697021204731883</v>
      </c>
      <c r="BN77" s="12">
        <f t="shared" si="42"/>
        <v>-0.42697021204731883</v>
      </c>
      <c r="BO77" s="12">
        <f t="shared" si="42"/>
        <v>7.2086630568289706E-2</v>
      </c>
      <c r="BP77" s="12">
        <f t="shared" si="42"/>
        <v>7.2086630568289706E-2</v>
      </c>
      <c r="BQ77" s="12">
        <f t="shared" si="42"/>
        <v>-0.87656111765573674</v>
      </c>
      <c r="BR77" s="12">
        <f t="shared" si="42"/>
        <v>-0.87656111765573674</v>
      </c>
      <c r="BS77" s="12">
        <v>-0.99999889985197965</v>
      </c>
      <c r="BT77" s="12">
        <f t="shared" si="74"/>
        <v>-0.99999889985197965</v>
      </c>
      <c r="BU77" s="12">
        <f t="shared" si="74"/>
        <v>-1.1208578976154293</v>
      </c>
      <c r="BV77" s="12">
        <f t="shared" si="56"/>
        <v>-1.1208578976154293</v>
      </c>
      <c r="BW77" s="12">
        <f t="shared" si="75"/>
        <v>0.25140302867858066</v>
      </c>
      <c r="BX77" s="12">
        <f t="shared" si="75"/>
        <v>0.25140302867858066</v>
      </c>
      <c r="BY77" s="12">
        <f t="shared" si="76"/>
        <v>0.35499999999999998</v>
      </c>
      <c r="BZ77" s="12">
        <f t="shared" si="77"/>
        <v>0.24849564121213435</v>
      </c>
      <c r="CA77" s="12">
        <f t="shared" si="78"/>
        <v>-1.1208578976154293</v>
      </c>
    </row>
    <row r="78" spans="1:79" x14ac:dyDescent="0.25">
      <c r="A78" s="10">
        <v>1946</v>
      </c>
      <c r="B78" s="6">
        <v>-1.0999999999999944E-2</v>
      </c>
      <c r="C78" s="10">
        <v>330578.85504070134</v>
      </c>
      <c r="D78" s="6">
        <v>17394.385333587328</v>
      </c>
      <c r="E78" s="6">
        <v>6998.2004608294937</v>
      </c>
      <c r="F78" s="6">
        <v>2.9512628628173172E-2</v>
      </c>
      <c r="G78" s="6">
        <v>49217</v>
      </c>
      <c r="H78" s="6">
        <v>0.5</v>
      </c>
      <c r="I78" s="6">
        <v>0.5</v>
      </c>
      <c r="J78" s="4">
        <v>0.35771680074505235</v>
      </c>
      <c r="K78" s="6">
        <v>8803</v>
      </c>
      <c r="L78" s="6">
        <v>22930.270906003261</v>
      </c>
      <c r="M78" s="8">
        <v>0.38400000000000001</v>
      </c>
      <c r="N78" s="12">
        <v>20244</v>
      </c>
      <c r="O78" s="12">
        <f t="shared" si="43"/>
        <v>3.9526804949563288E-2</v>
      </c>
      <c r="P78" s="8">
        <v>23407.36859904943</v>
      </c>
      <c r="Q78" s="8">
        <v>477.09769304616879</v>
      </c>
      <c r="R78" s="8">
        <v>43.771328070807144</v>
      </c>
      <c r="S78" s="8">
        <f t="shared" si="57"/>
        <v>0.3573263715127411</v>
      </c>
      <c r="T78" s="36"/>
      <c r="U78" s="4">
        <f t="shared" si="44"/>
        <v>-1.0999999999999944E-2</v>
      </c>
      <c r="V78" s="29">
        <f t="shared" si="44"/>
        <v>330578.85504070134</v>
      </c>
      <c r="W78" s="29">
        <f t="shared" si="45"/>
        <v>589387.87028216128</v>
      </c>
      <c r="X78" s="29">
        <f t="shared" si="46"/>
        <v>237125.62337293511</v>
      </c>
      <c r="Y78" s="12">
        <f t="shared" si="58"/>
        <v>165289.42752035067</v>
      </c>
      <c r="Z78" s="12">
        <f t="shared" si="58"/>
        <v>165289.42752035067</v>
      </c>
      <c r="AA78" s="12">
        <f t="shared" si="47"/>
        <v>294693.93514108064</v>
      </c>
      <c r="AB78" s="12">
        <f t="shared" si="48"/>
        <v>294693.93514108064</v>
      </c>
      <c r="AC78" s="12">
        <f t="shared" si="59"/>
        <v>118562.81168646755</v>
      </c>
      <c r="AD78" s="12">
        <f t="shared" si="60"/>
        <v>118562.81168646755</v>
      </c>
      <c r="AE78" s="12">
        <v>0.34989167576875607</v>
      </c>
      <c r="AF78" s="12">
        <f t="shared" si="61"/>
        <v>0.34989167576875607</v>
      </c>
      <c r="AK78" s="12">
        <f t="shared" si="49"/>
        <v>0.35771680074505235</v>
      </c>
      <c r="AM78" s="12">
        <f t="shared" si="50"/>
        <v>0.38400000000000001</v>
      </c>
      <c r="AN78" s="37"/>
      <c r="AO78" s="12">
        <f t="shared" si="51"/>
        <v>-1.0999999999999944E-2</v>
      </c>
      <c r="AP78" s="12">
        <f t="shared" si="52"/>
        <v>6716.7615872706856</v>
      </c>
      <c r="AQ78" s="12">
        <f t="shared" si="53"/>
        <v>11975.290454155296</v>
      </c>
      <c r="AR78" s="12">
        <f t="shared" si="54"/>
        <v>4817.9617484392611</v>
      </c>
      <c r="AS78" s="12">
        <f t="shared" si="62"/>
        <v>6716.7615872706856</v>
      </c>
      <c r="AT78" s="12">
        <v>6716.7615872706856</v>
      </c>
      <c r="AU78" s="12">
        <f t="shared" si="63"/>
        <v>11975.290454155296</v>
      </c>
      <c r="AV78" s="12">
        <f t="shared" si="64"/>
        <v>11975.290454155296</v>
      </c>
      <c r="AW78" s="12">
        <f t="shared" si="65"/>
        <v>4817.9617484392611</v>
      </c>
      <c r="AX78" s="12">
        <f t="shared" si="66"/>
        <v>4817.9617484392611</v>
      </c>
      <c r="AY78" s="12">
        <f t="shared" si="67"/>
        <v>0.34989167576875607</v>
      </c>
      <c r="AZ78" s="12">
        <f t="shared" si="67"/>
        <v>0.34989167576875607</v>
      </c>
      <c r="BA78" s="12">
        <f t="shared" si="68"/>
        <v>0.38400000000000001</v>
      </c>
      <c r="BB78" s="12">
        <f t="shared" si="69"/>
        <v>0.38400000000000001</v>
      </c>
      <c r="BC78" s="12">
        <f t="shared" si="70"/>
        <v>837.37615383161631</v>
      </c>
      <c r="BD78" s="12">
        <f t="shared" si="70"/>
        <v>837.37615383161631</v>
      </c>
      <c r="BE78" s="12">
        <f t="shared" si="71"/>
        <v>0.35771680074505235</v>
      </c>
      <c r="BF78" s="12">
        <f t="shared" si="55"/>
        <v>825.14176161949331</v>
      </c>
      <c r="BG78" s="12">
        <f t="shared" si="72"/>
        <v>0.38400000000000001</v>
      </c>
      <c r="BH78" s="37"/>
      <c r="BI78" s="12">
        <f t="shared" si="73"/>
        <v>-1.0999999999999944E-2</v>
      </c>
      <c r="BJ78" s="12">
        <f t="shared" si="42"/>
        <v>-0.45257261551802552</v>
      </c>
      <c r="BK78" s="12">
        <f t="shared" si="42"/>
        <v>0.12566665080450923</v>
      </c>
      <c r="BL78" s="12">
        <f t="shared" si="42"/>
        <v>-0.78482778238421003</v>
      </c>
      <c r="BM78" s="12">
        <f t="shared" si="42"/>
        <v>-0.45257261551802552</v>
      </c>
      <c r="BN78" s="12">
        <f t="shared" si="42"/>
        <v>-0.45257261551802552</v>
      </c>
      <c r="BO78" s="12">
        <f t="shared" si="42"/>
        <v>0.12566665080450923</v>
      </c>
      <c r="BP78" s="12">
        <f t="shared" si="42"/>
        <v>0.12566665080450923</v>
      </c>
      <c r="BQ78" s="12">
        <f t="shared" si="42"/>
        <v>-0.78482778238421003</v>
      </c>
      <c r="BR78" s="12">
        <f t="shared" si="42"/>
        <v>-0.78482778238421003</v>
      </c>
      <c r="BS78" s="12">
        <v>-1.0501316702065615</v>
      </c>
      <c r="BT78" s="12">
        <f t="shared" si="74"/>
        <v>-1.0501316702065615</v>
      </c>
      <c r="BU78" s="12">
        <f t="shared" si="74"/>
        <v>-0.95711272639441014</v>
      </c>
      <c r="BV78" s="12">
        <f t="shared" si="56"/>
        <v>-0.95711272639441014</v>
      </c>
      <c r="BW78" s="12">
        <f t="shared" si="75"/>
        <v>0.24481955838521541</v>
      </c>
      <c r="BX78" s="12">
        <f t="shared" si="75"/>
        <v>0.24481955838521541</v>
      </c>
      <c r="BY78" s="12">
        <f t="shared" si="76"/>
        <v>0.35771680074505235</v>
      </c>
      <c r="BZ78" s="12">
        <f t="shared" si="77"/>
        <v>0.23010138548194206</v>
      </c>
      <c r="CA78" s="12">
        <f t="shared" si="78"/>
        <v>-0.95711272639441014</v>
      </c>
    </row>
    <row r="79" spans="1:79" x14ac:dyDescent="0.25">
      <c r="A79" s="10">
        <v>1947</v>
      </c>
      <c r="B79" s="6">
        <v>-0.05</v>
      </c>
      <c r="C79" s="10">
        <v>326360.27019411395</v>
      </c>
      <c r="D79" s="6">
        <v>18943.286546630814</v>
      </c>
      <c r="E79" s="6">
        <v>7790.3755760368667</v>
      </c>
      <c r="F79" s="6">
        <v>3.2307944162919412E-2</v>
      </c>
      <c r="G79" s="6">
        <v>49538.7</v>
      </c>
      <c r="H79" s="6">
        <v>0.5</v>
      </c>
      <c r="I79" s="6">
        <v>0.5</v>
      </c>
      <c r="J79" s="4">
        <v>0.36043360149010478</v>
      </c>
      <c r="K79" s="6">
        <v>9145</v>
      </c>
      <c r="L79" s="6">
        <v>23029.967736029361</v>
      </c>
      <c r="M79" s="8">
        <v>0.39700000000000002</v>
      </c>
      <c r="N79" s="12">
        <v>23618</v>
      </c>
      <c r="O79" s="12">
        <f t="shared" si="43"/>
        <v>1.6867041610580502E-2</v>
      </c>
      <c r="P79" s="8">
        <v>23410.190197051976</v>
      </c>
      <c r="Q79" s="8">
        <v>380.22246102261334</v>
      </c>
      <c r="R79" s="8">
        <v>42.311335867410413</v>
      </c>
      <c r="S79" s="8">
        <f t="shared" si="57"/>
        <v>0.34686771433460084</v>
      </c>
      <c r="T79" s="36"/>
      <c r="U79" s="4">
        <f t="shared" si="44"/>
        <v>-0.05</v>
      </c>
      <c r="V79" s="29">
        <f t="shared" si="44"/>
        <v>326360.27019411395</v>
      </c>
      <c r="W79" s="29">
        <f t="shared" si="45"/>
        <v>586335.2508938798</v>
      </c>
      <c r="X79" s="29">
        <f t="shared" si="46"/>
        <v>241128.79286754693</v>
      </c>
      <c r="Y79" s="12">
        <f t="shared" si="58"/>
        <v>163180.13509705698</v>
      </c>
      <c r="Z79" s="12">
        <f t="shared" si="58"/>
        <v>163180.13509705698</v>
      </c>
      <c r="AA79" s="12">
        <f t="shared" si="47"/>
        <v>293167.6254469399</v>
      </c>
      <c r="AB79" s="12">
        <f t="shared" si="48"/>
        <v>293167.6254469399</v>
      </c>
      <c r="AC79" s="12">
        <f t="shared" si="59"/>
        <v>120564.39643377347</v>
      </c>
      <c r="AD79" s="12">
        <f t="shared" si="60"/>
        <v>120564.39643377347</v>
      </c>
      <c r="AE79" s="12">
        <v>0.34114096310744829</v>
      </c>
      <c r="AF79" s="12">
        <f t="shared" si="61"/>
        <v>0.34114096310744829</v>
      </c>
      <c r="AK79" s="12">
        <f t="shared" si="49"/>
        <v>0.36043360149010478</v>
      </c>
      <c r="AM79" s="12">
        <f t="shared" si="50"/>
        <v>0.39700000000000002</v>
      </c>
      <c r="AN79" s="37"/>
      <c r="AO79" s="12">
        <f t="shared" si="51"/>
        <v>-0.05</v>
      </c>
      <c r="AP79" s="12">
        <f t="shared" si="52"/>
        <v>6587.9861642334981</v>
      </c>
      <c r="AQ79" s="12">
        <f t="shared" si="53"/>
        <v>11835.903059504586</v>
      </c>
      <c r="AR79" s="12">
        <f t="shared" si="54"/>
        <v>4867.4832578882151</v>
      </c>
      <c r="AS79" s="12">
        <f t="shared" si="62"/>
        <v>6587.9861642334981</v>
      </c>
      <c r="AT79" s="12">
        <v>6587.9861642334981</v>
      </c>
      <c r="AU79" s="12">
        <f t="shared" si="63"/>
        <v>11835.903059504586</v>
      </c>
      <c r="AV79" s="12">
        <f t="shared" si="64"/>
        <v>11835.903059504586</v>
      </c>
      <c r="AW79" s="12">
        <f t="shared" si="65"/>
        <v>4867.4832578882151</v>
      </c>
      <c r="AX79" s="12">
        <f t="shared" si="66"/>
        <v>4867.4832578882151</v>
      </c>
      <c r="AY79" s="12">
        <f t="shared" si="67"/>
        <v>0.34114096310744829</v>
      </c>
      <c r="AZ79" s="12">
        <f t="shared" si="67"/>
        <v>0.34114096310744829</v>
      </c>
      <c r="BA79" s="12">
        <f t="shared" si="68"/>
        <v>0.39700000000000002</v>
      </c>
      <c r="BB79" s="12">
        <f t="shared" si="69"/>
        <v>0.39700000000000002</v>
      </c>
      <c r="BC79" s="12">
        <f t="shared" si="70"/>
        <v>838.95477209449871</v>
      </c>
      <c r="BD79" s="12">
        <f t="shared" si="70"/>
        <v>838.95477209449871</v>
      </c>
      <c r="BE79" s="12">
        <f t="shared" si="71"/>
        <v>0.36043360149010478</v>
      </c>
      <c r="BF79" s="12">
        <f t="shared" si="55"/>
        <v>829.23484581331309</v>
      </c>
      <c r="BG79" s="12">
        <f t="shared" si="72"/>
        <v>0.39700000000000002</v>
      </c>
      <c r="BH79" s="37"/>
      <c r="BI79" s="12">
        <f t="shared" si="73"/>
        <v>-0.05</v>
      </c>
      <c r="BJ79" s="12">
        <f t="shared" si="42"/>
        <v>-0.47193103507612233</v>
      </c>
      <c r="BK79" s="12">
        <f t="shared" si="42"/>
        <v>0.11395879695297928</v>
      </c>
      <c r="BL79" s="12">
        <f t="shared" si="42"/>
        <v>-0.7746017285552903</v>
      </c>
      <c r="BM79" s="12">
        <f t="shared" si="42"/>
        <v>-0.47193103507612233</v>
      </c>
      <c r="BN79" s="12">
        <f t="shared" si="42"/>
        <v>-0.47193103507612233</v>
      </c>
      <c r="BO79" s="12">
        <f t="shared" si="42"/>
        <v>0.11395879695297928</v>
      </c>
      <c r="BP79" s="12">
        <f t="shared" si="42"/>
        <v>0.11395879695297928</v>
      </c>
      <c r="BQ79" s="12">
        <f t="shared" si="42"/>
        <v>-0.7746017285552903</v>
      </c>
      <c r="BR79" s="12">
        <f t="shared" si="42"/>
        <v>-0.7746017285552903</v>
      </c>
      <c r="BS79" s="12">
        <v>-1.0754595055704632</v>
      </c>
      <c r="BT79" s="12">
        <f t="shared" si="74"/>
        <v>-1.0754595055704632</v>
      </c>
      <c r="BU79" s="12">
        <f t="shared" si="74"/>
        <v>-0.92381899829494663</v>
      </c>
      <c r="BV79" s="12">
        <f t="shared" si="56"/>
        <v>-0.92381899829494663</v>
      </c>
      <c r="BW79" s="12">
        <f t="shared" si="75"/>
        <v>0.24670297973730884</v>
      </c>
      <c r="BX79" s="12">
        <f t="shared" si="75"/>
        <v>0.24670297973730884</v>
      </c>
      <c r="BY79" s="12">
        <f t="shared" si="76"/>
        <v>0.36043360149010478</v>
      </c>
      <c r="BZ79" s="12">
        <f t="shared" si="77"/>
        <v>0.23504958473344692</v>
      </c>
      <c r="CA79" s="12">
        <f t="shared" si="78"/>
        <v>-0.92381899829494663</v>
      </c>
    </row>
    <row r="80" spans="1:79" x14ac:dyDescent="0.25">
      <c r="A80" s="10">
        <v>1948</v>
      </c>
      <c r="B80" s="6">
        <v>-5.700000000000003E-2</v>
      </c>
      <c r="C80" s="10">
        <v>336854</v>
      </c>
      <c r="D80" s="6">
        <v>20630.111286246694</v>
      </c>
      <c r="E80" s="6">
        <v>8510</v>
      </c>
      <c r="F80" s="6">
        <v>3.4379879710497725E-2</v>
      </c>
      <c r="G80" s="6">
        <v>50033.2</v>
      </c>
      <c r="H80" s="6">
        <v>0.5</v>
      </c>
      <c r="I80" s="6">
        <v>0.5</v>
      </c>
      <c r="J80" s="4">
        <v>0.36315040223515715</v>
      </c>
      <c r="K80" s="6">
        <v>9362</v>
      </c>
      <c r="L80" s="6">
        <v>22994.076877219966</v>
      </c>
      <c r="M80" s="8">
        <v>0.40700000000000003</v>
      </c>
      <c r="N80" s="12">
        <v>25305</v>
      </c>
      <c r="O80" s="12">
        <f t="shared" si="43"/>
        <v>1.0486065259684874E-2</v>
      </c>
      <c r="P80" s="8">
        <v>23377.550753003394</v>
      </c>
      <c r="Q80" s="8">
        <v>383.47387578342745</v>
      </c>
      <c r="R80" s="8">
        <v>41.936844379704112</v>
      </c>
      <c r="S80" s="8">
        <f t="shared" si="57"/>
        <v>0.34374110795554563</v>
      </c>
      <c r="T80" s="36"/>
      <c r="U80" s="4">
        <f t="shared" si="44"/>
        <v>-5.700000000000003E-2</v>
      </c>
      <c r="V80" s="29">
        <f t="shared" si="44"/>
        <v>336854</v>
      </c>
      <c r="W80" s="29">
        <f t="shared" si="45"/>
        <v>600063.50981930259</v>
      </c>
      <c r="X80" s="29">
        <f t="shared" si="46"/>
        <v>247528.49840255588</v>
      </c>
      <c r="Y80" s="12">
        <f t="shared" si="58"/>
        <v>168427</v>
      </c>
      <c r="Z80" s="12">
        <f t="shared" si="58"/>
        <v>168427</v>
      </c>
      <c r="AA80" s="12">
        <f t="shared" si="47"/>
        <v>300031.7549096513</v>
      </c>
      <c r="AB80" s="12">
        <f t="shared" si="48"/>
        <v>300031.7549096513</v>
      </c>
      <c r="AC80" s="12">
        <f t="shared" si="59"/>
        <v>123764.24920127794</v>
      </c>
      <c r="AD80" s="12">
        <f t="shared" si="60"/>
        <v>123764.24920127794</v>
      </c>
      <c r="AE80" s="12">
        <v>0.33800851274689031</v>
      </c>
      <c r="AF80" s="12">
        <f t="shared" si="61"/>
        <v>0.33800851274689031</v>
      </c>
      <c r="AK80" s="12">
        <f t="shared" si="49"/>
        <v>0.36315040223515715</v>
      </c>
      <c r="AM80" s="12">
        <f t="shared" si="50"/>
        <v>0.40700000000000003</v>
      </c>
      <c r="AN80" s="37"/>
      <c r="AO80" s="12">
        <f t="shared" si="51"/>
        <v>-5.700000000000003E-2</v>
      </c>
      <c r="AP80" s="12">
        <f t="shared" si="52"/>
        <v>6732.6095472606194</v>
      </c>
      <c r="AQ80" s="12">
        <f t="shared" si="53"/>
        <v>11993.306640776576</v>
      </c>
      <c r="AR80" s="12">
        <f t="shared" si="54"/>
        <v>4947.2849708304866</v>
      </c>
      <c r="AS80" s="12">
        <f t="shared" si="62"/>
        <v>6732.6095472606194</v>
      </c>
      <c r="AT80" s="12">
        <v>6732.6095472606194</v>
      </c>
      <c r="AU80" s="12">
        <f t="shared" si="63"/>
        <v>11993.306640776576</v>
      </c>
      <c r="AV80" s="12">
        <f t="shared" si="64"/>
        <v>11993.306640776576</v>
      </c>
      <c r="AW80" s="12">
        <f t="shared" si="65"/>
        <v>4947.2849708304866</v>
      </c>
      <c r="AX80" s="12">
        <f t="shared" si="66"/>
        <v>4947.2849708304866</v>
      </c>
      <c r="AY80" s="12">
        <f t="shared" si="67"/>
        <v>0.33800851274689031</v>
      </c>
      <c r="AZ80" s="12">
        <f t="shared" si="67"/>
        <v>0.33800851274689031</v>
      </c>
      <c r="BA80" s="12">
        <f t="shared" si="68"/>
        <v>0.40700000000000003</v>
      </c>
      <c r="BB80" s="12">
        <f t="shared" si="69"/>
        <v>0.40700000000000003</v>
      </c>
      <c r="BC80" s="12">
        <f t="shared" si="70"/>
        <v>859.51290282170407</v>
      </c>
      <c r="BD80" s="12">
        <f t="shared" si="70"/>
        <v>859.51290282170407</v>
      </c>
      <c r="BE80" s="12">
        <f t="shared" si="71"/>
        <v>0.36315040223515715</v>
      </c>
      <c r="BF80" s="12">
        <f t="shared" si="55"/>
        <v>849.45370823126223</v>
      </c>
      <c r="BG80" s="12">
        <f t="shared" si="72"/>
        <v>0.40700000000000003</v>
      </c>
      <c r="BH80" s="37"/>
      <c r="BI80" s="12">
        <f t="shared" si="73"/>
        <v>-5.700000000000003E-2</v>
      </c>
      <c r="BJ80" s="12">
        <f t="shared" si="42"/>
        <v>-0.45021593026243584</v>
      </c>
      <c r="BK80" s="12">
        <f t="shared" si="42"/>
        <v>0.127169966993013</v>
      </c>
      <c r="BL80" s="12">
        <f t="shared" si="42"/>
        <v>-0.75833981187939381</v>
      </c>
      <c r="BM80" s="12">
        <f t="shared" si="42"/>
        <v>-0.45021593026243584</v>
      </c>
      <c r="BN80" s="12">
        <f t="shared" si="42"/>
        <v>-0.45021593026243584</v>
      </c>
      <c r="BO80" s="12">
        <f t="shared" si="42"/>
        <v>0.127169966993013</v>
      </c>
      <c r="BP80" s="12">
        <f t="shared" si="42"/>
        <v>0.127169966993013</v>
      </c>
      <c r="BQ80" s="12">
        <f t="shared" si="42"/>
        <v>-0.75833981187939381</v>
      </c>
      <c r="BR80" s="12">
        <f t="shared" si="42"/>
        <v>-0.75833981187939381</v>
      </c>
      <c r="BS80" s="12">
        <v>-1.0846841981745838</v>
      </c>
      <c r="BT80" s="12">
        <f t="shared" si="74"/>
        <v>-1.0846841981745838</v>
      </c>
      <c r="BU80" s="12">
        <f t="shared" si="74"/>
        <v>-0.89894209353954202</v>
      </c>
      <c r="BV80" s="12">
        <f t="shared" si="56"/>
        <v>-0.89894209353954202</v>
      </c>
      <c r="BW80" s="12">
        <f t="shared" si="75"/>
        <v>0.27091201836186979</v>
      </c>
      <c r="BX80" s="12">
        <f t="shared" si="75"/>
        <v>0.27091201836186979</v>
      </c>
      <c r="BY80" s="12">
        <f t="shared" si="76"/>
        <v>0.36315040223515715</v>
      </c>
      <c r="BZ80" s="12">
        <f t="shared" si="77"/>
        <v>0.25913962831079379</v>
      </c>
      <c r="CA80" s="12">
        <f t="shared" si="78"/>
        <v>-0.89894209353954202</v>
      </c>
    </row>
    <row r="81" spans="1:79" x14ac:dyDescent="0.25">
      <c r="A81" s="10">
        <v>1949</v>
      </c>
      <c r="B81" s="6">
        <v>-8.0000000000001129E-3</v>
      </c>
      <c r="C81" s="10">
        <v>348243</v>
      </c>
      <c r="D81" s="6">
        <v>21942.314977056532</v>
      </c>
      <c r="E81" s="6">
        <v>8884</v>
      </c>
      <c r="F81" s="6">
        <v>3.5443641365368435E-2</v>
      </c>
      <c r="G81" s="6">
        <v>50331</v>
      </c>
      <c r="H81" s="6">
        <v>0.5</v>
      </c>
      <c r="I81" s="6">
        <v>0.5</v>
      </c>
      <c r="J81" s="4">
        <v>0.36586720298020958</v>
      </c>
      <c r="K81" s="6">
        <v>9318</v>
      </c>
      <c r="L81" s="6">
        <v>23019.998053026753</v>
      </c>
      <c r="M81" s="8">
        <v>0.40500000000000003</v>
      </c>
      <c r="N81" s="12">
        <v>28718</v>
      </c>
      <c r="O81" s="12">
        <f t="shared" si="43"/>
        <v>1.5098842176707983E-2</v>
      </c>
      <c r="P81" s="8">
        <v>23376.855123347035</v>
      </c>
      <c r="Q81" s="8">
        <v>356.8570703202804</v>
      </c>
      <c r="R81" s="8">
        <v>41.747898453235344</v>
      </c>
      <c r="S81" s="8">
        <f t="shared" si="57"/>
        <v>0.34258833364616614</v>
      </c>
      <c r="T81" s="36"/>
      <c r="U81" s="4">
        <f t="shared" si="44"/>
        <v>-8.0000000000001129E-3</v>
      </c>
      <c r="V81" s="29">
        <f t="shared" si="44"/>
        <v>348243</v>
      </c>
      <c r="W81" s="29">
        <f t="shared" si="45"/>
        <v>619076.20469538181</v>
      </c>
      <c r="X81" s="29">
        <f t="shared" si="46"/>
        <v>250651.44713602852</v>
      </c>
      <c r="Y81" s="12">
        <f t="shared" si="58"/>
        <v>174121.5</v>
      </c>
      <c r="Z81" s="12">
        <f t="shared" si="58"/>
        <v>174121.5</v>
      </c>
      <c r="AA81" s="12">
        <f t="shared" si="47"/>
        <v>309538.1023476909</v>
      </c>
      <c r="AB81" s="12">
        <f t="shared" si="48"/>
        <v>309538.1023476909</v>
      </c>
      <c r="AC81" s="12">
        <f t="shared" si="59"/>
        <v>125325.72356801426</v>
      </c>
      <c r="AD81" s="12">
        <f t="shared" si="60"/>
        <v>125325.72356801426</v>
      </c>
      <c r="AE81" s="12">
        <v>0.33727751351537111</v>
      </c>
      <c r="AF81" s="12">
        <f t="shared" si="61"/>
        <v>0.33727751351537111</v>
      </c>
      <c r="AK81" s="12">
        <f t="shared" si="49"/>
        <v>0.36586720298020958</v>
      </c>
      <c r="AM81" s="12">
        <f t="shared" si="50"/>
        <v>0.40500000000000003</v>
      </c>
      <c r="AN81" s="37"/>
      <c r="AO81" s="12">
        <f t="shared" si="51"/>
        <v>-8.0000000000001129E-3</v>
      </c>
      <c r="AP81" s="12">
        <f t="shared" si="52"/>
        <v>6919.0558502712047</v>
      </c>
      <c r="AQ81" s="12">
        <f t="shared" si="53"/>
        <v>12300.097448796601</v>
      </c>
      <c r="AR81" s="12">
        <f t="shared" si="54"/>
        <v>4980.0609393023888</v>
      </c>
      <c r="AS81" s="12">
        <f t="shared" si="62"/>
        <v>6919.0558502712047</v>
      </c>
      <c r="AT81" s="12">
        <v>6919.0558502712047</v>
      </c>
      <c r="AU81" s="12">
        <f t="shared" si="63"/>
        <v>12300.097448796601</v>
      </c>
      <c r="AV81" s="12">
        <f t="shared" si="64"/>
        <v>12300.097448796601</v>
      </c>
      <c r="AW81" s="12">
        <f t="shared" si="65"/>
        <v>4980.0609393023888</v>
      </c>
      <c r="AX81" s="12">
        <f t="shared" si="66"/>
        <v>4980.0609393023888</v>
      </c>
      <c r="AY81" s="12">
        <f t="shared" si="67"/>
        <v>0.33727751351537111</v>
      </c>
      <c r="AZ81" s="12">
        <f t="shared" si="67"/>
        <v>0.33727751351537111</v>
      </c>
      <c r="BA81" s="12">
        <f t="shared" si="68"/>
        <v>0.40500000000000003</v>
      </c>
      <c r="BB81" s="12">
        <f t="shared" si="69"/>
        <v>0.40500000000000003</v>
      </c>
      <c r="BC81" s="12">
        <f t="shared" si="70"/>
        <v>877.97691973088956</v>
      </c>
      <c r="BD81" s="12">
        <f t="shared" si="70"/>
        <v>877.97691973088956</v>
      </c>
      <c r="BE81" s="12">
        <f t="shared" si="71"/>
        <v>0.36586720298020958</v>
      </c>
      <c r="BF81" s="12">
        <f t="shared" si="55"/>
        <v>868.42730859772678</v>
      </c>
      <c r="BG81" s="12">
        <f t="shared" si="72"/>
        <v>0.40500000000000003</v>
      </c>
      <c r="BH81" s="37"/>
      <c r="BI81" s="12">
        <f t="shared" si="73"/>
        <v>-8.0000000000001129E-3</v>
      </c>
      <c r="BJ81" s="12">
        <f t="shared" si="42"/>
        <v>-0.42289942474359299</v>
      </c>
      <c r="BK81" s="12">
        <f t="shared" si="42"/>
        <v>0.15242843777077353</v>
      </c>
      <c r="BL81" s="12">
        <f t="shared" si="42"/>
        <v>-0.75173661947320358</v>
      </c>
      <c r="BM81" s="12">
        <f t="shared" si="42"/>
        <v>-0.42289942474359299</v>
      </c>
      <c r="BN81" s="12">
        <f t="shared" si="42"/>
        <v>-0.42289942474359299</v>
      </c>
      <c r="BO81" s="12">
        <f t="shared" si="42"/>
        <v>0.15242843777077353</v>
      </c>
      <c r="BP81" s="12">
        <f t="shared" si="42"/>
        <v>0.15242843777077353</v>
      </c>
      <c r="BQ81" s="12">
        <f t="shared" si="42"/>
        <v>-0.75173661947320358</v>
      </c>
      <c r="BR81" s="12">
        <f t="shared" si="42"/>
        <v>-0.75173661947320358</v>
      </c>
      <c r="BS81" s="12">
        <v>-1.0868492052637932</v>
      </c>
      <c r="BT81" s="12">
        <f t="shared" si="74"/>
        <v>-1.0868492052637932</v>
      </c>
      <c r="BU81" s="12">
        <f t="shared" si="74"/>
        <v>-0.90386821187559785</v>
      </c>
      <c r="BV81" s="12">
        <f t="shared" si="56"/>
        <v>-0.90386821187559785</v>
      </c>
      <c r="BW81" s="12">
        <f t="shared" si="75"/>
        <v>0.29216648760983122</v>
      </c>
      <c r="BX81" s="12">
        <f t="shared" si="75"/>
        <v>0.29216648760983122</v>
      </c>
      <c r="BY81" s="12">
        <f t="shared" si="76"/>
        <v>0.36586720298020958</v>
      </c>
      <c r="BZ81" s="12">
        <f t="shared" si="77"/>
        <v>0.28123006617877205</v>
      </c>
      <c r="CA81" s="12">
        <f t="shared" si="78"/>
        <v>-0.90386821187559785</v>
      </c>
    </row>
    <row r="82" spans="1:79" x14ac:dyDescent="0.25">
      <c r="A82" s="10">
        <v>1950</v>
      </c>
      <c r="B82" s="6">
        <v>-1.9184952978056346E-2</v>
      </c>
      <c r="C82" s="10">
        <v>359774</v>
      </c>
      <c r="D82" s="6">
        <v>22927.542208571143</v>
      </c>
      <c r="E82" s="6">
        <v>9389</v>
      </c>
      <c r="F82" s="6">
        <v>3.5911433288675666E-2</v>
      </c>
      <c r="G82" s="6">
        <v>50571.5</v>
      </c>
      <c r="H82" s="6">
        <v>0.5</v>
      </c>
      <c r="I82" s="6">
        <v>0.5</v>
      </c>
      <c r="J82" s="4">
        <v>0.36858400372526195</v>
      </c>
      <c r="K82" s="6">
        <v>9289</v>
      </c>
      <c r="L82" s="6">
        <v>23232.352300982348</v>
      </c>
      <c r="M82" s="8">
        <v>0.4</v>
      </c>
      <c r="N82" s="12">
        <v>31267</v>
      </c>
      <c r="O82" s="12">
        <f t="shared" si="43"/>
        <v>-2.9942705568710037E-2</v>
      </c>
      <c r="P82" s="8">
        <v>23663.829686647241</v>
      </c>
      <c r="Q82" s="8">
        <v>431.47738566489227</v>
      </c>
      <c r="R82" s="8">
        <v>41.999233918974042</v>
      </c>
      <c r="S82" s="8">
        <f t="shared" si="57"/>
        <v>0.34361196380636017</v>
      </c>
      <c r="T82" s="36"/>
      <c r="U82" s="4">
        <f t="shared" si="44"/>
        <v>-1.9184952978056346E-2</v>
      </c>
      <c r="V82" s="29">
        <f t="shared" si="44"/>
        <v>359774</v>
      </c>
      <c r="W82" s="29">
        <f t="shared" si="45"/>
        <v>638446.87078533089</v>
      </c>
      <c r="X82" s="29">
        <f t="shared" si="46"/>
        <v>261448.7682662539</v>
      </c>
      <c r="Y82" s="12">
        <f t="shared" si="58"/>
        <v>179887</v>
      </c>
      <c r="Z82" s="12">
        <f t="shared" si="58"/>
        <v>179887</v>
      </c>
      <c r="AA82" s="12">
        <f t="shared" si="47"/>
        <v>319223.43539266544</v>
      </c>
      <c r="AB82" s="12">
        <f t="shared" si="48"/>
        <v>319223.43539266544</v>
      </c>
      <c r="AC82" s="12">
        <f t="shared" si="59"/>
        <v>130724.38413312695</v>
      </c>
      <c r="AD82" s="12">
        <f t="shared" si="60"/>
        <v>130724.38413312695</v>
      </c>
      <c r="AE82" s="12">
        <v>0.3372303116212701</v>
      </c>
      <c r="AF82" s="12">
        <f t="shared" si="61"/>
        <v>0.3372303116212701</v>
      </c>
      <c r="AK82" s="12">
        <f t="shared" si="49"/>
        <v>0.36858400372526195</v>
      </c>
      <c r="AM82" s="12">
        <f t="shared" si="50"/>
        <v>0.4</v>
      </c>
      <c r="AN82" s="37"/>
      <c r="AO82" s="12">
        <f t="shared" si="51"/>
        <v>-1.9184952978056346E-2</v>
      </c>
      <c r="AP82" s="12">
        <f t="shared" si="52"/>
        <v>7114.1650929871566</v>
      </c>
      <c r="AQ82" s="12">
        <f t="shared" si="53"/>
        <v>12624.637805588738</v>
      </c>
      <c r="AR82" s="12">
        <f t="shared" si="54"/>
        <v>5169.8835958248001</v>
      </c>
      <c r="AS82" s="12">
        <f t="shared" si="62"/>
        <v>7114.1650929871566</v>
      </c>
      <c r="AT82" s="12">
        <v>7114.1650929871566</v>
      </c>
      <c r="AU82" s="12">
        <f t="shared" si="63"/>
        <v>12624.637805588738</v>
      </c>
      <c r="AV82" s="12">
        <f t="shared" si="64"/>
        <v>12624.637805588738</v>
      </c>
      <c r="AW82" s="12">
        <f t="shared" si="65"/>
        <v>5169.8835958248001</v>
      </c>
      <c r="AX82" s="12">
        <f t="shared" si="66"/>
        <v>5169.8835958248001</v>
      </c>
      <c r="AY82" s="12">
        <f t="shared" si="67"/>
        <v>0.3372303116212701</v>
      </c>
      <c r="AZ82" s="12">
        <f t="shared" si="67"/>
        <v>0.3372303116212701</v>
      </c>
      <c r="BA82" s="12">
        <f t="shared" si="68"/>
        <v>0.4</v>
      </c>
      <c r="BB82" s="12">
        <f t="shared" si="69"/>
        <v>0.4</v>
      </c>
      <c r="BC82" s="12">
        <f t="shared" si="70"/>
        <v>895.79707169300082</v>
      </c>
      <c r="BD82" s="12">
        <f t="shared" si="70"/>
        <v>895.79707169300082</v>
      </c>
      <c r="BE82" s="12">
        <f t="shared" si="71"/>
        <v>0.36858400372526195</v>
      </c>
      <c r="BF82" s="12">
        <f t="shared" si="55"/>
        <v>884.11847825450832</v>
      </c>
      <c r="BG82" s="12">
        <f t="shared" si="72"/>
        <v>0.4</v>
      </c>
      <c r="BH82" s="37"/>
      <c r="BI82" s="12">
        <f t="shared" si="73"/>
        <v>-1.9184952978056346E-2</v>
      </c>
      <c r="BJ82" s="12">
        <f t="shared" si="42"/>
        <v>-0.395090867212047</v>
      </c>
      <c r="BK82" s="12">
        <f t="shared" si="42"/>
        <v>0.17847153884105271</v>
      </c>
      <c r="BL82" s="12">
        <f t="shared" si="42"/>
        <v>-0.71432857429009233</v>
      </c>
      <c r="BM82" s="12">
        <f t="shared" si="42"/>
        <v>-0.395090867212047</v>
      </c>
      <c r="BN82" s="12">
        <f t="shared" si="42"/>
        <v>-0.395090867212047</v>
      </c>
      <c r="BO82" s="12">
        <f t="shared" si="42"/>
        <v>0.17847153884105271</v>
      </c>
      <c r="BP82" s="12">
        <f t="shared" si="42"/>
        <v>0.17847153884105271</v>
      </c>
      <c r="BQ82" s="12">
        <f t="shared" si="42"/>
        <v>-0.71432857429009233</v>
      </c>
      <c r="BR82" s="12">
        <f t="shared" si="42"/>
        <v>-0.71432857429009233</v>
      </c>
      <c r="BS82" s="12">
        <v>-1.0869891647792176</v>
      </c>
      <c r="BT82" s="12">
        <f t="shared" si="74"/>
        <v>-1.0869891647792176</v>
      </c>
      <c r="BU82" s="12">
        <f t="shared" si="74"/>
        <v>-0.916290731874155</v>
      </c>
      <c r="BV82" s="12">
        <f t="shared" si="56"/>
        <v>-0.916290731874155</v>
      </c>
      <c r="BW82" s="12">
        <f t="shared" si="75"/>
        <v>0.31226008648109055</v>
      </c>
      <c r="BX82" s="12">
        <f t="shared" si="75"/>
        <v>0.31226008648109055</v>
      </c>
      <c r="BY82" s="12">
        <f t="shared" si="76"/>
        <v>0.36858400372526195</v>
      </c>
      <c r="BZ82" s="12">
        <f t="shared" si="77"/>
        <v>0.29913726047453681</v>
      </c>
      <c r="CA82" s="12">
        <f t="shared" si="78"/>
        <v>-0.916290731874155</v>
      </c>
    </row>
    <row r="83" spans="1:79" x14ac:dyDescent="0.25">
      <c r="A83" s="10">
        <v>1951</v>
      </c>
      <c r="B83" s="6">
        <v>-6.9758011529164068E-2</v>
      </c>
      <c r="C83" s="10">
        <v>373254</v>
      </c>
      <c r="D83" s="6">
        <v>26774.142430431322</v>
      </c>
      <c r="E83" s="6">
        <v>10150</v>
      </c>
      <c r="F83" s="6">
        <v>3.8868973942677104E-2</v>
      </c>
      <c r="G83" s="6">
        <v>50301.9</v>
      </c>
      <c r="H83" s="6">
        <v>0.5</v>
      </c>
      <c r="I83" s="6">
        <v>0.5</v>
      </c>
      <c r="J83" s="4">
        <v>0.33816181818181812</v>
      </c>
      <c r="K83" s="6">
        <v>9535</v>
      </c>
      <c r="L83" s="6">
        <v>23577.98561121754</v>
      </c>
      <c r="M83" s="8">
        <v>0.40399999999999997</v>
      </c>
      <c r="N83" s="12">
        <v>33416</v>
      </c>
      <c r="O83" s="12">
        <f t="shared" si="43"/>
        <v>2.5280229546947863E-3</v>
      </c>
      <c r="P83" s="8">
        <v>23953.425990538435</v>
      </c>
      <c r="Q83" s="8">
        <v>375.44037932089327</v>
      </c>
      <c r="R83" s="8">
        <v>42.166931820747294</v>
      </c>
      <c r="S83" s="8">
        <f t="shared" si="57"/>
        <v>0.34588347686724874</v>
      </c>
      <c r="T83" s="36"/>
      <c r="U83" s="4">
        <f t="shared" si="44"/>
        <v>-6.9758011529164068E-2</v>
      </c>
      <c r="V83" s="29">
        <f t="shared" si="44"/>
        <v>373254</v>
      </c>
      <c r="W83" s="29">
        <f t="shared" si="45"/>
        <v>688830.6974585203</v>
      </c>
      <c r="X83" s="29">
        <f t="shared" si="46"/>
        <v>261133.72622001654</v>
      </c>
      <c r="Y83" s="12">
        <f t="shared" si="58"/>
        <v>186627</v>
      </c>
      <c r="Z83" s="12">
        <f t="shared" si="58"/>
        <v>186627</v>
      </c>
      <c r="AA83" s="12">
        <f t="shared" si="47"/>
        <v>344415.34872926015</v>
      </c>
      <c r="AB83" s="12">
        <f t="shared" si="48"/>
        <v>344415.34872926015</v>
      </c>
      <c r="AC83" s="12">
        <f t="shared" si="59"/>
        <v>130566.86311000827</v>
      </c>
      <c r="AD83" s="12">
        <f t="shared" si="60"/>
        <v>130566.86311000827</v>
      </c>
      <c r="AE83" s="12">
        <v>0.34037585522827013</v>
      </c>
      <c r="AF83" s="12">
        <f t="shared" si="61"/>
        <v>0.34037585522827013</v>
      </c>
      <c r="AK83" s="12">
        <f t="shared" si="49"/>
        <v>0.33816181818181812</v>
      </c>
      <c r="AM83" s="12">
        <f t="shared" si="50"/>
        <v>0.40399999999999997</v>
      </c>
      <c r="AN83" s="37"/>
      <c r="AO83" s="12">
        <f t="shared" si="51"/>
        <v>-6.9758011529164068E-2</v>
      </c>
      <c r="AP83" s="12">
        <f t="shared" si="52"/>
        <v>7420.2763712702699</v>
      </c>
      <c r="AQ83" s="12">
        <f t="shared" si="53"/>
        <v>13693.929999831424</v>
      </c>
      <c r="AR83" s="12">
        <f t="shared" si="54"/>
        <v>5191.3292782184481</v>
      </c>
      <c r="AS83" s="12">
        <f t="shared" si="62"/>
        <v>7420.2763712702699</v>
      </c>
      <c r="AT83" s="12">
        <v>7420.2763712702699</v>
      </c>
      <c r="AU83" s="12">
        <f t="shared" si="63"/>
        <v>13693.929999831424</v>
      </c>
      <c r="AV83" s="12">
        <f t="shared" si="64"/>
        <v>13693.929999831424</v>
      </c>
      <c r="AW83" s="12">
        <f t="shared" si="65"/>
        <v>5191.3292782184481</v>
      </c>
      <c r="AX83" s="12">
        <f t="shared" si="66"/>
        <v>5191.3292782184481</v>
      </c>
      <c r="AY83" s="12">
        <f t="shared" si="67"/>
        <v>0.34037585522827013</v>
      </c>
      <c r="AZ83" s="12">
        <f t="shared" si="67"/>
        <v>0.34037585522827013</v>
      </c>
      <c r="BA83" s="12">
        <f t="shared" si="68"/>
        <v>0.40399999999999997</v>
      </c>
      <c r="BB83" s="12">
        <f t="shared" si="69"/>
        <v>0.40399999999999997</v>
      </c>
      <c r="BC83" s="12">
        <f t="shared" si="70"/>
        <v>905.92141934000404</v>
      </c>
      <c r="BD83" s="12">
        <f t="shared" si="70"/>
        <v>905.92141934000404</v>
      </c>
      <c r="BE83" s="12">
        <f t="shared" si="71"/>
        <v>0.33816181818181812</v>
      </c>
      <c r="BF83" s="12">
        <f t="shared" si="55"/>
        <v>895.799424011111</v>
      </c>
      <c r="BG83" s="12">
        <f t="shared" si="72"/>
        <v>0.40399999999999997</v>
      </c>
      <c r="BH83" s="37"/>
      <c r="BI83" s="12">
        <f t="shared" si="73"/>
        <v>-6.9758011529164068E-2</v>
      </c>
      <c r="BJ83" s="12">
        <f t="shared" si="42"/>
        <v>-0.35296244395503729</v>
      </c>
      <c r="BK83" s="12">
        <f t="shared" si="42"/>
        <v>0.25977392170312735</v>
      </c>
      <c r="BL83" s="12">
        <f t="shared" si="42"/>
        <v>-0.71018895988789676</v>
      </c>
      <c r="BM83" s="12">
        <f t="shared" si="42"/>
        <v>-0.35296244395503729</v>
      </c>
      <c r="BN83" s="12">
        <f t="shared" si="42"/>
        <v>-0.35296244395503729</v>
      </c>
      <c r="BO83" s="12">
        <f t="shared" si="42"/>
        <v>0.25977392170312735</v>
      </c>
      <c r="BP83" s="12">
        <f t="shared" si="42"/>
        <v>0.25977392170312735</v>
      </c>
      <c r="BQ83" s="12">
        <f t="shared" si="42"/>
        <v>-0.71018895988789676</v>
      </c>
      <c r="BR83" s="12">
        <f t="shared" si="42"/>
        <v>-0.71018895988789676</v>
      </c>
      <c r="BS83" s="12">
        <v>-1.0777048153853614</v>
      </c>
      <c r="BT83" s="12">
        <f t="shared" si="74"/>
        <v>-1.0777048153853614</v>
      </c>
      <c r="BU83" s="12">
        <f t="shared" si="74"/>
        <v>-0.90634040102098701</v>
      </c>
      <c r="BV83" s="12">
        <f t="shared" si="56"/>
        <v>-0.90634040102098701</v>
      </c>
      <c r="BW83" s="12">
        <f t="shared" si="75"/>
        <v>0.32349875030377834</v>
      </c>
      <c r="BX83" s="12">
        <f t="shared" si="75"/>
        <v>0.32349875030377834</v>
      </c>
      <c r="BY83" s="12">
        <f t="shared" si="76"/>
        <v>0.33816181818181812</v>
      </c>
      <c r="BZ83" s="12">
        <f t="shared" si="77"/>
        <v>0.31226271242740811</v>
      </c>
      <c r="CA83" s="12">
        <f t="shared" si="78"/>
        <v>-0.90634040102098701</v>
      </c>
    </row>
    <row r="84" spans="1:79" x14ac:dyDescent="0.25">
      <c r="A84" s="10">
        <v>1952</v>
      </c>
      <c r="B84" s="6">
        <v>-6.936954402194867E-2</v>
      </c>
      <c r="C84" s="10">
        <v>379199</v>
      </c>
      <c r="D84" s="6">
        <v>29943.231128623956</v>
      </c>
      <c r="E84" s="6">
        <v>10705</v>
      </c>
      <c r="F84" s="6">
        <v>4.155865389940374E-2</v>
      </c>
      <c r="G84" s="6">
        <v>50444.2</v>
      </c>
      <c r="H84" s="6">
        <v>0.5</v>
      </c>
      <c r="I84" s="6">
        <v>0.5</v>
      </c>
      <c r="J84" s="4">
        <v>0.34548680655737707</v>
      </c>
      <c r="K84" s="6">
        <v>9588</v>
      </c>
      <c r="L84" s="6">
        <v>23564.999388578643</v>
      </c>
      <c r="M84" s="8">
        <v>0.40700000000000003</v>
      </c>
      <c r="N84" s="12">
        <v>37116</v>
      </c>
      <c r="O84" s="12">
        <f t="shared" si="43"/>
        <v>4.8595239993513784E-2</v>
      </c>
      <c r="P84" s="8">
        <v>24134.319927179793</v>
      </c>
      <c r="Q84" s="8">
        <v>569.32053860115127</v>
      </c>
      <c r="R84" s="8">
        <v>41.555287055121269</v>
      </c>
      <c r="S84" s="8">
        <f t="shared" si="57"/>
        <v>0.33812509771728377</v>
      </c>
      <c r="T84" s="36"/>
      <c r="U84" s="4">
        <f t="shared" si="44"/>
        <v>-6.936954402194867E-2</v>
      </c>
      <c r="V84" s="29">
        <f t="shared" si="44"/>
        <v>379199</v>
      </c>
      <c r="W84" s="29">
        <f t="shared" si="45"/>
        <v>720505.31764344673</v>
      </c>
      <c r="X84" s="29">
        <f t="shared" si="46"/>
        <v>257587.74636715528</v>
      </c>
      <c r="Y84" s="12">
        <f t="shared" si="58"/>
        <v>189599.5</v>
      </c>
      <c r="Z84" s="12">
        <f t="shared" si="58"/>
        <v>189599.5</v>
      </c>
      <c r="AA84" s="12">
        <f t="shared" si="47"/>
        <v>360252.65882172337</v>
      </c>
      <c r="AB84" s="12">
        <f t="shared" si="48"/>
        <v>360252.65882172337</v>
      </c>
      <c r="AC84" s="12">
        <f t="shared" si="59"/>
        <v>128793.87318357764</v>
      </c>
      <c r="AD84" s="12">
        <f t="shared" si="60"/>
        <v>128793.87318357764</v>
      </c>
      <c r="AE84" s="12">
        <v>0.32995613664189022</v>
      </c>
      <c r="AF84" s="12">
        <f t="shared" si="61"/>
        <v>0.32995613664189022</v>
      </c>
      <c r="AK84" s="12">
        <f t="shared" si="49"/>
        <v>0.34548680655737707</v>
      </c>
      <c r="AM84" s="12">
        <f t="shared" si="50"/>
        <v>0.40700000000000003</v>
      </c>
      <c r="AN84" s="37"/>
      <c r="AO84" s="12">
        <f t="shared" si="51"/>
        <v>-6.936954402194867E-2</v>
      </c>
      <c r="AP84" s="12">
        <f t="shared" si="52"/>
        <v>7517.1972198984231</v>
      </c>
      <c r="AQ84" s="12">
        <f t="shared" si="53"/>
        <v>14283.214277230023</v>
      </c>
      <c r="AR84" s="12">
        <f t="shared" si="54"/>
        <v>5106.3897607089675</v>
      </c>
      <c r="AS84" s="12">
        <f t="shared" si="62"/>
        <v>7517.1972198984231</v>
      </c>
      <c r="AT84" s="12">
        <v>7517.1972198984231</v>
      </c>
      <c r="AU84" s="12">
        <f t="shared" si="63"/>
        <v>14283.214277230023</v>
      </c>
      <c r="AV84" s="12">
        <f t="shared" si="64"/>
        <v>14283.214277230023</v>
      </c>
      <c r="AW84" s="12">
        <f t="shared" si="65"/>
        <v>5106.3897607089675</v>
      </c>
      <c r="AX84" s="12">
        <f t="shared" si="66"/>
        <v>5106.3897607089675</v>
      </c>
      <c r="AY84" s="12">
        <f t="shared" si="67"/>
        <v>0.32995613664189022</v>
      </c>
      <c r="AZ84" s="12">
        <f t="shared" si="67"/>
        <v>0.32995613664189022</v>
      </c>
      <c r="BA84" s="12">
        <f t="shared" si="68"/>
        <v>0.40700000000000003</v>
      </c>
      <c r="BB84" s="12">
        <f t="shared" si="69"/>
        <v>0.40700000000000003</v>
      </c>
      <c r="BC84" s="12">
        <f t="shared" si="70"/>
        <v>926.16595364148475</v>
      </c>
      <c r="BD84" s="12">
        <f t="shared" si="70"/>
        <v>926.16595364148475</v>
      </c>
      <c r="BE84" s="12">
        <f t="shared" si="71"/>
        <v>0.34548680655737707</v>
      </c>
      <c r="BF84" s="12">
        <f t="shared" si="55"/>
        <v>910.44554139088484</v>
      </c>
      <c r="BG84" s="12">
        <f t="shared" si="72"/>
        <v>0.40700000000000003</v>
      </c>
      <c r="BH84" s="37"/>
      <c r="BI84" s="12">
        <f t="shared" si="73"/>
        <v>-6.936954402194867E-2</v>
      </c>
      <c r="BJ84" s="12">
        <f t="shared" si="42"/>
        <v>-0.33998538887442636</v>
      </c>
      <c r="BK84" s="12">
        <f t="shared" si="42"/>
        <v>0.3019062737818845</v>
      </c>
      <c r="BL84" s="12">
        <f t="shared" si="42"/>
        <v>-0.7266860974727144</v>
      </c>
      <c r="BM84" s="12">
        <f t="shared" si="42"/>
        <v>-0.33998538887442636</v>
      </c>
      <c r="BN84" s="12">
        <f t="shared" si="42"/>
        <v>-0.33998538887442636</v>
      </c>
      <c r="BO84" s="12">
        <f t="shared" si="42"/>
        <v>0.3019062737818845</v>
      </c>
      <c r="BP84" s="12">
        <f t="shared" si="42"/>
        <v>0.3019062737818845</v>
      </c>
      <c r="BQ84" s="12">
        <f t="shared" si="42"/>
        <v>-0.7266860974727144</v>
      </c>
      <c r="BR84" s="12">
        <f t="shared" si="42"/>
        <v>-0.7266860974727144</v>
      </c>
      <c r="BS84" s="12">
        <v>-1.1087955526231592</v>
      </c>
      <c r="BT84" s="12">
        <f t="shared" si="74"/>
        <v>-1.1087955526231592</v>
      </c>
      <c r="BU84" s="12">
        <f t="shared" si="74"/>
        <v>-0.89894209353954202</v>
      </c>
      <c r="BV84" s="12">
        <f t="shared" si="56"/>
        <v>-0.89894209353954202</v>
      </c>
      <c r="BW84" s="12">
        <f t="shared" si="75"/>
        <v>0.34559961582722032</v>
      </c>
      <c r="BX84" s="12">
        <f t="shared" si="75"/>
        <v>0.34559961582722032</v>
      </c>
      <c r="BY84" s="12">
        <f t="shared" si="76"/>
        <v>0.34548680655737707</v>
      </c>
      <c r="BZ84" s="12">
        <f t="shared" si="77"/>
        <v>0.32848026725975349</v>
      </c>
      <c r="CA84" s="12">
        <f t="shared" si="78"/>
        <v>-0.89894209353954202</v>
      </c>
    </row>
    <row r="85" spans="1:79" x14ac:dyDescent="0.25">
      <c r="A85" s="10">
        <v>1953</v>
      </c>
      <c r="B85" s="6">
        <v>2.2979452054791684E-3</v>
      </c>
      <c r="C85" s="10">
        <v>400153</v>
      </c>
      <c r="D85" s="6">
        <v>30523.940131790041</v>
      </c>
      <c r="E85" s="6">
        <v>11434</v>
      </c>
      <c r="F85" s="6">
        <v>4.2241342686422441E-2</v>
      </c>
      <c r="G85" s="6">
        <v>50592.9</v>
      </c>
      <c r="H85" s="6">
        <v>0.5</v>
      </c>
      <c r="I85" s="6">
        <v>0.5</v>
      </c>
      <c r="J85" s="4">
        <v>0.32462614930270711</v>
      </c>
      <c r="K85" s="6">
        <v>9527</v>
      </c>
      <c r="L85" s="6">
        <v>23677.879631516724</v>
      </c>
      <c r="M85" s="8">
        <v>0.40200000000000002</v>
      </c>
      <c r="N85" s="12">
        <v>46596</v>
      </c>
      <c r="O85" s="12">
        <f t="shared" si="43"/>
        <v>3.8575301405317508E-2</v>
      </c>
      <c r="P85" s="8">
        <v>24169.029604437623</v>
      </c>
      <c r="Q85" s="8">
        <v>491.14997292089868</v>
      </c>
      <c r="R85" s="8">
        <v>41.630697803520668</v>
      </c>
      <c r="S85" s="8">
        <f t="shared" si="57"/>
        <v>0.33987251029544263</v>
      </c>
      <c r="T85" s="36"/>
      <c r="U85" s="4">
        <f t="shared" si="44"/>
        <v>2.2979452054791684E-3</v>
      </c>
      <c r="V85" s="29">
        <f t="shared" si="44"/>
        <v>400153</v>
      </c>
      <c r="W85" s="29">
        <f t="shared" si="45"/>
        <v>722608.18881596054</v>
      </c>
      <c r="X85" s="29">
        <f t="shared" si="46"/>
        <v>270682.6836656215</v>
      </c>
      <c r="Y85" s="12">
        <f t="shared" si="58"/>
        <v>200076.5</v>
      </c>
      <c r="Z85" s="12">
        <f t="shared" si="58"/>
        <v>200076.5</v>
      </c>
      <c r="AA85" s="12">
        <f t="shared" si="47"/>
        <v>361304.09440798027</v>
      </c>
      <c r="AB85" s="12">
        <f t="shared" si="48"/>
        <v>361304.09440798027</v>
      </c>
      <c r="AC85" s="12">
        <f t="shared" si="59"/>
        <v>135341.34183281075</v>
      </c>
      <c r="AD85" s="12">
        <f t="shared" si="60"/>
        <v>135341.34183281075</v>
      </c>
      <c r="AE85" s="12">
        <v>0.33282253889487973</v>
      </c>
      <c r="AF85" s="12">
        <f t="shared" si="61"/>
        <v>0.33282253889487973</v>
      </c>
      <c r="AK85" s="12">
        <f t="shared" si="49"/>
        <v>0.32462614930270711</v>
      </c>
      <c r="AM85" s="12">
        <f t="shared" si="50"/>
        <v>0.40200000000000002</v>
      </c>
      <c r="AN85" s="37"/>
      <c r="AO85" s="12">
        <f t="shared" si="51"/>
        <v>2.2979452054791684E-3</v>
      </c>
      <c r="AP85" s="12">
        <f t="shared" si="52"/>
        <v>7909.2718543511046</v>
      </c>
      <c r="AQ85" s="12">
        <f t="shared" si="53"/>
        <v>14282.79835344407</v>
      </c>
      <c r="AR85" s="12">
        <f t="shared" si="54"/>
        <v>5350.21087278297</v>
      </c>
      <c r="AS85" s="12">
        <f t="shared" si="62"/>
        <v>7909.2718543511046</v>
      </c>
      <c r="AT85" s="12">
        <v>7909.2718543511046</v>
      </c>
      <c r="AU85" s="12">
        <f t="shared" si="63"/>
        <v>14282.79835344407</v>
      </c>
      <c r="AV85" s="12">
        <f t="shared" si="64"/>
        <v>14282.79835344407</v>
      </c>
      <c r="AW85" s="12">
        <f t="shared" si="65"/>
        <v>5350.21087278297</v>
      </c>
      <c r="AX85" s="12">
        <f t="shared" si="66"/>
        <v>5350.21087278297</v>
      </c>
      <c r="AY85" s="12">
        <f t="shared" si="67"/>
        <v>0.33282253889487973</v>
      </c>
      <c r="AZ85" s="12">
        <f t="shared" si="67"/>
        <v>0.33282253889487973</v>
      </c>
      <c r="BA85" s="12">
        <f t="shared" si="68"/>
        <v>0.40200000000000002</v>
      </c>
      <c r="BB85" s="12">
        <f t="shared" si="69"/>
        <v>0.40200000000000002</v>
      </c>
      <c r="BC85" s="12">
        <f t="shared" si="70"/>
        <v>968.59807432428408</v>
      </c>
      <c r="BD85" s="12">
        <f t="shared" si="70"/>
        <v>968.59807432428408</v>
      </c>
      <c r="BE85" s="12">
        <f t="shared" si="71"/>
        <v>0.32462614930270711</v>
      </c>
      <c r="BF85" s="12">
        <f t="shared" si="55"/>
        <v>954.48978364759523</v>
      </c>
      <c r="BG85" s="12">
        <f t="shared" si="72"/>
        <v>0.40200000000000002</v>
      </c>
      <c r="BH85" s="37"/>
      <c r="BI85" s="12">
        <f t="shared" si="73"/>
        <v>2.2979452054791684E-3</v>
      </c>
      <c r="BJ85" s="12">
        <f t="shared" si="42"/>
        <v>-0.28914302351174542</v>
      </c>
      <c r="BK85" s="12">
        <f t="shared" si="42"/>
        <v>0.30187715359690381</v>
      </c>
      <c r="BL85" s="12">
        <f t="shared" si="42"/>
        <v>-0.6800427716380063</v>
      </c>
      <c r="BM85" s="12">
        <f t="shared" si="42"/>
        <v>-0.28914302351174542</v>
      </c>
      <c r="BN85" s="12">
        <f t="shared" si="42"/>
        <v>-0.28914302351174542</v>
      </c>
      <c r="BO85" s="12">
        <f t="shared" si="42"/>
        <v>0.30187715359690381</v>
      </c>
      <c r="BP85" s="12">
        <f t="shared" si="42"/>
        <v>0.30187715359690381</v>
      </c>
      <c r="BQ85" s="12">
        <f t="shared" si="42"/>
        <v>-0.6800427716380063</v>
      </c>
      <c r="BR85" s="12">
        <f t="shared" si="42"/>
        <v>-0.6800427716380063</v>
      </c>
      <c r="BS85" s="12">
        <v>-1.1001458472836101</v>
      </c>
      <c r="BT85" s="12">
        <f t="shared" si="74"/>
        <v>-1.1001458472836101</v>
      </c>
      <c r="BU85" s="12">
        <f t="shared" si="74"/>
        <v>-0.91130319036311591</v>
      </c>
      <c r="BV85" s="12">
        <f t="shared" si="56"/>
        <v>-0.91130319036311591</v>
      </c>
      <c r="BW85" s="12">
        <f t="shared" si="75"/>
        <v>0.39039592350771141</v>
      </c>
      <c r="BX85" s="12">
        <f t="shared" si="75"/>
        <v>0.39039592350771141</v>
      </c>
      <c r="BY85" s="12">
        <f t="shared" si="76"/>
        <v>0.32462614930270711</v>
      </c>
      <c r="BZ85" s="12">
        <f t="shared" si="77"/>
        <v>0.3757231213961425</v>
      </c>
      <c r="CA85" s="12">
        <f t="shared" si="78"/>
        <v>-0.91130319036311591</v>
      </c>
    </row>
    <row r="86" spans="1:79" x14ac:dyDescent="0.25">
      <c r="A86" s="10">
        <v>1954</v>
      </c>
      <c r="B86" s="6">
        <v>8.8890394434619907E-3</v>
      </c>
      <c r="C86" s="10">
        <v>417347</v>
      </c>
      <c r="D86" s="6">
        <v>31676.582027131779</v>
      </c>
      <c r="E86" s="6">
        <v>12143</v>
      </c>
      <c r="F86" s="6">
        <v>4.2729431384435496E-2</v>
      </c>
      <c r="G86" s="6">
        <v>50764.9</v>
      </c>
      <c r="H86" s="6">
        <v>0.5</v>
      </c>
      <c r="I86" s="6">
        <v>0.5</v>
      </c>
      <c r="J86" s="4">
        <v>0.31296380568433785</v>
      </c>
      <c r="K86" s="6">
        <v>9566</v>
      </c>
      <c r="L86" s="6">
        <v>24012.524599519009</v>
      </c>
      <c r="M86" s="8">
        <v>0.39799999999999996</v>
      </c>
      <c r="N86" s="12">
        <v>51660</v>
      </c>
      <c r="O86" s="12">
        <f t="shared" si="43"/>
        <v>1.8485523289143324E-2</v>
      </c>
      <c r="P86" s="8">
        <v>24444.718596546008</v>
      </c>
      <c r="Q86" s="8">
        <v>432.19399702700093</v>
      </c>
      <c r="R86" s="8">
        <v>41.71052751394646</v>
      </c>
      <c r="S86" s="8">
        <f t="shared" si="57"/>
        <v>0.34144221652343426</v>
      </c>
      <c r="T86" s="36"/>
      <c r="U86" s="4">
        <f t="shared" si="44"/>
        <v>8.8890394434619907E-3</v>
      </c>
      <c r="V86" s="29">
        <f t="shared" si="44"/>
        <v>417347</v>
      </c>
      <c r="W86" s="29">
        <f t="shared" si="45"/>
        <v>741329.3601344343</v>
      </c>
      <c r="X86" s="29">
        <f t="shared" si="46"/>
        <v>284183.51488812873</v>
      </c>
      <c r="Y86" s="12">
        <f t="shared" si="58"/>
        <v>208673.5</v>
      </c>
      <c r="Z86" s="12">
        <f t="shared" si="58"/>
        <v>208673.5</v>
      </c>
      <c r="AA86" s="12">
        <f t="shared" si="47"/>
        <v>370664.68006721715</v>
      </c>
      <c r="AB86" s="12">
        <f t="shared" si="48"/>
        <v>370664.68006721715</v>
      </c>
      <c r="AC86" s="12">
        <f t="shared" si="59"/>
        <v>142091.75744406437</v>
      </c>
      <c r="AD86" s="12">
        <f t="shared" si="60"/>
        <v>142091.75744406437</v>
      </c>
      <c r="AE86" s="12">
        <v>0.3352967037639813</v>
      </c>
      <c r="AF86" s="12">
        <f t="shared" si="61"/>
        <v>0.3352967037639813</v>
      </c>
      <c r="AK86" s="12">
        <f t="shared" si="49"/>
        <v>0.31296380568433785</v>
      </c>
      <c r="AM86" s="12">
        <f t="shared" si="50"/>
        <v>0.39799999999999996</v>
      </c>
      <c r="AN86" s="37"/>
      <c r="AO86" s="12">
        <f t="shared" si="51"/>
        <v>8.8890394434619907E-3</v>
      </c>
      <c r="AP86" s="12">
        <f t="shared" si="52"/>
        <v>8221.1725030483667</v>
      </c>
      <c r="AQ86" s="12">
        <f t="shared" si="53"/>
        <v>14603.18763819951</v>
      </c>
      <c r="AR86" s="12">
        <f t="shared" si="54"/>
        <v>5598.0316101898898</v>
      </c>
      <c r="AS86" s="12">
        <f t="shared" si="62"/>
        <v>8221.1725030483667</v>
      </c>
      <c r="AT86" s="12">
        <v>8221.1725030483667</v>
      </c>
      <c r="AU86" s="12">
        <f t="shared" si="63"/>
        <v>14603.18763819951</v>
      </c>
      <c r="AV86" s="12">
        <f t="shared" si="64"/>
        <v>14603.18763819951</v>
      </c>
      <c r="AW86" s="12">
        <f t="shared" si="65"/>
        <v>5598.0316101898898</v>
      </c>
      <c r="AX86" s="12">
        <f t="shared" si="66"/>
        <v>5598.0316101898898</v>
      </c>
      <c r="AY86" s="12">
        <f t="shared" si="67"/>
        <v>0.3352967037639813</v>
      </c>
      <c r="AZ86" s="12">
        <f t="shared" si="67"/>
        <v>0.3352967037639813</v>
      </c>
      <c r="BA86" s="12">
        <f t="shared" si="68"/>
        <v>0.39799999999999996</v>
      </c>
      <c r="BB86" s="12">
        <f t="shared" si="69"/>
        <v>0.39799999999999996</v>
      </c>
      <c r="BC86" s="12">
        <f t="shared" si="70"/>
        <v>994.94474500914032</v>
      </c>
      <c r="BD86" s="12">
        <f t="shared" si="70"/>
        <v>994.94474500914032</v>
      </c>
      <c r="BE86" s="12">
        <f t="shared" si="71"/>
        <v>0.31296380568433785</v>
      </c>
      <c r="BF86" s="12">
        <f t="shared" si="55"/>
        <v>982.37524346079613</v>
      </c>
      <c r="BG86" s="12">
        <f t="shared" si="72"/>
        <v>0.39799999999999996</v>
      </c>
      <c r="BH86" s="37"/>
      <c r="BI86" s="12">
        <f t="shared" si="73"/>
        <v>8.8890394434619907E-3</v>
      </c>
      <c r="BJ86" s="12">
        <f t="shared" si="42"/>
        <v>-0.25046590807314856</v>
      </c>
      <c r="BK86" s="12">
        <f t="shared" si="42"/>
        <v>0.32406108902438641</v>
      </c>
      <c r="BL86" s="12">
        <f t="shared" si="42"/>
        <v>-0.63476370947184313</v>
      </c>
      <c r="BM86" s="12">
        <f t="shared" si="42"/>
        <v>-0.25046590807314856</v>
      </c>
      <c r="BN86" s="12">
        <f t="shared" si="42"/>
        <v>-0.25046590807314856</v>
      </c>
      <c r="BO86" s="12">
        <f t="shared" si="42"/>
        <v>0.32406108902438641</v>
      </c>
      <c r="BP86" s="12">
        <f t="shared" si="42"/>
        <v>0.32406108902438641</v>
      </c>
      <c r="BQ86" s="12">
        <f t="shared" si="42"/>
        <v>-0.63476370947184313</v>
      </c>
      <c r="BR86" s="12">
        <f t="shared" si="42"/>
        <v>-0.63476370947184313</v>
      </c>
      <c r="BS86" s="12">
        <v>-1.0927394562651613</v>
      </c>
      <c r="BT86" s="12">
        <f t="shared" si="74"/>
        <v>-1.0927394562651613</v>
      </c>
      <c r="BU86" s="12">
        <f t="shared" si="74"/>
        <v>-0.92130327369769949</v>
      </c>
      <c r="BV86" s="12">
        <f t="shared" si="56"/>
        <v>-0.92130327369769949</v>
      </c>
      <c r="BW86" s="12">
        <f t="shared" si="75"/>
        <v>0.41723338460514897</v>
      </c>
      <c r="BX86" s="12">
        <f t="shared" si="75"/>
        <v>0.41723338460514897</v>
      </c>
      <c r="BY86" s="12">
        <f t="shared" si="76"/>
        <v>0.31296380568433785</v>
      </c>
      <c r="BZ86" s="12">
        <f t="shared" si="77"/>
        <v>0.40451953865776813</v>
      </c>
      <c r="CA86" s="12">
        <f t="shared" si="78"/>
        <v>-0.92130327369769949</v>
      </c>
    </row>
    <row r="87" spans="1:79" x14ac:dyDescent="0.25">
      <c r="A87" s="10">
        <v>1955</v>
      </c>
      <c r="B87" s="6">
        <v>-7.5431636081674377E-3</v>
      </c>
      <c r="C87" s="10">
        <v>433302</v>
      </c>
      <c r="D87" s="6">
        <v>34868.95341881051</v>
      </c>
      <c r="E87" s="6">
        <v>13118</v>
      </c>
      <c r="F87" s="6">
        <v>4.4744773852878596E-2</v>
      </c>
      <c r="G87" s="6">
        <v>50946.3</v>
      </c>
      <c r="H87" s="6">
        <v>0.5</v>
      </c>
      <c r="I87" s="6">
        <v>0.5</v>
      </c>
      <c r="J87" s="4">
        <v>0.30804084812995847</v>
      </c>
      <c r="K87" s="6">
        <v>9741</v>
      </c>
      <c r="L87" s="6">
        <v>24272.249052296898</v>
      </c>
      <c r="M87" s="8">
        <v>0.40100000000000002</v>
      </c>
      <c r="N87" s="12">
        <v>55907</v>
      </c>
      <c r="O87" s="12">
        <f t="shared" si="43"/>
        <v>4.1534031574492203E-2</v>
      </c>
      <c r="P87" s="8">
        <v>24654.481753546643</v>
      </c>
      <c r="Q87" s="8">
        <v>382.23270124974579</v>
      </c>
      <c r="R87" s="8">
        <v>41.680372461312537</v>
      </c>
      <c r="S87" s="8">
        <f t="shared" si="57"/>
        <v>0.34195147934510983</v>
      </c>
      <c r="T87" s="36"/>
      <c r="U87" s="4">
        <f t="shared" si="44"/>
        <v>-7.5431636081674377E-3</v>
      </c>
      <c r="V87" s="29">
        <f t="shared" si="44"/>
        <v>433302</v>
      </c>
      <c r="W87" s="29">
        <f t="shared" si="45"/>
        <v>779285.49898274348</v>
      </c>
      <c r="X87" s="29">
        <f t="shared" si="46"/>
        <v>293173.90323911695</v>
      </c>
      <c r="Y87" s="12">
        <f t="shared" si="58"/>
        <v>216651</v>
      </c>
      <c r="Z87" s="12">
        <f t="shared" si="58"/>
        <v>216651</v>
      </c>
      <c r="AA87" s="12">
        <f t="shared" si="47"/>
        <v>389642.74949137174</v>
      </c>
      <c r="AB87" s="12">
        <f t="shared" si="48"/>
        <v>389642.74949137174</v>
      </c>
      <c r="AC87" s="12">
        <f t="shared" si="59"/>
        <v>146586.95161955847</v>
      </c>
      <c r="AD87" s="12">
        <f t="shared" si="60"/>
        <v>146586.95161955847</v>
      </c>
      <c r="AE87" s="12">
        <v>0.33656652151261507</v>
      </c>
      <c r="AF87" s="12">
        <f t="shared" si="61"/>
        <v>0.33656652151261507</v>
      </c>
      <c r="AK87" s="12">
        <f t="shared" si="49"/>
        <v>0.30804084812995847</v>
      </c>
      <c r="AM87" s="12">
        <f t="shared" si="50"/>
        <v>0.40100000000000002</v>
      </c>
      <c r="AN87" s="37"/>
      <c r="AO87" s="12">
        <f t="shared" si="51"/>
        <v>-7.5431636081674377E-3</v>
      </c>
      <c r="AP87" s="12">
        <f t="shared" si="52"/>
        <v>8505.0729886174267</v>
      </c>
      <c r="AQ87" s="12">
        <f t="shared" si="53"/>
        <v>15296.213836583685</v>
      </c>
      <c r="AR87" s="12">
        <f t="shared" si="54"/>
        <v>5754.5671273304824</v>
      </c>
      <c r="AS87" s="12">
        <f t="shared" si="62"/>
        <v>8505.0729886174267</v>
      </c>
      <c r="AT87" s="12">
        <v>8505.0729886174267</v>
      </c>
      <c r="AU87" s="12">
        <f t="shared" si="63"/>
        <v>15296.213836583685</v>
      </c>
      <c r="AV87" s="12">
        <f t="shared" si="64"/>
        <v>15296.213836583685</v>
      </c>
      <c r="AW87" s="12">
        <f t="shared" si="65"/>
        <v>5754.5671273304824</v>
      </c>
      <c r="AX87" s="12">
        <f t="shared" si="66"/>
        <v>5754.5671273304824</v>
      </c>
      <c r="AY87" s="12">
        <f t="shared" si="67"/>
        <v>0.33656652151261507</v>
      </c>
      <c r="AZ87" s="12">
        <f t="shared" si="67"/>
        <v>0.33656652151261507</v>
      </c>
      <c r="BA87" s="12">
        <f t="shared" si="68"/>
        <v>0.40100000000000002</v>
      </c>
      <c r="BB87" s="12">
        <f t="shared" si="69"/>
        <v>0.40100000000000002</v>
      </c>
      <c r="BC87" s="12">
        <f t="shared" si="70"/>
        <v>1012.402528456637</v>
      </c>
      <c r="BD87" s="12">
        <f t="shared" si="70"/>
        <v>1012.402528456637</v>
      </c>
      <c r="BE87" s="12">
        <f t="shared" si="71"/>
        <v>0.30804084812995847</v>
      </c>
      <c r="BF87" s="12">
        <f t="shared" si="55"/>
        <v>1001.215859359813</v>
      </c>
      <c r="BG87" s="12">
        <f t="shared" si="72"/>
        <v>0.40100000000000002</v>
      </c>
      <c r="BH87" s="37"/>
      <c r="BI87" s="12">
        <f t="shared" si="73"/>
        <v>-7.5431636081674377E-3</v>
      </c>
      <c r="BJ87" s="12">
        <f t="shared" si="42"/>
        <v>-0.2165159395835814</v>
      </c>
      <c r="BK87" s="12">
        <f t="shared" si="42"/>
        <v>0.37042658887089913</v>
      </c>
      <c r="BL87" s="12">
        <f t="shared" si="42"/>
        <v>-0.60718492469516738</v>
      </c>
      <c r="BM87" s="12">
        <f t="shared" si="42"/>
        <v>-0.2165159395835814</v>
      </c>
      <c r="BN87" s="12">
        <f t="shared" si="42"/>
        <v>-0.2165159395835814</v>
      </c>
      <c r="BO87" s="12">
        <f t="shared" si="42"/>
        <v>0.37042658887089913</v>
      </c>
      <c r="BP87" s="12">
        <f t="shared" si="42"/>
        <v>0.37042658887089913</v>
      </c>
      <c r="BQ87" s="12">
        <f t="shared" si="42"/>
        <v>-0.60718492469516738</v>
      </c>
      <c r="BR87" s="12">
        <f t="shared" si="42"/>
        <v>-0.60718492469516738</v>
      </c>
      <c r="BS87" s="12">
        <v>-1.0889594629188153</v>
      </c>
      <c r="BT87" s="12">
        <f t="shared" si="74"/>
        <v>-1.0889594629188153</v>
      </c>
      <c r="BU87" s="12">
        <f t="shared" si="74"/>
        <v>-0.91379385167556781</v>
      </c>
      <c r="BV87" s="12">
        <f t="shared" si="56"/>
        <v>-0.91379385167556781</v>
      </c>
      <c r="BW87" s="12">
        <f t="shared" si="75"/>
        <v>0.43462770779832016</v>
      </c>
      <c r="BX87" s="12">
        <f t="shared" si="75"/>
        <v>0.43462770779832016</v>
      </c>
      <c r="BY87" s="12">
        <f t="shared" si="76"/>
        <v>0.30804084812995847</v>
      </c>
      <c r="BZ87" s="12">
        <f t="shared" si="77"/>
        <v>0.42351658142623494</v>
      </c>
      <c r="CA87" s="12">
        <f t="shared" si="78"/>
        <v>-0.91379385167556781</v>
      </c>
    </row>
    <row r="88" spans="1:79" x14ac:dyDescent="0.25">
      <c r="A88" s="10">
        <v>1956</v>
      </c>
      <c r="B88" s="6">
        <v>2.1157844381884329E-3</v>
      </c>
      <c r="C88" s="10">
        <v>440315</v>
      </c>
      <c r="D88" s="6">
        <v>38384.077700045433</v>
      </c>
      <c r="E88" s="6">
        <v>13837</v>
      </c>
      <c r="F88" s="6">
        <v>4.7811226054074923E-2</v>
      </c>
      <c r="G88" s="6">
        <v>51183.9</v>
      </c>
      <c r="H88" s="6">
        <v>0.5</v>
      </c>
      <c r="I88" s="6">
        <v>0.5</v>
      </c>
      <c r="J88" s="4">
        <v>0.30185163715215035</v>
      </c>
      <c r="K88" s="6">
        <v>9778</v>
      </c>
      <c r="L88" s="6">
        <v>24488.02013614315</v>
      </c>
      <c r="M88" s="8">
        <v>0.39899999999999997</v>
      </c>
      <c r="N88" s="12">
        <v>60485</v>
      </c>
      <c r="O88" s="12">
        <f t="shared" si="43"/>
        <v>3.9795991963320954E-2</v>
      </c>
      <c r="P88" s="8">
        <v>24896.288985067018</v>
      </c>
      <c r="Q88" s="8">
        <v>408.26884892386636</v>
      </c>
      <c r="R88" s="8">
        <v>41.419152136959418</v>
      </c>
      <c r="S88" s="8">
        <f t="shared" si="57"/>
        <v>0.33949940362604758</v>
      </c>
      <c r="T88" s="36"/>
      <c r="U88" s="4">
        <f t="shared" si="44"/>
        <v>2.1157844381884329E-3</v>
      </c>
      <c r="V88" s="29">
        <f t="shared" si="44"/>
        <v>440315</v>
      </c>
      <c r="W88" s="29">
        <f t="shared" si="45"/>
        <v>802825.63046245032</v>
      </c>
      <c r="X88" s="29">
        <f t="shared" si="46"/>
        <v>289409.0183830515</v>
      </c>
      <c r="Y88" s="12">
        <f t="shared" si="58"/>
        <v>220157.5</v>
      </c>
      <c r="Z88" s="12">
        <f t="shared" si="58"/>
        <v>220157.5</v>
      </c>
      <c r="AA88" s="12">
        <f t="shared" si="47"/>
        <v>401412.81523122516</v>
      </c>
      <c r="AB88" s="12">
        <f t="shared" si="48"/>
        <v>401412.81523122516</v>
      </c>
      <c r="AC88" s="12">
        <f t="shared" si="59"/>
        <v>144704.50919152575</v>
      </c>
      <c r="AD88" s="12">
        <f t="shared" si="60"/>
        <v>144704.50919152575</v>
      </c>
      <c r="AE88" s="12">
        <v>0.33383920611076673</v>
      </c>
      <c r="AF88" s="12">
        <f t="shared" si="61"/>
        <v>0.33383920611076673</v>
      </c>
      <c r="AK88" s="12">
        <f t="shared" si="49"/>
        <v>0.30185163715215035</v>
      </c>
      <c r="AM88" s="12">
        <f t="shared" si="50"/>
        <v>0.39899999999999997</v>
      </c>
      <c r="AN88" s="37"/>
      <c r="AO88" s="12">
        <f t="shared" si="51"/>
        <v>2.1157844381884329E-3</v>
      </c>
      <c r="AP88" s="12">
        <f t="shared" si="52"/>
        <v>8602.6074605491176</v>
      </c>
      <c r="AQ88" s="12">
        <f t="shared" si="53"/>
        <v>15685.120330073523</v>
      </c>
      <c r="AR88" s="12">
        <f t="shared" si="54"/>
        <v>5654.2979019389204</v>
      </c>
      <c r="AS88" s="12">
        <f t="shared" si="62"/>
        <v>8602.6074605491176</v>
      </c>
      <c r="AT88" s="12">
        <v>8602.6074605491176</v>
      </c>
      <c r="AU88" s="12">
        <f t="shared" si="63"/>
        <v>15685.120330073523</v>
      </c>
      <c r="AV88" s="12">
        <f t="shared" si="64"/>
        <v>15685.120330073523</v>
      </c>
      <c r="AW88" s="12">
        <f t="shared" si="65"/>
        <v>5654.2979019389204</v>
      </c>
      <c r="AX88" s="12">
        <f t="shared" si="66"/>
        <v>5654.2979019389204</v>
      </c>
      <c r="AY88" s="12">
        <f t="shared" si="67"/>
        <v>0.33383920611076673</v>
      </c>
      <c r="AZ88" s="12">
        <f t="shared" si="67"/>
        <v>0.33383920611076673</v>
      </c>
      <c r="BA88" s="12">
        <f t="shared" si="68"/>
        <v>0.39899999999999997</v>
      </c>
      <c r="BB88" s="12">
        <f t="shared" si="69"/>
        <v>0.39899999999999997</v>
      </c>
      <c r="BC88" s="12">
        <f t="shared" si="70"/>
        <v>1022.1334772770942</v>
      </c>
      <c r="BD88" s="12">
        <f t="shared" si="70"/>
        <v>1022.1334772770942</v>
      </c>
      <c r="BE88" s="12">
        <f t="shared" si="71"/>
        <v>0.30185163715215035</v>
      </c>
      <c r="BF88" s="12">
        <f t="shared" si="55"/>
        <v>1010.1745874145</v>
      </c>
      <c r="BG88" s="12">
        <f t="shared" si="72"/>
        <v>0.39899999999999997</v>
      </c>
      <c r="BH88" s="37"/>
      <c r="BI88" s="12">
        <f t="shared" si="73"/>
        <v>2.1157844381884329E-3</v>
      </c>
      <c r="BJ88" s="12">
        <f t="shared" si="42"/>
        <v>-0.20511339684977156</v>
      </c>
      <c r="BK88" s="12">
        <f t="shared" si="42"/>
        <v>0.39553376603611984</v>
      </c>
      <c r="BL88" s="12">
        <f t="shared" si="42"/>
        <v>-0.62476280065405676</v>
      </c>
      <c r="BM88" s="12">
        <f t="shared" si="42"/>
        <v>-0.20511339684977156</v>
      </c>
      <c r="BN88" s="12">
        <f t="shared" si="42"/>
        <v>-0.20511339684977156</v>
      </c>
      <c r="BO88" s="12">
        <f t="shared" si="42"/>
        <v>0.39553376603611984</v>
      </c>
      <c r="BP88" s="12">
        <f t="shared" si="42"/>
        <v>0.39553376603611984</v>
      </c>
      <c r="BQ88" s="12">
        <f t="shared" si="42"/>
        <v>-0.62476280065405676</v>
      </c>
      <c r="BR88" s="12">
        <f t="shared" si="42"/>
        <v>-0.62476280065405676</v>
      </c>
      <c r="BS88" s="12">
        <v>-1.0970958207547266</v>
      </c>
      <c r="BT88" s="12">
        <f t="shared" si="74"/>
        <v>-1.0970958207547266</v>
      </c>
      <c r="BU88" s="12">
        <f t="shared" si="74"/>
        <v>-0.91879386209227365</v>
      </c>
      <c r="BV88" s="12">
        <f t="shared" si="56"/>
        <v>-0.91879386209227365</v>
      </c>
      <c r="BW88" s="12">
        <f t="shared" si="75"/>
        <v>0.44419354786770165</v>
      </c>
      <c r="BX88" s="12">
        <f t="shared" si="75"/>
        <v>0.44419354786770165</v>
      </c>
      <c r="BY88" s="12">
        <f t="shared" si="76"/>
        <v>0.30185163715215035</v>
      </c>
      <c r="BZ88" s="12">
        <f t="shared" si="77"/>
        <v>0.4324246353658589</v>
      </c>
      <c r="CA88" s="12">
        <f t="shared" si="78"/>
        <v>-0.91879386209227365</v>
      </c>
    </row>
    <row r="89" spans="1:79" x14ac:dyDescent="0.25">
      <c r="A89" s="10">
        <v>1957</v>
      </c>
      <c r="B89" s="6">
        <v>1.7784988523559583E-2</v>
      </c>
      <c r="C89" s="10">
        <v>448743</v>
      </c>
      <c r="D89" s="6">
        <v>41356.590001639823</v>
      </c>
      <c r="E89" s="6">
        <v>14635</v>
      </c>
      <c r="F89" s="6">
        <v>4.9745622772945759E-2</v>
      </c>
      <c r="G89" s="6">
        <v>51430.7</v>
      </c>
      <c r="H89" s="6">
        <v>0.5</v>
      </c>
      <c r="I89" s="6">
        <v>0.5</v>
      </c>
      <c r="J89" s="4">
        <v>0.33844818277786154</v>
      </c>
      <c r="K89" s="6">
        <v>9829</v>
      </c>
      <c r="L89" s="6">
        <v>24516.989402029914</v>
      </c>
      <c r="M89" s="8">
        <v>0.40100000000000002</v>
      </c>
      <c r="N89" s="12">
        <v>63783</v>
      </c>
      <c r="O89" s="12">
        <f t="shared" si="43"/>
        <v>5.8756763697324521E-2</v>
      </c>
      <c r="P89" s="8">
        <v>24988.894686064723</v>
      </c>
      <c r="Q89" s="8">
        <v>471.90528403480801</v>
      </c>
      <c r="R89" s="8">
        <v>41.005162848572063</v>
      </c>
      <c r="S89" s="8">
        <f t="shared" si="57"/>
        <v>0.33525663953822238</v>
      </c>
      <c r="T89" s="36"/>
      <c r="U89" s="4">
        <f t="shared" si="44"/>
        <v>1.7784988523559583E-2</v>
      </c>
      <c r="V89" s="29">
        <f t="shared" si="44"/>
        <v>448743</v>
      </c>
      <c r="W89" s="29">
        <f t="shared" si="45"/>
        <v>831361.38812461856</v>
      </c>
      <c r="X89" s="29">
        <f t="shared" si="46"/>
        <v>294196.73901357345</v>
      </c>
      <c r="Y89" s="12">
        <f t="shared" si="58"/>
        <v>224371.5</v>
      </c>
      <c r="Z89" s="12">
        <f t="shared" si="58"/>
        <v>224371.5</v>
      </c>
      <c r="AA89" s="12">
        <f t="shared" si="47"/>
        <v>415680.69406230928</v>
      </c>
      <c r="AB89" s="12">
        <f t="shared" si="48"/>
        <v>415680.69406230928</v>
      </c>
      <c r="AC89" s="12">
        <f t="shared" si="59"/>
        <v>147098.36950678672</v>
      </c>
      <c r="AD89" s="12">
        <f t="shared" si="60"/>
        <v>147098.36950678672</v>
      </c>
      <c r="AE89" s="12">
        <v>0.32880358867167742</v>
      </c>
      <c r="AF89" s="12">
        <f t="shared" si="61"/>
        <v>0.32880358867167742</v>
      </c>
      <c r="AK89" s="12">
        <f t="shared" si="49"/>
        <v>0.33844818277786154</v>
      </c>
      <c r="AM89" s="12">
        <f t="shared" si="50"/>
        <v>0.40100000000000002</v>
      </c>
      <c r="AN89" s="37"/>
      <c r="AO89" s="12">
        <f t="shared" si="51"/>
        <v>1.7784988523559583E-2</v>
      </c>
      <c r="AP89" s="12">
        <f t="shared" si="52"/>
        <v>8725.1972071155942</v>
      </c>
      <c r="AQ89" s="12">
        <f t="shared" si="53"/>
        <v>16164.6912860338</v>
      </c>
      <c r="AR89" s="12">
        <f t="shared" si="54"/>
        <v>5720.2553924712956</v>
      </c>
      <c r="AS89" s="12">
        <f t="shared" si="62"/>
        <v>8725.1972071155942</v>
      </c>
      <c r="AT89" s="12">
        <v>8725.1972071155942</v>
      </c>
      <c r="AU89" s="12">
        <f t="shared" si="63"/>
        <v>16164.6912860338</v>
      </c>
      <c r="AV89" s="12">
        <f t="shared" si="64"/>
        <v>16164.6912860338</v>
      </c>
      <c r="AW89" s="12">
        <f t="shared" si="65"/>
        <v>5720.2553924712956</v>
      </c>
      <c r="AX89" s="12">
        <f t="shared" si="66"/>
        <v>5720.2553924712956</v>
      </c>
      <c r="AY89" s="12">
        <f t="shared" si="67"/>
        <v>0.32880358867167742</v>
      </c>
      <c r="AZ89" s="12">
        <f t="shared" si="67"/>
        <v>0.32880358867167742</v>
      </c>
      <c r="BA89" s="12">
        <f t="shared" si="68"/>
        <v>0.40100000000000002</v>
      </c>
      <c r="BB89" s="12">
        <f t="shared" si="69"/>
        <v>0.40100000000000002</v>
      </c>
      <c r="BC89" s="12">
        <f t="shared" si="70"/>
        <v>1038.3635701362241</v>
      </c>
      <c r="BD89" s="12">
        <f t="shared" si="70"/>
        <v>1038.3635701362241</v>
      </c>
      <c r="BE89" s="12">
        <f t="shared" si="71"/>
        <v>0.33844818277786154</v>
      </c>
      <c r="BF89" s="12">
        <f t="shared" si="55"/>
        <v>1024.3322729370043</v>
      </c>
      <c r="BG89" s="12">
        <f t="shared" si="72"/>
        <v>0.40100000000000002</v>
      </c>
      <c r="BH89" s="37"/>
      <c r="BI89" s="12">
        <f t="shared" si="73"/>
        <v>1.7784988523559583E-2</v>
      </c>
      <c r="BJ89" s="12">
        <f t="shared" si="42"/>
        <v>-0.1909636768748085</v>
      </c>
      <c r="BK89" s="12">
        <f t="shared" si="42"/>
        <v>0.42565056607434659</v>
      </c>
      <c r="BL89" s="12">
        <f t="shared" si="42"/>
        <v>-0.61316529381419316</v>
      </c>
      <c r="BM89" s="12">
        <f t="shared" si="42"/>
        <v>-0.1909636768748085</v>
      </c>
      <c r="BN89" s="12">
        <f t="shared" si="42"/>
        <v>-0.1909636768748085</v>
      </c>
      <c r="BO89" s="12">
        <f t="shared" si="42"/>
        <v>0.42565056607434659</v>
      </c>
      <c r="BP89" s="12">
        <f t="shared" si="42"/>
        <v>0.42565056607434659</v>
      </c>
      <c r="BQ89" s="12">
        <f t="shared" si="42"/>
        <v>-0.61316529381419316</v>
      </c>
      <c r="BR89" s="12">
        <f t="shared" si="42"/>
        <v>-0.61316529381419316</v>
      </c>
      <c r="BS89" s="12">
        <v>-1.1122947014081008</v>
      </c>
      <c r="BT89" s="12">
        <f t="shared" si="74"/>
        <v>-1.1122947014081008</v>
      </c>
      <c r="BU89" s="12">
        <f t="shared" si="74"/>
        <v>-0.91379385167556781</v>
      </c>
      <c r="BV89" s="12">
        <f t="shared" si="56"/>
        <v>-0.91379385167556781</v>
      </c>
      <c r="BW89" s="12">
        <f t="shared" si="75"/>
        <v>0.45994744428855899</v>
      </c>
      <c r="BX89" s="12">
        <f t="shared" si="75"/>
        <v>0.45994744428855899</v>
      </c>
      <c r="BY89" s="12">
        <f t="shared" si="76"/>
        <v>0.33844818277786154</v>
      </c>
      <c r="BZ89" s="12">
        <f t="shared" si="77"/>
        <v>0.44634241989821172</v>
      </c>
      <c r="CA89" s="12">
        <f t="shared" si="78"/>
        <v>-0.91379385167556781</v>
      </c>
    </row>
    <row r="90" spans="1:79" x14ac:dyDescent="0.25">
      <c r="A90" s="10">
        <v>1958</v>
      </c>
      <c r="B90" s="6">
        <v>2.5113432541637816E-2</v>
      </c>
      <c r="C90" s="10">
        <v>454426</v>
      </c>
      <c r="D90" s="6">
        <v>43675.626923935873</v>
      </c>
      <c r="E90" s="6">
        <v>15480</v>
      </c>
      <c r="F90" s="6">
        <v>5.1607962572564073E-2</v>
      </c>
      <c r="G90" s="6">
        <v>51652.5</v>
      </c>
      <c r="H90" s="6">
        <v>0.5</v>
      </c>
      <c r="I90" s="6">
        <v>0.5</v>
      </c>
      <c r="J90" s="4">
        <v>0.30754268945501451</v>
      </c>
      <c r="K90" s="6">
        <v>9639</v>
      </c>
      <c r="L90" s="6">
        <v>24252.270248237062</v>
      </c>
      <c r="M90" s="8">
        <v>0.39700000000000002</v>
      </c>
      <c r="N90" s="12">
        <v>67787</v>
      </c>
      <c r="O90" s="12">
        <f t="shared" si="43"/>
        <v>6.5982008928490044E-2</v>
      </c>
      <c r="P90" s="8">
        <v>24881.515181809664</v>
      </c>
      <c r="Q90" s="8">
        <v>629.24493357260098</v>
      </c>
      <c r="R90" s="8">
        <v>40.432099975559922</v>
      </c>
      <c r="S90" s="8">
        <f t="shared" si="57"/>
        <v>0.32841321765240006</v>
      </c>
      <c r="T90" s="36"/>
      <c r="U90" s="4">
        <f t="shared" si="44"/>
        <v>2.5113432541637816E-2</v>
      </c>
      <c r="V90" s="29">
        <f t="shared" si="44"/>
        <v>454426</v>
      </c>
      <c r="W90" s="29">
        <f t="shared" si="45"/>
        <v>846296.28349550068</v>
      </c>
      <c r="X90" s="29">
        <f t="shared" si="46"/>
        <v>299953.7131161521</v>
      </c>
      <c r="Y90" s="12">
        <f t="shared" si="58"/>
        <v>227213</v>
      </c>
      <c r="Z90" s="12">
        <f t="shared" si="58"/>
        <v>227213</v>
      </c>
      <c r="AA90" s="12">
        <f t="shared" si="47"/>
        <v>423148.14174775034</v>
      </c>
      <c r="AB90" s="12">
        <f t="shared" si="48"/>
        <v>423148.14174775034</v>
      </c>
      <c r="AC90" s="12">
        <f t="shared" si="59"/>
        <v>149976.85655807605</v>
      </c>
      <c r="AD90" s="12">
        <f t="shared" si="60"/>
        <v>149976.85655807605</v>
      </c>
      <c r="AE90" s="12">
        <v>0.31989226884180072</v>
      </c>
      <c r="AF90" s="12">
        <f t="shared" si="61"/>
        <v>0.31989226884180072</v>
      </c>
      <c r="AK90" s="12">
        <f t="shared" si="49"/>
        <v>0.30754268945501451</v>
      </c>
      <c r="AM90" s="12">
        <f t="shared" si="50"/>
        <v>0.39700000000000002</v>
      </c>
      <c r="AN90" s="37"/>
      <c r="AO90" s="12">
        <f t="shared" si="51"/>
        <v>2.5113432541637816E-2</v>
      </c>
      <c r="AP90" s="12">
        <f t="shared" si="52"/>
        <v>8797.7542229320934</v>
      </c>
      <c r="AQ90" s="12">
        <f t="shared" si="53"/>
        <v>16384.420570069226</v>
      </c>
      <c r="AR90" s="12">
        <f t="shared" si="54"/>
        <v>5807.1480202536586</v>
      </c>
      <c r="AS90" s="12">
        <f t="shared" si="62"/>
        <v>8797.7542229320934</v>
      </c>
      <c r="AT90" s="12">
        <v>8797.7542229320934</v>
      </c>
      <c r="AU90" s="12">
        <f t="shared" si="63"/>
        <v>16384.420570069226</v>
      </c>
      <c r="AV90" s="12">
        <f t="shared" si="64"/>
        <v>16384.420570069226</v>
      </c>
      <c r="AW90" s="12">
        <f t="shared" si="65"/>
        <v>5807.1480202536586</v>
      </c>
      <c r="AX90" s="12">
        <f t="shared" si="66"/>
        <v>5807.1480202536586</v>
      </c>
      <c r="AY90" s="12">
        <f t="shared" si="67"/>
        <v>0.31989226884180072</v>
      </c>
      <c r="AZ90" s="12">
        <f t="shared" si="67"/>
        <v>0.31989226884180072</v>
      </c>
      <c r="BA90" s="12">
        <f t="shared" si="68"/>
        <v>0.39700000000000002</v>
      </c>
      <c r="BB90" s="12">
        <f t="shared" si="69"/>
        <v>0.39700000000000002</v>
      </c>
      <c r="BC90" s="12">
        <f t="shared" si="70"/>
        <v>1063.0161878195868</v>
      </c>
      <c r="BD90" s="12">
        <f t="shared" si="70"/>
        <v>1063.0161878195868</v>
      </c>
      <c r="BE90" s="12">
        <f t="shared" si="71"/>
        <v>0.30754268945501451</v>
      </c>
      <c r="BF90" s="12">
        <f t="shared" si="55"/>
        <v>1043.6336160218664</v>
      </c>
      <c r="BG90" s="12">
        <f t="shared" si="72"/>
        <v>0.39700000000000002</v>
      </c>
      <c r="BH90" s="37"/>
      <c r="BI90" s="12">
        <f t="shared" si="73"/>
        <v>2.5113432541637816E-2</v>
      </c>
      <c r="BJ90" s="12">
        <f t="shared" si="42"/>
        <v>-0.18268226026753498</v>
      </c>
      <c r="BK90" s="12">
        <f t="shared" si="42"/>
        <v>0.43915217084492447</v>
      </c>
      <c r="BL90" s="12">
        <f t="shared" si="42"/>
        <v>-0.5980891712079226</v>
      </c>
      <c r="BM90" s="12">
        <f t="shared" si="42"/>
        <v>-0.18268226026753498</v>
      </c>
      <c r="BN90" s="12">
        <f t="shared" si="42"/>
        <v>-0.18268226026753498</v>
      </c>
      <c r="BO90" s="12">
        <f t="shared" si="42"/>
        <v>0.43915217084492447</v>
      </c>
      <c r="BP90" s="12">
        <f t="shared" si="42"/>
        <v>0.43915217084492447</v>
      </c>
      <c r="BQ90" s="12">
        <f t="shared" si="42"/>
        <v>-0.5980891712079226</v>
      </c>
      <c r="BR90" s="12">
        <f t="shared" si="42"/>
        <v>-0.5980891712079226</v>
      </c>
      <c r="BS90" s="12">
        <v>-1.1397709997403935</v>
      </c>
      <c r="BT90" s="12">
        <f t="shared" si="74"/>
        <v>-1.1397709997403935</v>
      </c>
      <c r="BU90" s="12">
        <f t="shared" si="74"/>
        <v>-0.92381899829494663</v>
      </c>
      <c r="BV90" s="12">
        <f t="shared" si="56"/>
        <v>-0.92381899829494663</v>
      </c>
      <c r="BW90" s="12">
        <f t="shared" si="75"/>
        <v>0.483411788297264</v>
      </c>
      <c r="BX90" s="12">
        <f t="shared" si="75"/>
        <v>0.483411788297264</v>
      </c>
      <c r="BY90" s="12">
        <f t="shared" si="76"/>
        <v>0.30754268945501451</v>
      </c>
      <c r="BZ90" s="12">
        <f t="shared" si="77"/>
        <v>0.46500994598274153</v>
      </c>
      <c r="CA90" s="12">
        <f t="shared" si="78"/>
        <v>-0.92381899829494663</v>
      </c>
    </row>
    <row r="91" spans="1:79" x14ac:dyDescent="0.25">
      <c r="A91" s="10">
        <v>1959</v>
      </c>
      <c r="B91" s="6">
        <v>0.04</v>
      </c>
      <c r="C91" s="10">
        <v>473093</v>
      </c>
      <c r="D91" s="6">
        <v>44621.674709529478</v>
      </c>
      <c r="E91" s="6">
        <v>16325</v>
      </c>
      <c r="F91" s="6">
        <v>5.1991891657665615E-2</v>
      </c>
      <c r="G91" s="6">
        <v>51956.299999999996</v>
      </c>
      <c r="H91" s="6">
        <v>0.5</v>
      </c>
      <c r="I91" s="6">
        <v>0.5</v>
      </c>
      <c r="J91" s="4">
        <v>0.31199210396039606</v>
      </c>
      <c r="K91" s="6">
        <v>9623</v>
      </c>
      <c r="L91" s="6">
        <v>23734.819223087263</v>
      </c>
      <c r="M91" s="8">
        <v>0.40500000000000003</v>
      </c>
      <c r="N91" s="12">
        <v>73191</v>
      </c>
      <c r="O91" s="12">
        <f t="shared" si="43"/>
        <v>3.0309886656026186E-2</v>
      </c>
      <c r="P91" s="8">
        <v>24379.010033041697</v>
      </c>
      <c r="Q91" s="8">
        <v>644.19080995443255</v>
      </c>
      <c r="R91" s="8">
        <v>40.620269793679618</v>
      </c>
      <c r="S91" s="8">
        <f t="shared" si="57"/>
        <v>0.32955766697093136</v>
      </c>
      <c r="T91" s="36"/>
      <c r="U91" s="4">
        <f t="shared" si="44"/>
        <v>0.04</v>
      </c>
      <c r="V91" s="29">
        <f t="shared" si="44"/>
        <v>473093</v>
      </c>
      <c r="W91" s="29">
        <f t="shared" si="45"/>
        <v>858242.95456175262</v>
      </c>
      <c r="X91" s="29">
        <f t="shared" si="46"/>
        <v>313991.2682440948</v>
      </c>
      <c r="Y91" s="12">
        <f t="shared" si="58"/>
        <v>236546.5</v>
      </c>
      <c r="Z91" s="12">
        <f t="shared" si="58"/>
        <v>236546.5</v>
      </c>
      <c r="AA91" s="12">
        <f t="shared" si="47"/>
        <v>429121.47728087631</v>
      </c>
      <c r="AB91" s="12">
        <f t="shared" si="48"/>
        <v>429121.47728087631</v>
      </c>
      <c r="AC91" s="12">
        <f t="shared" si="59"/>
        <v>156995.6341220474</v>
      </c>
      <c r="AD91" s="12">
        <f t="shared" si="60"/>
        <v>156995.6341220474</v>
      </c>
      <c r="AE91" s="12">
        <v>0.32061308566119923</v>
      </c>
      <c r="AF91" s="12">
        <f t="shared" si="61"/>
        <v>0.32061308566119923</v>
      </c>
      <c r="AK91" s="12">
        <f t="shared" si="49"/>
        <v>0.31199210396039606</v>
      </c>
      <c r="AM91" s="12">
        <f t="shared" si="50"/>
        <v>0.40500000000000003</v>
      </c>
      <c r="AN91" s="37"/>
      <c r="AO91" s="12">
        <f t="shared" si="51"/>
        <v>0.04</v>
      </c>
      <c r="AP91" s="12">
        <f t="shared" si="52"/>
        <v>9105.5945092317979</v>
      </c>
      <c r="AQ91" s="12">
        <f t="shared" si="53"/>
        <v>16518.55414187986</v>
      </c>
      <c r="AR91" s="12">
        <f t="shared" si="54"/>
        <v>6043.3723772496278</v>
      </c>
      <c r="AS91" s="12">
        <f t="shared" si="62"/>
        <v>9105.5945092317979</v>
      </c>
      <c r="AT91" s="12">
        <v>9105.5945092317979</v>
      </c>
      <c r="AU91" s="12">
        <f t="shared" si="63"/>
        <v>16518.55414187986</v>
      </c>
      <c r="AV91" s="12">
        <f t="shared" si="64"/>
        <v>16518.55414187986</v>
      </c>
      <c r="AW91" s="12">
        <f t="shared" si="65"/>
        <v>6043.3723772496278</v>
      </c>
      <c r="AX91" s="12">
        <f t="shared" si="66"/>
        <v>6043.3723772496278</v>
      </c>
      <c r="AY91" s="12">
        <f t="shared" si="67"/>
        <v>0.32061308566119923</v>
      </c>
      <c r="AZ91" s="12">
        <f t="shared" si="67"/>
        <v>0.32061308566119923</v>
      </c>
      <c r="BA91" s="12">
        <f t="shared" si="68"/>
        <v>0.40500000000000003</v>
      </c>
      <c r="BB91" s="12">
        <f t="shared" si="69"/>
        <v>0.40500000000000003</v>
      </c>
      <c r="BC91" s="12">
        <f t="shared" si="70"/>
        <v>1095.796291489663</v>
      </c>
      <c r="BD91" s="12">
        <f t="shared" si="70"/>
        <v>1095.796291489663</v>
      </c>
      <c r="BE91" s="12">
        <f t="shared" si="71"/>
        <v>0.31199210396039606</v>
      </c>
      <c r="BF91" s="12">
        <f t="shared" si="55"/>
        <v>1074.891684754396</v>
      </c>
      <c r="BG91" s="12">
        <f t="shared" si="72"/>
        <v>0.40500000000000003</v>
      </c>
      <c r="BH91" s="37"/>
      <c r="BI91" s="12">
        <f t="shared" si="73"/>
        <v>0.04</v>
      </c>
      <c r="BJ91" s="12">
        <f t="shared" si="42"/>
        <v>-0.14828974138610204</v>
      </c>
      <c r="BK91" s="12">
        <f t="shared" si="42"/>
        <v>0.44730549534200731</v>
      </c>
      <c r="BL91" s="12">
        <f t="shared" si="42"/>
        <v>-0.55821655050575758</v>
      </c>
      <c r="BM91" s="12">
        <f t="shared" si="42"/>
        <v>-0.14828974138610204</v>
      </c>
      <c r="BN91" s="12">
        <f t="shared" si="42"/>
        <v>-0.14828974138610204</v>
      </c>
      <c r="BO91" s="12">
        <f t="shared" si="42"/>
        <v>0.44730549534200731</v>
      </c>
      <c r="BP91" s="12">
        <f t="shared" si="42"/>
        <v>0.44730549534200731</v>
      </c>
      <c r="BQ91" s="12">
        <f t="shared" si="42"/>
        <v>-0.55821655050575758</v>
      </c>
      <c r="BR91" s="12">
        <f t="shared" si="42"/>
        <v>-0.55821655050575758</v>
      </c>
      <c r="BS91" s="12">
        <v>-1.1375202234786954</v>
      </c>
      <c r="BT91" s="12">
        <f t="shared" si="74"/>
        <v>-1.1375202234786954</v>
      </c>
      <c r="BU91" s="12">
        <f t="shared" si="74"/>
        <v>-0.90386821187559785</v>
      </c>
      <c r="BV91" s="12">
        <f t="shared" si="56"/>
        <v>-0.90386821187559785</v>
      </c>
      <c r="BW91" s="12">
        <f t="shared" si="75"/>
        <v>0.51378276644638321</v>
      </c>
      <c r="BX91" s="12">
        <f t="shared" si="75"/>
        <v>0.51378276644638321</v>
      </c>
      <c r="BY91" s="12">
        <f t="shared" si="76"/>
        <v>0.31199210396039606</v>
      </c>
      <c r="BZ91" s="12">
        <f t="shared" si="77"/>
        <v>0.49452135875997555</v>
      </c>
      <c r="CA91" s="12">
        <f t="shared" si="78"/>
        <v>-0.90386821187559785</v>
      </c>
    </row>
    <row r="92" spans="1:79" x14ac:dyDescent="0.25">
      <c r="A92" s="10">
        <v>1960</v>
      </c>
      <c r="B92" s="6">
        <v>3.8469945355191257E-2</v>
      </c>
      <c r="C92" s="10">
        <v>502799</v>
      </c>
      <c r="D92" s="6">
        <v>47561.693115292321</v>
      </c>
      <c r="E92" s="6">
        <v>17156</v>
      </c>
      <c r="F92" s="6">
        <v>5.2529937410376711E-2</v>
      </c>
      <c r="G92" s="6">
        <v>52372.5</v>
      </c>
      <c r="H92" s="6">
        <v>0.5</v>
      </c>
      <c r="I92" s="6">
        <v>0.5</v>
      </c>
      <c r="J92" s="4">
        <v>0.29954683162341583</v>
      </c>
      <c r="K92" s="6">
        <v>9835</v>
      </c>
      <c r="L92" s="6">
        <v>24157.370928952831</v>
      </c>
      <c r="M92" s="8">
        <v>0.40700000000000003</v>
      </c>
      <c r="N92" s="12">
        <v>84960</v>
      </c>
      <c r="O92" s="12">
        <f t="shared" si="43"/>
        <v>4.4664876149656974E-2</v>
      </c>
      <c r="P92" s="8">
        <v>24686.116942470755</v>
      </c>
      <c r="Q92" s="8">
        <v>528.74601351792501</v>
      </c>
      <c r="R92" s="8">
        <v>40.45383829275525</v>
      </c>
      <c r="S92" s="8">
        <f t="shared" si="57"/>
        <v>0.32989472700229167</v>
      </c>
      <c r="T92" s="36"/>
      <c r="U92" s="4">
        <f t="shared" si="44"/>
        <v>3.8469945355191257E-2</v>
      </c>
      <c r="V92" s="29">
        <f t="shared" si="44"/>
        <v>502799</v>
      </c>
      <c r="W92" s="29">
        <f t="shared" si="45"/>
        <v>905420.7078856529</v>
      </c>
      <c r="X92" s="29">
        <f t="shared" si="46"/>
        <v>326594.71618961077</v>
      </c>
      <c r="Y92" s="12">
        <f t="shared" si="58"/>
        <v>251399.5</v>
      </c>
      <c r="Z92" s="12">
        <f t="shared" si="58"/>
        <v>251399.5</v>
      </c>
      <c r="AA92" s="12">
        <f t="shared" si="47"/>
        <v>452710.35394282645</v>
      </c>
      <c r="AB92" s="12">
        <f t="shared" si="48"/>
        <v>452710.35394282645</v>
      </c>
      <c r="AC92" s="12">
        <f t="shared" si="59"/>
        <v>163297.35809480539</v>
      </c>
      <c r="AD92" s="12">
        <f t="shared" si="60"/>
        <v>163297.35809480539</v>
      </c>
      <c r="AE92" s="12">
        <v>0.32267413489828967</v>
      </c>
      <c r="AF92" s="12">
        <f t="shared" si="61"/>
        <v>0.32267413489828967</v>
      </c>
      <c r="AK92" s="12">
        <f t="shared" si="49"/>
        <v>0.29954683162341583</v>
      </c>
      <c r="AM92" s="12">
        <f t="shared" si="50"/>
        <v>0.40700000000000003</v>
      </c>
      <c r="AN92" s="37"/>
      <c r="AO92" s="12">
        <f t="shared" si="51"/>
        <v>3.8469945355191257E-2</v>
      </c>
      <c r="AP92" s="12">
        <f t="shared" si="52"/>
        <v>9600.4391617738311</v>
      </c>
      <c r="AQ92" s="12">
        <f t="shared" si="53"/>
        <v>17288.0940930002</v>
      </c>
      <c r="AR92" s="12">
        <f t="shared" si="54"/>
        <v>6235.9962993863337</v>
      </c>
      <c r="AS92" s="12">
        <f t="shared" si="62"/>
        <v>9600.4391617738311</v>
      </c>
      <c r="AT92" s="12">
        <v>9600.4391617738311</v>
      </c>
      <c r="AU92" s="12">
        <f t="shared" si="63"/>
        <v>17288.0940930002</v>
      </c>
      <c r="AV92" s="12">
        <f t="shared" si="64"/>
        <v>17288.0940930002</v>
      </c>
      <c r="AW92" s="12">
        <f t="shared" si="65"/>
        <v>6235.9962993863337</v>
      </c>
      <c r="AX92" s="12">
        <f t="shared" si="66"/>
        <v>6235.9962993863337</v>
      </c>
      <c r="AY92" s="12">
        <f t="shared" si="67"/>
        <v>0.32267413489828967</v>
      </c>
      <c r="AZ92" s="12">
        <f t="shared" si="67"/>
        <v>0.32267413489828967</v>
      </c>
      <c r="BA92" s="12">
        <f t="shared" si="68"/>
        <v>0.40700000000000003</v>
      </c>
      <c r="BB92" s="12">
        <f t="shared" si="69"/>
        <v>0.40700000000000003</v>
      </c>
      <c r="BC92" s="12">
        <f t="shared" si="70"/>
        <v>1134.5719870576165</v>
      </c>
      <c r="BD92" s="12">
        <f t="shared" si="70"/>
        <v>1134.5719870576165</v>
      </c>
      <c r="BE92" s="12">
        <f t="shared" si="71"/>
        <v>0.29954683162341583</v>
      </c>
      <c r="BF92" s="12">
        <f t="shared" si="55"/>
        <v>1117.1312554945075</v>
      </c>
      <c r="BG92" s="12">
        <f t="shared" si="72"/>
        <v>0.40700000000000003</v>
      </c>
      <c r="BH92" s="37"/>
      <c r="BI92" s="12">
        <f t="shared" si="73"/>
        <v>3.8469945355191257E-2</v>
      </c>
      <c r="BJ92" s="12">
        <f t="shared" si="42"/>
        <v>-9.5369903797023786E-2</v>
      </c>
      <c r="BK92" s="12">
        <f t="shared" si="42"/>
        <v>0.49283931462418196</v>
      </c>
      <c r="BL92" s="12">
        <f t="shared" si="42"/>
        <v>-0.52684038947471457</v>
      </c>
      <c r="BM92" s="12">
        <f t="shared" si="42"/>
        <v>-9.5369903797023786E-2</v>
      </c>
      <c r="BN92" s="12">
        <f t="shared" si="42"/>
        <v>-9.5369903797023786E-2</v>
      </c>
      <c r="BO92" s="12">
        <f t="shared" si="42"/>
        <v>0.49283931462418196</v>
      </c>
      <c r="BP92" s="12">
        <f t="shared" si="42"/>
        <v>0.49283931462418196</v>
      </c>
      <c r="BQ92" s="12">
        <f t="shared" si="42"/>
        <v>-0.52684038947471457</v>
      </c>
      <c r="BR92" s="12">
        <f t="shared" si="42"/>
        <v>-0.52684038947471457</v>
      </c>
      <c r="BS92" s="12">
        <v>-1.1311123352955801</v>
      </c>
      <c r="BT92" s="12">
        <f t="shared" si="74"/>
        <v>-1.1311123352955801</v>
      </c>
      <c r="BU92" s="12">
        <f t="shared" si="74"/>
        <v>-0.89894209353954202</v>
      </c>
      <c r="BV92" s="12">
        <f t="shared" si="56"/>
        <v>-0.89894209353954202</v>
      </c>
      <c r="BW92" s="12">
        <f t="shared" si="75"/>
        <v>0.5485569365226286</v>
      </c>
      <c r="BX92" s="12">
        <f t="shared" si="75"/>
        <v>0.5485569365226286</v>
      </c>
      <c r="BY92" s="12">
        <f t="shared" si="76"/>
        <v>0.29954683162341583</v>
      </c>
      <c r="BZ92" s="12">
        <f t="shared" si="77"/>
        <v>0.53306548096558104</v>
      </c>
      <c r="CA92" s="12">
        <f t="shared" si="78"/>
        <v>-0.89894209353954202</v>
      </c>
    </row>
    <row r="93" spans="1:79" x14ac:dyDescent="0.25">
      <c r="A93" s="10">
        <v>1961</v>
      </c>
      <c r="B93" s="6">
        <v>3.6684931506849316E-2</v>
      </c>
      <c r="C93" s="10">
        <v>516253</v>
      </c>
      <c r="D93" s="6">
        <v>51648.84579656132</v>
      </c>
      <c r="E93" s="6">
        <v>18085</v>
      </c>
      <c r="F93" s="6">
        <v>5.4370628354702057E-2</v>
      </c>
      <c r="G93" s="6">
        <v>52807.436000000002</v>
      </c>
      <c r="H93" s="6">
        <v>0.5</v>
      </c>
      <c r="I93" s="6">
        <v>0.5</v>
      </c>
      <c r="J93" s="4">
        <v>0.29562371257485032</v>
      </c>
      <c r="K93" s="6">
        <v>9916</v>
      </c>
      <c r="L93" s="6">
        <v>24431.080544572607</v>
      </c>
      <c r="M93" s="8">
        <v>0.40600000000000003</v>
      </c>
      <c r="N93" s="12">
        <v>91836</v>
      </c>
      <c r="O93" s="12">
        <f t="shared" si="43"/>
        <v>6.4111136160103332E-2</v>
      </c>
      <c r="P93" s="8">
        <v>24947.794279659789</v>
      </c>
      <c r="Q93" s="8">
        <v>516.71373508718261</v>
      </c>
      <c r="R93" s="8">
        <v>39.746668474508546</v>
      </c>
      <c r="S93" s="8">
        <f t="shared" si="57"/>
        <v>0.32436202842684914</v>
      </c>
      <c r="T93" s="36"/>
      <c r="U93" s="4">
        <f t="shared" si="44"/>
        <v>3.6684931506849316E-2</v>
      </c>
      <c r="V93" s="29">
        <f t="shared" si="44"/>
        <v>516253</v>
      </c>
      <c r="W93" s="29">
        <f t="shared" si="45"/>
        <v>949940.20410460548</v>
      </c>
      <c r="X93" s="29">
        <f t="shared" si="46"/>
        <v>332624.44351419713</v>
      </c>
      <c r="Y93" s="12">
        <f t="shared" si="58"/>
        <v>258126.5</v>
      </c>
      <c r="Z93" s="12">
        <f t="shared" si="58"/>
        <v>258126.5</v>
      </c>
      <c r="AA93" s="12">
        <f t="shared" si="47"/>
        <v>474970.10205230274</v>
      </c>
      <c r="AB93" s="12">
        <f t="shared" si="48"/>
        <v>474970.10205230274</v>
      </c>
      <c r="AC93" s="12">
        <f t="shared" si="59"/>
        <v>166312.22175709857</v>
      </c>
      <c r="AD93" s="12">
        <f t="shared" si="60"/>
        <v>166312.22175709857</v>
      </c>
      <c r="AE93" s="12">
        <v>0.31750181956612705</v>
      </c>
      <c r="AF93" s="12">
        <f t="shared" si="61"/>
        <v>0.31750181956612705</v>
      </c>
      <c r="AK93" s="12">
        <f t="shared" si="49"/>
        <v>0.29562371257485032</v>
      </c>
      <c r="AM93" s="12">
        <f t="shared" si="50"/>
        <v>0.40600000000000003</v>
      </c>
      <c r="AN93" s="37"/>
      <c r="AO93" s="12">
        <f t="shared" si="51"/>
        <v>3.6684931506849316E-2</v>
      </c>
      <c r="AP93" s="12">
        <f t="shared" si="52"/>
        <v>9776.1421327102489</v>
      </c>
      <c r="AQ93" s="12">
        <f t="shared" si="53"/>
        <v>17988.7583276076</v>
      </c>
      <c r="AR93" s="12">
        <f t="shared" si="54"/>
        <v>6298.8182860117868</v>
      </c>
      <c r="AS93" s="12">
        <f t="shared" si="62"/>
        <v>9776.1421327102489</v>
      </c>
      <c r="AT93" s="12">
        <v>9776.1421327102489</v>
      </c>
      <c r="AU93" s="12">
        <f t="shared" si="63"/>
        <v>17988.7583276076</v>
      </c>
      <c r="AV93" s="12">
        <f t="shared" si="64"/>
        <v>17988.7583276076</v>
      </c>
      <c r="AW93" s="12">
        <f t="shared" si="65"/>
        <v>6298.8182860117868</v>
      </c>
      <c r="AX93" s="12">
        <f t="shared" si="66"/>
        <v>6298.8182860117868</v>
      </c>
      <c r="AY93" s="12">
        <f t="shared" si="67"/>
        <v>0.31750181956612705</v>
      </c>
      <c r="AZ93" s="12">
        <f t="shared" si="67"/>
        <v>0.31750181956612705</v>
      </c>
      <c r="BA93" s="12">
        <f t="shared" si="68"/>
        <v>0.40600000000000003</v>
      </c>
      <c r="BB93" s="12">
        <f t="shared" si="69"/>
        <v>0.40600000000000003</v>
      </c>
      <c r="BC93" s="12">
        <f t="shared" si="70"/>
        <v>1154.6352125127069</v>
      </c>
      <c r="BD93" s="12">
        <f t="shared" si="70"/>
        <v>1154.6352125127069</v>
      </c>
      <c r="BE93" s="12">
        <f t="shared" si="71"/>
        <v>0.29562371257485032</v>
      </c>
      <c r="BF93" s="12">
        <f t="shared" si="55"/>
        <v>1137.4862236006768</v>
      </c>
      <c r="BG93" s="12">
        <f t="shared" si="72"/>
        <v>0.40600000000000003</v>
      </c>
      <c r="BH93" s="37"/>
      <c r="BI93" s="12">
        <f t="shared" si="73"/>
        <v>3.6684931506849316E-2</v>
      </c>
      <c r="BJ93" s="12">
        <f t="shared" si="42"/>
        <v>-7.7233805975698344E-2</v>
      </c>
      <c r="BK93" s="12">
        <f t="shared" si="42"/>
        <v>0.5325682781937352</v>
      </c>
      <c r="BL93" s="12">
        <f t="shared" si="42"/>
        <v>-0.51681670508817734</v>
      </c>
      <c r="BM93" s="12">
        <f t="shared" si="42"/>
        <v>-7.7233805975698344E-2</v>
      </c>
      <c r="BN93" s="12">
        <f t="shared" si="42"/>
        <v>-7.7233805975698344E-2</v>
      </c>
      <c r="BO93" s="12">
        <f t="shared" si="42"/>
        <v>0.5325682781937352</v>
      </c>
      <c r="BP93" s="12">
        <f t="shared" si="42"/>
        <v>0.5325682781937352</v>
      </c>
      <c r="BQ93" s="12">
        <f t="shared" si="42"/>
        <v>-0.51681670508817734</v>
      </c>
      <c r="BR93" s="12">
        <f t="shared" si="42"/>
        <v>-0.51681670508817734</v>
      </c>
      <c r="BS93" s="12">
        <v>-1.1472717297488768</v>
      </c>
      <c r="BT93" s="12">
        <f t="shared" si="74"/>
        <v>-1.1472717297488768</v>
      </c>
      <c r="BU93" s="12">
        <f t="shared" si="74"/>
        <v>-0.90140211938040438</v>
      </c>
      <c r="BV93" s="12">
        <f t="shared" si="56"/>
        <v>-0.90140211938040438</v>
      </c>
      <c r="BW93" s="12">
        <f t="shared" si="75"/>
        <v>0.56608592139039593</v>
      </c>
      <c r="BX93" s="12">
        <f t="shared" si="75"/>
        <v>0.56608592139039593</v>
      </c>
      <c r="BY93" s="12">
        <f t="shared" si="76"/>
        <v>0.29562371257485032</v>
      </c>
      <c r="BZ93" s="12">
        <f t="shared" si="77"/>
        <v>0.55112222127416266</v>
      </c>
      <c r="CA93" s="12">
        <f t="shared" si="78"/>
        <v>-0.90140211938040438</v>
      </c>
    </row>
    <row r="94" spans="1:79" x14ac:dyDescent="0.25">
      <c r="A94" s="10">
        <v>1962</v>
      </c>
      <c r="B94" s="6">
        <v>3.3575342465753423E-2</v>
      </c>
      <c r="C94" s="10">
        <v>521906</v>
      </c>
      <c r="D94" s="6">
        <v>55205.738847878863</v>
      </c>
      <c r="E94" s="6">
        <v>19199</v>
      </c>
      <c r="F94" s="6">
        <v>5.6282165753986348E-2</v>
      </c>
      <c r="G94" s="6">
        <v>53290.228000000003</v>
      </c>
      <c r="H94" s="6">
        <v>0.5</v>
      </c>
      <c r="I94" s="6">
        <v>0.5</v>
      </c>
      <c r="J94" s="4">
        <v>0.31649855371900826</v>
      </c>
      <c r="K94" s="6">
        <v>10014</v>
      </c>
      <c r="L94" s="6">
        <v>24605.89508009619</v>
      </c>
      <c r="M94" s="8">
        <v>0.40700000000000003</v>
      </c>
      <c r="N94" s="12">
        <v>92687</v>
      </c>
      <c r="O94" s="12">
        <f t="shared" si="43"/>
        <v>2.6923273531911374E-2</v>
      </c>
      <c r="P94" s="8">
        <v>25263.076422543774</v>
      </c>
      <c r="Q94" s="8">
        <v>657.18134244758244</v>
      </c>
      <c r="R94" s="8">
        <v>39.020387075502953</v>
      </c>
      <c r="S94" s="8">
        <f t="shared" si="57"/>
        <v>0.31671108139063364</v>
      </c>
      <c r="T94" s="36"/>
      <c r="U94" s="4">
        <f t="shared" si="44"/>
        <v>3.3575342465753423E-2</v>
      </c>
      <c r="V94" s="29">
        <f t="shared" si="44"/>
        <v>521906</v>
      </c>
      <c r="W94" s="29">
        <f t="shared" si="45"/>
        <v>980874.45833529881</v>
      </c>
      <c r="X94" s="29">
        <f t="shared" si="46"/>
        <v>341120.4907060666</v>
      </c>
      <c r="Y94" s="12">
        <f t="shared" si="58"/>
        <v>260953</v>
      </c>
      <c r="Z94" s="12">
        <f t="shared" si="58"/>
        <v>260953</v>
      </c>
      <c r="AA94" s="12">
        <f t="shared" si="47"/>
        <v>490437.22916764941</v>
      </c>
      <c r="AB94" s="12">
        <f t="shared" si="48"/>
        <v>490437.22916764941</v>
      </c>
      <c r="AC94" s="12">
        <f t="shared" si="59"/>
        <v>170560.2453530333</v>
      </c>
      <c r="AD94" s="12">
        <f t="shared" si="60"/>
        <v>170560.2453530333</v>
      </c>
      <c r="AE94" s="12">
        <v>0.30825227048540943</v>
      </c>
      <c r="AF94" s="12">
        <f t="shared" si="61"/>
        <v>0.30825227048540943</v>
      </c>
      <c r="AK94" s="12">
        <f t="shared" si="49"/>
        <v>0.31649855371900826</v>
      </c>
      <c r="AM94" s="12">
        <f t="shared" si="50"/>
        <v>0.40700000000000003</v>
      </c>
      <c r="AN94" s="37"/>
      <c r="AO94" s="12">
        <f t="shared" si="51"/>
        <v>3.3575342465753423E-2</v>
      </c>
      <c r="AP94" s="12">
        <f t="shared" si="52"/>
        <v>9793.6529751758608</v>
      </c>
      <c r="AQ94" s="12">
        <f t="shared" si="53"/>
        <v>18406.272503380897</v>
      </c>
      <c r="AR94" s="12">
        <f t="shared" si="54"/>
        <v>6401.1827967046156</v>
      </c>
      <c r="AS94" s="12">
        <f t="shared" si="62"/>
        <v>9793.6529751758608</v>
      </c>
      <c r="AT94" s="12">
        <v>9793.6529751758608</v>
      </c>
      <c r="AU94" s="12">
        <f t="shared" si="63"/>
        <v>18406.272503380897</v>
      </c>
      <c r="AV94" s="12">
        <f t="shared" si="64"/>
        <v>18406.272503380897</v>
      </c>
      <c r="AW94" s="12">
        <f t="shared" si="65"/>
        <v>6401.1827967046156</v>
      </c>
      <c r="AX94" s="12">
        <f t="shared" si="66"/>
        <v>6401.1827967046156</v>
      </c>
      <c r="AY94" s="12">
        <f t="shared" si="67"/>
        <v>0.30825227048540943</v>
      </c>
      <c r="AZ94" s="12">
        <f t="shared" si="67"/>
        <v>0.30825227048540943</v>
      </c>
      <c r="BA94" s="12">
        <f t="shared" si="68"/>
        <v>0.40700000000000003</v>
      </c>
      <c r="BB94" s="12">
        <f t="shared" si="69"/>
        <v>0.40700000000000003</v>
      </c>
      <c r="BC94" s="12">
        <f t="shared" si="70"/>
        <v>1172.7908208240856</v>
      </c>
      <c r="BD94" s="12">
        <f t="shared" si="70"/>
        <v>1172.7908208240856</v>
      </c>
      <c r="BE94" s="12">
        <f t="shared" si="71"/>
        <v>0.31649855371900826</v>
      </c>
      <c r="BF94" s="12">
        <f t="shared" si="55"/>
        <v>1150.7756814898296</v>
      </c>
      <c r="BG94" s="12">
        <f t="shared" si="72"/>
        <v>0.40700000000000003</v>
      </c>
      <c r="BH94" s="37"/>
      <c r="BI94" s="12">
        <f t="shared" si="73"/>
        <v>3.3575342465753423E-2</v>
      </c>
      <c r="BJ94" s="12">
        <f t="shared" si="42"/>
        <v>-7.5444226979861403E-2</v>
      </c>
      <c r="BK94" s="12">
        <f t="shared" si="42"/>
        <v>0.55551275620305618</v>
      </c>
      <c r="BL94" s="12">
        <f t="shared" si="42"/>
        <v>-0.50069596196751331</v>
      </c>
      <c r="BM94" s="12">
        <f t="shared" si="42"/>
        <v>-7.5444226979861403E-2</v>
      </c>
      <c r="BN94" s="12">
        <f t="shared" si="42"/>
        <v>-7.5444226979861403E-2</v>
      </c>
      <c r="BO94" s="12">
        <f t="shared" si="42"/>
        <v>0.55551275620305618</v>
      </c>
      <c r="BP94" s="12">
        <f t="shared" si="42"/>
        <v>0.55551275620305618</v>
      </c>
      <c r="BQ94" s="12">
        <f t="shared" si="42"/>
        <v>-0.50069596196751331</v>
      </c>
      <c r="BR94" s="12">
        <f t="shared" si="42"/>
        <v>-0.50069596196751331</v>
      </c>
      <c r="BS94" s="12">
        <v>-1.1768367712376102</v>
      </c>
      <c r="BT94" s="12">
        <f t="shared" si="74"/>
        <v>-1.1768367712376102</v>
      </c>
      <c r="BU94" s="12">
        <f t="shared" si="74"/>
        <v>-0.89894209353954202</v>
      </c>
      <c r="BV94" s="12">
        <f t="shared" si="56"/>
        <v>-0.89894209353954202</v>
      </c>
      <c r="BW94" s="12">
        <f t="shared" si="75"/>
        <v>0.58168768602554943</v>
      </c>
      <c r="BX94" s="12">
        <f t="shared" si="75"/>
        <v>0.58168768602554943</v>
      </c>
      <c r="BY94" s="12">
        <f t="shared" si="76"/>
        <v>0.31649855371900826</v>
      </c>
      <c r="BZ94" s="12">
        <f t="shared" si="77"/>
        <v>0.56273768126661472</v>
      </c>
      <c r="CA94" s="12">
        <f t="shared" si="78"/>
        <v>-0.89894209353954202</v>
      </c>
    </row>
    <row r="95" spans="1:79" x14ac:dyDescent="0.25">
      <c r="A95" s="10">
        <v>1963</v>
      </c>
      <c r="B95" s="6">
        <v>2.0027397260273975E-2</v>
      </c>
      <c r="C95" s="10">
        <v>547364</v>
      </c>
      <c r="D95" s="6">
        <v>59743.688620893321</v>
      </c>
      <c r="E95" s="6">
        <v>20446</v>
      </c>
      <c r="F95" s="6">
        <v>5.7053441585489729E-2</v>
      </c>
      <c r="G95" s="6">
        <v>53624.2</v>
      </c>
      <c r="H95" s="6">
        <v>0.5</v>
      </c>
      <c r="I95" s="6">
        <v>0.5</v>
      </c>
      <c r="J95" s="4">
        <v>0.30985059625635308</v>
      </c>
      <c r="K95" s="6">
        <v>10067</v>
      </c>
      <c r="L95" s="6">
        <v>24634.864345982955</v>
      </c>
      <c r="M95" s="8">
        <v>0.40899999999999997</v>
      </c>
      <c r="N95" s="12">
        <v>94861</v>
      </c>
      <c r="O95" s="12">
        <f t="shared" si="43"/>
        <v>5.1510893596270479E-2</v>
      </c>
      <c r="P95" s="8">
        <v>25423.969151220263</v>
      </c>
      <c r="Q95" s="8">
        <v>789.1048052373086</v>
      </c>
      <c r="R95" s="8">
        <v>38.857922813502299</v>
      </c>
      <c r="S95" s="8">
        <f t="shared" si="57"/>
        <v>0.31376547710534552</v>
      </c>
      <c r="T95" s="36"/>
      <c r="U95" s="4">
        <f t="shared" si="44"/>
        <v>2.0027397260273975E-2</v>
      </c>
      <c r="V95" s="29">
        <f t="shared" si="44"/>
        <v>547364</v>
      </c>
      <c r="W95" s="29">
        <f t="shared" si="45"/>
        <v>1047153.1069930722</v>
      </c>
      <c r="X95" s="29">
        <f t="shared" si="46"/>
        <v>358365.76079925708</v>
      </c>
      <c r="Y95" s="12">
        <f t="shared" si="58"/>
        <v>273682</v>
      </c>
      <c r="Z95" s="12">
        <f t="shared" si="58"/>
        <v>273682</v>
      </c>
      <c r="AA95" s="12">
        <f t="shared" si="47"/>
        <v>523576.5534965361</v>
      </c>
      <c r="AB95" s="12">
        <f t="shared" si="48"/>
        <v>523576.5534965361</v>
      </c>
      <c r="AC95" s="12">
        <f t="shared" si="59"/>
        <v>179182.88039962854</v>
      </c>
      <c r="AD95" s="12">
        <f t="shared" si="60"/>
        <v>179182.88039962854</v>
      </c>
      <c r="AE95" s="12">
        <v>0.30371493076483852</v>
      </c>
      <c r="AF95" s="12">
        <f t="shared" si="61"/>
        <v>0.30371493076483852</v>
      </c>
      <c r="AK95" s="12">
        <f t="shared" si="49"/>
        <v>0.30985059625635308</v>
      </c>
      <c r="AM95" s="12">
        <f t="shared" si="50"/>
        <v>0.40899999999999997</v>
      </c>
      <c r="AN95" s="37"/>
      <c r="AO95" s="12">
        <f t="shared" si="51"/>
        <v>2.0027397260273975E-2</v>
      </c>
      <c r="AP95" s="12">
        <f t="shared" si="52"/>
        <v>10207.406357577363</v>
      </c>
      <c r="AQ95" s="12">
        <f t="shared" si="53"/>
        <v>19527.621987704661</v>
      </c>
      <c r="AR95" s="12">
        <f t="shared" si="54"/>
        <v>6682.9110886364197</v>
      </c>
      <c r="AS95" s="12">
        <f t="shared" si="62"/>
        <v>10207.406357577363</v>
      </c>
      <c r="AT95" s="12">
        <v>10207.406357577363</v>
      </c>
      <c r="AU95" s="12">
        <f t="shared" si="63"/>
        <v>19527.621987704661</v>
      </c>
      <c r="AV95" s="12">
        <f t="shared" si="64"/>
        <v>19527.621987704661</v>
      </c>
      <c r="AW95" s="12">
        <f t="shared" si="65"/>
        <v>6682.9110886364197</v>
      </c>
      <c r="AX95" s="12">
        <f t="shared" si="66"/>
        <v>6682.9110886364197</v>
      </c>
      <c r="AY95" s="12">
        <f t="shared" si="67"/>
        <v>0.30371493076483852</v>
      </c>
      <c r="AZ95" s="12">
        <f t="shared" si="67"/>
        <v>0.30371493076483852</v>
      </c>
      <c r="BA95" s="12">
        <f t="shared" si="68"/>
        <v>0.40899999999999997</v>
      </c>
      <c r="BB95" s="12">
        <f t="shared" si="69"/>
        <v>0.40899999999999997</v>
      </c>
      <c r="BC95" s="12">
        <f t="shared" si="70"/>
        <v>1213.3729161394951</v>
      </c>
      <c r="BD95" s="12">
        <f t="shared" si="70"/>
        <v>1213.3729161394951</v>
      </c>
      <c r="BE95" s="12">
        <f t="shared" si="71"/>
        <v>0.30985059625635308</v>
      </c>
      <c r="BF95" s="12">
        <f t="shared" si="55"/>
        <v>1186.0335827921442</v>
      </c>
      <c r="BG95" s="12">
        <f t="shared" si="72"/>
        <v>0.40899999999999997</v>
      </c>
      <c r="BH95" s="37"/>
      <c r="BI95" s="12">
        <f t="shared" si="73"/>
        <v>2.0027397260273975E-2</v>
      </c>
      <c r="BJ95" s="12">
        <f t="shared" si="42"/>
        <v>-3.4065176957258289E-2</v>
      </c>
      <c r="BK95" s="12">
        <f t="shared" si="42"/>
        <v>0.61465122821009543</v>
      </c>
      <c r="BL95" s="12">
        <f t="shared" si="42"/>
        <v>-0.45762506291164079</v>
      </c>
      <c r="BM95" s="12">
        <f t="shared" ref="BM95:BR126" si="79">LN(AS95/$AP$153)</f>
        <v>-3.4065176957258289E-2</v>
      </c>
      <c r="BN95" s="12">
        <f t="shared" si="79"/>
        <v>-3.4065176957258289E-2</v>
      </c>
      <c r="BO95" s="12">
        <f t="shared" si="79"/>
        <v>0.61465122821009543</v>
      </c>
      <c r="BP95" s="12">
        <f t="shared" si="79"/>
        <v>0.61465122821009543</v>
      </c>
      <c r="BQ95" s="12">
        <f t="shared" si="79"/>
        <v>-0.45762506291164079</v>
      </c>
      <c r="BR95" s="12">
        <f t="shared" si="79"/>
        <v>-0.45762506291164079</v>
      </c>
      <c r="BS95" s="12">
        <v>-1.1916657452648729</v>
      </c>
      <c r="BT95" s="12">
        <f t="shared" si="74"/>
        <v>-1.1916657452648729</v>
      </c>
      <c r="BU95" s="12">
        <f t="shared" si="74"/>
        <v>-0.89404012293933532</v>
      </c>
      <c r="BV95" s="12">
        <f t="shared" si="56"/>
        <v>-0.89404012293933532</v>
      </c>
      <c r="BW95" s="12">
        <f t="shared" si="75"/>
        <v>0.61570547626512495</v>
      </c>
      <c r="BX95" s="12">
        <f t="shared" si="75"/>
        <v>0.61570547626512495</v>
      </c>
      <c r="BY95" s="12">
        <f t="shared" si="76"/>
        <v>0.30985059625635308</v>
      </c>
      <c r="BZ95" s="12">
        <f t="shared" si="77"/>
        <v>0.5929160768130739</v>
      </c>
      <c r="CA95" s="12">
        <f t="shared" si="78"/>
        <v>-0.89404012293933532</v>
      </c>
    </row>
    <row r="96" spans="1:79" x14ac:dyDescent="0.25">
      <c r="A96" s="10">
        <v>1964</v>
      </c>
      <c r="B96" s="6">
        <v>3.0573770491803279E-2</v>
      </c>
      <c r="C96" s="10">
        <v>577677</v>
      </c>
      <c r="D96" s="6">
        <v>64279.367429274214</v>
      </c>
      <c r="E96" s="6">
        <v>21925</v>
      </c>
      <c r="F96" s="6">
        <v>5.9076265802515938E-2</v>
      </c>
      <c r="G96" s="6">
        <v>53990.8</v>
      </c>
      <c r="H96" s="6">
        <v>0.5</v>
      </c>
      <c r="I96" s="6">
        <v>0.5</v>
      </c>
      <c r="J96" s="4">
        <v>0.29779712739083364</v>
      </c>
      <c r="K96" s="6">
        <v>10218</v>
      </c>
      <c r="L96" s="6">
        <v>24923.558064647608</v>
      </c>
      <c r="M96" s="8">
        <v>0.41</v>
      </c>
      <c r="N96" s="12">
        <v>110224</v>
      </c>
      <c r="O96" s="12">
        <f t="shared" si="43"/>
        <v>8.1582445005420778E-2</v>
      </c>
      <c r="P96" s="8">
        <v>25535.709796216917</v>
      </c>
      <c r="Q96" s="8">
        <v>612.15173156930996</v>
      </c>
      <c r="R96" s="8">
        <v>38.862479919866594</v>
      </c>
      <c r="S96" s="8">
        <f t="shared" si="57"/>
        <v>0.31609044828747113</v>
      </c>
      <c r="T96" s="36"/>
      <c r="U96" s="4">
        <f t="shared" si="44"/>
        <v>3.0573770491803279E-2</v>
      </c>
      <c r="V96" s="29">
        <f t="shared" si="44"/>
        <v>577677</v>
      </c>
      <c r="W96" s="29">
        <f t="shared" si="45"/>
        <v>1088074.314719748</v>
      </c>
      <c r="X96" s="29">
        <f t="shared" si="46"/>
        <v>371130.43118352036</v>
      </c>
      <c r="Y96" s="12">
        <f t="shared" si="58"/>
        <v>288838.5</v>
      </c>
      <c r="Z96" s="12">
        <f t="shared" si="58"/>
        <v>288838.5</v>
      </c>
      <c r="AA96" s="12">
        <f t="shared" si="47"/>
        <v>544037.15735987399</v>
      </c>
      <c r="AB96" s="12">
        <f t="shared" si="48"/>
        <v>544037.15735987399</v>
      </c>
      <c r="AC96" s="12">
        <f t="shared" si="59"/>
        <v>185565.21559176018</v>
      </c>
      <c r="AD96" s="12">
        <f t="shared" si="60"/>
        <v>185565.21559176018</v>
      </c>
      <c r="AE96" s="12">
        <v>0.30832689724272061</v>
      </c>
      <c r="AF96" s="12">
        <f t="shared" si="61"/>
        <v>0.30832689724272061</v>
      </c>
      <c r="AK96" s="12">
        <f t="shared" si="49"/>
        <v>0.29779712739083364</v>
      </c>
      <c r="AM96" s="12">
        <f t="shared" si="50"/>
        <v>0.41</v>
      </c>
      <c r="AN96" s="37"/>
      <c r="AO96" s="12">
        <f t="shared" si="51"/>
        <v>3.0573770491803279E-2</v>
      </c>
      <c r="AP96" s="12">
        <f t="shared" si="52"/>
        <v>10699.545107685013</v>
      </c>
      <c r="AQ96" s="12">
        <f t="shared" si="53"/>
        <v>20152.957813548754</v>
      </c>
      <c r="AR96" s="12">
        <f t="shared" si="54"/>
        <v>6873.956881237551</v>
      </c>
      <c r="AS96" s="12">
        <f t="shared" si="62"/>
        <v>10699.545107685013</v>
      </c>
      <c r="AT96" s="12">
        <v>10699.545107685013</v>
      </c>
      <c r="AU96" s="12">
        <f t="shared" si="63"/>
        <v>20152.957813548754</v>
      </c>
      <c r="AV96" s="12">
        <f t="shared" si="64"/>
        <v>20152.957813548754</v>
      </c>
      <c r="AW96" s="12">
        <f t="shared" si="65"/>
        <v>6873.956881237551</v>
      </c>
      <c r="AX96" s="12">
        <f t="shared" si="66"/>
        <v>6873.956881237551</v>
      </c>
      <c r="AY96" s="12">
        <f t="shared" si="67"/>
        <v>0.30832689724272061</v>
      </c>
      <c r="AZ96" s="12">
        <f t="shared" si="67"/>
        <v>0.30832689724272061</v>
      </c>
      <c r="BA96" s="12">
        <f t="shared" si="68"/>
        <v>0.41</v>
      </c>
      <c r="BB96" s="12">
        <f t="shared" si="69"/>
        <v>0.41</v>
      </c>
      <c r="BC96" s="12">
        <f t="shared" si="70"/>
        <v>1246.6819926731669</v>
      </c>
      <c r="BD96" s="12">
        <f t="shared" si="70"/>
        <v>1246.6819926731669</v>
      </c>
      <c r="BE96" s="12">
        <f t="shared" si="71"/>
        <v>0.29779712739083364</v>
      </c>
      <c r="BF96" s="12">
        <f t="shared" si="55"/>
        <v>1225.1681962979419</v>
      </c>
      <c r="BG96" s="12">
        <f t="shared" si="72"/>
        <v>0.41</v>
      </c>
      <c r="BH96" s="37"/>
      <c r="BI96" s="12">
        <f t="shared" si="73"/>
        <v>3.0573770491803279E-2</v>
      </c>
      <c r="BJ96" s="12">
        <f t="shared" ref="BJ96:BR144" si="80">LN(AP96/$AP$153)</f>
        <v>1.3022480021073956E-2</v>
      </c>
      <c r="BK96" s="12">
        <f t="shared" si="80"/>
        <v>0.64617232013180625</v>
      </c>
      <c r="BL96" s="12">
        <f t="shared" si="80"/>
        <v>-0.42943884156702611</v>
      </c>
      <c r="BM96" s="12">
        <f t="shared" si="79"/>
        <v>1.3022480021073956E-2</v>
      </c>
      <c r="BN96" s="12">
        <f t="shared" si="79"/>
        <v>1.3022480021073956E-2</v>
      </c>
      <c r="BO96" s="12">
        <f t="shared" si="79"/>
        <v>0.64617232013180625</v>
      </c>
      <c r="BP96" s="12">
        <f t="shared" si="79"/>
        <v>0.64617232013180625</v>
      </c>
      <c r="BQ96" s="12">
        <f t="shared" si="79"/>
        <v>-0.42943884156702611</v>
      </c>
      <c r="BR96" s="12">
        <f t="shared" si="79"/>
        <v>-0.42943884156702611</v>
      </c>
      <c r="BS96" s="12">
        <v>-1.1765947041630751</v>
      </c>
      <c r="BT96" s="12">
        <f t="shared" si="74"/>
        <v>-1.1765947041630751</v>
      </c>
      <c r="BU96" s="12">
        <f t="shared" si="74"/>
        <v>-0.89159811928378363</v>
      </c>
      <c r="BV96" s="12">
        <f t="shared" si="56"/>
        <v>-0.89159811928378363</v>
      </c>
      <c r="BW96" s="12">
        <f t="shared" si="75"/>
        <v>0.64278707689568559</v>
      </c>
      <c r="BX96" s="12">
        <f t="shared" si="75"/>
        <v>0.64278707689568559</v>
      </c>
      <c r="BY96" s="12">
        <f t="shared" si="76"/>
        <v>0.29779712739083364</v>
      </c>
      <c r="BZ96" s="12">
        <f t="shared" si="77"/>
        <v>0.62537959829666168</v>
      </c>
      <c r="CA96" s="12">
        <f t="shared" si="78"/>
        <v>-0.89159811928378363</v>
      </c>
    </row>
    <row r="97" spans="1:79" x14ac:dyDescent="0.25">
      <c r="A97" s="10">
        <v>1965</v>
      </c>
      <c r="B97" s="6">
        <v>4.8332919260695932E-2</v>
      </c>
      <c r="C97" s="10">
        <v>589975</v>
      </c>
      <c r="D97" s="6">
        <v>69406.897824303611</v>
      </c>
      <c r="E97" s="6">
        <v>23433</v>
      </c>
      <c r="F97" s="6">
        <v>6.2555193016653243E-2</v>
      </c>
      <c r="G97" s="6">
        <v>54350.3</v>
      </c>
      <c r="H97" s="6">
        <v>0.5</v>
      </c>
      <c r="I97" s="6">
        <v>0.5</v>
      </c>
      <c r="J97" s="4">
        <v>0.30862874251497008</v>
      </c>
      <c r="K97" s="6">
        <v>10325</v>
      </c>
      <c r="L97" s="6">
        <v>25177.288876207549</v>
      </c>
      <c r="M97" s="8">
        <v>0.41</v>
      </c>
      <c r="N97" s="12">
        <v>115389</v>
      </c>
      <c r="O97" s="12">
        <f t="shared" si="43"/>
        <v>6.4677369851093069E-2</v>
      </c>
      <c r="P97" s="8">
        <v>25760.411824179911</v>
      </c>
      <c r="Q97" s="8">
        <v>583.12294797236336</v>
      </c>
      <c r="R97" s="8">
        <v>38.415059341785167</v>
      </c>
      <c r="S97" s="8">
        <f t="shared" si="57"/>
        <v>0.3128790062461056</v>
      </c>
      <c r="T97" s="36"/>
      <c r="U97" s="4">
        <f t="shared" si="44"/>
        <v>4.8332919260695932E-2</v>
      </c>
      <c r="V97" s="29">
        <f t="shared" si="44"/>
        <v>589975</v>
      </c>
      <c r="W97" s="29">
        <f t="shared" si="45"/>
        <v>1109530.5517773132</v>
      </c>
      <c r="X97" s="29">
        <f t="shared" si="46"/>
        <v>374597.19761014474</v>
      </c>
      <c r="Y97" s="12">
        <f t="shared" si="58"/>
        <v>294987.5</v>
      </c>
      <c r="Z97" s="12">
        <f t="shared" si="58"/>
        <v>294987.5</v>
      </c>
      <c r="AA97" s="12">
        <f t="shared" si="47"/>
        <v>554765.27588865662</v>
      </c>
      <c r="AB97" s="12">
        <f t="shared" si="48"/>
        <v>554765.27588865662</v>
      </c>
      <c r="AC97" s="12">
        <f t="shared" si="59"/>
        <v>187298.59880507237</v>
      </c>
      <c r="AD97" s="12">
        <f t="shared" si="60"/>
        <v>187298.59880507237</v>
      </c>
      <c r="AE97" s="12">
        <v>0.30563251797733471</v>
      </c>
      <c r="AF97" s="12">
        <f t="shared" si="61"/>
        <v>0.30563251797733471</v>
      </c>
      <c r="AK97" s="12">
        <f t="shared" si="49"/>
        <v>0.30862874251497008</v>
      </c>
      <c r="AM97" s="12">
        <f t="shared" si="50"/>
        <v>0.41</v>
      </c>
      <c r="AN97" s="37"/>
      <c r="AO97" s="12">
        <f t="shared" si="51"/>
        <v>4.8332919260695932E-2</v>
      </c>
      <c r="AP97" s="12">
        <f t="shared" si="52"/>
        <v>10855.045878311619</v>
      </c>
      <c r="AQ97" s="12">
        <f t="shared" si="53"/>
        <v>20414.432887717514</v>
      </c>
      <c r="AR97" s="12">
        <f t="shared" si="54"/>
        <v>6892.2746996823334</v>
      </c>
      <c r="AS97" s="12">
        <f t="shared" si="62"/>
        <v>10855.045878311619</v>
      </c>
      <c r="AT97" s="12">
        <v>10855.045878311619</v>
      </c>
      <c r="AU97" s="12">
        <f t="shared" si="63"/>
        <v>20414.432887717514</v>
      </c>
      <c r="AV97" s="12">
        <f t="shared" si="64"/>
        <v>20414.432887717514</v>
      </c>
      <c r="AW97" s="12">
        <f t="shared" si="65"/>
        <v>6892.2746996823334</v>
      </c>
      <c r="AX97" s="12">
        <f t="shared" si="66"/>
        <v>6892.2746996823334</v>
      </c>
      <c r="AY97" s="12">
        <f t="shared" si="67"/>
        <v>0.30563251797733471</v>
      </c>
      <c r="AZ97" s="12">
        <f t="shared" si="67"/>
        <v>0.30563251797733471</v>
      </c>
      <c r="BA97" s="12">
        <f t="shared" si="68"/>
        <v>0.41</v>
      </c>
      <c r="BB97" s="12">
        <f t="shared" si="69"/>
        <v>0.41</v>
      </c>
      <c r="BC97" s="12">
        <f t="shared" si="70"/>
        <v>1267.6833194912949</v>
      </c>
      <c r="BD97" s="12">
        <f t="shared" si="70"/>
        <v>1267.6833194912949</v>
      </c>
      <c r="BE97" s="12">
        <f t="shared" si="71"/>
        <v>0.30862874251497008</v>
      </c>
      <c r="BF97" s="12">
        <f t="shared" si="55"/>
        <v>1247.0589135661075</v>
      </c>
      <c r="BG97" s="12">
        <f t="shared" si="72"/>
        <v>0.41</v>
      </c>
      <c r="BH97" s="37"/>
      <c r="BI97" s="12">
        <f t="shared" si="73"/>
        <v>4.8332919260695932E-2</v>
      </c>
      <c r="BJ97" s="12">
        <f t="shared" si="80"/>
        <v>2.745128254685527E-2</v>
      </c>
      <c r="BK97" s="12">
        <f t="shared" si="80"/>
        <v>0.65906339794727431</v>
      </c>
      <c r="BL97" s="12">
        <f t="shared" si="80"/>
        <v>-0.42677757161116076</v>
      </c>
      <c r="BM97" s="12">
        <f t="shared" si="79"/>
        <v>2.745128254685527E-2</v>
      </c>
      <c r="BN97" s="12">
        <f t="shared" si="79"/>
        <v>2.745128254685527E-2</v>
      </c>
      <c r="BO97" s="12">
        <f t="shared" si="79"/>
        <v>0.65906339794727431</v>
      </c>
      <c r="BP97" s="12">
        <f t="shared" si="79"/>
        <v>0.65906339794727431</v>
      </c>
      <c r="BQ97" s="12">
        <f t="shared" si="79"/>
        <v>-0.42677757161116076</v>
      </c>
      <c r="BR97" s="12">
        <f t="shared" si="79"/>
        <v>-0.42677757161116076</v>
      </c>
      <c r="BS97" s="12">
        <v>-1.1853718203566979</v>
      </c>
      <c r="BT97" s="12">
        <f t="shared" si="74"/>
        <v>-1.1853718203566979</v>
      </c>
      <c r="BU97" s="12">
        <f t="shared" si="74"/>
        <v>-0.89159811928378363</v>
      </c>
      <c r="BV97" s="12">
        <f t="shared" si="56"/>
        <v>-0.89159811928378363</v>
      </c>
      <c r="BW97" s="12">
        <f t="shared" si="75"/>
        <v>0.65949253741236225</v>
      </c>
      <c r="BX97" s="12">
        <f t="shared" si="75"/>
        <v>0.65949253741236225</v>
      </c>
      <c r="BY97" s="12">
        <f t="shared" si="76"/>
        <v>0.30862874251497008</v>
      </c>
      <c r="BZ97" s="12">
        <f t="shared" si="77"/>
        <v>0.64308937044580383</v>
      </c>
      <c r="CA97" s="12">
        <f t="shared" si="78"/>
        <v>-0.89159811928378363</v>
      </c>
    </row>
    <row r="98" spans="1:79" x14ac:dyDescent="0.25">
      <c r="A98" s="10">
        <v>1966</v>
      </c>
      <c r="B98" s="6">
        <v>4.7241674173588474E-2</v>
      </c>
      <c r="C98" s="10">
        <v>599211</v>
      </c>
      <c r="D98" s="6">
        <v>75868.015058444798</v>
      </c>
      <c r="E98" s="6">
        <v>24892</v>
      </c>
      <c r="F98" s="6">
        <v>6.5791515843333981E-2</v>
      </c>
      <c r="G98" s="6">
        <v>54645.1</v>
      </c>
      <c r="H98" s="6">
        <v>0.5</v>
      </c>
      <c r="I98" s="6">
        <v>0.5</v>
      </c>
      <c r="J98" s="4">
        <v>0.31549116541353389</v>
      </c>
      <c r="K98" s="6">
        <v>10259</v>
      </c>
      <c r="L98" s="6">
        <v>25328.128846859327</v>
      </c>
      <c r="M98" s="8">
        <v>0.40500000000000003</v>
      </c>
      <c r="N98" s="12">
        <v>115141</v>
      </c>
      <c r="O98" s="12">
        <f t="shared" si="43"/>
        <v>7.7156984153362917E-2</v>
      </c>
      <c r="P98" s="8">
        <v>25970.18546967976</v>
      </c>
      <c r="Q98" s="8">
        <v>642.05662282043431</v>
      </c>
      <c r="R98" s="8">
        <v>37.338931872513193</v>
      </c>
      <c r="S98" s="8">
        <f t="shared" si="57"/>
        <v>0.30346506335609752</v>
      </c>
      <c r="T98" s="36"/>
      <c r="U98" s="4">
        <f t="shared" ref="U98:V129" si="81">B98</f>
        <v>4.7241674173588474E-2</v>
      </c>
      <c r="V98" s="29">
        <f t="shared" si="81"/>
        <v>599211</v>
      </c>
      <c r="W98" s="29">
        <f t="shared" si="45"/>
        <v>1153158.0339189246</v>
      </c>
      <c r="X98" s="29">
        <f t="shared" si="46"/>
        <v>378346.65581006015</v>
      </c>
      <c r="Y98" s="12">
        <f t="shared" si="58"/>
        <v>299605.5</v>
      </c>
      <c r="Z98" s="12">
        <f t="shared" si="58"/>
        <v>299605.5</v>
      </c>
      <c r="AA98" s="12">
        <f t="shared" si="47"/>
        <v>576579.01695946231</v>
      </c>
      <c r="AB98" s="12">
        <f t="shared" si="48"/>
        <v>576579.01695946231</v>
      </c>
      <c r="AC98" s="12">
        <f t="shared" si="59"/>
        <v>189173.32790503008</v>
      </c>
      <c r="AD98" s="12">
        <f t="shared" si="60"/>
        <v>189173.32790503008</v>
      </c>
      <c r="AE98" s="12">
        <v>0.29577236110791838</v>
      </c>
      <c r="AF98" s="12">
        <f t="shared" si="61"/>
        <v>0.29577236110791838</v>
      </c>
      <c r="AK98" s="12">
        <f t="shared" si="49"/>
        <v>0.31549116541353389</v>
      </c>
      <c r="AM98" s="12">
        <f t="shared" si="50"/>
        <v>0.40500000000000003</v>
      </c>
      <c r="AN98" s="37"/>
      <c r="AO98" s="12">
        <f t="shared" si="51"/>
        <v>4.7241674173588474E-2</v>
      </c>
      <c r="AP98" s="12">
        <f t="shared" si="52"/>
        <v>10965.50285386979</v>
      </c>
      <c r="AQ98" s="12">
        <f t="shared" si="53"/>
        <v>21102.679543434355</v>
      </c>
      <c r="AR98" s="12">
        <f t="shared" si="54"/>
        <v>6923.7068979663345</v>
      </c>
      <c r="AS98" s="12">
        <f t="shared" si="62"/>
        <v>10965.50285386979</v>
      </c>
      <c r="AT98" s="12">
        <v>10965.50285386979</v>
      </c>
      <c r="AU98" s="12">
        <f t="shared" si="63"/>
        <v>21102.679543434355</v>
      </c>
      <c r="AV98" s="12">
        <f t="shared" si="64"/>
        <v>21102.679543434355</v>
      </c>
      <c r="AW98" s="12">
        <f t="shared" si="65"/>
        <v>6923.7068979663345</v>
      </c>
      <c r="AX98" s="12">
        <f t="shared" si="66"/>
        <v>6923.7068979663345</v>
      </c>
      <c r="AY98" s="12">
        <f t="shared" si="67"/>
        <v>0.29577236110791838</v>
      </c>
      <c r="AZ98" s="12">
        <f t="shared" si="67"/>
        <v>0.29577236110791838</v>
      </c>
      <c r="BA98" s="12">
        <f t="shared" si="68"/>
        <v>0.40500000000000003</v>
      </c>
      <c r="BB98" s="12">
        <f t="shared" si="69"/>
        <v>0.40500000000000003</v>
      </c>
      <c r="BC98" s="12">
        <f t="shared" si="70"/>
        <v>1297.3494118848823</v>
      </c>
      <c r="BD98" s="12">
        <f t="shared" si="70"/>
        <v>1297.3494118848823</v>
      </c>
      <c r="BE98" s="12">
        <f t="shared" si="71"/>
        <v>0.31549116541353389</v>
      </c>
      <c r="BF98" s="12">
        <f t="shared" si="55"/>
        <v>1274.239845055889</v>
      </c>
      <c r="BG98" s="12">
        <f t="shared" si="72"/>
        <v>0.40500000000000003</v>
      </c>
      <c r="BH98" s="37"/>
      <c r="BI98" s="12">
        <f t="shared" si="73"/>
        <v>4.7241674173588474E-2</v>
      </c>
      <c r="BJ98" s="12">
        <f t="shared" si="80"/>
        <v>3.757549348175912E-2</v>
      </c>
      <c r="BK98" s="12">
        <f t="shared" si="80"/>
        <v>0.69222127775636844</v>
      </c>
      <c r="BL98" s="12">
        <f t="shared" si="80"/>
        <v>-0.42222744214087998</v>
      </c>
      <c r="BM98" s="12">
        <f t="shared" si="79"/>
        <v>3.757549348175912E-2</v>
      </c>
      <c r="BN98" s="12">
        <f t="shared" si="79"/>
        <v>3.757549348175912E-2</v>
      </c>
      <c r="BO98" s="12">
        <f t="shared" si="79"/>
        <v>0.69222127775636844</v>
      </c>
      <c r="BP98" s="12">
        <f t="shared" si="79"/>
        <v>0.69222127775636844</v>
      </c>
      <c r="BQ98" s="12">
        <f t="shared" si="79"/>
        <v>-0.42222744214087998</v>
      </c>
      <c r="BR98" s="12">
        <f t="shared" si="79"/>
        <v>-0.42222744214087998</v>
      </c>
      <c r="BS98" s="12">
        <v>-1.2181651708400565</v>
      </c>
      <c r="BT98" s="12">
        <f t="shared" si="74"/>
        <v>-1.2181651708400565</v>
      </c>
      <c r="BU98" s="12">
        <f t="shared" si="74"/>
        <v>-0.90386821187559785</v>
      </c>
      <c r="BV98" s="12">
        <f t="shared" si="56"/>
        <v>-0.90386821187559785</v>
      </c>
      <c r="BW98" s="12">
        <f t="shared" si="75"/>
        <v>0.6826247297428889</v>
      </c>
      <c r="BX98" s="12">
        <f t="shared" si="75"/>
        <v>0.6826247297428889</v>
      </c>
      <c r="BY98" s="12">
        <f t="shared" si="76"/>
        <v>0.31549116541353389</v>
      </c>
      <c r="BZ98" s="12">
        <f t="shared" si="77"/>
        <v>0.66465126148117637</v>
      </c>
      <c r="CA98" s="12">
        <f t="shared" si="78"/>
        <v>-0.90386821187559785</v>
      </c>
    </row>
    <row r="99" spans="1:79" x14ac:dyDescent="0.25">
      <c r="A99" s="10">
        <v>1967</v>
      </c>
      <c r="B99" s="6">
        <v>5.6325992739177273E-2</v>
      </c>
      <c r="C99" s="10">
        <v>615879</v>
      </c>
      <c r="D99" s="6">
        <v>79903.466152355395</v>
      </c>
      <c r="E99" s="6">
        <v>26321</v>
      </c>
      <c r="F99" s="6">
        <v>6.7753568476924847E-2</v>
      </c>
      <c r="G99" s="6">
        <v>54961.200000000004</v>
      </c>
      <c r="H99" s="6">
        <v>0.5</v>
      </c>
      <c r="I99" s="6">
        <v>0.5</v>
      </c>
      <c r="J99" s="4">
        <v>0.33283790361836763</v>
      </c>
      <c r="K99" s="6">
        <v>10191</v>
      </c>
      <c r="L99" s="6">
        <v>24965.513553173274</v>
      </c>
      <c r="M99" s="8">
        <v>0.40799999999999997</v>
      </c>
      <c r="N99" s="12">
        <v>125191</v>
      </c>
      <c r="O99" s="12">
        <f t="shared" si="43"/>
        <v>6.5291224143337212E-2</v>
      </c>
      <c r="P99" s="8">
        <v>25836.719977753713</v>
      </c>
      <c r="Q99" s="8">
        <v>871.20642458043847</v>
      </c>
      <c r="R99" s="8">
        <v>37.106578582532499</v>
      </c>
      <c r="S99" s="8">
        <f t="shared" si="57"/>
        <v>0.29879463263646755</v>
      </c>
      <c r="T99" s="36"/>
      <c r="U99" s="4">
        <f t="shared" si="81"/>
        <v>5.6325992739177273E-2</v>
      </c>
      <c r="V99" s="29">
        <f t="shared" si="81"/>
        <v>615879</v>
      </c>
      <c r="W99" s="29">
        <f t="shared" si="45"/>
        <v>1179324.8377695191</v>
      </c>
      <c r="X99" s="29">
        <f t="shared" si="46"/>
        <v>388481.38321990031</v>
      </c>
      <c r="Y99" s="12">
        <f t="shared" ref="Y99:Z130" si="82">$V99*0.5</f>
        <v>307939.5</v>
      </c>
      <c r="Z99" s="12">
        <f t="shared" si="82"/>
        <v>307939.5</v>
      </c>
      <c r="AA99" s="12">
        <f t="shared" si="47"/>
        <v>589662.41888475954</v>
      </c>
      <c r="AB99" s="12">
        <f t="shared" si="48"/>
        <v>589662.41888475954</v>
      </c>
      <c r="AC99" s="12">
        <f t="shared" si="59"/>
        <v>194240.69160995015</v>
      </c>
      <c r="AD99" s="12">
        <f t="shared" si="60"/>
        <v>194240.69160995015</v>
      </c>
      <c r="AE99" s="12">
        <v>0.28836777708516426</v>
      </c>
      <c r="AF99" s="12">
        <f t="shared" si="61"/>
        <v>0.28836777708516426</v>
      </c>
      <c r="AK99" s="12">
        <f t="shared" si="49"/>
        <v>0.33283790361836763</v>
      </c>
      <c r="AM99" s="12">
        <f t="shared" si="50"/>
        <v>0.40799999999999997</v>
      </c>
      <c r="AN99" s="37"/>
      <c r="AO99" s="12">
        <f t="shared" si="51"/>
        <v>5.6325992739177273E-2</v>
      </c>
      <c r="AP99" s="12">
        <f t="shared" si="52"/>
        <v>11205.705115608829</v>
      </c>
      <c r="AQ99" s="12">
        <f t="shared" si="53"/>
        <v>21457.407002931504</v>
      </c>
      <c r="AR99" s="12">
        <f t="shared" si="54"/>
        <v>7068.2842299640524</v>
      </c>
      <c r="AS99" s="12">
        <f t="shared" si="62"/>
        <v>11205.705115608829</v>
      </c>
      <c r="AT99" s="12">
        <v>11205.705115608829</v>
      </c>
      <c r="AU99" s="12">
        <f t="shared" si="63"/>
        <v>21457.407002931504</v>
      </c>
      <c r="AV99" s="12">
        <f t="shared" si="64"/>
        <v>21457.407002931504</v>
      </c>
      <c r="AW99" s="12">
        <f t="shared" si="65"/>
        <v>7068.2842299640524</v>
      </c>
      <c r="AX99" s="12">
        <f t="shared" si="66"/>
        <v>7068.2842299640524</v>
      </c>
      <c r="AY99" s="12">
        <f t="shared" si="67"/>
        <v>0.28836777708516426</v>
      </c>
      <c r="AZ99" s="12">
        <f t="shared" si="67"/>
        <v>0.28836777708516426</v>
      </c>
      <c r="BA99" s="12">
        <f t="shared" si="68"/>
        <v>0.40799999999999997</v>
      </c>
      <c r="BB99" s="12">
        <f t="shared" si="69"/>
        <v>0.40799999999999997</v>
      </c>
      <c r="BC99" s="12">
        <f t="shared" si="70"/>
        <v>1342.775186310507</v>
      </c>
      <c r="BD99" s="12">
        <f t="shared" si="70"/>
        <v>1342.775186310507</v>
      </c>
      <c r="BE99" s="12">
        <f t="shared" si="71"/>
        <v>0.33283790361836763</v>
      </c>
      <c r="BF99" s="12">
        <f t="shared" si="55"/>
        <v>1309.8002338278304</v>
      </c>
      <c r="BG99" s="12">
        <f t="shared" si="72"/>
        <v>0.40799999999999997</v>
      </c>
      <c r="BH99" s="37"/>
      <c r="BI99" s="12">
        <f t="shared" si="73"/>
        <v>5.6325992739177273E-2</v>
      </c>
      <c r="BJ99" s="12">
        <f t="shared" si="80"/>
        <v>5.9244286687998471E-2</v>
      </c>
      <c r="BK99" s="12">
        <f t="shared" si="80"/>
        <v>0.70889115334596164</v>
      </c>
      <c r="BL99" s="12">
        <f t="shared" si="80"/>
        <v>-0.40156097995985102</v>
      </c>
      <c r="BM99" s="12">
        <f t="shared" si="79"/>
        <v>5.9244286687998471E-2</v>
      </c>
      <c r="BN99" s="12">
        <f t="shared" si="79"/>
        <v>5.9244286687998471E-2</v>
      </c>
      <c r="BO99" s="12">
        <f t="shared" si="79"/>
        <v>0.70889115334596164</v>
      </c>
      <c r="BP99" s="12">
        <f t="shared" si="79"/>
        <v>0.70889115334596164</v>
      </c>
      <c r="BQ99" s="12">
        <f t="shared" si="79"/>
        <v>-0.40156097995985102</v>
      </c>
      <c r="BR99" s="12">
        <f t="shared" si="79"/>
        <v>-0.40156097995985102</v>
      </c>
      <c r="BS99" s="12">
        <v>-1.2435186097540825</v>
      </c>
      <c r="BT99" s="12">
        <f t="shared" si="74"/>
        <v>-1.2435186097540825</v>
      </c>
      <c r="BU99" s="12">
        <f t="shared" si="74"/>
        <v>-0.89648810457797545</v>
      </c>
      <c r="BV99" s="12">
        <f t="shared" si="56"/>
        <v>-0.89648810457797545</v>
      </c>
      <c r="BW99" s="12">
        <f t="shared" si="75"/>
        <v>0.71703996751206844</v>
      </c>
      <c r="BX99" s="12">
        <f t="shared" si="75"/>
        <v>0.71703996751206844</v>
      </c>
      <c r="BY99" s="12">
        <f t="shared" si="76"/>
        <v>0.33283790361836763</v>
      </c>
      <c r="BZ99" s="12">
        <f t="shared" si="77"/>
        <v>0.69217609294840099</v>
      </c>
      <c r="CA99" s="12">
        <f t="shared" si="78"/>
        <v>-0.89648810457797545</v>
      </c>
    </row>
    <row r="100" spans="1:79" x14ac:dyDescent="0.25">
      <c r="A100" s="10">
        <v>1968</v>
      </c>
      <c r="B100" s="6">
        <v>3.7155343685456206E-2</v>
      </c>
      <c r="C100" s="10">
        <v>649439</v>
      </c>
      <c r="D100" s="6">
        <v>86584.410640628106</v>
      </c>
      <c r="E100" s="6">
        <v>28540</v>
      </c>
      <c r="F100" s="6">
        <v>7.0536262836078528E-2</v>
      </c>
      <c r="G100" s="6">
        <v>55212.899999999994</v>
      </c>
      <c r="H100" s="6">
        <v>0.5</v>
      </c>
      <c r="I100" s="6">
        <v>0.5</v>
      </c>
      <c r="J100" s="4">
        <v>0.34763429222443748</v>
      </c>
      <c r="K100" s="6">
        <v>10193</v>
      </c>
      <c r="L100" s="6">
        <v>24814.6735825215</v>
      </c>
      <c r="M100" s="8">
        <v>0.41100000000000003</v>
      </c>
      <c r="N100" s="12">
        <v>138923</v>
      </c>
      <c r="O100" s="12">
        <f t="shared" si="43"/>
        <v>7.8046853864344623E-2</v>
      </c>
      <c r="P100" s="8">
        <v>25710.777300880487</v>
      </c>
      <c r="Q100" s="8">
        <v>896.10371835898763</v>
      </c>
      <c r="R100" s="8">
        <v>36.965694088392794</v>
      </c>
      <c r="S100" s="8">
        <f t="shared" si="57"/>
        <v>0.29731100108338565</v>
      </c>
      <c r="T100" s="36"/>
      <c r="U100" s="4">
        <f t="shared" si="81"/>
        <v>3.7155343685456206E-2</v>
      </c>
      <c r="V100" s="29">
        <f t="shared" si="81"/>
        <v>649439</v>
      </c>
      <c r="W100" s="29">
        <f t="shared" si="45"/>
        <v>1227516.2754489046</v>
      </c>
      <c r="X100" s="29">
        <f t="shared" si="46"/>
        <v>404614.57486520114</v>
      </c>
      <c r="Y100" s="12">
        <f t="shared" si="82"/>
        <v>324719.5</v>
      </c>
      <c r="Z100" s="12">
        <f t="shared" si="82"/>
        <v>324719.5</v>
      </c>
      <c r="AA100" s="12">
        <f t="shared" si="47"/>
        <v>613758.1377244523</v>
      </c>
      <c r="AB100" s="12">
        <f t="shared" si="48"/>
        <v>613758.1377244523</v>
      </c>
      <c r="AC100" s="12">
        <f t="shared" si="59"/>
        <v>202307.28743260057</v>
      </c>
      <c r="AD100" s="12">
        <f t="shared" si="60"/>
        <v>202307.28743260057</v>
      </c>
      <c r="AE100" s="12">
        <v>0.28657455143016464</v>
      </c>
      <c r="AF100" s="12">
        <f t="shared" si="61"/>
        <v>0.28657455143016464</v>
      </c>
      <c r="AK100" s="12">
        <f t="shared" si="49"/>
        <v>0.34763429222443748</v>
      </c>
      <c r="AM100" s="12">
        <f t="shared" si="50"/>
        <v>0.41100000000000003</v>
      </c>
      <c r="AN100" s="37"/>
      <c r="AO100" s="12">
        <f t="shared" si="51"/>
        <v>3.7155343685456206E-2</v>
      </c>
      <c r="AP100" s="12">
        <f t="shared" si="52"/>
        <v>11762.450441835152</v>
      </c>
      <c r="AQ100" s="12">
        <f t="shared" si="53"/>
        <v>22232.418066229173</v>
      </c>
      <c r="AR100" s="12">
        <f t="shared" si="54"/>
        <v>7328.2615994668122</v>
      </c>
      <c r="AS100" s="12">
        <f t="shared" si="62"/>
        <v>11762.450441835152</v>
      </c>
      <c r="AT100" s="12">
        <v>11762.450441835152</v>
      </c>
      <c r="AU100" s="12">
        <f t="shared" si="63"/>
        <v>22232.418066229173</v>
      </c>
      <c r="AV100" s="12">
        <f t="shared" si="64"/>
        <v>22232.418066229173</v>
      </c>
      <c r="AW100" s="12">
        <f t="shared" si="65"/>
        <v>7328.2615994668122</v>
      </c>
      <c r="AX100" s="12">
        <f t="shared" si="66"/>
        <v>7328.2615994668122</v>
      </c>
      <c r="AY100" s="12">
        <f t="shared" si="67"/>
        <v>0.28657455143016464</v>
      </c>
      <c r="AZ100" s="12">
        <f t="shared" si="67"/>
        <v>0.28657455143016464</v>
      </c>
      <c r="BA100" s="12">
        <f t="shared" si="68"/>
        <v>0.41100000000000003</v>
      </c>
      <c r="BB100" s="12">
        <f t="shared" si="69"/>
        <v>0.41100000000000003</v>
      </c>
      <c r="BC100" s="12">
        <f t="shared" si="70"/>
        <v>1400.6688218899712</v>
      </c>
      <c r="BD100" s="12">
        <f t="shared" si="70"/>
        <v>1400.6688218899712</v>
      </c>
      <c r="BE100" s="12">
        <f t="shared" si="71"/>
        <v>0.34763429222443748</v>
      </c>
      <c r="BF100" s="12">
        <f t="shared" si="55"/>
        <v>1365.0674499946281</v>
      </c>
      <c r="BG100" s="12">
        <f t="shared" si="72"/>
        <v>0.41100000000000003</v>
      </c>
      <c r="BH100" s="37"/>
      <c r="BI100" s="12">
        <f t="shared" si="73"/>
        <v>3.7155343685456206E-2</v>
      </c>
      <c r="BJ100" s="12">
        <f t="shared" si="80"/>
        <v>0.10773354442602424</v>
      </c>
      <c r="BK100" s="12">
        <f t="shared" si="80"/>
        <v>0.74437274972703371</v>
      </c>
      <c r="BL100" s="12">
        <f t="shared" si="80"/>
        <v>-0.36544042189075998</v>
      </c>
      <c r="BM100" s="12">
        <f t="shared" si="79"/>
        <v>0.10773354442602424</v>
      </c>
      <c r="BN100" s="12">
        <f t="shared" si="79"/>
        <v>0.10773354442602424</v>
      </c>
      <c r="BO100" s="12">
        <f t="shared" si="79"/>
        <v>0.74437274972703371</v>
      </c>
      <c r="BP100" s="12">
        <f t="shared" si="79"/>
        <v>0.74437274972703371</v>
      </c>
      <c r="BQ100" s="12">
        <f t="shared" si="79"/>
        <v>-0.36544042189075998</v>
      </c>
      <c r="BR100" s="12">
        <f t="shared" si="79"/>
        <v>-0.36544042189075998</v>
      </c>
      <c r="BS100" s="12">
        <v>-1.2497565622613094</v>
      </c>
      <c r="BT100" s="12">
        <f t="shared" si="74"/>
        <v>-1.2497565622613094</v>
      </c>
      <c r="BU100" s="12">
        <f t="shared" si="74"/>
        <v>-0.8891620644859024</v>
      </c>
      <c r="BV100" s="12">
        <f t="shared" si="56"/>
        <v>-0.8891620644859024</v>
      </c>
      <c r="BW100" s="12">
        <f t="shared" si="75"/>
        <v>0.75925131309083116</v>
      </c>
      <c r="BX100" s="12">
        <f t="shared" si="75"/>
        <v>0.75925131309083116</v>
      </c>
      <c r="BY100" s="12">
        <f t="shared" si="76"/>
        <v>0.34763429222443748</v>
      </c>
      <c r="BZ100" s="12">
        <f t="shared" si="77"/>
        <v>0.73350530195639274</v>
      </c>
      <c r="CA100" s="12">
        <f t="shared" si="78"/>
        <v>-0.8891620644859024</v>
      </c>
    </row>
    <row r="101" spans="1:79" x14ac:dyDescent="0.25">
      <c r="A101" s="10">
        <v>1969</v>
      </c>
      <c r="B101" s="6">
        <v>6.376949395712514E-2</v>
      </c>
      <c r="C101" s="10">
        <v>661919</v>
      </c>
      <c r="D101" s="6">
        <v>95370.751583894147</v>
      </c>
      <c r="E101" s="6">
        <v>30509</v>
      </c>
      <c r="F101" s="6">
        <v>7.5057522143948133E-2</v>
      </c>
      <c r="G101" s="6">
        <v>55459</v>
      </c>
      <c r="H101" s="6">
        <v>0.5</v>
      </c>
      <c r="I101" s="6">
        <v>0.5</v>
      </c>
      <c r="J101" s="4">
        <v>0.36770019068708865</v>
      </c>
      <c r="K101" s="6">
        <v>10472</v>
      </c>
      <c r="L101" s="6">
        <v>24830.65662576937</v>
      </c>
      <c r="M101" s="8">
        <v>0.42200000000000004</v>
      </c>
      <c r="N101" s="12">
        <v>137694</v>
      </c>
      <c r="O101" s="12">
        <f t="shared" si="43"/>
        <v>8.2382451713893912E-2</v>
      </c>
      <c r="P101" s="8">
        <v>25730.950893994719</v>
      </c>
      <c r="Q101" s="8">
        <v>900.29426822534924</v>
      </c>
      <c r="R101" s="8">
        <v>36.781139788536592</v>
      </c>
      <c r="S101" s="8">
        <f t="shared" si="57"/>
        <v>0.29578510855018847</v>
      </c>
      <c r="T101" s="36"/>
      <c r="U101" s="4">
        <f t="shared" si="81"/>
        <v>6.376949395712514E-2</v>
      </c>
      <c r="V101" s="29">
        <f t="shared" si="81"/>
        <v>661919</v>
      </c>
      <c r="W101" s="29">
        <f t="shared" si="45"/>
        <v>1270635.4920828394</v>
      </c>
      <c r="X101" s="29">
        <f t="shared" si="46"/>
        <v>406474.91588502878</v>
      </c>
      <c r="Y101" s="12">
        <f t="shared" si="82"/>
        <v>330959.5</v>
      </c>
      <c r="Z101" s="12">
        <f t="shared" si="82"/>
        <v>330959.5</v>
      </c>
      <c r="AA101" s="12">
        <f t="shared" si="47"/>
        <v>635317.74604141968</v>
      </c>
      <c r="AB101" s="12">
        <f t="shared" si="48"/>
        <v>635317.74604141968</v>
      </c>
      <c r="AC101" s="12">
        <f t="shared" si="59"/>
        <v>203237.45794251439</v>
      </c>
      <c r="AD101" s="12">
        <f t="shared" si="60"/>
        <v>203237.45794251439</v>
      </c>
      <c r="AE101" s="12">
        <v>0.28506071886257195</v>
      </c>
      <c r="AF101" s="12">
        <f t="shared" si="61"/>
        <v>0.28506071886257195</v>
      </c>
      <c r="AK101" s="12">
        <f t="shared" si="49"/>
        <v>0.36770019068708865</v>
      </c>
      <c r="AM101" s="12">
        <f t="shared" si="50"/>
        <v>0.42200000000000004</v>
      </c>
      <c r="AN101" s="37"/>
      <c r="AO101" s="12">
        <f t="shared" si="51"/>
        <v>6.376949395712514E-2</v>
      </c>
      <c r="AP101" s="12">
        <f t="shared" si="52"/>
        <v>11935.285526244614</v>
      </c>
      <c r="AQ101" s="12">
        <f t="shared" si="53"/>
        <v>22911.258624981325</v>
      </c>
      <c r="AR101" s="12">
        <f t="shared" si="54"/>
        <v>7329.2867863652209</v>
      </c>
      <c r="AS101" s="12">
        <f t="shared" si="62"/>
        <v>11935.285526244614</v>
      </c>
      <c r="AT101" s="12">
        <v>11935.285526244614</v>
      </c>
      <c r="AU101" s="12">
        <f t="shared" si="63"/>
        <v>22911.258624981325</v>
      </c>
      <c r="AV101" s="12">
        <f t="shared" si="64"/>
        <v>22911.258624981325</v>
      </c>
      <c r="AW101" s="12">
        <f t="shared" si="65"/>
        <v>7329.2867863652209</v>
      </c>
      <c r="AX101" s="12">
        <f t="shared" si="66"/>
        <v>7329.2867863652209</v>
      </c>
      <c r="AY101" s="12">
        <f t="shared" si="67"/>
        <v>0.28506071886257195</v>
      </c>
      <c r="AZ101" s="12">
        <f t="shared" si="67"/>
        <v>0.28506071886257195</v>
      </c>
      <c r="BA101" s="12">
        <f t="shared" si="68"/>
        <v>0.42200000000000004</v>
      </c>
      <c r="BB101" s="12">
        <f t="shared" si="69"/>
        <v>0.42200000000000004</v>
      </c>
      <c r="BC101" s="12">
        <f t="shared" si="70"/>
        <v>1413.7153238370176</v>
      </c>
      <c r="BD101" s="12">
        <f t="shared" si="70"/>
        <v>1413.7153238370176</v>
      </c>
      <c r="BE101" s="12">
        <f t="shared" si="71"/>
        <v>0.36770019068708865</v>
      </c>
      <c r="BF101" s="12">
        <f t="shared" si="55"/>
        <v>1377.6367352809459</v>
      </c>
      <c r="BG101" s="12">
        <f t="shared" si="72"/>
        <v>0.42200000000000004</v>
      </c>
      <c r="BH101" s="37"/>
      <c r="BI101" s="12">
        <f t="shared" si="73"/>
        <v>6.376949395712514E-2</v>
      </c>
      <c r="BJ101" s="12">
        <f t="shared" si="80"/>
        <v>0.12232043570104044</v>
      </c>
      <c r="BK101" s="12">
        <f t="shared" si="80"/>
        <v>0.77444968551304616</v>
      </c>
      <c r="BL101" s="12">
        <f t="shared" si="80"/>
        <v>-0.36530053671036083</v>
      </c>
      <c r="BM101" s="12">
        <f t="shared" si="79"/>
        <v>0.12232043570104044</v>
      </c>
      <c r="BN101" s="12">
        <f t="shared" si="79"/>
        <v>0.12232043570104044</v>
      </c>
      <c r="BO101" s="12">
        <f t="shared" si="79"/>
        <v>0.77444968551304616</v>
      </c>
      <c r="BP101" s="12">
        <f t="shared" si="79"/>
        <v>0.77444968551304616</v>
      </c>
      <c r="BQ101" s="12">
        <f t="shared" si="79"/>
        <v>-0.36530053671036083</v>
      </c>
      <c r="BR101" s="12">
        <f t="shared" si="79"/>
        <v>-0.36530053671036083</v>
      </c>
      <c r="BS101" s="12">
        <v>-1.2550530727645219</v>
      </c>
      <c r="BT101" s="12">
        <f t="shared" si="74"/>
        <v>-1.2550530727645219</v>
      </c>
      <c r="BU101" s="12">
        <f t="shared" si="74"/>
        <v>-0.8627499649461251</v>
      </c>
      <c r="BV101" s="12">
        <f t="shared" si="56"/>
        <v>-0.8627499649461251</v>
      </c>
      <c r="BW101" s="12">
        <f t="shared" si="75"/>
        <v>0.76852268098229259</v>
      </c>
      <c r="BX101" s="12">
        <f t="shared" si="75"/>
        <v>0.76852268098229259</v>
      </c>
      <c r="BY101" s="12">
        <f t="shared" si="76"/>
        <v>0.36770019068708865</v>
      </c>
      <c r="BZ101" s="12">
        <f t="shared" si="77"/>
        <v>0.74267098110531771</v>
      </c>
      <c r="CA101" s="12">
        <f t="shared" si="78"/>
        <v>-0.8627499649461251</v>
      </c>
    </row>
    <row r="102" spans="1:79" x14ac:dyDescent="0.25">
      <c r="A102" s="10">
        <v>1970</v>
      </c>
      <c r="B102" s="6">
        <v>4.2069232703382101E-2</v>
      </c>
      <c r="C102" s="10">
        <v>679900</v>
      </c>
      <c r="D102" s="6">
        <v>107214.25662726809</v>
      </c>
      <c r="E102" s="6">
        <v>33475</v>
      </c>
      <c r="F102" s="6">
        <v>8.2241506103838805E-2</v>
      </c>
      <c r="G102" s="6">
        <v>55628.799999999996</v>
      </c>
      <c r="H102" s="6">
        <v>0.5</v>
      </c>
      <c r="I102" s="6">
        <v>0.5</v>
      </c>
      <c r="J102" s="4">
        <v>0.36690720740273325</v>
      </c>
      <c r="K102" s="6">
        <v>11179</v>
      </c>
      <c r="L102" s="6">
        <v>24726.766844658214</v>
      </c>
      <c r="M102" s="8">
        <v>0.45200000000000001</v>
      </c>
      <c r="N102" s="12">
        <v>142768</v>
      </c>
      <c r="O102" s="12">
        <f t="shared" si="43"/>
        <v>4.3825001225347382E-2</v>
      </c>
      <c r="P102" s="8">
        <v>25690.802841568482</v>
      </c>
      <c r="Q102" s="8">
        <v>964.03599691026864</v>
      </c>
      <c r="R102" s="8">
        <v>35.979011107162172</v>
      </c>
      <c r="S102" s="8">
        <f t="shared" si="57"/>
        <v>0.2885742887686561</v>
      </c>
      <c r="T102" s="36"/>
      <c r="U102" s="4">
        <f t="shared" si="81"/>
        <v>4.2069232703382101E-2</v>
      </c>
      <c r="V102" s="29">
        <f t="shared" si="81"/>
        <v>679900</v>
      </c>
      <c r="W102" s="29">
        <f t="shared" si="45"/>
        <v>1303651.425010365</v>
      </c>
      <c r="X102" s="29">
        <f t="shared" si="46"/>
        <v>407032.91544459545</v>
      </c>
      <c r="Y102" s="12">
        <f t="shared" si="82"/>
        <v>339950</v>
      </c>
      <c r="Z102" s="12">
        <f t="shared" si="82"/>
        <v>339950</v>
      </c>
      <c r="AA102" s="12">
        <f t="shared" si="47"/>
        <v>651825.71250518248</v>
      </c>
      <c r="AB102" s="12">
        <f t="shared" si="48"/>
        <v>651825.71250518248</v>
      </c>
      <c r="AC102" s="12">
        <f t="shared" si="59"/>
        <v>203516.45772229772</v>
      </c>
      <c r="AD102" s="12">
        <f t="shared" si="60"/>
        <v>203516.45772229772</v>
      </c>
      <c r="AE102" s="12">
        <v>0.27732348497762738</v>
      </c>
      <c r="AF102" s="12">
        <f t="shared" si="61"/>
        <v>0.27732348497762738</v>
      </c>
      <c r="AK102" s="12">
        <f t="shared" si="49"/>
        <v>0.36690720740273325</v>
      </c>
      <c r="AM102" s="12">
        <f t="shared" si="50"/>
        <v>0.45200000000000001</v>
      </c>
      <c r="AN102" s="37"/>
      <c r="AO102" s="12">
        <f t="shared" si="51"/>
        <v>4.2069232703382101E-2</v>
      </c>
      <c r="AP102" s="12">
        <f t="shared" si="52"/>
        <v>12222.086401288541</v>
      </c>
      <c r="AQ102" s="12">
        <f t="shared" si="53"/>
        <v>23434.829171406989</v>
      </c>
      <c r="AR102" s="12">
        <f t="shared" si="54"/>
        <v>7316.9458166380628</v>
      </c>
      <c r="AS102" s="12">
        <f t="shared" si="62"/>
        <v>12222.086401288541</v>
      </c>
      <c r="AT102" s="12">
        <v>12222.086401288541</v>
      </c>
      <c r="AU102" s="12">
        <f t="shared" si="63"/>
        <v>23434.829171406989</v>
      </c>
      <c r="AV102" s="12">
        <f t="shared" si="64"/>
        <v>23434.829171406989</v>
      </c>
      <c r="AW102" s="12">
        <f t="shared" si="65"/>
        <v>7316.9458166380628</v>
      </c>
      <c r="AX102" s="12">
        <f t="shared" si="66"/>
        <v>7316.9458166380628</v>
      </c>
      <c r="AY102" s="12">
        <f t="shared" si="67"/>
        <v>0.27732348497762738</v>
      </c>
      <c r="AZ102" s="12">
        <f t="shared" si="67"/>
        <v>0.27732348497762738</v>
      </c>
      <c r="BA102" s="12">
        <f t="shared" si="68"/>
        <v>0.45200000000000001</v>
      </c>
      <c r="BB102" s="12">
        <f t="shared" si="69"/>
        <v>0.45200000000000001</v>
      </c>
      <c r="BC102" s="12">
        <f t="shared" si="70"/>
        <v>1465.872365185835</v>
      </c>
      <c r="BD102" s="12">
        <f t="shared" si="70"/>
        <v>1465.872365185835</v>
      </c>
      <c r="BE102" s="12">
        <f t="shared" si="71"/>
        <v>0.36690720740273325</v>
      </c>
      <c r="BF102" s="12">
        <f t="shared" si="55"/>
        <v>1425.628826009133</v>
      </c>
      <c r="BG102" s="12">
        <f t="shared" si="72"/>
        <v>0.45200000000000001</v>
      </c>
      <c r="BH102" s="37"/>
      <c r="BI102" s="12">
        <f t="shared" si="73"/>
        <v>4.2069232703382101E-2</v>
      </c>
      <c r="BJ102" s="12">
        <f t="shared" si="80"/>
        <v>0.14606592853</v>
      </c>
      <c r="BK102" s="12">
        <f t="shared" si="80"/>
        <v>0.7970445946413186</v>
      </c>
      <c r="BL102" s="12">
        <f t="shared" si="80"/>
        <v>-0.36698574450164589</v>
      </c>
      <c r="BM102" s="12">
        <f t="shared" si="79"/>
        <v>0.14606592853</v>
      </c>
      <c r="BN102" s="12">
        <f t="shared" si="79"/>
        <v>0.14606592853</v>
      </c>
      <c r="BO102" s="12">
        <f t="shared" si="79"/>
        <v>0.7970445946413186</v>
      </c>
      <c r="BP102" s="12">
        <f t="shared" si="79"/>
        <v>0.7970445946413186</v>
      </c>
      <c r="BQ102" s="12">
        <f t="shared" si="79"/>
        <v>-0.36698574450164589</v>
      </c>
      <c r="BR102" s="12">
        <f t="shared" si="79"/>
        <v>-0.36698574450164589</v>
      </c>
      <c r="BS102" s="12">
        <v>-1.2825706383575433</v>
      </c>
      <c r="BT102" s="12">
        <f t="shared" si="74"/>
        <v>-1.2825706383575433</v>
      </c>
      <c r="BU102" s="12">
        <f t="shared" si="74"/>
        <v>-0.79407309914990587</v>
      </c>
      <c r="BV102" s="12">
        <f t="shared" si="56"/>
        <v>-0.79407309914990587</v>
      </c>
      <c r="BW102" s="12">
        <f t="shared" si="75"/>
        <v>0.80475199698788513</v>
      </c>
      <c r="BX102" s="12">
        <f t="shared" si="75"/>
        <v>0.80475199698788513</v>
      </c>
      <c r="BY102" s="12">
        <f t="shared" si="76"/>
        <v>0.36690720740273325</v>
      </c>
      <c r="BZ102" s="12">
        <f t="shared" si="77"/>
        <v>0.77691445841934292</v>
      </c>
      <c r="CA102" s="12">
        <f t="shared" si="78"/>
        <v>-0.79407309914990587</v>
      </c>
    </row>
    <row r="103" spans="1:79" x14ac:dyDescent="0.25">
      <c r="A103" s="10">
        <v>1971</v>
      </c>
      <c r="B103" s="6">
        <v>-7.1710500027915638E-3</v>
      </c>
      <c r="C103" s="10">
        <v>703556</v>
      </c>
      <c r="D103" s="6">
        <v>123692.97027948151</v>
      </c>
      <c r="E103" s="6">
        <v>37645</v>
      </c>
      <c r="F103" s="6">
        <v>8.9033424489308594E-2</v>
      </c>
      <c r="G103" s="6">
        <v>55928</v>
      </c>
      <c r="H103" s="6">
        <v>0.5</v>
      </c>
      <c r="I103" s="6">
        <v>0.5</v>
      </c>
      <c r="J103" s="4">
        <v>0.3476588378181289</v>
      </c>
      <c r="K103" s="6">
        <v>11128</v>
      </c>
      <c r="L103" s="6">
        <v>24507</v>
      </c>
      <c r="M103" s="8">
        <v>0.45399999999999996</v>
      </c>
      <c r="N103" s="12">
        <v>153142</v>
      </c>
      <c r="O103" s="12">
        <f t="shared" si="43"/>
        <v>4.5372219577684003E-2</v>
      </c>
      <c r="P103" s="8">
        <v>25565</v>
      </c>
      <c r="Q103" s="8">
        <v>1058</v>
      </c>
      <c r="R103" s="8">
        <v>35.195312886116419</v>
      </c>
      <c r="S103" s="8">
        <f t="shared" si="57"/>
        <v>0.28115637684987776</v>
      </c>
      <c r="T103" s="36"/>
      <c r="U103" s="4">
        <f t="shared" si="81"/>
        <v>-7.1710500027915638E-3</v>
      </c>
      <c r="V103" s="29">
        <f t="shared" si="81"/>
        <v>703556</v>
      </c>
      <c r="W103" s="29">
        <f t="shared" si="45"/>
        <v>1389286.8997118599</v>
      </c>
      <c r="X103" s="29">
        <f t="shared" si="46"/>
        <v>422818.73595146876</v>
      </c>
      <c r="Y103" s="12">
        <f t="shared" si="82"/>
        <v>351778</v>
      </c>
      <c r="Z103" s="12">
        <f t="shared" si="82"/>
        <v>351778</v>
      </c>
      <c r="AA103" s="12">
        <f t="shared" si="47"/>
        <v>694643.44985592994</v>
      </c>
      <c r="AB103" s="12">
        <f t="shared" si="48"/>
        <v>694643.44985592994</v>
      </c>
      <c r="AC103" s="12">
        <f t="shared" si="59"/>
        <v>211409.36797573438</v>
      </c>
      <c r="AD103" s="12">
        <f t="shared" si="60"/>
        <v>211409.36797573438</v>
      </c>
      <c r="AE103" s="12">
        <v>0.26901847964878545</v>
      </c>
      <c r="AF103" s="12">
        <f t="shared" si="61"/>
        <v>0.26901847964878545</v>
      </c>
      <c r="AK103" s="12">
        <f t="shared" si="49"/>
        <v>0.3476588378181289</v>
      </c>
      <c r="AM103" s="12">
        <f t="shared" si="50"/>
        <v>0.45399999999999996</v>
      </c>
      <c r="AN103" s="37"/>
      <c r="AO103" s="12">
        <f t="shared" si="51"/>
        <v>-7.1710500027915638E-3</v>
      </c>
      <c r="AP103" s="12">
        <f t="shared" si="52"/>
        <v>12579.673866399657</v>
      </c>
      <c r="AQ103" s="12">
        <f t="shared" si="53"/>
        <v>24840.632593903945</v>
      </c>
      <c r="AR103" s="12">
        <f t="shared" si="54"/>
        <v>7560.0546408144182</v>
      </c>
      <c r="AS103" s="12">
        <f t="shared" si="62"/>
        <v>12579.673866399657</v>
      </c>
      <c r="AT103" s="12">
        <v>12579.673866399657</v>
      </c>
      <c r="AU103" s="12">
        <f t="shared" si="63"/>
        <v>24840.632593903945</v>
      </c>
      <c r="AV103" s="12">
        <f t="shared" si="64"/>
        <v>24840.632593903945</v>
      </c>
      <c r="AW103" s="12">
        <f t="shared" si="65"/>
        <v>7560.0546408144182</v>
      </c>
      <c r="AX103" s="12">
        <f t="shared" si="66"/>
        <v>7560.0546408144182</v>
      </c>
      <c r="AY103" s="12">
        <f t="shared" si="67"/>
        <v>0.26901847964878545</v>
      </c>
      <c r="AZ103" s="12">
        <f t="shared" si="67"/>
        <v>0.26901847964878545</v>
      </c>
      <c r="BA103" s="12">
        <f t="shared" si="68"/>
        <v>0.45399999999999996</v>
      </c>
      <c r="BB103" s="12">
        <f t="shared" si="69"/>
        <v>0.45399999999999996</v>
      </c>
      <c r="BC103" s="12">
        <f t="shared" si="70"/>
        <v>1514.5133531844999</v>
      </c>
      <c r="BD103" s="12">
        <f t="shared" si="70"/>
        <v>1514.5133531844999</v>
      </c>
      <c r="BE103" s="12">
        <f t="shared" si="71"/>
        <v>0.3476588378181289</v>
      </c>
      <c r="BF103" s="12">
        <f t="shared" si="55"/>
        <v>1468.4427854251403</v>
      </c>
      <c r="BG103" s="12">
        <f t="shared" si="72"/>
        <v>0.45399999999999996</v>
      </c>
      <c r="BH103" s="37"/>
      <c r="BI103" s="12">
        <f t="shared" si="73"/>
        <v>-7.1710500027915638E-3</v>
      </c>
      <c r="BJ103" s="12">
        <f t="shared" si="80"/>
        <v>0.17490357892413452</v>
      </c>
      <c r="BK103" s="12">
        <f t="shared" si="80"/>
        <v>0.85530197624171644</v>
      </c>
      <c r="BL103" s="12">
        <f t="shared" si="80"/>
        <v>-0.33430032945632726</v>
      </c>
      <c r="BM103" s="12">
        <f t="shared" si="79"/>
        <v>0.17490357892413452</v>
      </c>
      <c r="BN103" s="12">
        <f t="shared" si="79"/>
        <v>0.17490357892413452</v>
      </c>
      <c r="BO103" s="12">
        <f t="shared" si="79"/>
        <v>0.85530197624171644</v>
      </c>
      <c r="BP103" s="12">
        <f t="shared" si="79"/>
        <v>0.85530197624171644</v>
      </c>
      <c r="BQ103" s="12">
        <f t="shared" si="79"/>
        <v>-0.33430032945632726</v>
      </c>
      <c r="BR103" s="12">
        <f t="shared" si="79"/>
        <v>-0.33430032945632726</v>
      </c>
      <c r="BS103" s="12">
        <v>-1.3129752041607405</v>
      </c>
      <c r="BT103" s="12">
        <f t="shared" si="74"/>
        <v>-1.3129752041607405</v>
      </c>
      <c r="BU103" s="12">
        <f t="shared" si="74"/>
        <v>-0.78965808094078915</v>
      </c>
      <c r="BV103" s="12">
        <f t="shared" si="56"/>
        <v>-0.78965808094078915</v>
      </c>
      <c r="BW103" s="12">
        <f t="shared" si="75"/>
        <v>0.83739562896413888</v>
      </c>
      <c r="BX103" s="12">
        <f t="shared" si="75"/>
        <v>0.83739562896413888</v>
      </c>
      <c r="BY103" s="12">
        <f t="shared" si="76"/>
        <v>0.3476588378181289</v>
      </c>
      <c r="BZ103" s="12">
        <f t="shared" si="77"/>
        <v>0.80650397028648801</v>
      </c>
      <c r="CA103" s="12">
        <f t="shared" si="78"/>
        <v>-0.78965808094078915</v>
      </c>
    </row>
    <row r="104" spans="1:79" x14ac:dyDescent="0.25">
      <c r="A104" s="10">
        <v>1972</v>
      </c>
      <c r="B104" s="6">
        <v>1.247933744142892E-2</v>
      </c>
      <c r="C104" s="10">
        <v>733770</v>
      </c>
      <c r="D104" s="6">
        <v>141745.75955830992</v>
      </c>
      <c r="E104" s="6">
        <v>42884</v>
      </c>
      <c r="F104" s="6">
        <v>9.5813402019706451E-2</v>
      </c>
      <c r="G104" s="6">
        <v>56096.7</v>
      </c>
      <c r="H104" s="6">
        <v>0.5</v>
      </c>
      <c r="I104" s="6">
        <v>0.5</v>
      </c>
      <c r="J104" s="4">
        <v>0.33064997070007113</v>
      </c>
      <c r="K104" s="6">
        <v>11350</v>
      </c>
      <c r="L104" s="6">
        <v>24579</v>
      </c>
      <c r="M104" s="8">
        <v>0.46200000000000002</v>
      </c>
      <c r="N104" s="12">
        <v>160483</v>
      </c>
      <c r="O104" s="12">
        <f t="shared" si="43"/>
        <v>-1.0204780771305932E-2</v>
      </c>
      <c r="P104" s="8">
        <v>25695</v>
      </c>
      <c r="Q104" s="8">
        <v>1116</v>
      </c>
      <c r="R104" s="8">
        <v>35.602939983872204</v>
      </c>
      <c r="S104" s="8">
        <f t="shared" si="57"/>
        <v>0.28380510535888787</v>
      </c>
      <c r="T104" s="36"/>
      <c r="U104" s="4">
        <f t="shared" si="81"/>
        <v>1.247933744142892E-2</v>
      </c>
      <c r="V104" s="29">
        <f t="shared" si="81"/>
        <v>733770</v>
      </c>
      <c r="W104" s="29">
        <f t="shared" si="45"/>
        <v>1479393.8694417335</v>
      </c>
      <c r="X104" s="29">
        <f t="shared" si="46"/>
        <v>447578.30424578622</v>
      </c>
      <c r="Y104" s="12">
        <f t="shared" si="82"/>
        <v>366885</v>
      </c>
      <c r="Z104" s="12">
        <f t="shared" si="82"/>
        <v>366885</v>
      </c>
      <c r="AA104" s="12">
        <f t="shared" si="47"/>
        <v>739696.93472086673</v>
      </c>
      <c r="AB104" s="12">
        <f t="shared" si="48"/>
        <v>739696.93472086673</v>
      </c>
      <c r="AC104" s="12">
        <f t="shared" si="59"/>
        <v>223789.15212289311</v>
      </c>
      <c r="AD104" s="12">
        <f t="shared" si="60"/>
        <v>223789.15212289311</v>
      </c>
      <c r="AE104" s="12">
        <v>0.27091904418550738</v>
      </c>
      <c r="AF104" s="12">
        <f t="shared" si="61"/>
        <v>0.27091904418550738</v>
      </c>
      <c r="AK104" s="12">
        <f t="shared" si="49"/>
        <v>0.33064997070007113</v>
      </c>
      <c r="AM104" s="12">
        <f t="shared" si="50"/>
        <v>0.46200000000000002</v>
      </c>
      <c r="AN104" s="37"/>
      <c r="AO104" s="12">
        <f t="shared" si="51"/>
        <v>1.247933744142892E-2</v>
      </c>
      <c r="AP104" s="12">
        <f t="shared" si="52"/>
        <v>13080.448582536941</v>
      </c>
      <c r="AQ104" s="12">
        <f t="shared" si="53"/>
        <v>26372.208515683338</v>
      </c>
      <c r="AR104" s="12">
        <f t="shared" si="54"/>
        <v>7978.692226918628</v>
      </c>
      <c r="AS104" s="12">
        <f t="shared" si="62"/>
        <v>13080.448582536941</v>
      </c>
      <c r="AT104" s="12">
        <v>13080.448582536941</v>
      </c>
      <c r="AU104" s="12">
        <f t="shared" si="63"/>
        <v>26372.208515683338</v>
      </c>
      <c r="AV104" s="12">
        <f t="shared" si="64"/>
        <v>26372.208515683338</v>
      </c>
      <c r="AW104" s="12">
        <f t="shared" si="65"/>
        <v>7978.692226918628</v>
      </c>
      <c r="AX104" s="12">
        <f t="shared" si="66"/>
        <v>7978.692226918628</v>
      </c>
      <c r="AY104" s="12">
        <f t="shared" si="67"/>
        <v>0.27091904418550738</v>
      </c>
      <c r="AZ104" s="12">
        <f t="shared" si="67"/>
        <v>0.27091904418550738</v>
      </c>
      <c r="BA104" s="12">
        <f t="shared" si="68"/>
        <v>0.46200000000000002</v>
      </c>
      <c r="BB104" s="12">
        <f t="shared" si="69"/>
        <v>0.46200000000000002</v>
      </c>
      <c r="BC104" s="12">
        <f t="shared" si="70"/>
        <v>1539.1856772128738</v>
      </c>
      <c r="BD104" s="12">
        <f t="shared" si="70"/>
        <v>1539.1856772128738</v>
      </c>
      <c r="BE104" s="12">
        <f t="shared" si="71"/>
        <v>0.33064997070007113</v>
      </c>
      <c r="BF104" s="12">
        <f t="shared" si="55"/>
        <v>1489.9254725190324</v>
      </c>
      <c r="BG104" s="12">
        <f t="shared" si="72"/>
        <v>0.46200000000000002</v>
      </c>
      <c r="BH104" s="37"/>
      <c r="BI104" s="12">
        <f t="shared" si="73"/>
        <v>1.247933744142892E-2</v>
      </c>
      <c r="BJ104" s="12">
        <f t="shared" si="80"/>
        <v>0.21393989349936712</v>
      </c>
      <c r="BK104" s="12">
        <f t="shared" si="80"/>
        <v>0.91513200068443101</v>
      </c>
      <c r="BL104" s="12">
        <f t="shared" si="80"/>
        <v>-0.28040423054941882</v>
      </c>
      <c r="BM104" s="12">
        <f t="shared" si="79"/>
        <v>0.21393989349936712</v>
      </c>
      <c r="BN104" s="12">
        <f t="shared" si="79"/>
        <v>0.21393989349936712</v>
      </c>
      <c r="BO104" s="12">
        <f t="shared" si="79"/>
        <v>0.91513200068443101</v>
      </c>
      <c r="BP104" s="12">
        <f t="shared" si="79"/>
        <v>0.91513200068443101</v>
      </c>
      <c r="BQ104" s="12">
        <f t="shared" si="79"/>
        <v>-0.28040423054941882</v>
      </c>
      <c r="BR104" s="12">
        <f t="shared" si="79"/>
        <v>-0.28040423054941882</v>
      </c>
      <c r="BS104" s="12">
        <v>-1.3059352326738909</v>
      </c>
      <c r="BT104" s="12">
        <f t="shared" si="74"/>
        <v>-1.3059352326738909</v>
      </c>
      <c r="BU104" s="12">
        <f t="shared" si="74"/>
        <v>-0.77219038790039818</v>
      </c>
      <c r="BV104" s="12">
        <f t="shared" si="56"/>
        <v>-0.77219038790039818</v>
      </c>
      <c r="BW104" s="12">
        <f t="shared" si="75"/>
        <v>0.85355495616576216</v>
      </c>
      <c r="BX104" s="12">
        <f t="shared" si="75"/>
        <v>0.85355495616576216</v>
      </c>
      <c r="BY104" s="12">
        <f t="shared" si="76"/>
        <v>0.33064997070007113</v>
      </c>
      <c r="BZ104" s="12">
        <f t="shared" si="77"/>
        <v>0.82102756088761986</v>
      </c>
      <c r="CA104" s="12">
        <f t="shared" si="78"/>
        <v>-0.77219038790039818</v>
      </c>
    </row>
    <row r="105" spans="1:79" x14ac:dyDescent="0.25">
      <c r="A105" s="10">
        <v>1973</v>
      </c>
      <c r="B105" s="6">
        <v>5.6336317642085555E-2</v>
      </c>
      <c r="C105" s="10">
        <v>781583</v>
      </c>
      <c r="D105" s="6">
        <v>172503.42864362383</v>
      </c>
      <c r="E105" s="6">
        <v>49519</v>
      </c>
      <c r="F105" s="6">
        <v>0.10423333158474532</v>
      </c>
      <c r="G105" s="6">
        <v>56222.9</v>
      </c>
      <c r="H105" s="6">
        <v>0.5</v>
      </c>
      <c r="I105" s="6">
        <v>0.5</v>
      </c>
      <c r="J105" s="4">
        <v>0.31216016050309997</v>
      </c>
      <c r="K105" s="6">
        <v>11444</v>
      </c>
      <c r="L105" s="6">
        <v>24965</v>
      </c>
      <c r="M105" s="8">
        <v>0.45799999999999996</v>
      </c>
      <c r="N105" s="12">
        <v>163546</v>
      </c>
      <c r="O105" s="12">
        <f t="shared" si="43"/>
        <v>-1.6468142946808539E-2</v>
      </c>
      <c r="P105" s="8">
        <v>25911</v>
      </c>
      <c r="Q105" s="8">
        <v>946</v>
      </c>
      <c r="R105" s="8">
        <v>35.774078439949811</v>
      </c>
      <c r="S105" s="8">
        <f t="shared" si="57"/>
        <v>0.28723317904022327</v>
      </c>
      <c r="T105" s="36"/>
      <c r="U105" s="4">
        <f t="shared" si="81"/>
        <v>5.6336317642085555E-2</v>
      </c>
      <c r="V105" s="29">
        <f t="shared" si="81"/>
        <v>781583</v>
      </c>
      <c r="W105" s="29">
        <f t="shared" si="45"/>
        <v>1654973.7595538003</v>
      </c>
      <c r="X105" s="29">
        <f t="shared" si="46"/>
        <v>475078.35782586812</v>
      </c>
      <c r="Y105" s="12">
        <f t="shared" si="82"/>
        <v>390791.5</v>
      </c>
      <c r="Z105" s="12">
        <f t="shared" si="82"/>
        <v>390791.5</v>
      </c>
      <c r="AA105" s="12">
        <f t="shared" si="47"/>
        <v>827486.87977690017</v>
      </c>
      <c r="AB105" s="12">
        <f t="shared" si="48"/>
        <v>827486.87977690017</v>
      </c>
      <c r="AC105" s="12">
        <f t="shared" si="59"/>
        <v>237539.17891293406</v>
      </c>
      <c r="AD105" s="12">
        <f t="shared" si="60"/>
        <v>237539.17891293406</v>
      </c>
      <c r="AE105" s="12">
        <v>0.27634903774753145</v>
      </c>
      <c r="AF105" s="12">
        <f t="shared" si="61"/>
        <v>0.27634903774753145</v>
      </c>
      <c r="AK105" s="12">
        <f t="shared" si="49"/>
        <v>0.31216016050309997</v>
      </c>
      <c r="AM105" s="12">
        <f t="shared" si="50"/>
        <v>0.45799999999999996</v>
      </c>
      <c r="AN105" s="37"/>
      <c r="AO105" s="12">
        <f t="shared" si="51"/>
        <v>5.6336317642085555E-2</v>
      </c>
      <c r="AP105" s="12">
        <f t="shared" si="52"/>
        <v>13901.506325714256</v>
      </c>
      <c r="AQ105" s="12">
        <f t="shared" si="53"/>
        <v>29435.937305862917</v>
      </c>
      <c r="AR105" s="12">
        <f t="shared" si="54"/>
        <v>8449.9084505756218</v>
      </c>
      <c r="AS105" s="12">
        <f t="shared" si="62"/>
        <v>13901.506325714256</v>
      </c>
      <c r="AT105" s="12">
        <v>13901.506325714256</v>
      </c>
      <c r="AU105" s="12">
        <f t="shared" si="63"/>
        <v>29435.937305862917</v>
      </c>
      <c r="AV105" s="12">
        <f t="shared" si="64"/>
        <v>29435.937305862917</v>
      </c>
      <c r="AW105" s="12">
        <f t="shared" si="65"/>
        <v>8449.9084505756218</v>
      </c>
      <c r="AX105" s="12">
        <f t="shared" si="66"/>
        <v>8449.9084505756218</v>
      </c>
      <c r="AY105" s="12">
        <f t="shared" si="67"/>
        <v>0.27634903774753145</v>
      </c>
      <c r="AZ105" s="12">
        <f t="shared" si="67"/>
        <v>0.27634903774753145</v>
      </c>
      <c r="BA105" s="12">
        <f t="shared" si="68"/>
        <v>0.45799999999999996</v>
      </c>
      <c r="BB105" s="12">
        <f t="shared" si="69"/>
        <v>0.45799999999999996</v>
      </c>
      <c r="BC105" s="12">
        <f t="shared" si="70"/>
        <v>1560.910245282563</v>
      </c>
      <c r="BD105" s="12">
        <f t="shared" si="70"/>
        <v>1560.910245282563</v>
      </c>
      <c r="BE105" s="12">
        <f t="shared" si="71"/>
        <v>0.31216016050309997</v>
      </c>
      <c r="BF105" s="12">
        <f t="shared" si="55"/>
        <v>1519.2676044583541</v>
      </c>
      <c r="BG105" s="12">
        <f t="shared" si="72"/>
        <v>0.45799999999999996</v>
      </c>
      <c r="BH105" s="37"/>
      <c r="BI105" s="12">
        <f t="shared" si="73"/>
        <v>5.6336317642085555E-2</v>
      </c>
      <c r="BJ105" s="12">
        <f t="shared" si="80"/>
        <v>0.27481845577899328</v>
      </c>
      <c r="BK105" s="12">
        <f t="shared" si="80"/>
        <v>1.0250375379738119</v>
      </c>
      <c r="BL105" s="12">
        <f t="shared" si="80"/>
        <v>-0.22302314018361868</v>
      </c>
      <c r="BM105" s="12">
        <f t="shared" si="79"/>
        <v>0.27481845577899328</v>
      </c>
      <c r="BN105" s="12">
        <f t="shared" si="79"/>
        <v>0.27481845577899328</v>
      </c>
      <c r="BO105" s="12">
        <f t="shared" si="79"/>
        <v>1.0250375379738119</v>
      </c>
      <c r="BP105" s="12">
        <f t="shared" si="79"/>
        <v>1.0250375379738119</v>
      </c>
      <c r="BQ105" s="12">
        <f t="shared" si="79"/>
        <v>-0.22302314018361868</v>
      </c>
      <c r="BR105" s="12">
        <f t="shared" si="79"/>
        <v>-0.22302314018361868</v>
      </c>
      <c r="BS105" s="12">
        <v>-1.2860905827153271</v>
      </c>
      <c r="BT105" s="12">
        <f t="shared" si="74"/>
        <v>-1.2860905827153271</v>
      </c>
      <c r="BU105" s="12">
        <f t="shared" si="74"/>
        <v>-0.78088609486795213</v>
      </c>
      <c r="BV105" s="12">
        <f t="shared" si="56"/>
        <v>-0.78088609486795213</v>
      </c>
      <c r="BW105" s="12">
        <f t="shared" si="75"/>
        <v>0.86757060228757921</v>
      </c>
      <c r="BX105" s="12">
        <f t="shared" si="75"/>
        <v>0.86757060228757921</v>
      </c>
      <c r="BY105" s="12">
        <f t="shared" si="76"/>
        <v>0.31216016050309997</v>
      </c>
      <c r="BZ105" s="12">
        <f t="shared" si="77"/>
        <v>0.8405298401890714</v>
      </c>
      <c r="CA105" s="12">
        <f t="shared" si="78"/>
        <v>-0.78088609486795213</v>
      </c>
    </row>
    <row r="106" spans="1:79" x14ac:dyDescent="0.25">
      <c r="A106" s="10">
        <v>1974</v>
      </c>
      <c r="B106" s="6">
        <v>-1.926019694255798E-2</v>
      </c>
      <c r="C106" s="10">
        <v>762257</v>
      </c>
      <c r="D106" s="6">
        <v>223323.90294815006</v>
      </c>
      <c r="E106" s="6">
        <v>57911</v>
      </c>
      <c r="F106" s="6">
        <v>0.12099200138535954</v>
      </c>
      <c r="G106" s="6">
        <v>56235.600000000006</v>
      </c>
      <c r="H106" s="6">
        <v>0.5</v>
      </c>
      <c r="I106" s="6">
        <v>0.5</v>
      </c>
      <c r="J106" s="4">
        <v>0.34165548970286047</v>
      </c>
      <c r="K106" s="6">
        <v>11044</v>
      </c>
      <c r="L106" s="6">
        <v>25029</v>
      </c>
      <c r="M106" s="8">
        <v>0.441</v>
      </c>
      <c r="N106" s="12">
        <v>151352</v>
      </c>
      <c r="O106" s="12">
        <f t="shared" si="43"/>
        <v>6.5687940349402507E-2</v>
      </c>
      <c r="P106" s="8">
        <v>25977</v>
      </c>
      <c r="Q106" s="8">
        <v>948</v>
      </c>
      <c r="R106" s="8">
        <v>35.486702735020693</v>
      </c>
      <c r="S106" s="8">
        <f t="shared" si="57"/>
        <v>0.28493047784412906</v>
      </c>
      <c r="T106" s="36"/>
      <c r="U106" s="4">
        <f t="shared" si="81"/>
        <v>-1.926019694255798E-2</v>
      </c>
      <c r="V106" s="29">
        <f t="shared" si="81"/>
        <v>762257</v>
      </c>
      <c r="W106" s="29">
        <f t="shared" si="45"/>
        <v>1845774.1039993495</v>
      </c>
      <c r="X106" s="29">
        <f t="shared" si="46"/>
        <v>478634.94559077057</v>
      </c>
      <c r="Y106" s="12">
        <f t="shared" si="82"/>
        <v>381128.5</v>
      </c>
      <c r="Z106" s="12">
        <f t="shared" si="82"/>
        <v>381128.5</v>
      </c>
      <c r="AA106" s="12">
        <f t="shared" si="47"/>
        <v>922887.05199967476</v>
      </c>
      <c r="AB106" s="12">
        <f t="shared" si="48"/>
        <v>922887.05199967476</v>
      </c>
      <c r="AC106" s="12">
        <f t="shared" si="59"/>
        <v>239317.47279538529</v>
      </c>
      <c r="AD106" s="12">
        <f t="shared" si="60"/>
        <v>239317.47279538529</v>
      </c>
      <c r="AE106" s="12">
        <v>0.27413843289641904</v>
      </c>
      <c r="AF106" s="12">
        <f t="shared" si="61"/>
        <v>0.27413843289641904</v>
      </c>
      <c r="AK106" s="12">
        <f t="shared" si="49"/>
        <v>0.34165548970286047</v>
      </c>
      <c r="AM106" s="12">
        <f t="shared" si="50"/>
        <v>0.441</v>
      </c>
      <c r="AN106" s="37"/>
      <c r="AO106" s="12">
        <f t="shared" si="51"/>
        <v>-1.926019694255798E-2</v>
      </c>
      <c r="AP106" s="12">
        <f t="shared" si="52"/>
        <v>13554.70556017896</v>
      </c>
      <c r="AQ106" s="12">
        <f t="shared" si="53"/>
        <v>32822.164322943994</v>
      </c>
      <c r="AR106" s="12">
        <f t="shared" si="54"/>
        <v>8511.244578003445</v>
      </c>
      <c r="AS106" s="12">
        <f t="shared" si="62"/>
        <v>13554.70556017896</v>
      </c>
      <c r="AT106" s="12">
        <v>13554.70556017896</v>
      </c>
      <c r="AU106" s="12">
        <f t="shared" si="63"/>
        <v>32822.164322943994</v>
      </c>
      <c r="AV106" s="12">
        <f t="shared" si="64"/>
        <v>32822.164322943994</v>
      </c>
      <c r="AW106" s="12">
        <f t="shared" si="65"/>
        <v>8511.244578003445</v>
      </c>
      <c r="AX106" s="12">
        <f t="shared" si="66"/>
        <v>8511.244578003445</v>
      </c>
      <c r="AY106" s="12">
        <f t="shared" si="67"/>
        <v>0.27413843289641904</v>
      </c>
      <c r="AZ106" s="12">
        <f t="shared" si="67"/>
        <v>0.27413843289641904</v>
      </c>
      <c r="BA106" s="12">
        <f t="shared" si="68"/>
        <v>0.441</v>
      </c>
      <c r="BB106" s="12">
        <f t="shared" si="69"/>
        <v>0.441</v>
      </c>
      <c r="BC106" s="12">
        <f t="shared" si="70"/>
        <v>1481.3612343193968</v>
      </c>
      <c r="BD106" s="12">
        <f t="shared" si="70"/>
        <v>1481.3612343193968</v>
      </c>
      <c r="BE106" s="12">
        <f t="shared" si="71"/>
        <v>0.34165548970286047</v>
      </c>
      <c r="BF106" s="12">
        <f t="shared" si="55"/>
        <v>1441.8586560008382</v>
      </c>
      <c r="BG106" s="12">
        <f t="shared" si="72"/>
        <v>0.441</v>
      </c>
      <c r="BH106" s="37"/>
      <c r="BI106" s="12">
        <f t="shared" si="73"/>
        <v>-1.926019694255798E-2</v>
      </c>
      <c r="BJ106" s="12">
        <f t="shared" si="80"/>
        <v>0.24955501361145643</v>
      </c>
      <c r="BK106" s="12">
        <f t="shared" si="80"/>
        <v>1.1339252814901426</v>
      </c>
      <c r="BL106" s="12">
        <f t="shared" si="80"/>
        <v>-0.21579056646657618</v>
      </c>
      <c r="BM106" s="12">
        <f t="shared" si="79"/>
        <v>0.24955501361145643</v>
      </c>
      <c r="BN106" s="12">
        <f t="shared" si="79"/>
        <v>0.24955501361145643</v>
      </c>
      <c r="BO106" s="12">
        <f t="shared" si="79"/>
        <v>1.1339252814901426</v>
      </c>
      <c r="BP106" s="12">
        <f t="shared" si="79"/>
        <v>1.1339252814901426</v>
      </c>
      <c r="BQ106" s="12">
        <f t="shared" si="79"/>
        <v>-0.21579056646657618</v>
      </c>
      <c r="BR106" s="12">
        <f t="shared" si="79"/>
        <v>-0.21579056646657618</v>
      </c>
      <c r="BS106" s="12">
        <v>-1.2941220706305694</v>
      </c>
      <c r="BT106" s="12">
        <f t="shared" si="74"/>
        <v>-1.2941220706305694</v>
      </c>
      <c r="BU106" s="12">
        <f t="shared" si="74"/>
        <v>-0.81871040353529101</v>
      </c>
      <c r="BV106" s="12">
        <f t="shared" si="56"/>
        <v>-0.81871040353529101</v>
      </c>
      <c r="BW106" s="12">
        <f t="shared" si="75"/>
        <v>0.81526287860581281</v>
      </c>
      <c r="BX106" s="12">
        <f t="shared" si="75"/>
        <v>0.81526287860581281</v>
      </c>
      <c r="BY106" s="12">
        <f t="shared" si="76"/>
        <v>0.34165548970286047</v>
      </c>
      <c r="BZ106" s="12">
        <f t="shared" si="77"/>
        <v>0.7882344752664644</v>
      </c>
      <c r="CA106" s="12">
        <f t="shared" si="78"/>
        <v>-0.81871040353529101</v>
      </c>
    </row>
    <row r="107" spans="1:79" x14ac:dyDescent="0.25">
      <c r="A107" s="10">
        <v>1975</v>
      </c>
      <c r="B107" s="6">
        <v>-6.5009513655873527E-2</v>
      </c>
      <c r="C107" s="10">
        <v>750912</v>
      </c>
      <c r="D107" s="6">
        <v>286139.10307188291</v>
      </c>
      <c r="E107" s="6">
        <v>71334</v>
      </c>
      <c r="F107" s="6">
        <v>0.15253584974004944</v>
      </c>
      <c r="G107" s="6">
        <v>56225.700000000004</v>
      </c>
      <c r="H107" s="6">
        <v>0.5</v>
      </c>
      <c r="I107" s="6">
        <v>0.5</v>
      </c>
      <c r="J107" s="4">
        <v>0.34944366989260145</v>
      </c>
      <c r="K107" s="6">
        <v>11656</v>
      </c>
      <c r="L107" s="6">
        <v>24933</v>
      </c>
      <c r="M107" s="8">
        <v>0.46700000000000003</v>
      </c>
      <c r="N107" s="12">
        <v>142319</v>
      </c>
      <c r="O107" s="12">
        <f t="shared" si="43"/>
        <v>6.1998833174527923E-2</v>
      </c>
      <c r="P107" s="8">
        <v>26107</v>
      </c>
      <c r="Q107" s="8">
        <v>1174</v>
      </c>
      <c r="R107" s="8">
        <v>34.885897902483904</v>
      </c>
      <c r="S107" s="8">
        <f t="shared" si="57"/>
        <v>0.27764267961422578</v>
      </c>
      <c r="T107" s="36"/>
      <c r="U107" s="4">
        <f t="shared" si="81"/>
        <v>-6.5009513655873527E-2</v>
      </c>
      <c r="V107" s="29">
        <f t="shared" si="81"/>
        <v>750912</v>
      </c>
      <c r="W107" s="29">
        <f t="shared" si="45"/>
        <v>1875881.0047573685</v>
      </c>
      <c r="X107" s="29">
        <f t="shared" si="46"/>
        <v>467653.99820151733</v>
      </c>
      <c r="Y107" s="12">
        <f t="shared" si="82"/>
        <v>375456</v>
      </c>
      <c r="Z107" s="12">
        <f t="shared" si="82"/>
        <v>375456</v>
      </c>
      <c r="AA107" s="12">
        <f t="shared" si="47"/>
        <v>937940.50237868424</v>
      </c>
      <c r="AB107" s="12">
        <f t="shared" si="48"/>
        <v>937940.50237868424</v>
      </c>
      <c r="AC107" s="12">
        <f t="shared" si="59"/>
        <v>233826.99910075867</v>
      </c>
      <c r="AD107" s="12">
        <f t="shared" si="60"/>
        <v>233826.99910075867</v>
      </c>
      <c r="AE107" s="12">
        <v>0.26456954337441901</v>
      </c>
      <c r="AF107" s="12">
        <f t="shared" si="61"/>
        <v>0.26456954337441901</v>
      </c>
      <c r="AK107" s="12">
        <f t="shared" si="49"/>
        <v>0.34944366989260145</v>
      </c>
      <c r="AM107" s="12">
        <f t="shared" si="50"/>
        <v>0.46700000000000003</v>
      </c>
      <c r="AN107" s="37"/>
      <c r="AO107" s="12">
        <f t="shared" si="51"/>
        <v>-6.5009513655873527E-2</v>
      </c>
      <c r="AP107" s="12">
        <f t="shared" si="52"/>
        <v>13355.31616324919</v>
      </c>
      <c r="AQ107" s="12">
        <f t="shared" si="53"/>
        <v>33363.408632660306</v>
      </c>
      <c r="AR107" s="12">
        <f t="shared" si="54"/>
        <v>8317.4419918563453</v>
      </c>
      <c r="AS107" s="12">
        <f t="shared" si="62"/>
        <v>13355.31616324919</v>
      </c>
      <c r="AT107" s="12">
        <v>13355.31616324919</v>
      </c>
      <c r="AU107" s="12">
        <f t="shared" si="63"/>
        <v>33363.408632660306</v>
      </c>
      <c r="AV107" s="12">
        <f t="shared" si="64"/>
        <v>33363.408632660306</v>
      </c>
      <c r="AW107" s="12">
        <f t="shared" si="65"/>
        <v>8317.4419918563453</v>
      </c>
      <c r="AX107" s="12">
        <f t="shared" si="66"/>
        <v>8317.4419918563453</v>
      </c>
      <c r="AY107" s="12">
        <f t="shared" si="67"/>
        <v>0.26456954337441901</v>
      </c>
      <c r="AZ107" s="12">
        <f t="shared" si="67"/>
        <v>0.26456954337441901</v>
      </c>
      <c r="BA107" s="12">
        <f t="shared" si="68"/>
        <v>0.46700000000000003</v>
      </c>
      <c r="BB107" s="12">
        <f t="shared" si="69"/>
        <v>0.46700000000000003</v>
      </c>
      <c r="BC107" s="12">
        <f t="shared" si="70"/>
        <v>1489.0015703572712</v>
      </c>
      <c r="BD107" s="12">
        <f t="shared" si="70"/>
        <v>1489.0015703572712</v>
      </c>
      <c r="BE107" s="12">
        <f t="shared" si="71"/>
        <v>0.34944366989260145</v>
      </c>
      <c r="BF107" s="12">
        <f t="shared" si="55"/>
        <v>1439.5696770122308</v>
      </c>
      <c r="BG107" s="12">
        <f t="shared" si="72"/>
        <v>0.46700000000000003</v>
      </c>
      <c r="BH107" s="37"/>
      <c r="BI107" s="12">
        <f t="shared" si="73"/>
        <v>-6.5009513655873527E-2</v>
      </c>
      <c r="BJ107" s="12">
        <f t="shared" si="80"/>
        <v>0.23473577281290714</v>
      </c>
      <c r="BK107" s="12">
        <f t="shared" si="80"/>
        <v>1.1502810022662218</v>
      </c>
      <c r="BL107" s="12">
        <f t="shared" si="80"/>
        <v>-0.23882399258470222</v>
      </c>
      <c r="BM107" s="12">
        <f t="shared" si="79"/>
        <v>0.23473577281290714</v>
      </c>
      <c r="BN107" s="12">
        <f t="shared" si="79"/>
        <v>0.23473577281290714</v>
      </c>
      <c r="BO107" s="12">
        <f t="shared" si="79"/>
        <v>1.1502810022662218</v>
      </c>
      <c r="BP107" s="12">
        <f t="shared" si="79"/>
        <v>1.1502810022662218</v>
      </c>
      <c r="BQ107" s="12">
        <f t="shared" si="79"/>
        <v>-0.23882399258470222</v>
      </c>
      <c r="BR107" s="12">
        <f t="shared" si="79"/>
        <v>-0.23882399258470222</v>
      </c>
      <c r="BS107" s="12">
        <v>-1.3296511383313701</v>
      </c>
      <c r="BT107" s="12">
        <f t="shared" si="74"/>
        <v>-1.3296511383313701</v>
      </c>
      <c r="BU107" s="12">
        <f t="shared" si="74"/>
        <v>-0.76142602131323966</v>
      </c>
      <c r="BV107" s="12">
        <f t="shared" si="56"/>
        <v>-0.76142602131323966</v>
      </c>
      <c r="BW107" s="12">
        <f t="shared" si="75"/>
        <v>0.82040726896500027</v>
      </c>
      <c r="BX107" s="12">
        <f t="shared" si="75"/>
        <v>0.82040726896500027</v>
      </c>
      <c r="BY107" s="12">
        <f t="shared" si="76"/>
        <v>0.34944366989260145</v>
      </c>
      <c r="BZ107" s="12">
        <f t="shared" si="77"/>
        <v>0.78664569414435659</v>
      </c>
      <c r="CA107" s="12">
        <f t="shared" si="78"/>
        <v>-0.76142602131323966</v>
      </c>
    </row>
    <row r="108" spans="1:79" x14ac:dyDescent="0.25">
      <c r="A108" s="10">
        <v>1976</v>
      </c>
      <c r="B108" s="6">
        <v>4.0522334894552099E-2</v>
      </c>
      <c r="C108" s="10">
        <v>772852</v>
      </c>
      <c r="D108" s="6">
        <v>335103.22296823974</v>
      </c>
      <c r="E108" s="6">
        <v>83597</v>
      </c>
      <c r="F108" s="6">
        <v>0.17619414842686568</v>
      </c>
      <c r="G108" s="6">
        <v>56216.1</v>
      </c>
      <c r="H108" s="6">
        <v>0.5</v>
      </c>
      <c r="I108" s="6">
        <v>0.5</v>
      </c>
      <c r="J108" s="4">
        <v>0.34770531276109573</v>
      </c>
      <c r="K108" s="6">
        <v>12133</v>
      </c>
      <c r="L108" s="6">
        <v>24786</v>
      </c>
      <c r="M108" s="8">
        <v>0.49</v>
      </c>
      <c r="N108" s="12">
        <v>143301</v>
      </c>
      <c r="O108" s="12">
        <f t="shared" si="43"/>
        <v>8.7576133777141685E-2</v>
      </c>
      <c r="P108" s="8">
        <v>26200</v>
      </c>
      <c r="Q108" s="8">
        <v>1414</v>
      </c>
      <c r="R108" s="8">
        <v>34.750474127927696</v>
      </c>
      <c r="S108" s="8">
        <f t="shared" si="57"/>
        <v>0.273958413401659</v>
      </c>
      <c r="T108" s="36"/>
      <c r="U108" s="4">
        <f t="shared" si="81"/>
        <v>4.0522334894552099E-2</v>
      </c>
      <c r="V108" s="29">
        <f t="shared" si="81"/>
        <v>772852</v>
      </c>
      <c r="W108" s="29">
        <f t="shared" si="45"/>
        <v>1901897.5712881505</v>
      </c>
      <c r="X108" s="29">
        <f t="shared" si="46"/>
        <v>474459.57057251129</v>
      </c>
      <c r="Y108" s="12">
        <f t="shared" si="82"/>
        <v>386426</v>
      </c>
      <c r="Z108" s="12">
        <f t="shared" si="82"/>
        <v>386426</v>
      </c>
      <c r="AA108" s="12">
        <f t="shared" si="47"/>
        <v>950948.78564407525</v>
      </c>
      <c r="AB108" s="12">
        <f t="shared" si="48"/>
        <v>950948.78564407525</v>
      </c>
      <c r="AC108" s="12">
        <f t="shared" si="59"/>
        <v>237229.78528625565</v>
      </c>
      <c r="AD108" s="12">
        <f t="shared" si="60"/>
        <v>237229.78528625565</v>
      </c>
      <c r="AE108" s="12">
        <v>0.25832954240392053</v>
      </c>
      <c r="AF108" s="12">
        <f t="shared" si="61"/>
        <v>0.25832954240392053</v>
      </c>
      <c r="AK108" s="12">
        <f t="shared" si="49"/>
        <v>0.34770531276109573</v>
      </c>
      <c r="AM108" s="12">
        <f t="shared" si="50"/>
        <v>0.49</v>
      </c>
      <c r="AN108" s="37"/>
      <c r="AO108" s="12">
        <f t="shared" si="51"/>
        <v>4.0522334894552099E-2</v>
      </c>
      <c r="AP108" s="12">
        <f t="shared" si="52"/>
        <v>13747.876498013915</v>
      </c>
      <c r="AQ108" s="12">
        <f t="shared" si="53"/>
        <v>33831.90173790339</v>
      </c>
      <c r="AR108" s="12">
        <f t="shared" si="54"/>
        <v>8439.9232706023959</v>
      </c>
      <c r="AS108" s="12">
        <f t="shared" si="62"/>
        <v>13747.876498013915</v>
      </c>
      <c r="AT108" s="12">
        <v>13747.876498013915</v>
      </c>
      <c r="AU108" s="12">
        <f t="shared" si="63"/>
        <v>33831.90173790339</v>
      </c>
      <c r="AV108" s="12">
        <f t="shared" si="64"/>
        <v>33831.90173790339</v>
      </c>
      <c r="AW108" s="12">
        <f t="shared" si="65"/>
        <v>8439.9232706023959</v>
      </c>
      <c r="AX108" s="12">
        <f t="shared" si="66"/>
        <v>8439.9232706023959</v>
      </c>
      <c r="AY108" s="12">
        <f t="shared" si="67"/>
        <v>0.25832954240392053</v>
      </c>
      <c r="AZ108" s="12">
        <f t="shared" si="67"/>
        <v>0.25832954240392053</v>
      </c>
      <c r="BA108" s="12">
        <f t="shared" si="68"/>
        <v>0.49</v>
      </c>
      <c r="BB108" s="12">
        <f t="shared" si="69"/>
        <v>0.49</v>
      </c>
      <c r="BC108" s="12">
        <f t="shared" si="70"/>
        <v>1552.086232408544</v>
      </c>
      <c r="BD108" s="12">
        <f t="shared" si="70"/>
        <v>1552.086232408544</v>
      </c>
      <c r="BE108" s="12">
        <f t="shared" si="71"/>
        <v>0.34770531276109573</v>
      </c>
      <c r="BF108" s="12">
        <f t="shared" si="55"/>
        <v>1489.561535643835</v>
      </c>
      <c r="BG108" s="12">
        <f t="shared" si="72"/>
        <v>0.49</v>
      </c>
      <c r="BH108" s="37"/>
      <c r="BI108" s="12">
        <f t="shared" si="73"/>
        <v>4.0522334894552099E-2</v>
      </c>
      <c r="BJ108" s="12">
        <f t="shared" si="80"/>
        <v>0.26370562843535145</v>
      </c>
      <c r="BK108" s="12">
        <f t="shared" si="80"/>
        <v>1.1642254485104835</v>
      </c>
      <c r="BL108" s="12">
        <f t="shared" si="80"/>
        <v>-0.22420552983691724</v>
      </c>
      <c r="BM108" s="12">
        <f t="shared" si="79"/>
        <v>0.26370562843535145</v>
      </c>
      <c r="BN108" s="12">
        <f t="shared" si="79"/>
        <v>0.26370562843535145</v>
      </c>
      <c r="BO108" s="12">
        <f t="shared" si="79"/>
        <v>1.1642254485104835</v>
      </c>
      <c r="BP108" s="12">
        <f t="shared" si="79"/>
        <v>1.1642254485104835</v>
      </c>
      <c r="BQ108" s="12">
        <f t="shared" si="79"/>
        <v>-0.22420552983691724</v>
      </c>
      <c r="BR108" s="12">
        <f t="shared" si="79"/>
        <v>-0.22420552983691724</v>
      </c>
      <c r="BS108" s="12">
        <v>-1.3535192129700411</v>
      </c>
      <c r="BT108" s="12">
        <f t="shared" si="74"/>
        <v>-1.3535192129700411</v>
      </c>
      <c r="BU108" s="12">
        <f t="shared" si="74"/>
        <v>-0.71334988787746478</v>
      </c>
      <c r="BV108" s="12">
        <f t="shared" si="56"/>
        <v>-0.71334988787746478</v>
      </c>
      <c r="BW108" s="12">
        <f t="shared" si="75"/>
        <v>0.86190144296123539</v>
      </c>
      <c r="BX108" s="12">
        <f t="shared" si="75"/>
        <v>0.86190144296123539</v>
      </c>
      <c r="BY108" s="12">
        <f t="shared" si="76"/>
        <v>0.34770531276109573</v>
      </c>
      <c r="BZ108" s="12">
        <f t="shared" si="77"/>
        <v>0.82078326589589112</v>
      </c>
      <c r="CA108" s="12">
        <f t="shared" si="78"/>
        <v>-0.71334988787746478</v>
      </c>
    </row>
    <row r="109" spans="1:79" x14ac:dyDescent="0.25">
      <c r="A109" s="10">
        <v>1977</v>
      </c>
      <c r="B109" s="6">
        <v>-9.7333071685817892E-3</v>
      </c>
      <c r="C109" s="10">
        <v>791889</v>
      </c>
      <c r="D109" s="6">
        <v>376695.94023184822</v>
      </c>
      <c r="E109" s="6">
        <v>95870</v>
      </c>
      <c r="F109" s="6">
        <v>0.20051547628518643</v>
      </c>
      <c r="G109" s="6">
        <v>56189.9</v>
      </c>
      <c r="H109" s="6">
        <v>0.5</v>
      </c>
      <c r="I109" s="6">
        <v>0.5</v>
      </c>
      <c r="J109" s="4">
        <v>0.34259633485227864</v>
      </c>
      <c r="K109" s="6">
        <v>12719</v>
      </c>
      <c r="L109" s="6">
        <v>24809</v>
      </c>
      <c r="M109" s="8">
        <v>0.51300000000000001</v>
      </c>
      <c r="N109" s="12">
        <v>145538</v>
      </c>
      <c r="O109" s="12">
        <f t="shared" si="43"/>
        <v>5.9968605481259152E-2</v>
      </c>
      <c r="P109" s="8">
        <v>26279</v>
      </c>
      <c r="Q109" s="8">
        <v>1470</v>
      </c>
      <c r="R109" s="8">
        <v>34.940943965694224</v>
      </c>
      <c r="S109" s="8">
        <f t="shared" si="57"/>
        <v>0.27488675331535573</v>
      </c>
      <c r="T109" s="36"/>
      <c r="U109" s="4">
        <f t="shared" si="81"/>
        <v>-9.7333071685817892E-3</v>
      </c>
      <c r="V109" s="29">
        <f t="shared" si="81"/>
        <v>791889</v>
      </c>
      <c r="W109" s="29">
        <f t="shared" si="45"/>
        <v>1878637.7351545985</v>
      </c>
      <c r="X109" s="29">
        <f t="shared" si="46"/>
        <v>478117.70829922037</v>
      </c>
      <c r="Y109" s="12">
        <f t="shared" si="82"/>
        <v>395944.5</v>
      </c>
      <c r="Z109" s="12">
        <f t="shared" si="82"/>
        <v>395944.5</v>
      </c>
      <c r="AA109" s="12">
        <f t="shared" si="47"/>
        <v>939318.86757729924</v>
      </c>
      <c r="AB109" s="12">
        <f t="shared" si="48"/>
        <v>939318.86757729924</v>
      </c>
      <c r="AC109" s="12">
        <f t="shared" si="59"/>
        <v>239058.85414961018</v>
      </c>
      <c r="AD109" s="12">
        <f t="shared" si="60"/>
        <v>239058.85414961018</v>
      </c>
      <c r="AE109" s="12">
        <v>0.25859897358325962</v>
      </c>
      <c r="AF109" s="12">
        <f t="shared" si="61"/>
        <v>0.25859897358325962</v>
      </c>
      <c r="AK109" s="12">
        <f t="shared" si="49"/>
        <v>0.34259633485227864</v>
      </c>
      <c r="AM109" s="12">
        <f t="shared" si="50"/>
        <v>0.51300000000000001</v>
      </c>
      <c r="AN109" s="37"/>
      <c r="AO109" s="12">
        <f t="shared" si="51"/>
        <v>-9.7333071685817892E-3</v>
      </c>
      <c r="AP109" s="12">
        <f t="shared" si="52"/>
        <v>14093.084344339462</v>
      </c>
      <c r="AQ109" s="12">
        <f t="shared" si="53"/>
        <v>33433.726259605348</v>
      </c>
      <c r="AR109" s="12">
        <f t="shared" si="54"/>
        <v>8508.961722644468</v>
      </c>
      <c r="AS109" s="12">
        <f t="shared" si="62"/>
        <v>14093.084344339462</v>
      </c>
      <c r="AT109" s="12">
        <v>14093.084344339462</v>
      </c>
      <c r="AU109" s="12">
        <f t="shared" si="63"/>
        <v>33433.726259605348</v>
      </c>
      <c r="AV109" s="12">
        <f t="shared" si="64"/>
        <v>33433.726259605348</v>
      </c>
      <c r="AW109" s="12">
        <f t="shared" si="65"/>
        <v>8508.961722644468</v>
      </c>
      <c r="AX109" s="12">
        <f t="shared" si="66"/>
        <v>8508.961722644468</v>
      </c>
      <c r="AY109" s="12">
        <f t="shared" si="67"/>
        <v>0.25859897358325962</v>
      </c>
      <c r="AZ109" s="12">
        <f t="shared" si="67"/>
        <v>0.25859897358325962</v>
      </c>
      <c r="BA109" s="12">
        <f t="shared" si="68"/>
        <v>0.51300000000000001</v>
      </c>
      <c r="BB109" s="12">
        <f t="shared" si="69"/>
        <v>0.51300000000000001</v>
      </c>
      <c r="BC109" s="12">
        <f t="shared" si="70"/>
        <v>1595.5552917634157</v>
      </c>
      <c r="BD109" s="12">
        <f t="shared" si="70"/>
        <v>1595.5552917634157</v>
      </c>
      <c r="BE109" s="12">
        <f t="shared" si="71"/>
        <v>0.34259633485227864</v>
      </c>
      <c r="BF109" s="12">
        <f t="shared" si="55"/>
        <v>1528.7728034152613</v>
      </c>
      <c r="BG109" s="12">
        <f t="shared" si="72"/>
        <v>0.51300000000000001</v>
      </c>
      <c r="BH109" s="37"/>
      <c r="BI109" s="12">
        <f t="shared" si="73"/>
        <v>-9.7333071685817892E-3</v>
      </c>
      <c r="BJ109" s="12">
        <f t="shared" si="80"/>
        <v>0.28850545778810405</v>
      </c>
      <c r="BK109" s="12">
        <f t="shared" si="80"/>
        <v>1.1523864115186839</v>
      </c>
      <c r="BL109" s="12">
        <f t="shared" si="80"/>
        <v>-0.21605881884052999</v>
      </c>
      <c r="BM109" s="12">
        <f t="shared" si="79"/>
        <v>0.28850545778810405</v>
      </c>
      <c r="BN109" s="12">
        <f t="shared" si="79"/>
        <v>0.28850545778810405</v>
      </c>
      <c r="BO109" s="12">
        <f t="shared" si="79"/>
        <v>1.1523864115186839</v>
      </c>
      <c r="BP109" s="12">
        <f t="shared" si="79"/>
        <v>1.1523864115186839</v>
      </c>
      <c r="BQ109" s="12">
        <f t="shared" si="79"/>
        <v>-0.21605881884052999</v>
      </c>
      <c r="BR109" s="12">
        <f t="shared" si="79"/>
        <v>-0.21605881884052999</v>
      </c>
      <c r="BS109" s="12">
        <v>-1.3524767817811834</v>
      </c>
      <c r="BT109" s="12">
        <f t="shared" si="74"/>
        <v>-1.3524767817811834</v>
      </c>
      <c r="BU109" s="12">
        <f t="shared" si="74"/>
        <v>-0.66747943381136754</v>
      </c>
      <c r="BV109" s="12">
        <f t="shared" si="56"/>
        <v>-0.66747943381136754</v>
      </c>
      <c r="BW109" s="12">
        <f t="shared" si="75"/>
        <v>0.88952328157932803</v>
      </c>
      <c r="BX109" s="12">
        <f t="shared" si="75"/>
        <v>0.88952328157932803</v>
      </c>
      <c r="BY109" s="12">
        <f t="shared" si="76"/>
        <v>0.34259633485227864</v>
      </c>
      <c r="BZ109" s="12">
        <f t="shared" si="77"/>
        <v>0.84676678491238133</v>
      </c>
      <c r="CA109" s="12">
        <f t="shared" si="78"/>
        <v>-0.66747943381136754</v>
      </c>
    </row>
    <row r="110" spans="1:79" x14ac:dyDescent="0.25">
      <c r="A110" s="10">
        <v>1978</v>
      </c>
      <c r="B110" s="6">
        <v>8.3773491620605794E-3</v>
      </c>
      <c r="C110" s="10">
        <v>825111</v>
      </c>
      <c r="D110" s="6">
        <v>428332.90060602827</v>
      </c>
      <c r="E110" s="6">
        <v>110854</v>
      </c>
      <c r="F110" s="6">
        <v>0.22408015406411985</v>
      </c>
      <c r="G110" s="6">
        <v>56178</v>
      </c>
      <c r="H110" s="6">
        <v>0.5</v>
      </c>
      <c r="I110" s="6">
        <v>0.5</v>
      </c>
      <c r="J110" s="4">
        <v>0.32662642241515172</v>
      </c>
      <c r="K110" s="6">
        <v>13054</v>
      </c>
      <c r="L110" s="6">
        <v>24940</v>
      </c>
      <c r="M110" s="8">
        <v>0.52300000000000002</v>
      </c>
      <c r="N110" s="12">
        <v>156270</v>
      </c>
      <c r="O110" s="12">
        <f t="shared" si="43"/>
        <v>3.4295926403355659E-2</v>
      </c>
      <c r="P110" s="8">
        <v>26393</v>
      </c>
      <c r="Q110" s="8">
        <v>1453</v>
      </c>
      <c r="R110" s="8">
        <v>34.962224449797631</v>
      </c>
      <c r="S110" s="8">
        <f t="shared" si="57"/>
        <v>0.27531222855111614</v>
      </c>
      <c r="T110" s="36"/>
      <c r="U110" s="4">
        <f t="shared" si="81"/>
        <v>8.3773491620605794E-3</v>
      </c>
      <c r="V110" s="29">
        <f t="shared" si="81"/>
        <v>825111</v>
      </c>
      <c r="W110" s="29">
        <f t="shared" si="45"/>
        <v>1911516.4499729061</v>
      </c>
      <c r="X110" s="29">
        <f t="shared" si="46"/>
        <v>494706.90728050581</v>
      </c>
      <c r="Y110" s="12">
        <f t="shared" si="82"/>
        <v>412555.5</v>
      </c>
      <c r="Z110" s="12">
        <f t="shared" si="82"/>
        <v>412555.5</v>
      </c>
      <c r="AA110" s="12">
        <f t="shared" si="47"/>
        <v>955758.22498645307</v>
      </c>
      <c r="AB110" s="12">
        <f t="shared" si="48"/>
        <v>955758.22498645307</v>
      </c>
      <c r="AC110" s="12">
        <f t="shared" si="59"/>
        <v>247353.4536402529</v>
      </c>
      <c r="AD110" s="12">
        <f t="shared" si="60"/>
        <v>247353.4536402529</v>
      </c>
      <c r="AE110" s="12">
        <v>0.259272586687252</v>
      </c>
      <c r="AF110" s="12">
        <f t="shared" si="61"/>
        <v>0.259272586687252</v>
      </c>
      <c r="AK110" s="12">
        <f t="shared" si="49"/>
        <v>0.32662642241515172</v>
      </c>
      <c r="AM110" s="12">
        <f t="shared" si="50"/>
        <v>0.52300000000000002</v>
      </c>
      <c r="AN110" s="37"/>
      <c r="AO110" s="12">
        <f t="shared" si="51"/>
        <v>8.3773491620605794E-3</v>
      </c>
      <c r="AP110" s="12">
        <f t="shared" si="52"/>
        <v>14687.43992310157</v>
      </c>
      <c r="AQ110" s="12">
        <f t="shared" si="53"/>
        <v>34026.068033267577</v>
      </c>
      <c r="AR110" s="12">
        <f t="shared" si="54"/>
        <v>8806.0612211275911</v>
      </c>
      <c r="AS110" s="12">
        <f t="shared" si="62"/>
        <v>14687.43992310157</v>
      </c>
      <c r="AT110" s="12">
        <v>14687.43992310157</v>
      </c>
      <c r="AU110" s="12">
        <f t="shared" si="63"/>
        <v>34026.068033267577</v>
      </c>
      <c r="AV110" s="12">
        <f t="shared" si="64"/>
        <v>34026.068033267577</v>
      </c>
      <c r="AW110" s="12">
        <f t="shared" si="65"/>
        <v>8806.0612211275911</v>
      </c>
      <c r="AX110" s="12">
        <f t="shared" si="66"/>
        <v>8806.0612211275911</v>
      </c>
      <c r="AY110" s="12">
        <f t="shared" si="67"/>
        <v>0.259272586687252</v>
      </c>
      <c r="AZ110" s="12">
        <f t="shared" si="67"/>
        <v>0.259272586687252</v>
      </c>
      <c r="BA110" s="12">
        <f t="shared" si="68"/>
        <v>0.52300000000000002</v>
      </c>
      <c r="BB110" s="12">
        <f t="shared" si="69"/>
        <v>0.52300000000000002</v>
      </c>
      <c r="BC110" s="12">
        <f t="shared" si="70"/>
        <v>1651.0983865872606</v>
      </c>
      <c r="BD110" s="12">
        <f t="shared" si="70"/>
        <v>1651.0983865872606</v>
      </c>
      <c r="BE110" s="12">
        <f t="shared" si="71"/>
        <v>0.32662642241515172</v>
      </c>
      <c r="BF110" s="12">
        <f t="shared" si="55"/>
        <v>1583.1596849805881</v>
      </c>
      <c r="BG110" s="12">
        <f t="shared" si="72"/>
        <v>0.52300000000000002</v>
      </c>
      <c r="BH110" s="37"/>
      <c r="BI110" s="12">
        <f t="shared" si="73"/>
        <v>8.3773491620605794E-3</v>
      </c>
      <c r="BJ110" s="12">
        <f t="shared" si="80"/>
        <v>0.32981395431138694</v>
      </c>
      <c r="BK110" s="12">
        <f t="shared" si="80"/>
        <v>1.1699481904648099</v>
      </c>
      <c r="BL110" s="12">
        <f t="shared" si="80"/>
        <v>-0.18173848772703238</v>
      </c>
      <c r="BM110" s="12">
        <f t="shared" si="79"/>
        <v>0.32981395431138694</v>
      </c>
      <c r="BN110" s="12">
        <f t="shared" si="79"/>
        <v>0.32981395431138694</v>
      </c>
      <c r="BO110" s="12">
        <f t="shared" si="79"/>
        <v>1.1699481904648099</v>
      </c>
      <c r="BP110" s="12">
        <f t="shared" si="79"/>
        <v>1.1699481904648099</v>
      </c>
      <c r="BQ110" s="12">
        <f t="shared" si="79"/>
        <v>-0.18173848772703238</v>
      </c>
      <c r="BR110" s="12">
        <f t="shared" si="79"/>
        <v>-0.18173848772703238</v>
      </c>
      <c r="BS110" s="12">
        <v>-1.3498753124765619</v>
      </c>
      <c r="BT110" s="12">
        <f t="shared" si="74"/>
        <v>-1.3498753124765619</v>
      </c>
      <c r="BU110" s="12">
        <f t="shared" si="74"/>
        <v>-0.64817381491721415</v>
      </c>
      <c r="BV110" s="12">
        <f t="shared" si="56"/>
        <v>-0.64817381491721415</v>
      </c>
      <c r="BW110" s="12">
        <f t="shared" si="75"/>
        <v>0.92374221590553796</v>
      </c>
      <c r="BX110" s="12">
        <f t="shared" si="75"/>
        <v>0.92374221590553796</v>
      </c>
      <c r="BY110" s="12">
        <f t="shared" si="76"/>
        <v>0.32662642241515172</v>
      </c>
      <c r="BZ110" s="12">
        <f t="shared" si="77"/>
        <v>0.88172411134493545</v>
      </c>
      <c r="CA110" s="12">
        <f t="shared" si="78"/>
        <v>-0.64817381491721415</v>
      </c>
    </row>
    <row r="111" spans="1:79" x14ac:dyDescent="0.25">
      <c r="A111" s="10">
        <v>1979</v>
      </c>
      <c r="B111" s="6">
        <v>4.8131862816090686E-2</v>
      </c>
      <c r="C111" s="10">
        <v>855933</v>
      </c>
      <c r="D111" s="6">
        <v>513600.30032697273</v>
      </c>
      <c r="E111" s="6">
        <v>132020</v>
      </c>
      <c r="F111" s="6">
        <v>0.25651423651150268</v>
      </c>
      <c r="G111" s="6">
        <v>56240.1</v>
      </c>
      <c r="H111" s="6">
        <v>0.5</v>
      </c>
      <c r="I111" s="6">
        <v>0.5</v>
      </c>
      <c r="J111" s="4">
        <v>0.31892753189437301</v>
      </c>
      <c r="K111" s="6">
        <v>13212</v>
      </c>
      <c r="L111" s="6">
        <v>25195</v>
      </c>
      <c r="M111" s="8">
        <v>0.52400000000000002</v>
      </c>
      <c r="N111" s="12">
        <v>169696</v>
      </c>
      <c r="O111" s="12">
        <f t="shared" si="43"/>
        <v>4.2726449192202809E-2</v>
      </c>
      <c r="P111" s="8">
        <v>26627</v>
      </c>
      <c r="Q111" s="8">
        <v>1432</v>
      </c>
      <c r="R111" s="8">
        <v>34.913499963467387</v>
      </c>
      <c r="S111" s="8">
        <f t="shared" si="57"/>
        <v>0.27529876678420429</v>
      </c>
      <c r="T111" s="36"/>
      <c r="U111" s="4">
        <f t="shared" si="81"/>
        <v>4.8131862816090686E-2</v>
      </c>
      <c r="V111" s="29">
        <f t="shared" si="81"/>
        <v>855933</v>
      </c>
      <c r="W111" s="29">
        <f t="shared" si="45"/>
        <v>2002229.2224858317</v>
      </c>
      <c r="X111" s="29">
        <f t="shared" si="46"/>
        <v>514669.29007692687</v>
      </c>
      <c r="Y111" s="12">
        <f t="shared" si="82"/>
        <v>427966.5</v>
      </c>
      <c r="Z111" s="12">
        <f t="shared" si="82"/>
        <v>427966.5</v>
      </c>
      <c r="AA111" s="12">
        <f t="shared" si="47"/>
        <v>1001114.6112429159</v>
      </c>
      <c r="AB111" s="12">
        <f t="shared" si="48"/>
        <v>1001114.6112429159</v>
      </c>
      <c r="AC111" s="12">
        <f t="shared" si="59"/>
        <v>257334.64503846344</v>
      </c>
      <c r="AD111" s="12">
        <f t="shared" si="60"/>
        <v>257334.64503846344</v>
      </c>
      <c r="AE111" s="12">
        <v>0.25965170053951359</v>
      </c>
      <c r="AF111" s="12">
        <f t="shared" si="61"/>
        <v>0.25965170053951359</v>
      </c>
      <c r="AK111" s="12">
        <f t="shared" si="49"/>
        <v>0.31892753189437301</v>
      </c>
      <c r="AM111" s="12">
        <f t="shared" si="50"/>
        <v>0.52400000000000002</v>
      </c>
      <c r="AN111" s="37"/>
      <c r="AO111" s="12">
        <f t="shared" si="51"/>
        <v>4.8131862816090686E-2</v>
      </c>
      <c r="AP111" s="12">
        <f t="shared" si="52"/>
        <v>15219.265257351961</v>
      </c>
      <c r="AQ111" s="12">
        <f t="shared" si="53"/>
        <v>35601.452033083719</v>
      </c>
      <c r="AR111" s="12">
        <f t="shared" si="54"/>
        <v>9151.2868945276932</v>
      </c>
      <c r="AS111" s="12">
        <f t="shared" si="62"/>
        <v>15219.265257351961</v>
      </c>
      <c r="AT111" s="12">
        <v>15219.265257351961</v>
      </c>
      <c r="AU111" s="12">
        <f t="shared" si="63"/>
        <v>35601.452033083719</v>
      </c>
      <c r="AV111" s="12">
        <f t="shared" si="64"/>
        <v>35601.452033083719</v>
      </c>
      <c r="AW111" s="12">
        <f t="shared" si="65"/>
        <v>9151.2868945276932</v>
      </c>
      <c r="AX111" s="12">
        <f t="shared" si="66"/>
        <v>9151.2868945276932</v>
      </c>
      <c r="AY111" s="12">
        <f t="shared" si="67"/>
        <v>0.25965170053951359</v>
      </c>
      <c r="AZ111" s="12">
        <f t="shared" si="67"/>
        <v>0.25965170053951359</v>
      </c>
      <c r="BA111" s="12">
        <f t="shared" si="68"/>
        <v>0.52400000000000002</v>
      </c>
      <c r="BB111" s="12">
        <f t="shared" si="69"/>
        <v>0.52400000000000002</v>
      </c>
      <c r="BC111" s="12">
        <f t="shared" si="70"/>
        <v>1686.0853430824779</v>
      </c>
      <c r="BD111" s="12">
        <f t="shared" si="70"/>
        <v>1686.0853430824779</v>
      </c>
      <c r="BE111" s="12">
        <f t="shared" si="71"/>
        <v>0.31892753189437301</v>
      </c>
      <c r="BF111" s="12">
        <f t="shared" si="55"/>
        <v>1618.4168330860864</v>
      </c>
      <c r="BG111" s="12">
        <f t="shared" si="72"/>
        <v>0.52400000000000002</v>
      </c>
      <c r="BH111" s="37"/>
      <c r="BI111" s="12">
        <f t="shared" si="73"/>
        <v>4.8131862816090686E-2</v>
      </c>
      <c r="BJ111" s="12">
        <f t="shared" si="80"/>
        <v>0.36538332921305133</v>
      </c>
      <c r="BK111" s="12">
        <f t="shared" si="80"/>
        <v>1.2152076772297669</v>
      </c>
      <c r="BL111" s="12">
        <f t="shared" si="80"/>
        <v>-0.14328423363396753</v>
      </c>
      <c r="BM111" s="12">
        <f t="shared" si="79"/>
        <v>0.36538332921305133</v>
      </c>
      <c r="BN111" s="12">
        <f t="shared" si="79"/>
        <v>0.36538332921305133</v>
      </c>
      <c r="BO111" s="12">
        <f t="shared" si="79"/>
        <v>1.2152076772297669</v>
      </c>
      <c r="BP111" s="12">
        <f t="shared" si="79"/>
        <v>1.2152076772297669</v>
      </c>
      <c r="BQ111" s="12">
        <f t="shared" si="79"/>
        <v>-0.14328423363396753</v>
      </c>
      <c r="BR111" s="12">
        <f t="shared" si="79"/>
        <v>-0.14328423363396753</v>
      </c>
      <c r="BS111" s="12">
        <v>-1.3484141593602286</v>
      </c>
      <c r="BT111" s="12">
        <f t="shared" si="74"/>
        <v>-1.3484141593602286</v>
      </c>
      <c r="BU111" s="12">
        <f t="shared" si="74"/>
        <v>-0.64626359466109484</v>
      </c>
      <c r="BV111" s="12">
        <f t="shared" si="56"/>
        <v>-0.64626359466109484</v>
      </c>
      <c r="BW111" s="12">
        <f t="shared" si="75"/>
        <v>0.94471093759628177</v>
      </c>
      <c r="BX111" s="12">
        <f t="shared" si="75"/>
        <v>0.94471093759628177</v>
      </c>
      <c r="BY111" s="12">
        <f t="shared" si="76"/>
        <v>0.31892753189437301</v>
      </c>
      <c r="BZ111" s="12">
        <f t="shared" si="77"/>
        <v>0.90374986850866523</v>
      </c>
      <c r="CA111" s="12">
        <f t="shared" si="78"/>
        <v>-0.64626359466109484</v>
      </c>
    </row>
    <row r="112" spans="1:79" x14ac:dyDescent="0.25">
      <c r="A112" s="10">
        <v>1980</v>
      </c>
      <c r="B112" s="6">
        <v>3.5704228868582731E-2</v>
      </c>
      <c r="C112" s="10">
        <v>838462</v>
      </c>
      <c r="D112" s="6">
        <v>643013.97908616578</v>
      </c>
      <c r="E112" s="6">
        <v>154550</v>
      </c>
      <c r="F112" s="6">
        <v>0.30819643585517292</v>
      </c>
      <c r="G112" s="6">
        <v>56329.700000000004</v>
      </c>
      <c r="H112" s="6">
        <v>0.5</v>
      </c>
      <c r="I112" s="6">
        <v>0.5</v>
      </c>
      <c r="J112" s="4">
        <v>0.34802130506381229</v>
      </c>
      <c r="K112" s="6">
        <v>12636</v>
      </c>
      <c r="L112" s="6">
        <v>25086</v>
      </c>
      <c r="M112" s="8">
        <v>0.504</v>
      </c>
      <c r="N112" s="12">
        <v>158737</v>
      </c>
      <c r="O112" s="12">
        <f t="shared" si="43"/>
        <v>7.3802899448292769E-2</v>
      </c>
      <c r="P112" s="8">
        <v>26919</v>
      </c>
      <c r="Q112" s="8">
        <v>1833</v>
      </c>
      <c r="R112" s="8">
        <v>34.333029734035037</v>
      </c>
      <c r="S112" s="8">
        <f t="shared" si="57"/>
        <v>0.26662654132397284</v>
      </c>
      <c r="T112" s="36"/>
      <c r="U112" s="4">
        <f t="shared" si="81"/>
        <v>3.5704228868582731E-2</v>
      </c>
      <c r="V112" s="29">
        <f t="shared" si="81"/>
        <v>838462</v>
      </c>
      <c r="W112" s="29">
        <f t="shared" si="45"/>
        <v>2086377.077340147</v>
      </c>
      <c r="X112" s="29">
        <f t="shared" si="46"/>
        <v>501465.88999694283</v>
      </c>
      <c r="Y112" s="12">
        <f t="shared" si="82"/>
        <v>419231</v>
      </c>
      <c r="Z112" s="12">
        <f t="shared" si="82"/>
        <v>419231</v>
      </c>
      <c r="AA112" s="12">
        <f t="shared" si="47"/>
        <v>1043188.5386700735</v>
      </c>
      <c r="AB112" s="12">
        <f t="shared" si="48"/>
        <v>1043188.5386700735</v>
      </c>
      <c r="AC112" s="12">
        <f t="shared" si="59"/>
        <v>250732.94499847142</v>
      </c>
      <c r="AD112" s="12">
        <f t="shared" si="60"/>
        <v>250732.94499847142</v>
      </c>
      <c r="AE112" s="12">
        <v>0.24714450153098702</v>
      </c>
      <c r="AF112" s="12">
        <f t="shared" si="61"/>
        <v>0.24714450153098702</v>
      </c>
      <c r="AK112" s="12">
        <f t="shared" si="49"/>
        <v>0.34802130506381229</v>
      </c>
      <c r="AM112" s="12">
        <f t="shared" si="50"/>
        <v>0.504</v>
      </c>
      <c r="AN112" s="37"/>
      <c r="AO112" s="12">
        <f t="shared" si="51"/>
        <v>3.5704228868582731E-2</v>
      </c>
      <c r="AP112" s="12">
        <f t="shared" si="52"/>
        <v>14884.900860469697</v>
      </c>
      <c r="AQ112" s="12">
        <f t="shared" si="53"/>
        <v>37038.668363938508</v>
      </c>
      <c r="AR112" s="12">
        <f t="shared" si="54"/>
        <v>8902.3355351962255</v>
      </c>
      <c r="AS112" s="12">
        <f t="shared" si="62"/>
        <v>14884.900860469697</v>
      </c>
      <c r="AT112" s="12">
        <v>14884.900860469697</v>
      </c>
      <c r="AU112" s="12">
        <f t="shared" si="63"/>
        <v>37038.668363938508</v>
      </c>
      <c r="AV112" s="12">
        <f t="shared" si="64"/>
        <v>37038.668363938508</v>
      </c>
      <c r="AW112" s="12">
        <f t="shared" si="65"/>
        <v>8902.3355351962255</v>
      </c>
      <c r="AX112" s="12">
        <f t="shared" si="66"/>
        <v>8902.3355351962255</v>
      </c>
      <c r="AY112" s="12">
        <f t="shared" si="67"/>
        <v>0.24714450153098702</v>
      </c>
      <c r="AZ112" s="12">
        <f t="shared" si="67"/>
        <v>0.24714450153098702</v>
      </c>
      <c r="BA112" s="12">
        <f t="shared" si="68"/>
        <v>0.504</v>
      </c>
      <c r="BB112" s="12">
        <f t="shared" si="69"/>
        <v>0.504</v>
      </c>
      <c r="BC112" s="12">
        <f t="shared" si="70"/>
        <v>1686.8779842998313</v>
      </c>
      <c r="BD112" s="12">
        <f t="shared" si="70"/>
        <v>1686.8779842998313</v>
      </c>
      <c r="BE112" s="12">
        <f t="shared" si="71"/>
        <v>0.34802130506381229</v>
      </c>
      <c r="BF112" s="12">
        <f t="shared" si="55"/>
        <v>1599.6205389682646</v>
      </c>
      <c r="BG112" s="12">
        <f t="shared" si="72"/>
        <v>0.504</v>
      </c>
      <c r="BH112" s="37"/>
      <c r="BI112" s="12">
        <f t="shared" si="73"/>
        <v>3.5704228868582731E-2</v>
      </c>
      <c r="BJ112" s="12">
        <f t="shared" si="80"/>
        <v>0.34316858683813778</v>
      </c>
      <c r="BK112" s="12">
        <f t="shared" si="80"/>
        <v>1.2547837105915542</v>
      </c>
      <c r="BL112" s="12">
        <f t="shared" si="80"/>
        <v>-0.17086508524556424</v>
      </c>
      <c r="BM112" s="12">
        <f t="shared" si="79"/>
        <v>0.34316858683813778</v>
      </c>
      <c r="BN112" s="12">
        <f t="shared" si="79"/>
        <v>0.34316858683813778</v>
      </c>
      <c r="BO112" s="12">
        <f t="shared" si="79"/>
        <v>1.2547837105915542</v>
      </c>
      <c r="BP112" s="12">
        <f t="shared" si="79"/>
        <v>1.2547837105915542</v>
      </c>
      <c r="BQ112" s="12">
        <f t="shared" si="79"/>
        <v>-0.17086508524556424</v>
      </c>
      <c r="BR112" s="12">
        <f t="shared" si="79"/>
        <v>-0.17086508524556424</v>
      </c>
      <c r="BS112" s="12">
        <v>-1.3977820869741717</v>
      </c>
      <c r="BT112" s="12">
        <f t="shared" si="74"/>
        <v>-1.3977820869741717</v>
      </c>
      <c r="BU112" s="12">
        <f t="shared" si="74"/>
        <v>-0.68517901091076838</v>
      </c>
      <c r="BV112" s="12">
        <f t="shared" si="56"/>
        <v>-0.68517901091076838</v>
      </c>
      <c r="BW112" s="12">
        <f t="shared" si="75"/>
        <v>0.94518093454259278</v>
      </c>
      <c r="BX112" s="12">
        <f t="shared" si="75"/>
        <v>0.94518093454259278</v>
      </c>
      <c r="BY112" s="12">
        <f t="shared" si="76"/>
        <v>0.34802130506381229</v>
      </c>
      <c r="BZ112" s="12">
        <f t="shared" si="77"/>
        <v>0.89206789859809354</v>
      </c>
      <c r="CA112" s="12">
        <f t="shared" si="78"/>
        <v>-0.68517901091076838</v>
      </c>
    </row>
    <row r="113" spans="1:79" x14ac:dyDescent="0.25">
      <c r="A113" s="10">
        <v>1981</v>
      </c>
      <c r="B113" s="6">
        <v>5.7512741396440144E-2</v>
      </c>
      <c r="C113" s="10">
        <v>831931</v>
      </c>
      <c r="D113" s="6">
        <v>723536.86676030036</v>
      </c>
      <c r="E113" s="6">
        <v>174001</v>
      </c>
      <c r="F113" s="6">
        <v>0.34600225259065959</v>
      </c>
      <c r="G113" s="6">
        <v>56357.5</v>
      </c>
      <c r="H113" s="6">
        <v>0.5</v>
      </c>
      <c r="I113" s="6">
        <v>0.5</v>
      </c>
      <c r="J113" s="4">
        <v>0.36241752152927081</v>
      </c>
      <c r="K113" s="6">
        <v>12311</v>
      </c>
      <c r="L113" s="6">
        <v>24430</v>
      </c>
      <c r="M113" s="8">
        <v>0.504</v>
      </c>
      <c r="N113" s="12">
        <v>148198</v>
      </c>
      <c r="O113" s="12">
        <f t="shared" si="43"/>
        <v>0.11189253117476716</v>
      </c>
      <c r="P113" s="8">
        <v>27039</v>
      </c>
      <c r="Q113" s="8">
        <v>2609</v>
      </c>
      <c r="R113" s="8">
        <v>33.636417879916785</v>
      </c>
      <c r="S113" s="8">
        <f t="shared" si="57"/>
        <v>0.25325692789623849</v>
      </c>
      <c r="T113" s="36"/>
      <c r="U113" s="4">
        <f t="shared" si="81"/>
        <v>5.7512741396440144E-2</v>
      </c>
      <c r="V113" s="29">
        <f t="shared" si="81"/>
        <v>831931</v>
      </c>
      <c r="W113" s="29">
        <f t="shared" si="45"/>
        <v>2091133.3996899892</v>
      </c>
      <c r="X113" s="29">
        <f t="shared" si="46"/>
        <v>502889.78958137915</v>
      </c>
      <c r="Y113" s="12">
        <f t="shared" si="82"/>
        <v>415965.5</v>
      </c>
      <c r="Z113" s="12">
        <f t="shared" si="82"/>
        <v>415965.5</v>
      </c>
      <c r="AA113" s="12">
        <f t="shared" si="47"/>
        <v>1045566.6998449946</v>
      </c>
      <c r="AB113" s="12">
        <f t="shared" si="48"/>
        <v>1045566.6998449946</v>
      </c>
      <c r="AC113" s="12">
        <f t="shared" si="59"/>
        <v>251444.89479068958</v>
      </c>
      <c r="AD113" s="12">
        <f t="shared" si="60"/>
        <v>251444.89479068958</v>
      </c>
      <c r="AE113" s="12">
        <v>0.22621037345983711</v>
      </c>
      <c r="AF113" s="12">
        <f t="shared" si="61"/>
        <v>0.22621037345983711</v>
      </c>
      <c r="AK113" s="12">
        <f t="shared" si="49"/>
        <v>0.36241752152927081</v>
      </c>
      <c r="AM113" s="12">
        <f t="shared" si="50"/>
        <v>0.504</v>
      </c>
      <c r="AN113" s="37"/>
      <c r="AO113" s="12">
        <f t="shared" si="51"/>
        <v>5.7512741396440144E-2</v>
      </c>
      <c r="AP113" s="12">
        <f t="shared" si="52"/>
        <v>14761.673246684115</v>
      </c>
      <c r="AQ113" s="12">
        <f t="shared" si="53"/>
        <v>37104.793500243788</v>
      </c>
      <c r="AR113" s="12">
        <f t="shared" si="54"/>
        <v>8923.2096807235794</v>
      </c>
      <c r="AS113" s="12">
        <f t="shared" si="62"/>
        <v>14761.673246684115</v>
      </c>
      <c r="AT113" s="12">
        <v>14761.673246684115</v>
      </c>
      <c r="AU113" s="12">
        <f t="shared" si="63"/>
        <v>37104.793500243788</v>
      </c>
      <c r="AV113" s="12">
        <f t="shared" si="64"/>
        <v>37104.793500243788</v>
      </c>
      <c r="AW113" s="12">
        <f t="shared" si="65"/>
        <v>8923.2096807235794</v>
      </c>
      <c r="AX113" s="12">
        <f t="shared" si="66"/>
        <v>8923.2096807235794</v>
      </c>
      <c r="AY113" s="12">
        <f t="shared" si="67"/>
        <v>0.22621037345983711</v>
      </c>
      <c r="AZ113" s="12">
        <f t="shared" si="67"/>
        <v>0.22621037345983711</v>
      </c>
      <c r="BA113" s="12">
        <f t="shared" si="68"/>
        <v>0.504</v>
      </c>
      <c r="BB113" s="12">
        <f t="shared" si="69"/>
        <v>0.504</v>
      </c>
      <c r="BC113" s="12">
        <f t="shared" si="70"/>
        <v>1778.8847846561539</v>
      </c>
      <c r="BD113" s="12">
        <f t="shared" si="70"/>
        <v>1778.8847846561539</v>
      </c>
      <c r="BE113" s="12">
        <f t="shared" si="71"/>
        <v>0.36241752152927081</v>
      </c>
      <c r="BF113" s="12">
        <f t="shared" si="55"/>
        <v>1643.6662893243717</v>
      </c>
      <c r="BG113" s="12">
        <f t="shared" si="72"/>
        <v>0.504</v>
      </c>
      <c r="BH113" s="37"/>
      <c r="BI113" s="12">
        <f t="shared" si="73"/>
        <v>5.7512741396440144E-2</v>
      </c>
      <c r="BJ113" s="12">
        <f t="shared" si="80"/>
        <v>0.33485542910103966</v>
      </c>
      <c r="BK113" s="12">
        <f t="shared" si="80"/>
        <v>1.2565674188828793</v>
      </c>
      <c r="BL113" s="12">
        <f t="shared" si="80"/>
        <v>-0.1685230356963279</v>
      </c>
      <c r="BM113" s="12">
        <f t="shared" si="79"/>
        <v>0.33485542910103966</v>
      </c>
      <c r="BN113" s="12">
        <f t="shared" si="79"/>
        <v>0.33485542910103966</v>
      </c>
      <c r="BO113" s="12">
        <f t="shared" si="79"/>
        <v>1.2565674188828793</v>
      </c>
      <c r="BP113" s="12">
        <f t="shared" si="79"/>
        <v>1.2565674188828793</v>
      </c>
      <c r="BQ113" s="12">
        <f t="shared" si="79"/>
        <v>-0.1685230356963279</v>
      </c>
      <c r="BR113" s="12">
        <f t="shared" si="79"/>
        <v>-0.1685230356963279</v>
      </c>
      <c r="BS113" s="12">
        <v>-1.4862898566706626</v>
      </c>
      <c r="BT113" s="12">
        <f t="shared" si="74"/>
        <v>-1.4862898566706626</v>
      </c>
      <c r="BU113" s="12">
        <f t="shared" si="74"/>
        <v>-0.68517901091076838</v>
      </c>
      <c r="BV113" s="12">
        <f t="shared" si="56"/>
        <v>-0.68517901091076838</v>
      </c>
      <c r="BW113" s="12">
        <f t="shared" si="75"/>
        <v>0.99828810310564053</v>
      </c>
      <c r="BX113" s="12">
        <f t="shared" si="75"/>
        <v>0.99828810310564053</v>
      </c>
      <c r="BY113" s="12">
        <f t="shared" si="76"/>
        <v>0.36241752152927081</v>
      </c>
      <c r="BZ113" s="12">
        <f t="shared" si="77"/>
        <v>0.91923074962518048</v>
      </c>
      <c r="CA113" s="12">
        <f t="shared" si="78"/>
        <v>-0.68517901091076838</v>
      </c>
    </row>
    <row r="114" spans="1:79" x14ac:dyDescent="0.25">
      <c r="A114" s="10">
        <v>1982</v>
      </c>
      <c r="B114" s="6">
        <v>2.9449890273141825E-2</v>
      </c>
      <c r="C114" s="10">
        <v>848700</v>
      </c>
      <c r="D114" s="6">
        <v>748309.27059807756</v>
      </c>
      <c r="E114" s="6">
        <v>192037</v>
      </c>
      <c r="F114" s="6">
        <v>0.3731565924354896</v>
      </c>
      <c r="G114" s="6">
        <v>56290.665999999997</v>
      </c>
      <c r="H114" s="6">
        <v>0.5</v>
      </c>
      <c r="I114" s="6">
        <v>0.5</v>
      </c>
      <c r="J114" s="4">
        <v>0.38513792416306081</v>
      </c>
      <c r="K114" s="6">
        <v>11744</v>
      </c>
      <c r="L114" s="6">
        <v>23951</v>
      </c>
      <c r="M114" s="8">
        <v>0.49</v>
      </c>
      <c r="N114" s="12">
        <v>155821</v>
      </c>
      <c r="O114" s="12">
        <f t="shared" si="43"/>
        <v>9.987396947159155E-2</v>
      </c>
      <c r="P114" s="8">
        <v>26826</v>
      </c>
      <c r="Q114" s="8">
        <v>2875</v>
      </c>
      <c r="R114" s="8">
        <v>33.56560224036771</v>
      </c>
      <c r="S114" s="8">
        <f t="shared" si="57"/>
        <v>0.24973587168513353</v>
      </c>
      <c r="T114" s="36"/>
      <c r="U114" s="4">
        <f t="shared" si="81"/>
        <v>2.9449890273141825E-2</v>
      </c>
      <c r="V114" s="29">
        <f t="shared" si="81"/>
        <v>848700</v>
      </c>
      <c r="W114" s="29">
        <f t="shared" si="45"/>
        <v>2005349.1905745801</v>
      </c>
      <c r="X114" s="29">
        <f t="shared" si="46"/>
        <v>514628.45328988496</v>
      </c>
      <c r="Y114" s="12">
        <f t="shared" si="82"/>
        <v>424350</v>
      </c>
      <c r="Z114" s="12">
        <f t="shared" si="82"/>
        <v>424350</v>
      </c>
      <c r="AA114" s="12">
        <f t="shared" si="47"/>
        <v>1002674.5952872901</v>
      </c>
      <c r="AB114" s="12">
        <f t="shared" si="48"/>
        <v>1002674.5952872901</v>
      </c>
      <c r="AC114" s="12">
        <f t="shared" si="59"/>
        <v>257314.22664494248</v>
      </c>
      <c r="AD114" s="12">
        <f t="shared" si="60"/>
        <v>257314.22664494248</v>
      </c>
      <c r="AE114" s="12">
        <v>0.21975839136720279</v>
      </c>
      <c r="AF114" s="12">
        <f t="shared" si="61"/>
        <v>0.21975839136720279</v>
      </c>
      <c r="AK114" s="12">
        <f t="shared" si="49"/>
        <v>0.38513792416306081</v>
      </c>
      <c r="AM114" s="12">
        <f t="shared" si="50"/>
        <v>0.49</v>
      </c>
      <c r="AN114" s="37"/>
      <c r="AO114" s="12">
        <f t="shared" si="51"/>
        <v>2.9449890273141825E-2</v>
      </c>
      <c r="AP114" s="12">
        <f t="shared" si="52"/>
        <v>15077.099993807144</v>
      </c>
      <c r="AQ114" s="12">
        <f t="shared" si="53"/>
        <v>35624.897217854559</v>
      </c>
      <c r="AR114" s="12">
        <f t="shared" si="54"/>
        <v>9142.3408152585198</v>
      </c>
      <c r="AS114" s="12">
        <f t="shared" si="62"/>
        <v>15077.099993807144</v>
      </c>
      <c r="AT114" s="12">
        <v>15077.099993807144</v>
      </c>
      <c r="AU114" s="12">
        <f t="shared" si="63"/>
        <v>35624.897217854559</v>
      </c>
      <c r="AV114" s="12">
        <f t="shared" si="64"/>
        <v>35624.897217854559</v>
      </c>
      <c r="AW114" s="12">
        <f t="shared" si="65"/>
        <v>9142.3408152585198</v>
      </c>
      <c r="AX114" s="12">
        <f t="shared" si="66"/>
        <v>9142.3408152585198</v>
      </c>
      <c r="AY114" s="12">
        <f t="shared" si="67"/>
        <v>0.21975839136720279</v>
      </c>
      <c r="AZ114" s="12">
        <f t="shared" si="67"/>
        <v>0.21975839136720279</v>
      </c>
      <c r="BA114" s="12">
        <f t="shared" si="68"/>
        <v>0.49</v>
      </c>
      <c r="BB114" s="12">
        <f t="shared" si="69"/>
        <v>0.49</v>
      </c>
      <c r="BC114" s="12">
        <f t="shared" si="70"/>
        <v>1876.8514575920353</v>
      </c>
      <c r="BD114" s="12">
        <f t="shared" si="70"/>
        <v>1876.8514575920353</v>
      </c>
      <c r="BE114" s="12">
        <f t="shared" si="71"/>
        <v>0.38513792416306081</v>
      </c>
      <c r="BF114" s="12">
        <f t="shared" si="55"/>
        <v>1716.1493468886724</v>
      </c>
      <c r="BG114" s="12">
        <f t="shared" si="72"/>
        <v>0.49</v>
      </c>
      <c r="BH114" s="37"/>
      <c r="BI114" s="12">
        <f t="shared" si="73"/>
        <v>2.9449890273141825E-2</v>
      </c>
      <c r="BJ114" s="12">
        <f t="shared" si="80"/>
        <v>0.35599828874065664</v>
      </c>
      <c r="BK114" s="12">
        <f t="shared" si="80"/>
        <v>1.2158660062291937</v>
      </c>
      <c r="BL114" s="12">
        <f t="shared" si="80"/>
        <v>-0.14426228786402395</v>
      </c>
      <c r="BM114" s="12">
        <f t="shared" si="79"/>
        <v>0.35599828874065664</v>
      </c>
      <c r="BN114" s="12">
        <f t="shared" si="79"/>
        <v>0.35599828874065664</v>
      </c>
      <c r="BO114" s="12">
        <f t="shared" si="79"/>
        <v>1.2158660062291937</v>
      </c>
      <c r="BP114" s="12">
        <f t="shared" si="79"/>
        <v>1.2158660062291937</v>
      </c>
      <c r="BQ114" s="12">
        <f t="shared" si="79"/>
        <v>-0.14426228786402395</v>
      </c>
      <c r="BR114" s="12">
        <f t="shared" si="79"/>
        <v>-0.14426228786402395</v>
      </c>
      <c r="BS114" s="12">
        <v>-1.5152265571745724</v>
      </c>
      <c r="BT114" s="12">
        <f t="shared" si="74"/>
        <v>-1.5152265571745724</v>
      </c>
      <c r="BU114" s="12">
        <f t="shared" si="74"/>
        <v>-0.71334988787746478</v>
      </c>
      <c r="BV114" s="12">
        <f t="shared" si="56"/>
        <v>-0.71334988787746478</v>
      </c>
      <c r="BW114" s="12">
        <f t="shared" si="75"/>
        <v>1.0518970768941001</v>
      </c>
      <c r="BX114" s="12">
        <f t="shared" si="75"/>
        <v>1.0518970768941001</v>
      </c>
      <c r="BY114" s="12">
        <f t="shared" si="76"/>
        <v>0.38513792416306081</v>
      </c>
      <c r="BZ114" s="12">
        <f t="shared" si="77"/>
        <v>0.9623844898899313</v>
      </c>
      <c r="CA114" s="12">
        <f t="shared" si="78"/>
        <v>-0.71334988787746478</v>
      </c>
    </row>
    <row r="115" spans="1:79" x14ac:dyDescent="0.25">
      <c r="A115" s="10">
        <v>1983</v>
      </c>
      <c r="B115" s="6">
        <v>2.7868935144679217E-2</v>
      </c>
      <c r="C115" s="10">
        <v>884520</v>
      </c>
      <c r="D115" s="6">
        <v>772106.85756090796</v>
      </c>
      <c r="E115" s="6">
        <v>212066</v>
      </c>
      <c r="F115" s="6">
        <v>0.39375367430922986</v>
      </c>
      <c r="G115" s="6">
        <v>56315.716999999997</v>
      </c>
      <c r="H115" s="6">
        <v>0.5</v>
      </c>
      <c r="I115" s="6">
        <v>0.5</v>
      </c>
      <c r="J115" s="4">
        <v>0.36895318140537164</v>
      </c>
      <c r="K115" s="6">
        <v>11300</v>
      </c>
      <c r="L115" s="6">
        <v>23775</v>
      </c>
      <c r="M115" s="8">
        <v>0.47499999999999998</v>
      </c>
      <c r="N115" s="12">
        <v>167089</v>
      </c>
      <c r="O115" s="12">
        <f t="shared" si="43"/>
        <v>8.9904817196608144E-2</v>
      </c>
      <c r="P115" s="8">
        <v>26856</v>
      </c>
      <c r="Q115" s="8">
        <v>3081</v>
      </c>
      <c r="R115" s="8">
        <v>33.452861534558608</v>
      </c>
      <c r="S115" s="8">
        <f t="shared" si="57"/>
        <v>0.24679208339046857</v>
      </c>
      <c r="T115" s="36"/>
      <c r="U115" s="4">
        <f t="shared" si="81"/>
        <v>2.7868935144679217E-2</v>
      </c>
      <c r="V115" s="29">
        <f t="shared" si="81"/>
        <v>884520</v>
      </c>
      <c r="W115" s="29">
        <f t="shared" si="45"/>
        <v>1960888.0067352536</v>
      </c>
      <c r="X115" s="29">
        <f t="shared" si="46"/>
        <v>538575.29170243745</v>
      </c>
      <c r="Y115" s="12">
        <f t="shared" si="82"/>
        <v>442260</v>
      </c>
      <c r="Z115" s="12">
        <f t="shared" si="82"/>
        <v>442260</v>
      </c>
      <c r="AA115" s="12">
        <f t="shared" si="47"/>
        <v>980444.00336762681</v>
      </c>
      <c r="AB115" s="12">
        <f t="shared" si="48"/>
        <v>980444.00336762681</v>
      </c>
      <c r="AC115" s="12">
        <f t="shared" si="59"/>
        <v>269287.64585121872</v>
      </c>
      <c r="AD115" s="12">
        <f t="shared" si="60"/>
        <v>269287.64585121872</v>
      </c>
      <c r="AE115" s="12">
        <v>0.21481032065961542</v>
      </c>
      <c r="AF115" s="12">
        <f t="shared" si="61"/>
        <v>0.21481032065961542</v>
      </c>
      <c r="AK115" s="12">
        <f t="shared" si="49"/>
        <v>0.36895318140537164</v>
      </c>
      <c r="AM115" s="12">
        <f t="shared" si="50"/>
        <v>0.47499999999999998</v>
      </c>
      <c r="AN115" s="37"/>
      <c r="AO115" s="12">
        <f t="shared" si="51"/>
        <v>2.7868935144679217E-2</v>
      </c>
      <c r="AP115" s="12">
        <f t="shared" si="52"/>
        <v>15706.450119422258</v>
      </c>
      <c r="AQ115" s="12">
        <f t="shared" si="53"/>
        <v>34819.551471488034</v>
      </c>
      <c r="AR115" s="12">
        <f t="shared" si="54"/>
        <v>9563.4987955926663</v>
      </c>
      <c r="AS115" s="12">
        <f t="shared" si="62"/>
        <v>15706.450119422258</v>
      </c>
      <c r="AT115" s="12">
        <v>15706.450119422258</v>
      </c>
      <c r="AU115" s="12">
        <f t="shared" si="63"/>
        <v>34819.551471488034</v>
      </c>
      <c r="AV115" s="12">
        <f t="shared" si="64"/>
        <v>34819.551471488034</v>
      </c>
      <c r="AW115" s="12">
        <f t="shared" si="65"/>
        <v>9563.4987955926663</v>
      </c>
      <c r="AX115" s="12">
        <f t="shared" si="66"/>
        <v>9563.4987955926663</v>
      </c>
      <c r="AY115" s="12">
        <f t="shared" si="67"/>
        <v>0.21481032065961542</v>
      </c>
      <c r="AZ115" s="12">
        <f t="shared" si="67"/>
        <v>0.21481032065961542</v>
      </c>
      <c r="BA115" s="12">
        <f t="shared" si="68"/>
        <v>0.47499999999999998</v>
      </c>
      <c r="BB115" s="12">
        <f t="shared" si="69"/>
        <v>0.47499999999999998</v>
      </c>
      <c r="BC115" s="12">
        <f t="shared" si="70"/>
        <v>2000.2878053170921</v>
      </c>
      <c r="BD115" s="12">
        <f t="shared" si="70"/>
        <v>2000.2878053170921</v>
      </c>
      <c r="BE115" s="12">
        <f t="shared" si="71"/>
        <v>0.36895318140537164</v>
      </c>
      <c r="BF115" s="12">
        <f t="shared" si="55"/>
        <v>1815.0944577342307</v>
      </c>
      <c r="BG115" s="12">
        <f t="shared" si="72"/>
        <v>0.47499999999999998</v>
      </c>
      <c r="BH115" s="37"/>
      <c r="BI115" s="12">
        <f t="shared" si="73"/>
        <v>2.7868935144679217E-2</v>
      </c>
      <c r="BJ115" s="12">
        <f t="shared" si="80"/>
        <v>0.3968927163737978</v>
      </c>
      <c r="BK115" s="12">
        <f t="shared" si="80"/>
        <v>1.1930003056672025</v>
      </c>
      <c r="BL115" s="12">
        <f t="shared" si="80"/>
        <v>-9.922510433208459E-2</v>
      </c>
      <c r="BM115" s="12">
        <f t="shared" si="79"/>
        <v>0.3968927163737978</v>
      </c>
      <c r="BN115" s="12">
        <f t="shared" si="79"/>
        <v>0.3968927163737978</v>
      </c>
      <c r="BO115" s="12">
        <f t="shared" si="79"/>
        <v>1.1930003056672025</v>
      </c>
      <c r="BP115" s="12">
        <f t="shared" si="79"/>
        <v>1.1930003056672025</v>
      </c>
      <c r="BQ115" s="12">
        <f t="shared" si="79"/>
        <v>-9.922510433208459E-2</v>
      </c>
      <c r="BR115" s="12">
        <f t="shared" si="79"/>
        <v>-9.922510433208459E-2</v>
      </c>
      <c r="BS115" s="12">
        <v>-1.5379998697381116</v>
      </c>
      <c r="BT115" s="12">
        <f t="shared" si="74"/>
        <v>-1.5379998697381116</v>
      </c>
      <c r="BU115" s="12">
        <f t="shared" si="74"/>
        <v>-0.74444047494749588</v>
      </c>
      <c r="BV115" s="12">
        <f t="shared" si="56"/>
        <v>-0.74444047494749588</v>
      </c>
      <c r="BW115" s="12">
        <f t="shared" si="75"/>
        <v>1.1155925334903154</v>
      </c>
      <c r="BX115" s="12">
        <f t="shared" si="75"/>
        <v>1.1155925334903154</v>
      </c>
      <c r="BY115" s="12">
        <f t="shared" si="76"/>
        <v>0.36895318140537164</v>
      </c>
      <c r="BZ115" s="12">
        <f t="shared" si="77"/>
        <v>1.0184389698162288</v>
      </c>
      <c r="CA115" s="12">
        <f t="shared" si="78"/>
        <v>-0.74444047494749588</v>
      </c>
    </row>
    <row r="116" spans="1:79" x14ac:dyDescent="0.25">
      <c r="A116" s="10">
        <v>1984</v>
      </c>
      <c r="B116" s="6">
        <v>3.3127333153422853E-2</v>
      </c>
      <c r="C116" s="10">
        <v>904639</v>
      </c>
      <c r="D116" s="6">
        <v>808026.08967480191</v>
      </c>
      <c r="E116" s="6">
        <v>228929</v>
      </c>
      <c r="F116" s="6">
        <v>0.41401487223080147</v>
      </c>
      <c r="G116" s="6">
        <v>56409.31</v>
      </c>
      <c r="H116" s="6">
        <v>0.5</v>
      </c>
      <c r="I116" s="6">
        <v>0.5</v>
      </c>
      <c r="J116" s="4">
        <v>0.37007332236074358</v>
      </c>
      <c r="K116" s="6">
        <v>10774</v>
      </c>
      <c r="L116" s="6">
        <v>24285</v>
      </c>
      <c r="M116" s="8">
        <v>0.44400000000000001</v>
      </c>
      <c r="N116" s="12">
        <v>177847</v>
      </c>
      <c r="O116" s="12">
        <f t="shared" si="43"/>
        <v>7.4753839949657563E-2</v>
      </c>
      <c r="P116" s="8">
        <v>27526</v>
      </c>
      <c r="Q116" s="8">
        <v>3241</v>
      </c>
      <c r="R116" s="8">
        <v>33.571922310795124</v>
      </c>
      <c r="S116" s="8">
        <f t="shared" si="57"/>
        <v>0.24682546601929678</v>
      </c>
      <c r="T116" s="36"/>
      <c r="U116" s="4">
        <f t="shared" si="81"/>
        <v>3.3127333153422853E-2</v>
      </c>
      <c r="V116" s="29">
        <f t="shared" si="81"/>
        <v>904639</v>
      </c>
      <c r="W116" s="29">
        <f t="shared" si="45"/>
        <v>1951683.7289466993</v>
      </c>
      <c r="X116" s="29">
        <f t="shared" si="46"/>
        <v>552948.73531107989</v>
      </c>
      <c r="Y116" s="12">
        <f t="shared" si="82"/>
        <v>452319.5</v>
      </c>
      <c r="Z116" s="12">
        <f t="shared" si="82"/>
        <v>452319.5</v>
      </c>
      <c r="AA116" s="12">
        <f t="shared" si="47"/>
        <v>975841.86447334965</v>
      </c>
      <c r="AB116" s="12">
        <f t="shared" si="48"/>
        <v>975841.86447334965</v>
      </c>
      <c r="AC116" s="12">
        <f t="shared" si="59"/>
        <v>276474.36765553994</v>
      </c>
      <c r="AD116" s="12">
        <f t="shared" si="60"/>
        <v>276474.36765553994</v>
      </c>
      <c r="AE116" s="12">
        <v>0.21388491278196753</v>
      </c>
      <c r="AF116" s="12">
        <f t="shared" si="61"/>
        <v>0.21388491278196753</v>
      </c>
      <c r="AK116" s="12">
        <f t="shared" si="49"/>
        <v>0.37007332236074358</v>
      </c>
      <c r="AM116" s="12">
        <f t="shared" si="50"/>
        <v>0.44400000000000001</v>
      </c>
      <c r="AN116" s="37"/>
      <c r="AO116" s="12">
        <f t="shared" si="51"/>
        <v>3.3127333153422853E-2</v>
      </c>
      <c r="AP116" s="12">
        <f t="shared" si="52"/>
        <v>16037.051330711191</v>
      </c>
      <c r="AQ116" s="12">
        <f t="shared" si="53"/>
        <v>34598.610210738254</v>
      </c>
      <c r="AR116" s="12">
        <f t="shared" si="54"/>
        <v>9802.4374932272676</v>
      </c>
      <c r="AS116" s="12">
        <f t="shared" si="62"/>
        <v>16037.051330711191</v>
      </c>
      <c r="AT116" s="12">
        <v>16037.051330711191</v>
      </c>
      <c r="AU116" s="12">
        <f t="shared" si="63"/>
        <v>34598.610210738254</v>
      </c>
      <c r="AV116" s="12">
        <f t="shared" si="64"/>
        <v>34598.610210738254</v>
      </c>
      <c r="AW116" s="12">
        <f t="shared" si="65"/>
        <v>9802.4374932272676</v>
      </c>
      <c r="AX116" s="12">
        <f t="shared" si="66"/>
        <v>9802.4374932272676</v>
      </c>
      <c r="AY116" s="12">
        <f t="shared" si="67"/>
        <v>0.21388491278196753</v>
      </c>
      <c r="AZ116" s="12">
        <f t="shared" si="67"/>
        <v>0.21388491278196753</v>
      </c>
      <c r="BA116" s="12">
        <f t="shared" si="68"/>
        <v>0.44400000000000001</v>
      </c>
      <c r="BB116" s="12">
        <f t="shared" si="69"/>
        <v>0.44400000000000001</v>
      </c>
      <c r="BC116" s="12">
        <f t="shared" si="70"/>
        <v>2052.4889013846205</v>
      </c>
      <c r="BD116" s="12">
        <f t="shared" si="70"/>
        <v>2052.4889013846205</v>
      </c>
      <c r="BE116" s="12">
        <f t="shared" si="71"/>
        <v>0.37007332236074358</v>
      </c>
      <c r="BF116" s="12">
        <f t="shared" si="55"/>
        <v>1856.6666951552959</v>
      </c>
      <c r="BG116" s="12">
        <f t="shared" si="72"/>
        <v>0.44400000000000001</v>
      </c>
      <c r="BH116" s="37"/>
      <c r="BI116" s="12">
        <f t="shared" si="73"/>
        <v>3.3127333153422853E-2</v>
      </c>
      <c r="BJ116" s="12">
        <f t="shared" si="80"/>
        <v>0.41772300604661888</v>
      </c>
      <c r="BK116" s="12">
        <f t="shared" si="80"/>
        <v>1.186634766694642</v>
      </c>
      <c r="BL116" s="12">
        <f t="shared" si="80"/>
        <v>-7.4547668694013608E-2</v>
      </c>
      <c r="BM116" s="12">
        <f t="shared" si="79"/>
        <v>0.41772300604661888</v>
      </c>
      <c r="BN116" s="12">
        <f t="shared" si="79"/>
        <v>0.41772300604661888</v>
      </c>
      <c r="BO116" s="12">
        <f t="shared" si="79"/>
        <v>1.186634766694642</v>
      </c>
      <c r="BP116" s="12">
        <f t="shared" si="79"/>
        <v>1.186634766694642</v>
      </c>
      <c r="BQ116" s="12">
        <f t="shared" si="79"/>
        <v>-7.4547668694013608E-2</v>
      </c>
      <c r="BR116" s="12">
        <f t="shared" si="79"/>
        <v>-7.4547668694013608E-2</v>
      </c>
      <c r="BS116" s="12">
        <v>-1.5423171993600615</v>
      </c>
      <c r="BT116" s="12">
        <f t="shared" si="74"/>
        <v>-1.5423171993600615</v>
      </c>
      <c r="BU116" s="12">
        <f t="shared" si="74"/>
        <v>-0.81193071654991233</v>
      </c>
      <c r="BV116" s="12">
        <f t="shared" si="56"/>
        <v>-0.81193071654991233</v>
      </c>
      <c r="BW116" s="12">
        <f t="shared" si="75"/>
        <v>1.1413546155902701</v>
      </c>
      <c r="BX116" s="12">
        <f t="shared" si="75"/>
        <v>1.1413546155902701</v>
      </c>
      <c r="BY116" s="12">
        <f t="shared" si="76"/>
        <v>0.37007332236074358</v>
      </c>
      <c r="BZ116" s="12">
        <f t="shared" si="77"/>
        <v>1.0410842412398669</v>
      </c>
      <c r="CA116" s="12">
        <f t="shared" si="78"/>
        <v>-0.81193071654991233</v>
      </c>
    </row>
    <row r="117" spans="1:79" x14ac:dyDescent="0.25">
      <c r="A117" s="10">
        <v>1985</v>
      </c>
      <c r="B117" s="6">
        <v>5.6202562373374045E-2</v>
      </c>
      <c r="C117" s="10">
        <v>942519</v>
      </c>
      <c r="D117" s="6">
        <v>867351.85713121505</v>
      </c>
      <c r="E117" s="6">
        <v>250793</v>
      </c>
      <c r="F117" s="6">
        <v>0.43725378480433819</v>
      </c>
      <c r="G117" s="6">
        <v>56554.003000000004</v>
      </c>
      <c r="H117" s="6">
        <v>0.5</v>
      </c>
      <c r="I117" s="6">
        <v>0.5</v>
      </c>
      <c r="J117" s="4">
        <v>0.36958685087821141</v>
      </c>
      <c r="K117" s="6">
        <v>10819</v>
      </c>
      <c r="L117" s="6">
        <v>24592</v>
      </c>
      <c r="M117" s="8">
        <v>0.44</v>
      </c>
      <c r="N117" s="12">
        <v>181405</v>
      </c>
      <c r="O117" s="12">
        <f t="shared" si="43"/>
        <v>6.6479221850861747E-2</v>
      </c>
      <c r="P117" s="8">
        <v>27743</v>
      </c>
      <c r="Q117" s="8">
        <v>3151</v>
      </c>
      <c r="R117" s="8">
        <v>33.617029487050992</v>
      </c>
      <c r="S117" s="8">
        <f t="shared" si="57"/>
        <v>0.24832389826429427</v>
      </c>
      <c r="T117" s="36"/>
      <c r="U117" s="4">
        <f t="shared" si="81"/>
        <v>5.6202562373374045E-2</v>
      </c>
      <c r="V117" s="29">
        <f t="shared" si="81"/>
        <v>942519</v>
      </c>
      <c r="W117" s="29">
        <f t="shared" si="45"/>
        <v>1983634.8758406669</v>
      </c>
      <c r="X117" s="29">
        <f t="shared" si="46"/>
        <v>573563.93178443168</v>
      </c>
      <c r="Y117" s="12">
        <f t="shared" si="82"/>
        <v>471259.5</v>
      </c>
      <c r="Z117" s="12">
        <f t="shared" si="82"/>
        <v>471259.5</v>
      </c>
      <c r="AA117" s="12">
        <f t="shared" si="47"/>
        <v>991817.43792033347</v>
      </c>
      <c r="AB117" s="12">
        <f t="shared" si="48"/>
        <v>991817.43792033347</v>
      </c>
      <c r="AC117" s="12">
        <f t="shared" si="59"/>
        <v>286781.96589221584</v>
      </c>
      <c r="AD117" s="12">
        <f t="shared" si="60"/>
        <v>286781.96589221584</v>
      </c>
      <c r="AE117" s="12">
        <v>0.21650588413649699</v>
      </c>
      <c r="AF117" s="12">
        <f t="shared" si="61"/>
        <v>0.21650588413649699</v>
      </c>
      <c r="AK117" s="12">
        <f t="shared" si="49"/>
        <v>0.36958685087821141</v>
      </c>
      <c r="AM117" s="12">
        <f t="shared" si="50"/>
        <v>0.44</v>
      </c>
      <c r="AN117" s="37"/>
      <c r="AO117" s="12">
        <f t="shared" si="51"/>
        <v>5.6202562373374045E-2</v>
      </c>
      <c r="AP117" s="12">
        <f t="shared" si="52"/>
        <v>16665.822930341463</v>
      </c>
      <c r="AQ117" s="12">
        <f t="shared" si="53"/>
        <v>35075.056947616366</v>
      </c>
      <c r="AR117" s="12">
        <f t="shared" si="54"/>
        <v>10141.880350793765</v>
      </c>
      <c r="AS117" s="12">
        <f t="shared" si="62"/>
        <v>16665.822930341463</v>
      </c>
      <c r="AT117" s="12">
        <v>16665.822930341463</v>
      </c>
      <c r="AU117" s="12">
        <f t="shared" si="63"/>
        <v>35075.056947616366</v>
      </c>
      <c r="AV117" s="12">
        <f t="shared" si="64"/>
        <v>35075.056947616366</v>
      </c>
      <c r="AW117" s="12">
        <f t="shared" si="65"/>
        <v>10141.880350793765</v>
      </c>
      <c r="AX117" s="12">
        <f t="shared" si="66"/>
        <v>10141.880350793765</v>
      </c>
      <c r="AY117" s="12">
        <f t="shared" si="67"/>
        <v>0.21650588413649699</v>
      </c>
      <c r="AZ117" s="12">
        <f t="shared" si="67"/>
        <v>0.21650588413649699</v>
      </c>
      <c r="BA117" s="12">
        <f t="shared" si="68"/>
        <v>0.44</v>
      </c>
      <c r="BB117" s="12">
        <f t="shared" si="69"/>
        <v>0.44</v>
      </c>
      <c r="BC117" s="12">
        <f t="shared" si="70"/>
        <v>2106.1944063188653</v>
      </c>
      <c r="BD117" s="12">
        <f t="shared" si="70"/>
        <v>2106.1944063188653</v>
      </c>
      <c r="BE117" s="12">
        <f t="shared" si="71"/>
        <v>0.36958685087821141</v>
      </c>
      <c r="BF117" s="12">
        <f t="shared" si="55"/>
        <v>1913.4375201500166</v>
      </c>
      <c r="BG117" s="12">
        <f t="shared" si="72"/>
        <v>0.44</v>
      </c>
      <c r="BH117" s="37"/>
      <c r="BI117" s="12">
        <f t="shared" si="73"/>
        <v>5.6202562373374045E-2</v>
      </c>
      <c r="BJ117" s="12">
        <f t="shared" si="80"/>
        <v>0.45618134405647254</v>
      </c>
      <c r="BK117" s="12">
        <f t="shared" si="80"/>
        <v>1.2003115023402218</v>
      </c>
      <c r="BL117" s="12">
        <f t="shared" si="80"/>
        <v>-4.0505327336945077E-2</v>
      </c>
      <c r="BM117" s="12">
        <f t="shared" si="79"/>
        <v>0.45618134405647254</v>
      </c>
      <c r="BN117" s="12">
        <f t="shared" si="79"/>
        <v>0.45618134405647254</v>
      </c>
      <c r="BO117" s="12">
        <f t="shared" si="79"/>
        <v>1.2003115023402218</v>
      </c>
      <c r="BP117" s="12">
        <f t="shared" si="79"/>
        <v>1.2003115023402218</v>
      </c>
      <c r="BQ117" s="12">
        <f t="shared" si="79"/>
        <v>-4.0505327336945077E-2</v>
      </c>
      <c r="BR117" s="12">
        <f t="shared" si="79"/>
        <v>-4.0505327336945077E-2</v>
      </c>
      <c r="BS117" s="12">
        <v>-1.5301375534493498</v>
      </c>
      <c r="BT117" s="12">
        <f t="shared" si="74"/>
        <v>-1.5301375534493498</v>
      </c>
      <c r="BU117" s="12">
        <f t="shared" si="74"/>
        <v>-0.82098055206983023</v>
      </c>
      <c r="BV117" s="12">
        <f t="shared" si="56"/>
        <v>-0.82098055206983023</v>
      </c>
      <c r="BW117" s="12">
        <f t="shared" si="75"/>
        <v>1.1671841807689511</v>
      </c>
      <c r="BX117" s="12">
        <f t="shared" si="75"/>
        <v>1.1671841807689511</v>
      </c>
      <c r="BY117" s="12">
        <f t="shared" si="76"/>
        <v>0.36958685087821141</v>
      </c>
      <c r="BZ117" s="12">
        <f t="shared" si="77"/>
        <v>1.0712028338457493</v>
      </c>
      <c r="CA117" s="12">
        <f t="shared" si="78"/>
        <v>-0.82098055206983023</v>
      </c>
    </row>
    <row r="118" spans="1:79" x14ac:dyDescent="0.25">
      <c r="A118" s="10">
        <v>1986</v>
      </c>
      <c r="B118" s="6">
        <v>6.6727720579085242E-2</v>
      </c>
      <c r="C118" s="10">
        <v>972239</v>
      </c>
      <c r="D118" s="6">
        <v>928572.39437885117</v>
      </c>
      <c r="E118" s="6">
        <v>277116</v>
      </c>
      <c r="F118" s="6">
        <v>0.45671177560250104</v>
      </c>
      <c r="G118" s="6">
        <v>56683.834000000003</v>
      </c>
      <c r="H118" s="6">
        <v>0.5</v>
      </c>
      <c r="I118" s="6">
        <v>0.5</v>
      </c>
      <c r="J118" s="4">
        <v>0.37448123983358561</v>
      </c>
      <c r="K118" s="6">
        <v>10598</v>
      </c>
      <c r="L118" s="6">
        <v>24746</v>
      </c>
      <c r="M118" s="8">
        <v>0.42799999999999999</v>
      </c>
      <c r="N118" s="12">
        <v>179088</v>
      </c>
      <c r="O118" s="12">
        <f t="shared" si="43"/>
        <v>6.8732155671460848E-2</v>
      </c>
      <c r="P118" s="8">
        <v>27906</v>
      </c>
      <c r="Q118" s="8">
        <v>3160</v>
      </c>
      <c r="R118" s="8">
        <v>33.514175908776764</v>
      </c>
      <c r="S118" s="8">
        <f t="shared" si="57"/>
        <v>0.24765934358160424</v>
      </c>
      <c r="T118" s="36"/>
      <c r="U118" s="4">
        <f t="shared" si="81"/>
        <v>6.6727720579085242E-2</v>
      </c>
      <c r="V118" s="29">
        <f t="shared" si="81"/>
        <v>972239</v>
      </c>
      <c r="W118" s="29">
        <f t="shared" si="45"/>
        <v>2033169.3728585485</v>
      </c>
      <c r="X118" s="29">
        <f t="shared" si="46"/>
        <v>606763.42236725648</v>
      </c>
      <c r="Y118" s="12">
        <f t="shared" si="82"/>
        <v>486119.5</v>
      </c>
      <c r="Z118" s="12">
        <f t="shared" si="82"/>
        <v>486119.5</v>
      </c>
      <c r="AA118" s="12">
        <f t="shared" si="47"/>
        <v>1016584.6864292743</v>
      </c>
      <c r="AB118" s="12">
        <f t="shared" si="48"/>
        <v>1016584.6864292743</v>
      </c>
      <c r="AC118" s="12">
        <f t="shared" si="59"/>
        <v>303381.71118362824</v>
      </c>
      <c r="AD118" s="12">
        <f t="shared" si="60"/>
        <v>303381.71118362824</v>
      </c>
      <c r="AE118" s="12">
        <v>0.21603388792340214</v>
      </c>
      <c r="AF118" s="12">
        <f t="shared" si="61"/>
        <v>0.21603388792340214</v>
      </c>
      <c r="AK118" s="12">
        <f t="shared" si="49"/>
        <v>0.37448123983358561</v>
      </c>
      <c r="AM118" s="12">
        <f t="shared" si="50"/>
        <v>0.42799999999999999</v>
      </c>
      <c r="AN118" s="37"/>
      <c r="AO118" s="12">
        <f t="shared" si="51"/>
        <v>6.6727720579085242E-2</v>
      </c>
      <c r="AP118" s="12">
        <f t="shared" si="52"/>
        <v>17151.962586017027</v>
      </c>
      <c r="AQ118" s="12">
        <f t="shared" si="53"/>
        <v>35868.593025280337</v>
      </c>
      <c r="AR118" s="12">
        <f t="shared" si="54"/>
        <v>10704.346893106358</v>
      </c>
      <c r="AS118" s="12">
        <f t="shared" si="62"/>
        <v>17151.962586017027</v>
      </c>
      <c r="AT118" s="12">
        <v>17151.962586017027</v>
      </c>
      <c r="AU118" s="12">
        <f t="shared" si="63"/>
        <v>35868.593025280337</v>
      </c>
      <c r="AV118" s="12">
        <f t="shared" si="64"/>
        <v>35868.593025280337</v>
      </c>
      <c r="AW118" s="12">
        <f t="shared" si="65"/>
        <v>10704.346893106358</v>
      </c>
      <c r="AX118" s="12">
        <f t="shared" si="66"/>
        <v>10704.346893106358</v>
      </c>
      <c r="AY118" s="12">
        <f t="shared" si="67"/>
        <v>0.21603388792340214</v>
      </c>
      <c r="AZ118" s="12">
        <f t="shared" si="67"/>
        <v>0.21603388792340214</v>
      </c>
      <c r="BA118" s="12">
        <f t="shared" si="68"/>
        <v>0.42799999999999999</v>
      </c>
      <c r="BB118" s="12">
        <f t="shared" si="69"/>
        <v>0.42799999999999999</v>
      </c>
      <c r="BC118" s="12">
        <f t="shared" si="70"/>
        <v>2156.4242205522301</v>
      </c>
      <c r="BD118" s="12">
        <f t="shared" si="70"/>
        <v>2156.4242205522301</v>
      </c>
      <c r="BE118" s="12">
        <f t="shared" si="71"/>
        <v>0.37448123983358561</v>
      </c>
      <c r="BF118" s="12">
        <f t="shared" si="55"/>
        <v>1959.7524497127174</v>
      </c>
      <c r="BG118" s="12">
        <f t="shared" si="72"/>
        <v>0.42799999999999999</v>
      </c>
      <c r="BH118" s="37"/>
      <c r="BI118" s="12">
        <f t="shared" si="73"/>
        <v>6.6727720579085242E-2</v>
      </c>
      <c r="BJ118" s="12">
        <f t="shared" si="80"/>
        <v>0.48493385632443781</v>
      </c>
      <c r="BK118" s="12">
        <f t="shared" si="80"/>
        <v>1.2226833192579802</v>
      </c>
      <c r="BL118" s="12">
        <f t="shared" si="80"/>
        <v>1.3471163419562759E-2</v>
      </c>
      <c r="BM118" s="12">
        <f t="shared" si="79"/>
        <v>0.48493385632443781</v>
      </c>
      <c r="BN118" s="12">
        <f t="shared" si="79"/>
        <v>0.48493385632443781</v>
      </c>
      <c r="BO118" s="12">
        <f t="shared" si="79"/>
        <v>1.2226833192579802</v>
      </c>
      <c r="BP118" s="12">
        <f t="shared" si="79"/>
        <v>1.2226833192579802</v>
      </c>
      <c r="BQ118" s="12">
        <f t="shared" si="79"/>
        <v>1.3471163419562759E-2</v>
      </c>
      <c r="BR118" s="12">
        <f t="shared" si="79"/>
        <v>1.3471163419562759E-2</v>
      </c>
      <c r="BS118" s="12">
        <v>-1.532319995069422</v>
      </c>
      <c r="BT118" s="12">
        <f t="shared" si="74"/>
        <v>-1.532319995069422</v>
      </c>
      <c r="BU118" s="12">
        <f t="shared" si="74"/>
        <v>-0.84863208340034024</v>
      </c>
      <c r="BV118" s="12">
        <f t="shared" si="56"/>
        <v>-0.84863208340034024</v>
      </c>
      <c r="BW118" s="12">
        <f t="shared" si="75"/>
        <v>1.19075285709564</v>
      </c>
      <c r="BX118" s="12">
        <f t="shared" si="75"/>
        <v>1.19075285709564</v>
      </c>
      <c r="BY118" s="12">
        <f t="shared" si="76"/>
        <v>0.37448123983358561</v>
      </c>
      <c r="BZ118" s="12">
        <f t="shared" si="77"/>
        <v>1.0951196247235995</v>
      </c>
      <c r="CA118" s="12">
        <f t="shared" si="78"/>
        <v>-0.84863208340034024</v>
      </c>
    </row>
    <row r="119" spans="1:79" x14ac:dyDescent="0.25">
      <c r="A119" s="10">
        <v>1987</v>
      </c>
      <c r="B119" s="6">
        <v>5.3608189886314134E-2</v>
      </c>
      <c r="C119" s="10">
        <v>1024346</v>
      </c>
      <c r="D119" s="6">
        <v>996726.27154861297</v>
      </c>
      <c r="E119" s="6">
        <v>304401</v>
      </c>
      <c r="F119" s="6">
        <v>0.48092636667688454</v>
      </c>
      <c r="G119" s="6">
        <v>56804.004000000001</v>
      </c>
      <c r="H119" s="6">
        <v>0.5</v>
      </c>
      <c r="I119" s="6">
        <v>0.5</v>
      </c>
      <c r="J119" s="4">
        <v>0.36135910326245435</v>
      </c>
      <c r="K119" s="6">
        <v>10480</v>
      </c>
      <c r="L119" s="6">
        <v>25239</v>
      </c>
      <c r="M119" s="8">
        <v>0.41499999999999998</v>
      </c>
      <c r="N119" s="12">
        <v>201290</v>
      </c>
      <c r="O119" s="12">
        <f t="shared" si="43"/>
        <v>6.0867165541067858E-2</v>
      </c>
      <c r="P119" s="8">
        <v>28179</v>
      </c>
      <c r="Q119" s="8">
        <v>2940</v>
      </c>
      <c r="R119" s="8">
        <v>33.606675729316436</v>
      </c>
      <c r="S119" s="8">
        <f t="shared" si="57"/>
        <v>0.25083658301460232</v>
      </c>
      <c r="T119" s="36"/>
      <c r="U119" s="4">
        <f t="shared" si="81"/>
        <v>5.3608189886314134E-2</v>
      </c>
      <c r="V119" s="29">
        <f t="shared" si="81"/>
        <v>1024346</v>
      </c>
      <c r="W119" s="29">
        <f t="shared" si="45"/>
        <v>2072513.2590167883</v>
      </c>
      <c r="X119" s="29">
        <f t="shared" si="46"/>
        <v>632947.2058339339</v>
      </c>
      <c r="Y119" s="12">
        <f t="shared" si="82"/>
        <v>512173</v>
      </c>
      <c r="Z119" s="12">
        <f t="shared" si="82"/>
        <v>512173</v>
      </c>
      <c r="AA119" s="12">
        <f t="shared" si="47"/>
        <v>1036256.6295083942</v>
      </c>
      <c r="AB119" s="12">
        <f t="shared" si="48"/>
        <v>1036256.6295083942</v>
      </c>
      <c r="AC119" s="12">
        <f t="shared" si="59"/>
        <v>316473.60291696695</v>
      </c>
      <c r="AD119" s="12">
        <f t="shared" si="60"/>
        <v>316473.60291696695</v>
      </c>
      <c r="AE119" s="12">
        <v>0.22161753495156775</v>
      </c>
      <c r="AF119" s="12">
        <f t="shared" si="61"/>
        <v>0.22161753495156775</v>
      </c>
      <c r="AK119" s="12">
        <f t="shared" si="49"/>
        <v>0.36135910326245435</v>
      </c>
      <c r="AM119" s="12">
        <f t="shared" si="50"/>
        <v>0.41499999999999998</v>
      </c>
      <c r="AN119" s="37"/>
      <c r="AO119" s="12">
        <f t="shared" si="51"/>
        <v>5.3608189886314134E-2</v>
      </c>
      <c r="AP119" s="12">
        <f t="shared" si="52"/>
        <v>18032.989364622958</v>
      </c>
      <c r="AQ119" s="12">
        <f t="shared" si="53"/>
        <v>36485.337530375291</v>
      </c>
      <c r="AR119" s="12">
        <f t="shared" si="54"/>
        <v>11142.651243985089</v>
      </c>
      <c r="AS119" s="12">
        <f t="shared" si="62"/>
        <v>18032.989364622958</v>
      </c>
      <c r="AT119" s="12">
        <v>18032.989364622958</v>
      </c>
      <c r="AU119" s="12">
        <f t="shared" si="63"/>
        <v>36485.337530375291</v>
      </c>
      <c r="AV119" s="12">
        <f t="shared" si="64"/>
        <v>36485.337530375291</v>
      </c>
      <c r="AW119" s="12">
        <f t="shared" si="65"/>
        <v>11142.651243985089</v>
      </c>
      <c r="AX119" s="12">
        <f t="shared" si="66"/>
        <v>11142.651243985089</v>
      </c>
      <c r="AY119" s="12">
        <f t="shared" si="67"/>
        <v>0.22161753495156775</v>
      </c>
      <c r="AZ119" s="12">
        <f t="shared" si="67"/>
        <v>0.22161753495156775</v>
      </c>
      <c r="BA119" s="12">
        <f t="shared" si="68"/>
        <v>0.41499999999999998</v>
      </c>
      <c r="BB119" s="12">
        <f t="shared" si="69"/>
        <v>0.41499999999999998</v>
      </c>
      <c r="BC119" s="12">
        <f t="shared" si="70"/>
        <v>2215.6917065632056</v>
      </c>
      <c r="BD119" s="12">
        <f t="shared" si="70"/>
        <v>2215.6917065632056</v>
      </c>
      <c r="BE119" s="12">
        <f t="shared" si="71"/>
        <v>0.36135910326245435</v>
      </c>
      <c r="BF119" s="12">
        <f t="shared" si="55"/>
        <v>2031.6954258772953</v>
      </c>
      <c r="BG119" s="12">
        <f t="shared" si="72"/>
        <v>0.41499999999999998</v>
      </c>
      <c r="BH119" s="37"/>
      <c r="BI119" s="12">
        <f t="shared" si="73"/>
        <v>5.3608189886314134E-2</v>
      </c>
      <c r="BJ119" s="12">
        <f t="shared" si="80"/>
        <v>0.53502407570932653</v>
      </c>
      <c r="BK119" s="12">
        <f t="shared" si="80"/>
        <v>1.2397317211415957</v>
      </c>
      <c r="BL119" s="12">
        <f t="shared" si="80"/>
        <v>5.3601452117049392E-2</v>
      </c>
      <c r="BM119" s="12">
        <f t="shared" si="79"/>
        <v>0.53502407570932653</v>
      </c>
      <c r="BN119" s="12">
        <f t="shared" si="79"/>
        <v>0.53502407570932653</v>
      </c>
      <c r="BO119" s="12">
        <f t="shared" si="79"/>
        <v>1.2397317211415957</v>
      </c>
      <c r="BP119" s="12">
        <f t="shared" si="79"/>
        <v>1.2397317211415957</v>
      </c>
      <c r="BQ119" s="12">
        <f t="shared" si="79"/>
        <v>5.3601452117049392E-2</v>
      </c>
      <c r="BR119" s="12">
        <f t="shared" si="79"/>
        <v>5.3601452117049392E-2</v>
      </c>
      <c r="BS119" s="12">
        <v>-1.5068021983967153</v>
      </c>
      <c r="BT119" s="12">
        <f t="shared" si="74"/>
        <v>-1.5068021983967153</v>
      </c>
      <c r="BU119" s="12">
        <f t="shared" si="74"/>
        <v>-0.87947675875143883</v>
      </c>
      <c r="BV119" s="12">
        <f t="shared" si="56"/>
        <v>-0.87947675875143883</v>
      </c>
      <c r="BW119" s="12">
        <f t="shared" si="75"/>
        <v>1.2178660982445491</v>
      </c>
      <c r="BX119" s="12">
        <f t="shared" si="75"/>
        <v>1.2178660982445491</v>
      </c>
      <c r="BY119" s="12">
        <f t="shared" si="76"/>
        <v>0.36135910326245435</v>
      </c>
      <c r="BZ119" s="12">
        <f t="shared" si="77"/>
        <v>1.1311720902666855</v>
      </c>
      <c r="CA119" s="12">
        <f t="shared" si="78"/>
        <v>-0.87947675875143883</v>
      </c>
    </row>
    <row r="120" spans="1:79" x14ac:dyDescent="0.25">
      <c r="A120" s="10">
        <v>1988</v>
      </c>
      <c r="B120" s="6">
        <v>6.0788009887115989E-2</v>
      </c>
      <c r="C120" s="10">
        <v>1083629</v>
      </c>
      <c r="D120" s="6">
        <v>1093437.635105205</v>
      </c>
      <c r="E120" s="6">
        <v>343102</v>
      </c>
      <c r="F120" s="6">
        <v>0.5091308925840855</v>
      </c>
      <c r="G120" s="6">
        <v>56916.408000000003</v>
      </c>
      <c r="H120" s="6">
        <v>0.5</v>
      </c>
      <c r="I120" s="6">
        <v>0.5</v>
      </c>
      <c r="J120" s="4">
        <v>0.36172284800735616</v>
      </c>
      <c r="K120" s="6">
        <v>10387</v>
      </c>
      <c r="L120" s="6">
        <v>26070</v>
      </c>
      <c r="M120" s="8">
        <v>0.39799999999999996</v>
      </c>
      <c r="N120" s="12">
        <v>232441</v>
      </c>
      <c r="O120" s="12">
        <f t="shared" si="43"/>
        <v>4.0639190832439165E-2</v>
      </c>
      <c r="P120" s="8">
        <v>28515</v>
      </c>
      <c r="Q120" s="8">
        <v>2445</v>
      </c>
      <c r="R120" s="8">
        <v>33.744513225114389</v>
      </c>
      <c r="S120" s="8">
        <f t="shared" si="57"/>
        <v>0.25709260032109771</v>
      </c>
      <c r="T120" s="36"/>
      <c r="U120" s="4">
        <f t="shared" si="81"/>
        <v>6.0788009887115989E-2</v>
      </c>
      <c r="V120" s="29">
        <f t="shared" si="81"/>
        <v>1083629</v>
      </c>
      <c r="W120" s="29">
        <f t="shared" si="45"/>
        <v>2147655.2513941554</v>
      </c>
      <c r="X120" s="29">
        <f t="shared" si="46"/>
        <v>673897.42990960821</v>
      </c>
      <c r="Y120" s="12">
        <f t="shared" si="82"/>
        <v>541814.5</v>
      </c>
      <c r="Z120" s="12">
        <f t="shared" si="82"/>
        <v>541814.5</v>
      </c>
      <c r="AA120" s="12">
        <f t="shared" si="47"/>
        <v>1073827.6256970777</v>
      </c>
      <c r="AB120" s="12">
        <f t="shared" si="48"/>
        <v>1073827.6256970777</v>
      </c>
      <c r="AC120" s="12">
        <f t="shared" si="59"/>
        <v>336948.71495480411</v>
      </c>
      <c r="AD120" s="12">
        <f t="shared" si="60"/>
        <v>336948.71495480411</v>
      </c>
      <c r="AE120" s="12">
        <v>0.23298092376624213</v>
      </c>
      <c r="AF120" s="12">
        <f t="shared" si="61"/>
        <v>0.23298092376624213</v>
      </c>
      <c r="AK120" s="12">
        <f t="shared" si="49"/>
        <v>0.36172284800735616</v>
      </c>
      <c r="AM120" s="12">
        <f t="shared" si="50"/>
        <v>0.39799999999999996</v>
      </c>
      <c r="AN120" s="37"/>
      <c r="AO120" s="12">
        <f t="shared" si="51"/>
        <v>6.0788009887115989E-2</v>
      </c>
      <c r="AP120" s="12">
        <f t="shared" si="52"/>
        <v>19038.956218038213</v>
      </c>
      <c r="AQ120" s="12">
        <f t="shared" si="53"/>
        <v>37733.499475127726</v>
      </c>
      <c r="AR120" s="12">
        <f t="shared" si="54"/>
        <v>11840.125784283649</v>
      </c>
      <c r="AS120" s="12">
        <f t="shared" si="62"/>
        <v>19038.956218038213</v>
      </c>
      <c r="AT120" s="12">
        <v>19038.956218038213</v>
      </c>
      <c r="AU120" s="12">
        <f t="shared" si="63"/>
        <v>37733.499475127726</v>
      </c>
      <c r="AV120" s="12">
        <f t="shared" si="64"/>
        <v>37733.499475127726</v>
      </c>
      <c r="AW120" s="12">
        <f t="shared" si="65"/>
        <v>11840.125784283649</v>
      </c>
      <c r="AX120" s="12">
        <f t="shared" si="66"/>
        <v>11840.125784283649</v>
      </c>
      <c r="AY120" s="12">
        <f t="shared" si="67"/>
        <v>0.23298092376624213</v>
      </c>
      <c r="AZ120" s="12">
        <f t="shared" si="67"/>
        <v>0.23298092376624213</v>
      </c>
      <c r="BA120" s="12">
        <f t="shared" si="68"/>
        <v>0.39799999999999996</v>
      </c>
      <c r="BB120" s="12">
        <f t="shared" si="69"/>
        <v>0.39799999999999996</v>
      </c>
      <c r="BC120" s="12">
        <f t="shared" si="70"/>
        <v>2236.1490904052148</v>
      </c>
      <c r="BD120" s="12">
        <f t="shared" si="70"/>
        <v>2236.1490904052148</v>
      </c>
      <c r="BE120" s="12">
        <f t="shared" si="71"/>
        <v>0.36172284800735616</v>
      </c>
      <c r="BF120" s="12">
        <f t="shared" si="55"/>
        <v>2087.1915412569901</v>
      </c>
      <c r="BG120" s="12">
        <f t="shared" si="72"/>
        <v>0.39799999999999996</v>
      </c>
      <c r="BH120" s="37"/>
      <c r="BI120" s="12">
        <f t="shared" si="73"/>
        <v>6.0788009887115989E-2</v>
      </c>
      <c r="BJ120" s="12">
        <f t="shared" si="80"/>
        <v>0.58930846013673088</v>
      </c>
      <c r="BK120" s="12">
        <f t="shared" si="80"/>
        <v>1.273369532899763</v>
      </c>
      <c r="BL120" s="12">
        <f t="shared" si="80"/>
        <v>0.11431550582942981</v>
      </c>
      <c r="BM120" s="12">
        <f t="shared" si="79"/>
        <v>0.58930846013673088</v>
      </c>
      <c r="BN120" s="12">
        <f t="shared" si="79"/>
        <v>0.58930846013673088</v>
      </c>
      <c r="BO120" s="12">
        <f t="shared" si="79"/>
        <v>1.273369532899763</v>
      </c>
      <c r="BP120" s="12">
        <f t="shared" si="79"/>
        <v>1.273369532899763</v>
      </c>
      <c r="BQ120" s="12">
        <f t="shared" si="79"/>
        <v>0.11431550582942981</v>
      </c>
      <c r="BR120" s="12">
        <f t="shared" si="79"/>
        <v>0.11431550582942981</v>
      </c>
      <c r="BS120" s="12">
        <v>-1.4567987010160397</v>
      </c>
      <c r="BT120" s="12">
        <f t="shared" si="74"/>
        <v>-1.4567987010160397</v>
      </c>
      <c r="BU120" s="12">
        <f t="shared" si="74"/>
        <v>-0.92130327369769949</v>
      </c>
      <c r="BV120" s="12">
        <f t="shared" si="56"/>
        <v>-0.92130327369769949</v>
      </c>
      <c r="BW120" s="12">
        <f t="shared" si="75"/>
        <v>1.2270566909780309</v>
      </c>
      <c r="BX120" s="12">
        <f t="shared" si="75"/>
        <v>1.2270566909780309</v>
      </c>
      <c r="BY120" s="12">
        <f t="shared" si="76"/>
        <v>0.36172284800735616</v>
      </c>
      <c r="BZ120" s="12">
        <f t="shared" si="77"/>
        <v>1.1581208627821078</v>
      </c>
      <c r="CA120" s="12">
        <f t="shared" si="78"/>
        <v>-0.92130327369769949</v>
      </c>
    </row>
    <row r="121" spans="1:79" x14ac:dyDescent="0.25">
      <c r="A121" s="10">
        <v>1989</v>
      </c>
      <c r="B121" s="6">
        <v>8.8174139490646078E-2</v>
      </c>
      <c r="C121" s="10">
        <v>1111618</v>
      </c>
      <c r="D121" s="6">
        <v>1257097.7788979756</v>
      </c>
      <c r="E121" s="6">
        <v>375870</v>
      </c>
      <c r="F121" s="6">
        <v>0.54827647627152498</v>
      </c>
      <c r="G121" s="6">
        <v>57076.416000000005</v>
      </c>
      <c r="H121" s="6">
        <v>0.5</v>
      </c>
      <c r="I121" s="6">
        <v>0.5</v>
      </c>
      <c r="J121" s="4">
        <v>0.35598563797180138</v>
      </c>
      <c r="K121" s="6">
        <v>10044</v>
      </c>
      <c r="L121" s="6">
        <v>26749</v>
      </c>
      <c r="M121" s="8">
        <v>0.375</v>
      </c>
      <c r="N121" s="12">
        <v>243717</v>
      </c>
      <c r="O121" s="12">
        <f t="shared" si="43"/>
        <v>9.8421172505353982E-2</v>
      </c>
      <c r="P121" s="8">
        <v>28831</v>
      </c>
      <c r="Q121" s="8">
        <v>2082</v>
      </c>
      <c r="R121" s="8">
        <v>33.818388979874406</v>
      </c>
      <c r="S121" s="8">
        <f t="shared" si="57"/>
        <v>0.26146858324449973</v>
      </c>
      <c r="T121" s="36"/>
      <c r="U121" s="4">
        <f t="shared" si="81"/>
        <v>8.8174139490646078E-2</v>
      </c>
      <c r="V121" s="29">
        <f t="shared" si="81"/>
        <v>1111618</v>
      </c>
      <c r="W121" s="29">
        <f t="shared" si="45"/>
        <v>2292817.2797904583</v>
      </c>
      <c r="X121" s="29">
        <f t="shared" si="46"/>
        <v>685548.28862264834</v>
      </c>
      <c r="Y121" s="12">
        <f t="shared" si="82"/>
        <v>555809</v>
      </c>
      <c r="Z121" s="12">
        <f t="shared" si="82"/>
        <v>555809</v>
      </c>
      <c r="AA121" s="12">
        <f t="shared" si="47"/>
        <v>1146408.6398952291</v>
      </c>
      <c r="AB121" s="12">
        <f t="shared" si="48"/>
        <v>1146408.6398952291</v>
      </c>
      <c r="AC121" s="12">
        <f t="shared" si="59"/>
        <v>342774.14431132417</v>
      </c>
      <c r="AD121" s="12">
        <f t="shared" si="60"/>
        <v>342774.14431132417</v>
      </c>
      <c r="AE121" s="12">
        <v>0.24111725832337932</v>
      </c>
      <c r="AF121" s="12">
        <f t="shared" si="61"/>
        <v>0.24111725832337932</v>
      </c>
      <c r="AK121" s="12">
        <f t="shared" si="49"/>
        <v>0.35598563797180138</v>
      </c>
      <c r="AM121" s="12">
        <f t="shared" si="50"/>
        <v>0.375</v>
      </c>
      <c r="AN121" s="37"/>
      <c r="AO121" s="12">
        <f t="shared" si="51"/>
        <v>8.8174139490646078E-2</v>
      </c>
      <c r="AP121" s="12">
        <f t="shared" si="52"/>
        <v>19475.960088313881</v>
      </c>
      <c r="AQ121" s="12">
        <f t="shared" si="53"/>
        <v>40171.01003311872</v>
      </c>
      <c r="AR121" s="12">
        <f t="shared" si="54"/>
        <v>12011.06055122046</v>
      </c>
      <c r="AS121" s="12">
        <f t="shared" si="62"/>
        <v>19475.960088313881</v>
      </c>
      <c r="AT121" s="12">
        <v>19475.960088313881</v>
      </c>
      <c r="AU121" s="12">
        <f t="shared" si="63"/>
        <v>40171.01003311872</v>
      </c>
      <c r="AV121" s="12">
        <f t="shared" si="64"/>
        <v>40171.01003311872</v>
      </c>
      <c r="AW121" s="12">
        <f t="shared" si="65"/>
        <v>12011.06055122046</v>
      </c>
      <c r="AX121" s="12">
        <f t="shared" si="66"/>
        <v>12011.06055122046</v>
      </c>
      <c r="AY121" s="12">
        <f t="shared" si="67"/>
        <v>0.24111725832337932</v>
      </c>
      <c r="AZ121" s="12">
        <f t="shared" si="67"/>
        <v>0.24111725832337932</v>
      </c>
      <c r="BA121" s="12">
        <f t="shared" si="68"/>
        <v>0.375</v>
      </c>
      <c r="BB121" s="12">
        <f t="shared" si="69"/>
        <v>0.375</v>
      </c>
      <c r="BC121" s="12">
        <f t="shared" si="70"/>
        <v>2191.6199379323962</v>
      </c>
      <c r="BD121" s="12">
        <f t="shared" si="70"/>
        <v>2191.6199379323962</v>
      </c>
      <c r="BE121" s="12">
        <f t="shared" si="71"/>
        <v>0.35598563797180138</v>
      </c>
      <c r="BF121" s="12">
        <f t="shared" si="55"/>
        <v>2070.7677412711705</v>
      </c>
      <c r="BG121" s="12">
        <f t="shared" si="72"/>
        <v>0.375</v>
      </c>
      <c r="BH121" s="37"/>
      <c r="BI121" s="12">
        <f t="shared" si="73"/>
        <v>8.8174139490646078E-2</v>
      </c>
      <c r="BJ121" s="12">
        <f t="shared" si="80"/>
        <v>0.61200214180043078</v>
      </c>
      <c r="BK121" s="12">
        <f t="shared" si="80"/>
        <v>1.3359668447785942</v>
      </c>
      <c r="BL121" s="12">
        <f t="shared" si="80"/>
        <v>0.12864919063087529</v>
      </c>
      <c r="BM121" s="12">
        <f t="shared" si="79"/>
        <v>0.61200214180043078</v>
      </c>
      <c r="BN121" s="12">
        <f t="shared" si="79"/>
        <v>0.61200214180043078</v>
      </c>
      <c r="BO121" s="12">
        <f t="shared" si="79"/>
        <v>1.3359668447785942</v>
      </c>
      <c r="BP121" s="12">
        <f t="shared" si="79"/>
        <v>1.3359668447785942</v>
      </c>
      <c r="BQ121" s="12">
        <f t="shared" si="79"/>
        <v>0.12864919063087529</v>
      </c>
      <c r="BR121" s="12">
        <f t="shared" si="79"/>
        <v>0.12864919063087529</v>
      </c>
      <c r="BS121" s="12">
        <v>-1.422471914758431</v>
      </c>
      <c r="BT121" s="12">
        <f t="shared" si="74"/>
        <v>-1.422471914758431</v>
      </c>
      <c r="BU121" s="12">
        <f t="shared" si="74"/>
        <v>-0.98082925301172619</v>
      </c>
      <c r="BV121" s="12">
        <f t="shared" si="56"/>
        <v>-0.98082925301172619</v>
      </c>
      <c r="BW121" s="12">
        <f t="shared" si="75"/>
        <v>1.2069424286977546</v>
      </c>
      <c r="BX121" s="12">
        <f t="shared" si="75"/>
        <v>1.2069424286977546</v>
      </c>
      <c r="BY121" s="12">
        <f t="shared" si="76"/>
        <v>0.35598563797180138</v>
      </c>
      <c r="BZ121" s="12">
        <f t="shared" si="77"/>
        <v>1.1502208886425671</v>
      </c>
      <c r="CA121" s="12">
        <f t="shared" si="78"/>
        <v>-0.98082925301172619</v>
      </c>
    </row>
    <row r="122" spans="1:79" x14ac:dyDescent="0.25">
      <c r="A122" s="10">
        <v>1990</v>
      </c>
      <c r="B122" s="6">
        <v>9.48743257529268E-2</v>
      </c>
      <c r="C122" s="10">
        <v>1119587</v>
      </c>
      <c r="D122" s="6">
        <v>1368149.0106773719</v>
      </c>
      <c r="E122" s="6">
        <v>408187</v>
      </c>
      <c r="F122" s="6">
        <v>0.59204867509179726</v>
      </c>
      <c r="G122" s="6">
        <v>57237.498</v>
      </c>
      <c r="H122" s="6">
        <v>0.5</v>
      </c>
      <c r="I122" s="6">
        <v>0.5</v>
      </c>
      <c r="J122" s="4">
        <v>0.35522363458142714</v>
      </c>
      <c r="K122" s="6">
        <v>9810</v>
      </c>
      <c r="L122" s="6">
        <v>26871</v>
      </c>
      <c r="M122" s="8">
        <v>0.36499999999999999</v>
      </c>
      <c r="N122" s="12">
        <v>237479</v>
      </c>
      <c r="O122" s="12">
        <f t="shared" si="43"/>
        <v>0.16030717174787246</v>
      </c>
      <c r="P122" s="8">
        <v>28924</v>
      </c>
      <c r="Q122" s="8">
        <v>2053</v>
      </c>
      <c r="R122" s="8">
        <v>33.575520946664135</v>
      </c>
      <c r="S122" s="8">
        <f t="shared" si="57"/>
        <v>0.25993633411636591</v>
      </c>
      <c r="T122" s="36"/>
      <c r="U122" s="4">
        <f t="shared" si="81"/>
        <v>9.48743257529268E-2</v>
      </c>
      <c r="V122" s="29">
        <f t="shared" si="81"/>
        <v>1119587</v>
      </c>
      <c r="W122" s="29">
        <f t="shared" si="45"/>
        <v>2310872.5147729451</v>
      </c>
      <c r="X122" s="29">
        <f t="shared" si="46"/>
        <v>689448.38012974279</v>
      </c>
      <c r="Y122" s="12">
        <f t="shared" si="82"/>
        <v>559793.5</v>
      </c>
      <c r="Z122" s="12">
        <f t="shared" si="82"/>
        <v>559793.5</v>
      </c>
      <c r="AA122" s="12">
        <f t="shared" si="47"/>
        <v>1155436.2573864725</v>
      </c>
      <c r="AB122" s="12">
        <f t="shared" si="48"/>
        <v>1155436.2573864725</v>
      </c>
      <c r="AC122" s="12">
        <f t="shared" si="59"/>
        <v>344724.19006487139</v>
      </c>
      <c r="AD122" s="12">
        <f t="shared" si="60"/>
        <v>344724.19006487139</v>
      </c>
      <c r="AE122" s="12">
        <v>0.24007666034386399</v>
      </c>
      <c r="AF122" s="12">
        <f t="shared" si="61"/>
        <v>0.24007666034386399</v>
      </c>
      <c r="AK122" s="12">
        <f t="shared" si="49"/>
        <v>0.35522363458142714</v>
      </c>
      <c r="AM122" s="12">
        <f t="shared" si="50"/>
        <v>0.36499999999999999</v>
      </c>
      <c r="AN122" s="37"/>
      <c r="AO122" s="12">
        <f t="shared" si="51"/>
        <v>9.48743257529268E-2</v>
      </c>
      <c r="AP122" s="12">
        <f t="shared" si="52"/>
        <v>19560.376311347503</v>
      </c>
      <c r="AQ122" s="12">
        <f t="shared" si="53"/>
        <v>40373.401974575216</v>
      </c>
      <c r="AR122" s="12">
        <f t="shared" si="54"/>
        <v>12045.396885268163</v>
      </c>
      <c r="AS122" s="12">
        <f t="shared" si="62"/>
        <v>19560.376311347503</v>
      </c>
      <c r="AT122" s="12">
        <v>19560.376311347503</v>
      </c>
      <c r="AU122" s="12">
        <f t="shared" si="63"/>
        <v>40373.401974575216</v>
      </c>
      <c r="AV122" s="12">
        <f t="shared" si="64"/>
        <v>40373.401974575216</v>
      </c>
      <c r="AW122" s="12">
        <f t="shared" si="65"/>
        <v>12045.396885268163</v>
      </c>
      <c r="AX122" s="12">
        <f t="shared" si="66"/>
        <v>12045.396885268163</v>
      </c>
      <c r="AY122" s="12">
        <f t="shared" si="67"/>
        <v>0.24007666034386399</v>
      </c>
      <c r="AZ122" s="12">
        <f t="shared" si="67"/>
        <v>0.24007666034386399</v>
      </c>
      <c r="BA122" s="12">
        <f t="shared" si="68"/>
        <v>0.36499999999999999</v>
      </c>
      <c r="BB122" s="12">
        <f t="shared" si="69"/>
        <v>0.36499999999999999</v>
      </c>
      <c r="BC122" s="12">
        <f t="shared" si="70"/>
        <v>2204.4672090966778</v>
      </c>
      <c r="BD122" s="12">
        <f t="shared" si="70"/>
        <v>2204.4672090966778</v>
      </c>
      <c r="BE122" s="12">
        <f t="shared" si="71"/>
        <v>0.35522363458142714</v>
      </c>
      <c r="BF122" s="12">
        <f t="shared" si="55"/>
        <v>2085.1711577056039</v>
      </c>
      <c r="BG122" s="12">
        <f t="shared" si="72"/>
        <v>0.36499999999999999</v>
      </c>
      <c r="BH122" s="37"/>
      <c r="BI122" s="12">
        <f t="shared" si="73"/>
        <v>9.48743257529268E-2</v>
      </c>
      <c r="BJ122" s="12">
        <f t="shared" si="80"/>
        <v>0.61632715600044996</v>
      </c>
      <c r="BK122" s="12">
        <f t="shared" si="80"/>
        <v>1.3409924539398395</v>
      </c>
      <c r="BL122" s="12">
        <f t="shared" si="80"/>
        <v>0.13150383849044675</v>
      </c>
      <c r="BM122" s="12">
        <f t="shared" si="79"/>
        <v>0.61632715600044996</v>
      </c>
      <c r="BN122" s="12">
        <f t="shared" si="79"/>
        <v>0.61632715600044996</v>
      </c>
      <c r="BO122" s="12">
        <f t="shared" si="79"/>
        <v>1.3409924539398395</v>
      </c>
      <c r="BP122" s="12">
        <f t="shared" si="79"/>
        <v>1.3409924539398395</v>
      </c>
      <c r="BQ122" s="12">
        <f t="shared" si="79"/>
        <v>0.13150383849044675</v>
      </c>
      <c r="BR122" s="12">
        <f t="shared" si="79"/>
        <v>0.13150383849044675</v>
      </c>
      <c r="BS122" s="12">
        <v>-1.426796988543813</v>
      </c>
      <c r="BT122" s="12">
        <f t="shared" si="74"/>
        <v>-1.426796988543813</v>
      </c>
      <c r="BU122" s="12">
        <f t="shared" si="74"/>
        <v>-1.0078579253996456</v>
      </c>
      <c r="BV122" s="12">
        <f t="shared" si="56"/>
        <v>-1.0078579253996456</v>
      </c>
      <c r="BW122" s="12">
        <f t="shared" si="75"/>
        <v>1.2127873117991681</v>
      </c>
      <c r="BX122" s="12">
        <f t="shared" si="75"/>
        <v>1.2127873117991681</v>
      </c>
      <c r="BY122" s="12">
        <f t="shared" si="76"/>
        <v>0.35522363458142714</v>
      </c>
      <c r="BZ122" s="12">
        <f t="shared" si="77"/>
        <v>1.15715240253305</v>
      </c>
      <c r="CA122" s="12">
        <f t="shared" si="78"/>
        <v>-1.0078579253996456</v>
      </c>
    </row>
    <row r="123" spans="1:79" x14ac:dyDescent="0.25">
      <c r="A123" s="10">
        <v>1991</v>
      </c>
      <c r="B123" s="6">
        <v>7.9763427418701724E-2</v>
      </c>
      <c r="C123" s="10">
        <v>1107059</v>
      </c>
      <c r="D123" s="6">
        <v>1373240.6407296194</v>
      </c>
      <c r="E123" s="6">
        <v>435177</v>
      </c>
      <c r="F123" s="6">
        <v>0.63053369332619125</v>
      </c>
      <c r="G123" s="6">
        <v>57438.663000000008</v>
      </c>
      <c r="H123" s="6">
        <v>0.5</v>
      </c>
      <c r="I123" s="6">
        <v>0.5</v>
      </c>
      <c r="J123" s="4">
        <v>0.34329941336041586</v>
      </c>
      <c r="K123" s="6">
        <v>9489</v>
      </c>
      <c r="L123" s="6">
        <v>26162</v>
      </c>
      <c r="M123" s="8">
        <v>0.36299999999999999</v>
      </c>
      <c r="N123" s="12">
        <v>218605</v>
      </c>
      <c r="O123" s="12">
        <f t="shared" si="43"/>
        <v>0.16123050236640379</v>
      </c>
      <c r="P123" s="8">
        <v>28692</v>
      </c>
      <c r="Q123" s="8">
        <v>2530</v>
      </c>
      <c r="R123" s="8">
        <v>33.086554320902948</v>
      </c>
      <c r="S123" s="8">
        <f t="shared" si="57"/>
        <v>0.25140876497033521</v>
      </c>
      <c r="T123" s="36"/>
      <c r="U123" s="4">
        <f t="shared" si="81"/>
        <v>7.9763427418701724E-2</v>
      </c>
      <c r="V123" s="29">
        <f t="shared" si="81"/>
        <v>1107059</v>
      </c>
      <c r="W123" s="29">
        <f t="shared" si="45"/>
        <v>2177902.0776598006</v>
      </c>
      <c r="X123" s="29">
        <f t="shared" si="46"/>
        <v>690172.47548557539</v>
      </c>
      <c r="Y123" s="12">
        <f t="shared" si="82"/>
        <v>553529.5</v>
      </c>
      <c r="Z123" s="12">
        <f t="shared" si="82"/>
        <v>553529.5</v>
      </c>
      <c r="AA123" s="12">
        <f t="shared" si="47"/>
        <v>1088951.0388299003</v>
      </c>
      <c r="AB123" s="12">
        <f t="shared" si="48"/>
        <v>1088951.0388299003</v>
      </c>
      <c r="AC123" s="12">
        <f t="shared" si="59"/>
        <v>345086.23774278769</v>
      </c>
      <c r="AD123" s="12">
        <f t="shared" si="60"/>
        <v>345086.23774278769</v>
      </c>
      <c r="AE123" s="12">
        <v>0.22709624393314581</v>
      </c>
      <c r="AF123" s="12">
        <f t="shared" si="61"/>
        <v>0.22709624393314581</v>
      </c>
      <c r="AK123" s="12">
        <f t="shared" si="49"/>
        <v>0.34329941336041586</v>
      </c>
      <c r="AM123" s="12">
        <f t="shared" si="50"/>
        <v>0.36299999999999999</v>
      </c>
      <c r="AN123" s="37"/>
      <c r="AO123" s="12">
        <f t="shared" si="51"/>
        <v>7.9763427418701724E-2</v>
      </c>
      <c r="AP123" s="12">
        <f t="shared" si="52"/>
        <v>19273.759906284726</v>
      </c>
      <c r="AQ123" s="12">
        <f t="shared" si="53"/>
        <v>37917.005095675719</v>
      </c>
      <c r="AR123" s="12">
        <f t="shared" si="54"/>
        <v>12015.817211580557</v>
      </c>
      <c r="AS123" s="12">
        <f t="shared" si="62"/>
        <v>19273.759906284726</v>
      </c>
      <c r="AT123" s="12">
        <v>19273.759906284726</v>
      </c>
      <c r="AU123" s="12">
        <f t="shared" si="63"/>
        <v>37917.005095675719</v>
      </c>
      <c r="AV123" s="12">
        <f t="shared" si="64"/>
        <v>37917.005095675719</v>
      </c>
      <c r="AW123" s="12">
        <f t="shared" si="65"/>
        <v>12015.817211580557</v>
      </c>
      <c r="AX123" s="12">
        <f t="shared" si="66"/>
        <v>12015.817211580557</v>
      </c>
      <c r="AY123" s="12">
        <f t="shared" si="67"/>
        <v>0.22709624393314581</v>
      </c>
      <c r="AZ123" s="12">
        <f t="shared" si="67"/>
        <v>0.22709624393314581</v>
      </c>
      <c r="BA123" s="12">
        <f t="shared" si="68"/>
        <v>0.36299999999999999</v>
      </c>
      <c r="BB123" s="12">
        <f t="shared" si="69"/>
        <v>0.36299999999999999</v>
      </c>
      <c r="BC123" s="12">
        <f t="shared" si="70"/>
        <v>2301.2789805015364</v>
      </c>
      <c r="BD123" s="12">
        <f t="shared" si="70"/>
        <v>2301.2789805015364</v>
      </c>
      <c r="BE123" s="12">
        <f t="shared" si="71"/>
        <v>0.34329941336041586</v>
      </c>
      <c r="BF123" s="12">
        <f t="shared" si="55"/>
        <v>2143.1370600213859</v>
      </c>
      <c r="BG123" s="12">
        <f t="shared" si="72"/>
        <v>0.36299999999999999</v>
      </c>
      <c r="BH123" s="37"/>
      <c r="BI123" s="12">
        <f t="shared" si="73"/>
        <v>7.9763427418701724E-2</v>
      </c>
      <c r="BJ123" s="12">
        <f t="shared" si="80"/>
        <v>0.60156583323875346</v>
      </c>
      <c r="BK123" s="12">
        <f t="shared" si="80"/>
        <v>1.2782209474807513</v>
      </c>
      <c r="BL123" s="12">
        <f t="shared" si="80"/>
        <v>0.12904513557796318</v>
      </c>
      <c r="BM123" s="12">
        <f t="shared" si="79"/>
        <v>0.60156583323875346</v>
      </c>
      <c r="BN123" s="12">
        <f t="shared" si="79"/>
        <v>0.60156583323875346</v>
      </c>
      <c r="BO123" s="12">
        <f t="shared" si="79"/>
        <v>1.2782209474807513</v>
      </c>
      <c r="BP123" s="12">
        <f t="shared" si="79"/>
        <v>1.2782209474807513</v>
      </c>
      <c r="BQ123" s="12">
        <f t="shared" si="79"/>
        <v>0.12904513557796318</v>
      </c>
      <c r="BR123" s="12">
        <f t="shared" si="79"/>
        <v>0.12904513557796318</v>
      </c>
      <c r="BS123" s="12">
        <v>-1.4823813692713985</v>
      </c>
      <c r="BT123" s="12">
        <f t="shared" si="74"/>
        <v>-1.4823813692713985</v>
      </c>
      <c r="BU123" s="12">
        <f t="shared" si="74"/>
        <v>-1.0133524447172864</v>
      </c>
      <c r="BV123" s="12">
        <f t="shared" si="56"/>
        <v>-1.0133524447172864</v>
      </c>
      <c r="BW123" s="12">
        <f t="shared" si="75"/>
        <v>1.2557665074845075</v>
      </c>
      <c r="BX123" s="12">
        <f t="shared" si="75"/>
        <v>1.2557665074845075</v>
      </c>
      <c r="BY123" s="12">
        <f t="shared" si="76"/>
        <v>0.34329941336041586</v>
      </c>
      <c r="BZ123" s="12">
        <f t="shared" si="77"/>
        <v>1.1845721321505998</v>
      </c>
      <c r="CA123" s="12">
        <f t="shared" si="78"/>
        <v>-1.0133524447172864</v>
      </c>
    </row>
    <row r="124" spans="1:79" x14ac:dyDescent="0.25">
      <c r="A124" s="10">
        <v>1992</v>
      </c>
      <c r="B124" s="6">
        <v>6.9193792772000162E-2</v>
      </c>
      <c r="C124" s="10">
        <v>1111043</v>
      </c>
      <c r="D124" s="6">
        <v>1328136.5239912544</v>
      </c>
      <c r="E124" s="6">
        <v>456087</v>
      </c>
      <c r="F124" s="6">
        <v>0.6493403045606696</v>
      </c>
      <c r="G124" s="6">
        <v>57584.567000000003</v>
      </c>
      <c r="H124" s="6">
        <v>0.5</v>
      </c>
      <c r="I124" s="6">
        <v>0.5</v>
      </c>
      <c r="J124" s="4">
        <v>0.33424157664609055</v>
      </c>
      <c r="K124" s="6">
        <v>8929</v>
      </c>
      <c r="L124" s="6">
        <v>25540</v>
      </c>
      <c r="M124" s="8">
        <v>0.35</v>
      </c>
      <c r="N124" s="12">
        <v>215067</v>
      </c>
      <c r="O124" s="12">
        <f t="shared" si="43"/>
        <v>0.12534785691306916</v>
      </c>
      <c r="P124" s="8">
        <v>28362</v>
      </c>
      <c r="Q124" s="8">
        <v>2822</v>
      </c>
      <c r="R124" s="8">
        <v>32.967631870776756</v>
      </c>
      <c r="S124" s="8">
        <f t="shared" si="57"/>
        <v>0.24739478820829464</v>
      </c>
      <c r="T124" s="36"/>
      <c r="U124" s="4">
        <f t="shared" si="81"/>
        <v>6.9193792772000162E-2</v>
      </c>
      <c r="V124" s="29">
        <f t="shared" si="81"/>
        <v>1111043</v>
      </c>
      <c r="W124" s="29">
        <f t="shared" si="45"/>
        <v>2045362.8315738763</v>
      </c>
      <c r="X124" s="29">
        <f t="shared" si="46"/>
        <v>702385.16968168051</v>
      </c>
      <c r="Y124" s="12">
        <f t="shared" si="82"/>
        <v>555521.5</v>
      </c>
      <c r="Z124" s="12">
        <f t="shared" si="82"/>
        <v>555521.5</v>
      </c>
      <c r="AA124" s="12">
        <f t="shared" si="47"/>
        <v>1022681.4157869382</v>
      </c>
      <c r="AB124" s="12">
        <f t="shared" si="48"/>
        <v>1022681.4157869382</v>
      </c>
      <c r="AC124" s="12">
        <f t="shared" si="59"/>
        <v>351192.58484084025</v>
      </c>
      <c r="AD124" s="12">
        <f t="shared" si="60"/>
        <v>351192.58484084025</v>
      </c>
      <c r="AE124" s="12">
        <v>0.22005931082678298</v>
      </c>
      <c r="AF124" s="12">
        <f t="shared" si="61"/>
        <v>0.22005931082678298</v>
      </c>
      <c r="AK124" s="12">
        <f t="shared" si="49"/>
        <v>0.33424157664609055</v>
      </c>
      <c r="AM124" s="12">
        <f t="shared" si="50"/>
        <v>0.35</v>
      </c>
      <c r="AN124" s="37"/>
      <c r="AO124" s="12">
        <f t="shared" si="51"/>
        <v>6.9193792772000162E-2</v>
      </c>
      <c r="AP124" s="12">
        <f t="shared" si="52"/>
        <v>19294.110520966493</v>
      </c>
      <c r="AQ124" s="12">
        <f t="shared" si="53"/>
        <v>35519.28820744413</v>
      </c>
      <c r="AR124" s="12">
        <f t="shared" si="54"/>
        <v>12197.45508691036</v>
      </c>
      <c r="AS124" s="12">
        <f t="shared" si="62"/>
        <v>19294.110520966493</v>
      </c>
      <c r="AT124" s="12">
        <v>19294.110520966493</v>
      </c>
      <c r="AU124" s="12">
        <f t="shared" si="63"/>
        <v>35519.28820744413</v>
      </c>
      <c r="AV124" s="12">
        <f t="shared" si="64"/>
        <v>35519.28820744413</v>
      </c>
      <c r="AW124" s="12">
        <f t="shared" si="65"/>
        <v>12197.45508691036</v>
      </c>
      <c r="AX124" s="12">
        <f t="shared" si="66"/>
        <v>12197.45508691036</v>
      </c>
      <c r="AY124" s="12">
        <f t="shared" si="67"/>
        <v>0.22005931082678298</v>
      </c>
      <c r="AZ124" s="12">
        <f t="shared" si="67"/>
        <v>0.22005931082678298</v>
      </c>
      <c r="BA124" s="12">
        <f t="shared" si="68"/>
        <v>0.35</v>
      </c>
      <c r="BB124" s="12">
        <f t="shared" si="69"/>
        <v>0.35</v>
      </c>
      <c r="BC124" s="12">
        <f t="shared" si="70"/>
        <v>2401.6386367429018</v>
      </c>
      <c r="BD124" s="12">
        <f t="shared" si="70"/>
        <v>2401.6386367429018</v>
      </c>
      <c r="BE124" s="12">
        <f t="shared" si="71"/>
        <v>0.33424157664609055</v>
      </c>
      <c r="BF124" s="12">
        <f t="shared" si="55"/>
        <v>2212.6468476765285</v>
      </c>
      <c r="BG124" s="12">
        <f t="shared" si="72"/>
        <v>0.35</v>
      </c>
      <c r="BH124" s="37"/>
      <c r="BI124" s="12">
        <f t="shared" si="73"/>
        <v>6.9193792772000162E-2</v>
      </c>
      <c r="BJ124" s="12">
        <f t="shared" si="80"/>
        <v>0.60262114774510356</v>
      </c>
      <c r="BK124" s="12">
        <f t="shared" si="80"/>
        <v>1.2128971314757386</v>
      </c>
      <c r="BL124" s="12">
        <f t="shared" si="80"/>
        <v>0.14404858330314135</v>
      </c>
      <c r="BM124" s="12">
        <f t="shared" si="79"/>
        <v>0.60262114774510356</v>
      </c>
      <c r="BN124" s="12">
        <f t="shared" si="79"/>
        <v>0.60262114774510356</v>
      </c>
      <c r="BO124" s="12">
        <f t="shared" si="79"/>
        <v>1.2128971314757386</v>
      </c>
      <c r="BP124" s="12">
        <f t="shared" si="79"/>
        <v>1.2128971314757386</v>
      </c>
      <c r="BQ124" s="12">
        <f t="shared" si="79"/>
        <v>0.14404858330314135</v>
      </c>
      <c r="BR124" s="12">
        <f t="shared" si="79"/>
        <v>0.14404858330314135</v>
      </c>
      <c r="BS124" s="12">
        <v>-1.5138581742966923</v>
      </c>
      <c r="BT124" s="12">
        <f t="shared" si="74"/>
        <v>-1.5138581742966923</v>
      </c>
      <c r="BU124" s="12">
        <f t="shared" si="74"/>
        <v>-1.0498221244986778</v>
      </c>
      <c r="BV124" s="12">
        <f t="shared" si="56"/>
        <v>-1.0498221244986778</v>
      </c>
      <c r="BW124" s="12">
        <f t="shared" si="75"/>
        <v>1.2984527303100672</v>
      </c>
      <c r="BX124" s="12">
        <f t="shared" si="75"/>
        <v>1.2984527303100672</v>
      </c>
      <c r="BY124" s="12">
        <f t="shared" si="76"/>
        <v>0.33424157664609055</v>
      </c>
      <c r="BZ124" s="12">
        <f t="shared" si="77"/>
        <v>1.2164909281534528</v>
      </c>
      <c r="CA124" s="12">
        <f t="shared" si="78"/>
        <v>-1.0498221244986778</v>
      </c>
    </row>
    <row r="125" spans="1:79" x14ac:dyDescent="0.25">
      <c r="A125" s="10">
        <v>1993</v>
      </c>
      <c r="B125" s="6">
        <v>1.9449618080877355E-2</v>
      </c>
      <c r="C125" s="10">
        <v>1138897</v>
      </c>
      <c r="D125" s="6">
        <v>1334589.6716252095</v>
      </c>
      <c r="E125" s="6">
        <v>484944</v>
      </c>
      <c r="F125" s="6">
        <v>0.66594696447527735</v>
      </c>
      <c r="G125" s="6">
        <v>57713.936999999998</v>
      </c>
      <c r="H125" s="6">
        <v>0.5</v>
      </c>
      <c r="I125" s="6">
        <v>0.5</v>
      </c>
      <c r="J125" s="4">
        <v>0.32367058190511711</v>
      </c>
      <c r="K125" s="6">
        <v>8666</v>
      </c>
      <c r="L125" s="6">
        <v>25303</v>
      </c>
      <c r="M125" s="8">
        <v>0.34200000000000003</v>
      </c>
      <c r="N125" s="12">
        <v>216704</v>
      </c>
      <c r="O125" s="12">
        <f t="shared" si="43"/>
        <v>6.4226376737343771E-2</v>
      </c>
      <c r="P125" s="8">
        <v>28232</v>
      </c>
      <c r="Q125" s="8">
        <v>2929</v>
      </c>
      <c r="R125" s="8">
        <v>32.890711866341071</v>
      </c>
      <c r="S125" s="8">
        <f t="shared" si="57"/>
        <v>0.24565318384399148</v>
      </c>
      <c r="T125" s="36"/>
      <c r="U125" s="4">
        <f t="shared" si="81"/>
        <v>1.9449618080877355E-2</v>
      </c>
      <c r="V125" s="29">
        <f t="shared" si="81"/>
        <v>1138897</v>
      </c>
      <c r="W125" s="29">
        <f t="shared" si="45"/>
        <v>2004047.9840264441</v>
      </c>
      <c r="X125" s="29">
        <f t="shared" si="46"/>
        <v>728202.13300634862</v>
      </c>
      <c r="Y125" s="12">
        <f t="shared" si="82"/>
        <v>569448.5</v>
      </c>
      <c r="Z125" s="12">
        <f t="shared" si="82"/>
        <v>569448.5</v>
      </c>
      <c r="AA125" s="12">
        <f t="shared" si="47"/>
        <v>1002023.9920132221</v>
      </c>
      <c r="AB125" s="12">
        <f t="shared" si="48"/>
        <v>1002023.9920132221</v>
      </c>
      <c r="AC125" s="12">
        <f t="shared" si="59"/>
        <v>364101.06650317431</v>
      </c>
      <c r="AD125" s="12">
        <f t="shared" si="60"/>
        <v>364101.06650317431</v>
      </c>
      <c r="AE125" s="12">
        <v>0.21721710213514073</v>
      </c>
      <c r="AF125" s="12">
        <f t="shared" si="61"/>
        <v>0.21721710213514073</v>
      </c>
      <c r="AK125" s="12">
        <f t="shared" si="49"/>
        <v>0.32367058190511711</v>
      </c>
      <c r="AM125" s="12">
        <f t="shared" si="50"/>
        <v>0.34200000000000003</v>
      </c>
      <c r="AN125" s="37"/>
      <c r="AO125" s="12">
        <f t="shared" si="51"/>
        <v>1.9449618080877355E-2</v>
      </c>
      <c r="AP125" s="12">
        <f t="shared" si="52"/>
        <v>19733.483092654034</v>
      </c>
      <c r="AQ125" s="12">
        <f t="shared" si="53"/>
        <v>34723.813487658001</v>
      </c>
      <c r="AR125" s="12">
        <f t="shared" si="54"/>
        <v>12617.439926275496</v>
      </c>
      <c r="AS125" s="12">
        <f t="shared" si="62"/>
        <v>19733.483092654034</v>
      </c>
      <c r="AT125" s="12">
        <v>19733.483092654034</v>
      </c>
      <c r="AU125" s="12">
        <f t="shared" si="63"/>
        <v>34723.813487658001</v>
      </c>
      <c r="AV125" s="12">
        <f t="shared" si="64"/>
        <v>34723.813487658001</v>
      </c>
      <c r="AW125" s="12">
        <f t="shared" si="65"/>
        <v>12617.439926275496</v>
      </c>
      <c r="AX125" s="12">
        <f t="shared" si="66"/>
        <v>12617.439926275496</v>
      </c>
      <c r="AY125" s="12">
        <f t="shared" si="67"/>
        <v>0.21721710213514073</v>
      </c>
      <c r="AZ125" s="12">
        <f t="shared" si="67"/>
        <v>0.21721710213514073</v>
      </c>
      <c r="BA125" s="12">
        <f t="shared" si="68"/>
        <v>0.34200000000000003</v>
      </c>
      <c r="BB125" s="12">
        <f t="shared" si="69"/>
        <v>0.34200000000000003</v>
      </c>
      <c r="BC125" s="12">
        <f t="shared" si="70"/>
        <v>2495.6846773075331</v>
      </c>
      <c r="BD125" s="12">
        <f t="shared" si="70"/>
        <v>2495.6846773075331</v>
      </c>
      <c r="BE125" s="12">
        <f t="shared" si="71"/>
        <v>0.32367058190511711</v>
      </c>
      <c r="BF125" s="12">
        <f t="shared" si="55"/>
        <v>2289.7593725863499</v>
      </c>
      <c r="BG125" s="12">
        <f t="shared" si="72"/>
        <v>0.34200000000000003</v>
      </c>
      <c r="BH125" s="37"/>
      <c r="BI125" s="12">
        <f t="shared" si="73"/>
        <v>1.9449618080877355E-2</v>
      </c>
      <c r="BJ125" s="12">
        <f t="shared" si="80"/>
        <v>0.62513809510521345</v>
      </c>
      <c r="BK125" s="12">
        <f t="shared" si="80"/>
        <v>1.1902469719920916</v>
      </c>
      <c r="BL125" s="12">
        <f t="shared" si="80"/>
        <v>0.17790123083512752</v>
      </c>
      <c r="BM125" s="12">
        <f t="shared" si="79"/>
        <v>0.62513809510521345</v>
      </c>
      <c r="BN125" s="12">
        <f t="shared" si="79"/>
        <v>0.62513809510521345</v>
      </c>
      <c r="BO125" s="12">
        <f t="shared" si="79"/>
        <v>1.1902469719920916</v>
      </c>
      <c r="BP125" s="12">
        <f t="shared" si="79"/>
        <v>1.1902469719920916</v>
      </c>
      <c r="BQ125" s="12">
        <f t="shared" si="79"/>
        <v>0.17790123083512752</v>
      </c>
      <c r="BR125" s="12">
        <f t="shared" si="79"/>
        <v>0.17790123083512752</v>
      </c>
      <c r="BS125" s="12">
        <v>-1.5268579549100518</v>
      </c>
      <c r="BT125" s="12">
        <f t="shared" si="74"/>
        <v>-1.5268579549100518</v>
      </c>
      <c r="BU125" s="12">
        <f t="shared" si="74"/>
        <v>-1.0729445419195318</v>
      </c>
      <c r="BV125" s="12">
        <f t="shared" si="56"/>
        <v>-1.0729445419195318</v>
      </c>
      <c r="BW125" s="12">
        <f t="shared" si="75"/>
        <v>1.3368645719446228</v>
      </c>
      <c r="BX125" s="12">
        <f t="shared" si="75"/>
        <v>1.3368645719446228</v>
      </c>
      <c r="BY125" s="12">
        <f t="shared" si="76"/>
        <v>0.32367058190511711</v>
      </c>
      <c r="BZ125" s="12">
        <f t="shared" si="77"/>
        <v>1.2507481951967327</v>
      </c>
      <c r="CA125" s="12">
        <f t="shared" si="78"/>
        <v>-1.0729445419195318</v>
      </c>
    </row>
    <row r="126" spans="1:79" x14ac:dyDescent="0.25">
      <c r="A126" s="10">
        <v>1994</v>
      </c>
      <c r="B126" s="6">
        <v>2.05890313535971E-2</v>
      </c>
      <c r="C126" s="10">
        <v>1183144</v>
      </c>
      <c r="D126" s="6">
        <v>1409413.7115072266</v>
      </c>
      <c r="E126" s="6">
        <v>508572</v>
      </c>
      <c r="F126" s="6">
        <v>0.67370328548342384</v>
      </c>
      <c r="G126" s="6">
        <v>57862.137999999999</v>
      </c>
      <c r="H126" s="6">
        <v>0.5</v>
      </c>
      <c r="I126" s="6">
        <v>0.5</v>
      </c>
      <c r="J126" s="4">
        <v>0.32955885175335181</v>
      </c>
      <c r="K126" s="6">
        <v>8231</v>
      </c>
      <c r="L126" s="6">
        <v>25504</v>
      </c>
      <c r="M126" s="8">
        <v>0.32299999999999995</v>
      </c>
      <c r="N126" s="12">
        <v>220161</v>
      </c>
      <c r="O126" s="12">
        <f t="shared" si="43"/>
        <v>6.9413788800542497E-2</v>
      </c>
      <c r="P126" s="8">
        <v>28180</v>
      </c>
      <c r="Q126" s="8">
        <v>2676</v>
      </c>
      <c r="R126" s="8">
        <v>33.087854206411045</v>
      </c>
      <c r="S126" s="8">
        <f t="shared" si="57"/>
        <v>0.24954833028161441</v>
      </c>
      <c r="T126" s="36"/>
      <c r="U126" s="4">
        <f t="shared" si="81"/>
        <v>2.05890313535971E-2</v>
      </c>
      <c r="V126" s="29">
        <f t="shared" si="81"/>
        <v>1183144</v>
      </c>
      <c r="W126" s="29">
        <f t="shared" si="45"/>
        <v>2092039.2432046474</v>
      </c>
      <c r="X126" s="29">
        <f t="shared" si="46"/>
        <v>754890.18824521254</v>
      </c>
      <c r="Y126" s="12">
        <f t="shared" si="82"/>
        <v>591572</v>
      </c>
      <c r="Z126" s="12">
        <f t="shared" si="82"/>
        <v>591572</v>
      </c>
      <c r="AA126" s="12">
        <f t="shared" si="47"/>
        <v>1046019.6216023237</v>
      </c>
      <c r="AB126" s="12">
        <f t="shared" si="48"/>
        <v>1046019.6216023237</v>
      </c>
      <c r="AC126" s="12">
        <f t="shared" si="59"/>
        <v>377445.09412260627</v>
      </c>
      <c r="AD126" s="12">
        <f t="shared" si="60"/>
        <v>377445.09412260627</v>
      </c>
      <c r="AE126" s="12">
        <v>0.22336454217647012</v>
      </c>
      <c r="AF126" s="12">
        <f t="shared" si="61"/>
        <v>0.22336454217647012</v>
      </c>
      <c r="AK126" s="12">
        <f t="shared" si="49"/>
        <v>0.32955885175335181</v>
      </c>
      <c r="AM126" s="12">
        <f t="shared" si="50"/>
        <v>0.32299999999999995</v>
      </c>
      <c r="AN126" s="37"/>
      <c r="AO126" s="12">
        <f t="shared" si="51"/>
        <v>2.05890313535971E-2</v>
      </c>
      <c r="AP126" s="12">
        <f t="shared" si="52"/>
        <v>20447.637105977661</v>
      </c>
      <c r="AQ126" s="12">
        <f t="shared" si="53"/>
        <v>36155.58144783118</v>
      </c>
      <c r="AR126" s="12">
        <f t="shared" si="54"/>
        <v>13046.358367283499</v>
      </c>
      <c r="AS126" s="12">
        <f t="shared" si="62"/>
        <v>20447.637105977661</v>
      </c>
      <c r="AT126" s="12">
        <v>20447.637105977661</v>
      </c>
      <c r="AU126" s="12">
        <f t="shared" si="63"/>
        <v>36155.58144783118</v>
      </c>
      <c r="AV126" s="12">
        <f t="shared" si="64"/>
        <v>36155.58144783118</v>
      </c>
      <c r="AW126" s="12">
        <f t="shared" si="65"/>
        <v>13046.358367283499</v>
      </c>
      <c r="AX126" s="12">
        <f t="shared" si="66"/>
        <v>13046.358367283499</v>
      </c>
      <c r="AY126" s="12">
        <f t="shared" si="67"/>
        <v>0.22336454217647012</v>
      </c>
      <c r="AZ126" s="12">
        <f t="shared" si="67"/>
        <v>0.22336454217647012</v>
      </c>
      <c r="BA126" s="12">
        <f t="shared" si="68"/>
        <v>0.32299999999999995</v>
      </c>
      <c r="BB126" s="12">
        <f t="shared" si="69"/>
        <v>0.32299999999999995</v>
      </c>
      <c r="BC126" s="12">
        <f t="shared" si="70"/>
        <v>2505.4201220326563</v>
      </c>
      <c r="BD126" s="12">
        <f t="shared" si="70"/>
        <v>2505.4201220326563</v>
      </c>
      <c r="BE126" s="12">
        <f t="shared" si="71"/>
        <v>0.32955885175335181</v>
      </c>
      <c r="BF126" s="12">
        <f t="shared" si="55"/>
        <v>2318.367371817259</v>
      </c>
      <c r="BG126" s="12">
        <f t="shared" si="72"/>
        <v>0.32299999999999995</v>
      </c>
      <c r="BH126" s="37"/>
      <c r="BI126" s="12">
        <f t="shared" si="73"/>
        <v>2.05890313535971E-2</v>
      </c>
      <c r="BJ126" s="12">
        <f t="shared" si="80"/>
        <v>0.66068858363040772</v>
      </c>
      <c r="BK126" s="12">
        <f t="shared" si="80"/>
        <v>1.2306525863413231</v>
      </c>
      <c r="BL126" s="12">
        <f t="shared" si="80"/>
        <v>0.21133029526831493</v>
      </c>
      <c r="BM126" s="12">
        <f t="shared" si="79"/>
        <v>0.66068858363040772</v>
      </c>
      <c r="BN126" s="12">
        <f t="shared" si="79"/>
        <v>0.66068858363040772</v>
      </c>
      <c r="BO126" s="12">
        <f t="shared" si="79"/>
        <v>1.2306525863413231</v>
      </c>
      <c r="BP126" s="12">
        <f t="shared" si="79"/>
        <v>1.2306525863413231</v>
      </c>
      <c r="BQ126" s="12">
        <f t="shared" si="79"/>
        <v>0.21133029526831493</v>
      </c>
      <c r="BR126" s="12">
        <f t="shared" si="79"/>
        <v>0.21133029526831493</v>
      </c>
      <c r="BS126" s="12">
        <v>-1.4989501239394392</v>
      </c>
      <c r="BT126" s="12">
        <f t="shared" si="74"/>
        <v>-1.4989501239394392</v>
      </c>
      <c r="BU126" s="12">
        <f t="shared" si="74"/>
        <v>-1.1301029557594806</v>
      </c>
      <c r="BV126" s="12">
        <f t="shared" si="56"/>
        <v>-1.1301029557594806</v>
      </c>
      <c r="BW126" s="12">
        <f t="shared" si="75"/>
        <v>1.3407578944856189</v>
      </c>
      <c r="BX126" s="12">
        <f t="shared" si="75"/>
        <v>1.3407578944856189</v>
      </c>
      <c r="BY126" s="12">
        <f t="shared" si="76"/>
        <v>0.32955885175335181</v>
      </c>
      <c r="BZ126" s="12">
        <f t="shared" si="77"/>
        <v>1.2631646795322788</v>
      </c>
      <c r="CA126" s="12">
        <f t="shared" si="78"/>
        <v>-1.1301029557594806</v>
      </c>
    </row>
    <row r="127" spans="1:79" x14ac:dyDescent="0.25">
      <c r="A127" s="10">
        <v>1995</v>
      </c>
      <c r="B127" s="6">
        <v>4.0463884572687424E-2</v>
      </c>
      <c r="C127" s="10">
        <v>1212798</v>
      </c>
      <c r="D127" s="6">
        <v>1494889</v>
      </c>
      <c r="E127" s="6">
        <v>534663</v>
      </c>
      <c r="F127" s="6">
        <v>0.68984777349566873</v>
      </c>
      <c r="G127" s="6">
        <v>58024.768000000004</v>
      </c>
      <c r="H127" s="6">
        <v>0.5</v>
      </c>
      <c r="I127" s="6">
        <v>0.5</v>
      </c>
      <c r="J127" s="4">
        <v>0.34039079951886492</v>
      </c>
      <c r="K127" s="6">
        <v>8031</v>
      </c>
      <c r="L127" s="6">
        <v>25818</v>
      </c>
      <c r="M127" s="8">
        <v>0.311</v>
      </c>
      <c r="N127" s="12">
        <v>219121</v>
      </c>
      <c r="O127" s="12">
        <f t="shared" si="43"/>
        <v>9.8060723626846369E-2</v>
      </c>
      <c r="P127" s="8">
        <v>28254</v>
      </c>
      <c r="Q127" s="8">
        <v>2436</v>
      </c>
      <c r="R127" s="8">
        <v>33.127611866115934</v>
      </c>
      <c r="S127" s="8">
        <f t="shared" si="57"/>
        <v>0.25226182816574089</v>
      </c>
      <c r="T127" s="36"/>
      <c r="U127" s="4">
        <f t="shared" si="81"/>
        <v>4.0463884572687424E-2</v>
      </c>
      <c r="V127" s="29">
        <f t="shared" si="81"/>
        <v>1212798</v>
      </c>
      <c r="W127" s="29">
        <f t="shared" si="45"/>
        <v>2166983.8730143933</v>
      </c>
      <c r="X127" s="29">
        <f t="shared" si="46"/>
        <v>775044.90199439181</v>
      </c>
      <c r="Y127" s="12">
        <f t="shared" si="82"/>
        <v>606399</v>
      </c>
      <c r="Z127" s="12">
        <f t="shared" si="82"/>
        <v>606399</v>
      </c>
      <c r="AA127" s="12">
        <f t="shared" si="47"/>
        <v>1083491.9365071966</v>
      </c>
      <c r="AB127" s="12">
        <f t="shared" si="48"/>
        <v>1083491.9365071966</v>
      </c>
      <c r="AC127" s="12">
        <f t="shared" si="59"/>
        <v>387522.45099719591</v>
      </c>
      <c r="AD127" s="12">
        <f t="shared" si="60"/>
        <v>387522.45099719591</v>
      </c>
      <c r="AE127" s="12">
        <v>0.22846022411384903</v>
      </c>
      <c r="AF127" s="12">
        <f t="shared" si="61"/>
        <v>0.22846022411384903</v>
      </c>
      <c r="AK127" s="12">
        <f t="shared" si="49"/>
        <v>0.34039079951886492</v>
      </c>
      <c r="AM127" s="12">
        <f t="shared" si="50"/>
        <v>0.311</v>
      </c>
      <c r="AN127" s="37"/>
      <c r="AO127" s="12">
        <f t="shared" si="51"/>
        <v>4.0463884572687424E-2</v>
      </c>
      <c r="AP127" s="12">
        <f t="shared" si="52"/>
        <v>20901.384732809271</v>
      </c>
      <c r="AQ127" s="12">
        <f t="shared" si="53"/>
        <v>37345.84295131336</v>
      </c>
      <c r="AR127" s="12">
        <f t="shared" si="54"/>
        <v>13357.139178813981</v>
      </c>
      <c r="AS127" s="12">
        <f t="shared" si="62"/>
        <v>20901.384732809271</v>
      </c>
      <c r="AT127" s="12">
        <v>20901.384732809271</v>
      </c>
      <c r="AU127" s="12">
        <f t="shared" si="63"/>
        <v>37345.84295131336</v>
      </c>
      <c r="AV127" s="12">
        <f t="shared" si="64"/>
        <v>37345.84295131336</v>
      </c>
      <c r="AW127" s="12">
        <f t="shared" si="65"/>
        <v>13357.139178813981</v>
      </c>
      <c r="AX127" s="12">
        <f t="shared" si="66"/>
        <v>13357.139178813981</v>
      </c>
      <c r="AY127" s="12">
        <f t="shared" si="67"/>
        <v>0.22846022411384903</v>
      </c>
      <c r="AZ127" s="12">
        <f t="shared" si="67"/>
        <v>0.22846022411384903</v>
      </c>
      <c r="BA127" s="12">
        <f t="shared" si="68"/>
        <v>0.311</v>
      </c>
      <c r="BB127" s="12">
        <f t="shared" si="69"/>
        <v>0.311</v>
      </c>
      <c r="BC127" s="12">
        <f t="shared" si="70"/>
        <v>2496.5194877686395</v>
      </c>
      <c r="BD127" s="12">
        <f t="shared" si="70"/>
        <v>2496.5194877686395</v>
      </c>
      <c r="BE127" s="12">
        <f t="shared" si="71"/>
        <v>0.34039079951886492</v>
      </c>
      <c r="BF127" s="12">
        <f t="shared" si="55"/>
        <v>2329.197430272422</v>
      </c>
      <c r="BG127" s="12">
        <f t="shared" si="72"/>
        <v>0.311</v>
      </c>
      <c r="BH127" s="37"/>
      <c r="BI127" s="12">
        <f t="shared" si="73"/>
        <v>4.0463884572687424E-2</v>
      </c>
      <c r="BJ127" s="12">
        <f t="shared" si="80"/>
        <v>0.68263666469172302</v>
      </c>
      <c r="BK127" s="12">
        <f t="shared" si="80"/>
        <v>1.2630428583109683</v>
      </c>
      <c r="BL127" s="12">
        <f t="shared" si="80"/>
        <v>0.23487226461377497</v>
      </c>
      <c r="BM127" s="12">
        <f t="shared" si="80"/>
        <v>0.68263666469172302</v>
      </c>
      <c r="BN127" s="12">
        <f t="shared" si="80"/>
        <v>0.68263666469172302</v>
      </c>
      <c r="BO127" s="12">
        <f t="shared" si="80"/>
        <v>1.2630428583109683</v>
      </c>
      <c r="BP127" s="12">
        <f t="shared" si="80"/>
        <v>1.2630428583109683</v>
      </c>
      <c r="BQ127" s="12">
        <f t="shared" si="80"/>
        <v>0.23487226461377497</v>
      </c>
      <c r="BR127" s="12">
        <f t="shared" si="80"/>
        <v>0.23487226461377497</v>
      </c>
      <c r="BS127" s="12">
        <v>-1.4763931577005016</v>
      </c>
      <c r="BT127" s="12">
        <f t="shared" si="74"/>
        <v>-1.4763931577005016</v>
      </c>
      <c r="BU127" s="12">
        <f t="shared" si="74"/>
        <v>-1.1679623668029029</v>
      </c>
      <c r="BV127" s="12">
        <f t="shared" si="56"/>
        <v>-1.1679623668029029</v>
      </c>
      <c r="BW127" s="12">
        <f t="shared" si="75"/>
        <v>1.3371990175887845</v>
      </c>
      <c r="BX127" s="12">
        <f t="shared" si="75"/>
        <v>1.3371990175887845</v>
      </c>
      <c r="BY127" s="12">
        <f t="shared" si="76"/>
        <v>0.34039079951886492</v>
      </c>
      <c r="BZ127" s="12">
        <f t="shared" si="77"/>
        <v>1.2678252183388614</v>
      </c>
      <c r="CA127" s="12">
        <f t="shared" si="78"/>
        <v>-1.1679623668029029</v>
      </c>
    </row>
    <row r="128" spans="1:79" x14ac:dyDescent="0.25">
      <c r="A128" s="10">
        <v>1996</v>
      </c>
      <c r="B128" s="6">
        <v>3.7004155095523489E-2</v>
      </c>
      <c r="C128" s="10">
        <v>1243709</v>
      </c>
      <c r="D128" s="6">
        <v>1560506</v>
      </c>
      <c r="E128" s="6">
        <v>573604</v>
      </c>
      <c r="F128" s="6">
        <v>0.71793321428083257</v>
      </c>
      <c r="G128" s="6">
        <v>58164.42300000001</v>
      </c>
      <c r="H128" s="6">
        <v>0.5</v>
      </c>
      <c r="I128" s="6">
        <v>0.5</v>
      </c>
      <c r="J128" s="4">
        <v>0.33835640620882507</v>
      </c>
      <c r="K128" s="6">
        <v>7938</v>
      </c>
      <c r="L128" s="6">
        <v>26060</v>
      </c>
      <c r="M128" s="8">
        <v>0.30499999999999999</v>
      </c>
      <c r="N128" s="12">
        <v>229349</v>
      </c>
      <c r="O128" s="12">
        <f t="shared" si="43"/>
        <v>6.8671632623010126E-2</v>
      </c>
      <c r="P128" s="8">
        <v>28356</v>
      </c>
      <c r="Q128" s="8">
        <v>2296</v>
      </c>
      <c r="R128" s="8">
        <v>33.117261573434</v>
      </c>
      <c r="S128" s="8">
        <f t="shared" si="57"/>
        <v>0.2536311646575945</v>
      </c>
      <c r="T128" s="36"/>
      <c r="U128" s="4">
        <f t="shared" si="81"/>
        <v>3.7004155095523489E-2</v>
      </c>
      <c r="V128" s="29">
        <f t="shared" si="81"/>
        <v>1243709</v>
      </c>
      <c r="W128" s="29">
        <f t="shared" si="45"/>
        <v>2173608.8663388956</v>
      </c>
      <c r="X128" s="29">
        <f t="shared" si="46"/>
        <v>798965.68175159593</v>
      </c>
      <c r="Y128" s="12">
        <f t="shared" si="82"/>
        <v>621854.5</v>
      </c>
      <c r="Z128" s="12">
        <f t="shared" si="82"/>
        <v>621854.5</v>
      </c>
      <c r="AA128" s="12">
        <f t="shared" si="47"/>
        <v>1086804.4331694478</v>
      </c>
      <c r="AB128" s="12">
        <f t="shared" si="48"/>
        <v>1086804.4331694478</v>
      </c>
      <c r="AC128" s="12">
        <f t="shared" si="59"/>
        <v>399482.84087579796</v>
      </c>
      <c r="AD128" s="12">
        <f t="shared" si="60"/>
        <v>399482.84087579796</v>
      </c>
      <c r="AE128" s="12">
        <v>0.23128514953657239</v>
      </c>
      <c r="AF128" s="12">
        <f t="shared" si="61"/>
        <v>0.23128514953657239</v>
      </c>
      <c r="AK128" s="12">
        <f t="shared" si="49"/>
        <v>0.33835640620882507</v>
      </c>
      <c r="AM128" s="12">
        <f t="shared" si="50"/>
        <v>0.30499999999999999</v>
      </c>
      <c r="AN128" s="37"/>
      <c r="AO128" s="12">
        <f t="shared" si="51"/>
        <v>3.7004155095523489E-2</v>
      </c>
      <c r="AP128" s="12">
        <f t="shared" si="52"/>
        <v>21382.641412947563</v>
      </c>
      <c r="AQ128" s="12">
        <f t="shared" si="53"/>
        <v>37370.075283629914</v>
      </c>
      <c r="AR128" s="12">
        <f t="shared" si="54"/>
        <v>13736.329538618407</v>
      </c>
      <c r="AS128" s="12">
        <f t="shared" si="62"/>
        <v>21382.641412947563</v>
      </c>
      <c r="AT128" s="12">
        <v>21382.641412947563</v>
      </c>
      <c r="AU128" s="12">
        <f t="shared" si="63"/>
        <v>37370.075283629914</v>
      </c>
      <c r="AV128" s="12">
        <f t="shared" si="64"/>
        <v>37370.075283629914</v>
      </c>
      <c r="AW128" s="12">
        <f t="shared" si="65"/>
        <v>13736.329538618407</v>
      </c>
      <c r="AX128" s="12">
        <f t="shared" si="66"/>
        <v>13736.329538618407</v>
      </c>
      <c r="AY128" s="12">
        <f t="shared" si="67"/>
        <v>0.23128514953657239</v>
      </c>
      <c r="AZ128" s="12">
        <f t="shared" si="67"/>
        <v>0.23128514953657239</v>
      </c>
      <c r="BA128" s="12">
        <f t="shared" si="68"/>
        <v>0.30499999999999999</v>
      </c>
      <c r="BB128" s="12">
        <f t="shared" si="69"/>
        <v>0.30499999999999999</v>
      </c>
      <c r="BC128" s="12">
        <f t="shared" si="70"/>
        <v>2531.6329368752745</v>
      </c>
      <c r="BD128" s="12">
        <f t="shared" si="70"/>
        <v>2531.6329368752745</v>
      </c>
      <c r="BE128" s="12">
        <f t="shared" si="71"/>
        <v>0.33835640620882507</v>
      </c>
      <c r="BF128" s="12">
        <f t="shared" si="55"/>
        <v>2373.352957407239</v>
      </c>
      <c r="BG128" s="12">
        <f t="shared" si="72"/>
        <v>0.30499999999999999</v>
      </c>
      <c r="BH128" s="37"/>
      <c r="BI128" s="12">
        <f t="shared" si="73"/>
        <v>3.7004155095523489E-2</v>
      </c>
      <c r="BJ128" s="12">
        <f t="shared" si="80"/>
        <v>0.70540069669821559</v>
      </c>
      <c r="BK128" s="12">
        <f t="shared" si="80"/>
        <v>1.2636915107999869</v>
      </c>
      <c r="BL128" s="12">
        <f t="shared" si="80"/>
        <v>0.26286536693683832</v>
      </c>
      <c r="BM128" s="12">
        <f t="shared" si="80"/>
        <v>0.70540069669821559</v>
      </c>
      <c r="BN128" s="12">
        <f t="shared" si="80"/>
        <v>0.70540069669821559</v>
      </c>
      <c r="BO128" s="12">
        <f t="shared" si="80"/>
        <v>1.2636915107999869</v>
      </c>
      <c r="BP128" s="12">
        <f t="shared" si="80"/>
        <v>1.2636915107999869</v>
      </c>
      <c r="BQ128" s="12">
        <f t="shared" si="80"/>
        <v>0.26286536693683832</v>
      </c>
      <c r="BR128" s="12">
        <f t="shared" si="80"/>
        <v>0.26286536693683832</v>
      </c>
      <c r="BS128" s="12">
        <v>-1.4641039161441387</v>
      </c>
      <c r="BT128" s="12">
        <f t="shared" si="74"/>
        <v>-1.4641039161441387</v>
      </c>
      <c r="BU128" s="12">
        <f t="shared" si="74"/>
        <v>-1.1874435023747254</v>
      </c>
      <c r="BV128" s="12">
        <f t="shared" si="56"/>
        <v>-1.1874435023747254</v>
      </c>
      <c r="BW128" s="12">
        <f t="shared" si="75"/>
        <v>1.3511659847591173</v>
      </c>
      <c r="BX128" s="12">
        <f t="shared" si="75"/>
        <v>1.3511659847591173</v>
      </c>
      <c r="BY128" s="12">
        <f t="shared" si="76"/>
        <v>0.33835640620882507</v>
      </c>
      <c r="BZ128" s="12">
        <f t="shared" si="77"/>
        <v>1.2866051659168747</v>
      </c>
      <c r="CA128" s="12">
        <f t="shared" si="78"/>
        <v>-1.1874435023747254</v>
      </c>
    </row>
    <row r="129" spans="1:79" x14ac:dyDescent="0.25">
      <c r="A129" s="10">
        <v>1997</v>
      </c>
      <c r="B129" s="6">
        <v>5.0528062289235919E-2</v>
      </c>
      <c r="C129" s="10">
        <v>1282602</v>
      </c>
      <c r="D129" s="6">
        <v>1649686</v>
      </c>
      <c r="E129" s="6">
        <v>612885</v>
      </c>
      <c r="F129" s="6">
        <v>0.73199246531659856</v>
      </c>
      <c r="G129" s="6">
        <v>58314.288</v>
      </c>
      <c r="H129" s="6">
        <v>0.5</v>
      </c>
      <c r="I129" s="6">
        <v>0.5</v>
      </c>
      <c r="J129" s="4">
        <v>0.34280816389469143</v>
      </c>
      <c r="K129" s="6">
        <v>7801</v>
      </c>
      <c r="L129" s="6">
        <v>26526</v>
      </c>
      <c r="M129" s="8">
        <v>0.29399999999999998</v>
      </c>
      <c r="N129" s="12">
        <v>225752</v>
      </c>
      <c r="O129" s="12">
        <f t="shared" si="43"/>
        <v>7.8355191764378662E-2</v>
      </c>
      <c r="P129" s="8">
        <v>28514</v>
      </c>
      <c r="Q129" s="8">
        <v>1988</v>
      </c>
      <c r="R129" s="8">
        <v>33.100001793004807</v>
      </c>
      <c r="S129" s="8">
        <f t="shared" si="57"/>
        <v>0.25660220931274857</v>
      </c>
      <c r="T129" s="36"/>
      <c r="U129" s="4">
        <f t="shared" si="81"/>
        <v>5.0528062289235919E-2</v>
      </c>
      <c r="V129" s="29">
        <f t="shared" si="81"/>
        <v>1282602</v>
      </c>
      <c r="W129" s="29">
        <f t="shared" si="45"/>
        <v>2253692.5968035534</v>
      </c>
      <c r="X129" s="29">
        <f t="shared" si="46"/>
        <v>837283.20855723205</v>
      </c>
      <c r="Y129" s="12">
        <f t="shared" si="82"/>
        <v>641301</v>
      </c>
      <c r="Z129" s="12">
        <f t="shared" si="82"/>
        <v>641301</v>
      </c>
      <c r="AA129" s="12">
        <f t="shared" si="47"/>
        <v>1126846.2984017767</v>
      </c>
      <c r="AB129" s="12">
        <f t="shared" si="48"/>
        <v>1126846.2984017767</v>
      </c>
      <c r="AC129" s="12">
        <f t="shared" si="59"/>
        <v>418641.60427861603</v>
      </c>
      <c r="AD129" s="12">
        <f t="shared" si="60"/>
        <v>418641.60427861603</v>
      </c>
      <c r="AE129" s="12">
        <v>0.23737107035045704</v>
      </c>
      <c r="AF129" s="12">
        <f t="shared" si="61"/>
        <v>0.23737107035045704</v>
      </c>
      <c r="AK129" s="12">
        <f t="shared" si="49"/>
        <v>0.34280816389469143</v>
      </c>
      <c r="AM129" s="12">
        <f t="shared" si="50"/>
        <v>0.29399999999999998</v>
      </c>
      <c r="AN129" s="37"/>
      <c r="AO129" s="12">
        <f t="shared" si="51"/>
        <v>5.0528062289235919E-2</v>
      </c>
      <c r="AP129" s="12">
        <f t="shared" si="52"/>
        <v>21994.643919857172</v>
      </c>
      <c r="AQ129" s="12">
        <f t="shared" si="53"/>
        <v>38647.348258861595</v>
      </c>
      <c r="AR129" s="12">
        <f t="shared" si="54"/>
        <v>14358.114233637423</v>
      </c>
      <c r="AS129" s="12">
        <f t="shared" si="62"/>
        <v>21994.643919857172</v>
      </c>
      <c r="AT129" s="12">
        <v>21994.643919857172</v>
      </c>
      <c r="AU129" s="12">
        <f t="shared" si="63"/>
        <v>38647.348258861595</v>
      </c>
      <c r="AV129" s="12">
        <f t="shared" si="64"/>
        <v>38647.348258861595</v>
      </c>
      <c r="AW129" s="12">
        <f t="shared" si="65"/>
        <v>14358.114233637423</v>
      </c>
      <c r="AX129" s="12">
        <f t="shared" si="66"/>
        <v>14358.114233637423</v>
      </c>
      <c r="AY129" s="12">
        <f t="shared" si="67"/>
        <v>0.23737107035045704</v>
      </c>
      <c r="AZ129" s="12">
        <f t="shared" si="67"/>
        <v>0.23737107035045704</v>
      </c>
      <c r="BA129" s="12">
        <f t="shared" si="68"/>
        <v>0.29399999999999998</v>
      </c>
      <c r="BB129" s="12">
        <f t="shared" si="69"/>
        <v>0.29399999999999998</v>
      </c>
      <c r="BC129" s="12">
        <f t="shared" si="70"/>
        <v>2531.5212280914266</v>
      </c>
      <c r="BD129" s="12">
        <f t="shared" si="70"/>
        <v>2531.5212280914266</v>
      </c>
      <c r="BE129" s="12">
        <f t="shared" si="71"/>
        <v>0.34280816389469143</v>
      </c>
      <c r="BF129" s="12">
        <f t="shared" si="55"/>
        <v>2397.1695437119547</v>
      </c>
      <c r="BG129" s="12">
        <f t="shared" si="72"/>
        <v>0.29399999999999998</v>
      </c>
      <c r="BH129" s="37"/>
      <c r="BI129" s="12">
        <f t="shared" si="73"/>
        <v>5.0528062289235919E-2</v>
      </c>
      <c r="BJ129" s="12">
        <f t="shared" si="80"/>
        <v>0.73362021828664525</v>
      </c>
      <c r="BK129" s="12">
        <f t="shared" si="80"/>
        <v>1.2972994163520339</v>
      </c>
      <c r="BL129" s="12">
        <f t="shared" si="80"/>
        <v>0.30713648697680707</v>
      </c>
      <c r="BM129" s="12">
        <f t="shared" si="80"/>
        <v>0.73362021828664525</v>
      </c>
      <c r="BN129" s="12">
        <f t="shared" si="80"/>
        <v>0.73362021828664525</v>
      </c>
      <c r="BO129" s="12">
        <f t="shared" si="80"/>
        <v>1.2972994163520339</v>
      </c>
      <c r="BP129" s="12">
        <f t="shared" si="80"/>
        <v>1.2972994163520339</v>
      </c>
      <c r="BQ129" s="12">
        <f t="shared" si="80"/>
        <v>0.30713648697680707</v>
      </c>
      <c r="BR129" s="12">
        <f t="shared" si="80"/>
        <v>0.30713648697680707</v>
      </c>
      <c r="BS129" s="12">
        <v>-1.438130664592479</v>
      </c>
      <c r="BT129" s="12">
        <f t="shared" si="74"/>
        <v>-1.438130664592479</v>
      </c>
      <c r="BU129" s="12">
        <f t="shared" si="74"/>
        <v>-1.2241755116434554</v>
      </c>
      <c r="BV129" s="12">
        <f t="shared" si="56"/>
        <v>-1.2241755116434554</v>
      </c>
      <c r="BW129" s="12">
        <f t="shared" si="75"/>
        <v>1.3511218585957709</v>
      </c>
      <c r="BX129" s="12">
        <f t="shared" si="75"/>
        <v>1.3511218585957709</v>
      </c>
      <c r="BY129" s="12">
        <f t="shared" si="76"/>
        <v>0.34280816389469143</v>
      </c>
      <c r="BZ129" s="12">
        <f t="shared" si="77"/>
        <v>1.2965901452035515</v>
      </c>
      <c r="CA129" s="12">
        <f t="shared" si="78"/>
        <v>-1.2241755116434554</v>
      </c>
    </row>
    <row r="130" spans="1:79" x14ac:dyDescent="0.25">
      <c r="A130" s="10">
        <v>1998</v>
      </c>
      <c r="B130" s="6">
        <v>5.5639499270343978E-2</v>
      </c>
      <c r="C130" s="10">
        <v>1323527</v>
      </c>
      <c r="D130" s="6">
        <v>1705676</v>
      </c>
      <c r="E130" s="6">
        <v>645870</v>
      </c>
      <c r="F130" s="6">
        <v>0.74067850523638734</v>
      </c>
      <c r="G130" s="6">
        <v>58474.974000000002</v>
      </c>
      <c r="H130" s="6">
        <v>0.5</v>
      </c>
      <c r="I130" s="6">
        <v>0.5</v>
      </c>
      <c r="J130" s="4">
        <v>0.35470969239064409</v>
      </c>
      <c r="K130" s="6">
        <v>7852</v>
      </c>
      <c r="L130" s="6">
        <v>26795</v>
      </c>
      <c r="M130" s="8">
        <v>0.29299999999999998</v>
      </c>
      <c r="N130" s="12">
        <v>243682</v>
      </c>
      <c r="O130" s="12">
        <f t="shared" ref="O130:O148" si="83">1-(W131-N130)/W130</f>
        <v>5.5585763584753201E-2</v>
      </c>
      <c r="P130" s="8">
        <v>28583</v>
      </c>
      <c r="Q130" s="8">
        <v>1788</v>
      </c>
      <c r="R130" s="8">
        <v>33.019768494312743</v>
      </c>
      <c r="S130" s="8">
        <f t="shared" si="57"/>
        <v>0.25795189938224061</v>
      </c>
      <c r="T130" s="36"/>
      <c r="U130" s="4">
        <f t="shared" ref="U130:V148" si="84">B130</f>
        <v>5.5639499270343978E-2</v>
      </c>
      <c r="V130" s="29">
        <f t="shared" si="84"/>
        <v>1323527</v>
      </c>
      <c r="W130" s="29">
        <f t="shared" ref="W130:W148" si="85">D130/F130</f>
        <v>2302856.0812030504</v>
      </c>
      <c r="X130" s="29">
        <f t="shared" ref="X130:X148" si="86">E130/F130</f>
        <v>871997.76344781439</v>
      </c>
      <c r="Y130" s="12">
        <f t="shared" si="82"/>
        <v>661763.5</v>
      </c>
      <c r="Z130" s="12">
        <f t="shared" si="82"/>
        <v>661763.5</v>
      </c>
      <c r="AA130" s="12">
        <f t="shared" ref="AA130:AA148" si="87">W130*I130</f>
        <v>1151428.0406015252</v>
      </c>
      <c r="AB130" s="12">
        <f t="shared" ref="AB130:AB148" si="88">W130*(1-I130)</f>
        <v>1151428.0406015252</v>
      </c>
      <c r="AC130" s="12">
        <f t="shared" si="59"/>
        <v>435998.88172390719</v>
      </c>
      <c r="AD130" s="12">
        <f t="shared" si="60"/>
        <v>435998.88172390719</v>
      </c>
      <c r="AE130" s="12">
        <v>0.24073906131187497</v>
      </c>
      <c r="AF130" s="12">
        <f t="shared" si="61"/>
        <v>0.24073906131187497</v>
      </c>
      <c r="AK130" s="12">
        <f t="shared" ref="AK130:AK148" si="89">J130</f>
        <v>0.35470969239064409</v>
      </c>
      <c r="AM130" s="12">
        <f t="shared" ref="AM130:AM148" si="90">M130</f>
        <v>0.29299999999999998</v>
      </c>
      <c r="AN130" s="37"/>
      <c r="AO130" s="12">
        <f t="shared" ref="AO130:AO148" si="91">U130</f>
        <v>5.5639499270343978E-2</v>
      </c>
      <c r="AP130" s="12">
        <f t="shared" ref="AP130:AP148" si="92">V130*1000/G130</f>
        <v>22634.075903992707</v>
      </c>
      <c r="AQ130" s="12">
        <f t="shared" ref="AQ130:AQ148" si="93">W130*1000/G130</f>
        <v>39381.908595684894</v>
      </c>
      <c r="AR130" s="12">
        <f t="shared" ref="AR130:AR148" si="94">X130*1000/G130</f>
        <v>14912.324090093898</v>
      </c>
      <c r="AS130" s="12">
        <f t="shared" si="62"/>
        <v>22634.075903992707</v>
      </c>
      <c r="AT130" s="12">
        <v>22634.075903992707</v>
      </c>
      <c r="AU130" s="12">
        <f t="shared" si="63"/>
        <v>39381.908595684894</v>
      </c>
      <c r="AV130" s="12">
        <f t="shared" si="64"/>
        <v>39381.908595684894</v>
      </c>
      <c r="AW130" s="12">
        <f t="shared" si="65"/>
        <v>14912.324090093898</v>
      </c>
      <c r="AX130" s="12">
        <f t="shared" si="66"/>
        <v>14912.324090093898</v>
      </c>
      <c r="AY130" s="12">
        <f t="shared" si="67"/>
        <v>0.24073906131187497</v>
      </c>
      <c r="AZ130" s="12">
        <f t="shared" si="67"/>
        <v>0.24073906131187497</v>
      </c>
      <c r="BA130" s="12">
        <f t="shared" si="68"/>
        <v>0.29299999999999998</v>
      </c>
      <c r="BB130" s="12">
        <f t="shared" si="69"/>
        <v>0.29299999999999998</v>
      </c>
      <c r="BC130" s="12">
        <f t="shared" si="70"/>
        <v>2565.0223052463284</v>
      </c>
      <c r="BD130" s="12">
        <f t="shared" si="70"/>
        <v>2565.0223052463284</v>
      </c>
      <c r="BE130" s="12">
        <f t="shared" si="71"/>
        <v>0.35470969239064409</v>
      </c>
      <c r="BF130" s="12">
        <f t="shared" ref="BF130:BF148" si="95">AP130/(AQ130^0.3)/(S130^0.7)</f>
        <v>2443.974267719263</v>
      </c>
      <c r="BG130" s="12">
        <f t="shared" si="72"/>
        <v>0.29299999999999998</v>
      </c>
      <c r="BH130" s="37"/>
      <c r="BI130" s="12">
        <f t="shared" si="73"/>
        <v>5.5639499270343978E-2</v>
      </c>
      <c r="BJ130" s="12">
        <f t="shared" si="80"/>
        <v>0.76227780683412361</v>
      </c>
      <c r="BK130" s="12">
        <f t="shared" si="80"/>
        <v>1.3161277909108655</v>
      </c>
      <c r="BL130" s="12">
        <f t="shared" si="80"/>
        <v>0.3450092439739772</v>
      </c>
      <c r="BM130" s="12">
        <f t="shared" si="80"/>
        <v>0.76227780683412361</v>
      </c>
      <c r="BN130" s="12">
        <f t="shared" si="80"/>
        <v>0.76227780683412361</v>
      </c>
      <c r="BO130" s="12">
        <f t="shared" si="80"/>
        <v>1.3161277909108655</v>
      </c>
      <c r="BP130" s="12">
        <f t="shared" si="80"/>
        <v>1.3161277909108655</v>
      </c>
      <c r="BQ130" s="12">
        <f t="shared" si="80"/>
        <v>0.3450092439739772</v>
      </c>
      <c r="BR130" s="12">
        <f t="shared" si="80"/>
        <v>0.3450092439739772</v>
      </c>
      <c r="BS130" s="12">
        <v>-1.4240416652162053</v>
      </c>
      <c r="BT130" s="12">
        <f t="shared" si="74"/>
        <v>-1.4240416652162053</v>
      </c>
      <c r="BU130" s="12">
        <f t="shared" si="74"/>
        <v>-1.2275826699650698</v>
      </c>
      <c r="BV130" s="12">
        <f t="shared" si="74"/>
        <v>-1.2275826699650698</v>
      </c>
      <c r="BW130" s="12">
        <f t="shared" si="75"/>
        <v>1.3642686352122086</v>
      </c>
      <c r="BX130" s="12">
        <f t="shared" si="75"/>
        <v>1.3642686352122086</v>
      </c>
      <c r="BY130" s="12">
        <f t="shared" si="76"/>
        <v>0.35470969239064409</v>
      </c>
      <c r="BZ130" s="12">
        <f t="shared" si="77"/>
        <v>1.3159269731223007</v>
      </c>
      <c r="CA130" s="12">
        <f t="shared" si="78"/>
        <v>-1.2275826699650698</v>
      </c>
    </row>
    <row r="131" spans="1:79" x14ac:dyDescent="0.25">
      <c r="A131" s="10">
        <v>1999</v>
      </c>
      <c r="B131" s="6">
        <v>3.9262426096396498E-2</v>
      </c>
      <c r="C131" s="10">
        <v>1366983</v>
      </c>
      <c r="D131" s="6">
        <v>1806765</v>
      </c>
      <c r="E131" s="6">
        <v>681448</v>
      </c>
      <c r="F131" s="6">
        <v>0.74705025592856678</v>
      </c>
      <c r="G131" s="6">
        <v>58684.420999999995</v>
      </c>
      <c r="H131" s="6">
        <v>0.5</v>
      </c>
      <c r="I131" s="6">
        <v>0.5</v>
      </c>
      <c r="J131" s="4">
        <v>0.35747203169920211</v>
      </c>
      <c r="K131" s="6">
        <v>7898</v>
      </c>
      <c r="L131" s="6">
        <v>27168</v>
      </c>
      <c r="M131" s="8">
        <v>0.29100000000000004</v>
      </c>
      <c r="N131" s="12">
        <v>250037</v>
      </c>
      <c r="O131" s="12">
        <f t="shared" si="83"/>
        <v>9.5152549566251854E-2</v>
      </c>
      <c r="P131" s="8">
        <v>28895</v>
      </c>
      <c r="Q131" s="8">
        <v>1727</v>
      </c>
      <c r="R131" s="8">
        <v>32.857928467730488</v>
      </c>
      <c r="S131" s="8">
        <f t="shared" ref="S131:S148" si="96">(P131-Q131)/P131*R131/(24*5)</f>
        <v>0.25745059716539825</v>
      </c>
      <c r="T131" s="36"/>
      <c r="U131" s="4">
        <f t="shared" si="84"/>
        <v>3.9262426096396498E-2</v>
      </c>
      <c r="V131" s="29">
        <f t="shared" si="84"/>
        <v>1366983</v>
      </c>
      <c r="W131" s="29">
        <f t="shared" si="85"/>
        <v>2418532.0675035864</v>
      </c>
      <c r="X131" s="29">
        <f t="shared" si="86"/>
        <v>912184.94952923257</v>
      </c>
      <c r="Y131" s="12">
        <f t="shared" ref="Y131:Z148" si="97">$V131*0.5</f>
        <v>683491.5</v>
      </c>
      <c r="Z131" s="12">
        <f t="shared" si="97"/>
        <v>683491.5</v>
      </c>
      <c r="AA131" s="12">
        <f t="shared" si="87"/>
        <v>1209266.0337517932</v>
      </c>
      <c r="AB131" s="12">
        <f t="shared" si="88"/>
        <v>1209266.0337517932</v>
      </c>
      <c r="AC131" s="12">
        <f t="shared" ref="AC131:AC148" si="98">((Y131-AA132+(1-$O$153)*AA131)/((Y131-AA132+(1-$O$153)*AA131)+(Z131-AB132+(1-$O$153)*AB131)))*X131</f>
        <v>456092.47476461629</v>
      </c>
      <c r="AD131" s="12">
        <f t="shared" ref="AD131:AD148" si="99">((Z131-AB132+(1-$O$153)*AB131)/((Y131-AA132+(1-$O$153)*AA131)+(Z131-AB132+(1-$O$153)*AB131)))*X131</f>
        <v>456092.47476461629</v>
      </c>
      <c r="AE131" s="12">
        <v>0.24108512376637573</v>
      </c>
      <c r="AF131" s="12">
        <f t="shared" ref="AF131:AF148" si="100">(P131*0.5-Q131)/(P131*0.5)*(R131/24/5)</f>
        <v>0.24108512376637573</v>
      </c>
      <c r="AK131" s="12">
        <f t="shared" si="89"/>
        <v>0.35747203169920211</v>
      </c>
      <c r="AM131" s="12">
        <f t="shared" si="90"/>
        <v>0.29100000000000004</v>
      </c>
      <c r="AN131" s="37"/>
      <c r="AO131" s="12">
        <f t="shared" si="91"/>
        <v>3.9262426096396498E-2</v>
      </c>
      <c r="AP131" s="12">
        <f t="shared" si="92"/>
        <v>23293.797173188435</v>
      </c>
      <c r="AQ131" s="12">
        <f t="shared" si="93"/>
        <v>41212.506254489359</v>
      </c>
      <c r="AR131" s="12">
        <f t="shared" si="94"/>
        <v>15543.903032275512</v>
      </c>
      <c r="AS131" s="12">
        <f t="shared" ref="AS131:AS148" si="101">Y131*1000/(G131*0.5)</f>
        <v>23293.797173188435</v>
      </c>
      <c r="AT131" s="12">
        <v>23293.797173188435</v>
      </c>
      <c r="AU131" s="12">
        <f t="shared" ref="AU131:AU148" si="102">AA131*1000/(G131*0.5)</f>
        <v>41212.506254489359</v>
      </c>
      <c r="AV131" s="12">
        <f t="shared" ref="AV131:AV148" si="103">AB131*1000/(G131*0.5)</f>
        <v>41212.506254489359</v>
      </c>
      <c r="AW131" s="12">
        <f t="shared" ref="AW131:AW148" si="104">AC131*1000/(G131*0.5)</f>
        <v>15543.903032275512</v>
      </c>
      <c r="AX131" s="12">
        <f t="shared" ref="AX131:AX148" si="105">AD131*1000/(G131*0.5)</f>
        <v>15543.903032275512</v>
      </c>
      <c r="AY131" s="12">
        <f t="shared" ref="AY131:AZ148" si="106">AE131</f>
        <v>0.24108512376637573</v>
      </c>
      <c r="AZ131" s="12">
        <f t="shared" si="106"/>
        <v>0.24108512376637573</v>
      </c>
      <c r="BA131" s="12">
        <f t="shared" ref="BA131:BA148" si="107">AM131*(AP131/AS131)</f>
        <v>0.29100000000000004</v>
      </c>
      <c r="BB131" s="12">
        <f t="shared" ref="BB131:BB148" si="108">AM131*(AP131/AT131)</f>
        <v>0.29100000000000004</v>
      </c>
      <c r="BC131" s="12">
        <f t="shared" ref="BC131:BD148" si="109">AS131/(AU131^0.3)/(AY131^0.7)</f>
        <v>2601.430889315362</v>
      </c>
      <c r="BD131" s="12">
        <f t="shared" si="109"/>
        <v>2601.430889315362</v>
      </c>
      <c r="BE131" s="12">
        <f t="shared" ref="BE131:BE148" si="110">AK131</f>
        <v>0.35747203169920211</v>
      </c>
      <c r="BF131" s="12">
        <f t="shared" si="95"/>
        <v>2484.5391775235435</v>
      </c>
      <c r="BG131" s="12">
        <f t="shared" ref="BG131:BG148" si="111">AM131</f>
        <v>0.29100000000000004</v>
      </c>
      <c r="BH131" s="37"/>
      <c r="BI131" s="12">
        <f t="shared" ref="BI131:BI148" si="112">AO131</f>
        <v>3.9262426096396498E-2</v>
      </c>
      <c r="BJ131" s="12">
        <f t="shared" si="80"/>
        <v>0.79100836214436343</v>
      </c>
      <c r="BK131" s="12">
        <f t="shared" si="80"/>
        <v>1.3615630129171832</v>
      </c>
      <c r="BL131" s="12">
        <f t="shared" si="80"/>
        <v>0.38648972653949876</v>
      </c>
      <c r="BM131" s="12">
        <f t="shared" si="80"/>
        <v>0.79100836214436343</v>
      </c>
      <c r="BN131" s="12">
        <f t="shared" si="80"/>
        <v>0.79100836214436343</v>
      </c>
      <c r="BO131" s="12">
        <f t="shared" si="80"/>
        <v>1.3615630129171832</v>
      </c>
      <c r="BP131" s="12">
        <f t="shared" si="80"/>
        <v>1.3615630129171832</v>
      </c>
      <c r="BQ131" s="12">
        <f t="shared" si="80"/>
        <v>0.38648972653949876</v>
      </c>
      <c r="BR131" s="12">
        <f t="shared" si="80"/>
        <v>0.38648972653949876</v>
      </c>
      <c r="BS131" s="12">
        <v>-1.4226051972068166</v>
      </c>
      <c r="BT131" s="12">
        <f t="shared" ref="BT131:BV148" si="113">LN(AZ131)</f>
        <v>-1.4226051972068166</v>
      </c>
      <c r="BU131" s="12">
        <f t="shared" si="113"/>
        <v>-1.2344320118106444</v>
      </c>
      <c r="BV131" s="12">
        <f t="shared" si="113"/>
        <v>-1.2344320118106444</v>
      </c>
      <c r="BW131" s="12">
        <f t="shared" ref="BW131:BX148" si="114">LN(BC131/$AP$153^0.7)</f>
        <v>1.378363096313981</v>
      </c>
      <c r="BX131" s="12">
        <f t="shared" si="114"/>
        <v>1.378363096313981</v>
      </c>
      <c r="BY131" s="12">
        <f t="shared" ref="BY131:BY148" si="115">BE131</f>
        <v>0.35747203169920211</v>
      </c>
      <c r="BZ131" s="12">
        <f t="shared" ref="BZ131:BZ148" si="116">LN(BF131/$AP$153^0.7)</f>
        <v>1.3323886613365585</v>
      </c>
      <c r="CA131" s="12">
        <f t="shared" ref="CA131:CA148" si="117">LN(BG131)</f>
        <v>-1.2344320118106444</v>
      </c>
    </row>
    <row r="132" spans="1:79" x14ac:dyDescent="0.25">
      <c r="A132" s="10">
        <v>2000</v>
      </c>
      <c r="B132" s="6">
        <v>4.5143161667811051E-2</v>
      </c>
      <c r="C132" s="10">
        <v>1418176</v>
      </c>
      <c r="D132" s="6">
        <v>1858457</v>
      </c>
      <c r="E132" s="6">
        <v>718782</v>
      </c>
      <c r="F132" s="6">
        <v>0.76215011394918541</v>
      </c>
      <c r="G132" s="6">
        <v>58886.021000000001</v>
      </c>
      <c r="H132" s="6">
        <v>0.5</v>
      </c>
      <c r="I132" s="6">
        <v>0.5</v>
      </c>
      <c r="J132" s="4">
        <v>0.36385150322620946</v>
      </c>
      <c r="K132" s="6">
        <v>7779</v>
      </c>
      <c r="L132" s="6">
        <v>27484</v>
      </c>
      <c r="M132" s="8">
        <v>0.28300000000000003</v>
      </c>
      <c r="N132" s="12">
        <v>258770</v>
      </c>
      <c r="O132" s="12">
        <f t="shared" si="83"/>
        <v>8.3215775202326592E-2</v>
      </c>
      <c r="P132" s="8">
        <v>29071</v>
      </c>
      <c r="Q132" s="8">
        <v>1587</v>
      </c>
      <c r="R132" s="8">
        <v>32.556438419345852</v>
      </c>
      <c r="S132" s="8">
        <f t="shared" si="96"/>
        <v>0.25649305536941208</v>
      </c>
      <c r="T132" s="36"/>
      <c r="U132" s="4">
        <f t="shared" si="84"/>
        <v>4.5143161667811051E-2</v>
      </c>
      <c r="V132" s="29">
        <f t="shared" si="84"/>
        <v>1418176</v>
      </c>
      <c r="W132" s="29">
        <f t="shared" si="85"/>
        <v>2438439.5750728818</v>
      </c>
      <c r="X132" s="29">
        <f t="shared" si="86"/>
        <v>943097.67438796593</v>
      </c>
      <c r="Y132" s="12">
        <f t="shared" si="97"/>
        <v>709088</v>
      </c>
      <c r="Z132" s="12">
        <f t="shared" si="97"/>
        <v>709088</v>
      </c>
      <c r="AA132" s="12">
        <f t="shared" si="87"/>
        <v>1219219.7875364409</v>
      </c>
      <c r="AB132" s="12">
        <f t="shared" si="88"/>
        <v>1219219.7875364409</v>
      </c>
      <c r="AC132" s="12">
        <f t="shared" si="98"/>
        <v>471548.83719398297</v>
      </c>
      <c r="AD132" s="12">
        <f t="shared" si="99"/>
        <v>471548.83719398297</v>
      </c>
      <c r="AE132" s="12">
        <v>0.24168245724427537</v>
      </c>
      <c r="AF132" s="12">
        <f t="shared" si="100"/>
        <v>0.24168245724427537</v>
      </c>
      <c r="AK132" s="12">
        <f t="shared" si="89"/>
        <v>0.36385150322620946</v>
      </c>
      <c r="AM132" s="12">
        <f t="shared" si="90"/>
        <v>0.28300000000000003</v>
      </c>
      <c r="AN132" s="37"/>
      <c r="AO132" s="12">
        <f t="shared" si="91"/>
        <v>4.5143161667811051E-2</v>
      </c>
      <c r="AP132" s="12">
        <f t="shared" si="92"/>
        <v>24083.406824176487</v>
      </c>
      <c r="AQ132" s="12">
        <f t="shared" si="93"/>
        <v>41409.481124100435</v>
      </c>
      <c r="AR132" s="12">
        <f t="shared" si="94"/>
        <v>16015.646130818823</v>
      </c>
      <c r="AS132" s="12">
        <f t="shared" si="101"/>
        <v>24083.406824176487</v>
      </c>
      <c r="AT132" s="12">
        <v>24083.406824176487</v>
      </c>
      <c r="AU132" s="12">
        <f t="shared" si="102"/>
        <v>41409.481124100435</v>
      </c>
      <c r="AV132" s="12">
        <f t="shared" si="103"/>
        <v>41409.481124100435</v>
      </c>
      <c r="AW132" s="12">
        <f t="shared" si="104"/>
        <v>16015.646130818823</v>
      </c>
      <c r="AX132" s="12">
        <f t="shared" si="105"/>
        <v>16015.646130818823</v>
      </c>
      <c r="AY132" s="12">
        <f t="shared" si="106"/>
        <v>0.24168245724427537</v>
      </c>
      <c r="AZ132" s="12">
        <f t="shared" si="106"/>
        <v>0.24168245724427537</v>
      </c>
      <c r="BA132" s="12">
        <f t="shared" si="107"/>
        <v>0.28300000000000003</v>
      </c>
      <c r="BB132" s="12">
        <f t="shared" si="108"/>
        <v>0.28300000000000003</v>
      </c>
      <c r="BC132" s="12">
        <f t="shared" si="109"/>
        <v>2681.1208861711116</v>
      </c>
      <c r="BD132" s="12">
        <f t="shared" si="109"/>
        <v>2681.1208861711116</v>
      </c>
      <c r="BE132" s="12">
        <f t="shared" si="110"/>
        <v>0.36385150322620946</v>
      </c>
      <c r="BF132" s="12">
        <f t="shared" si="95"/>
        <v>2571.7873612727012</v>
      </c>
      <c r="BG132" s="12">
        <f t="shared" si="111"/>
        <v>0.28300000000000003</v>
      </c>
      <c r="BH132" s="37"/>
      <c r="BI132" s="12">
        <f t="shared" si="112"/>
        <v>4.5143161667811051E-2</v>
      </c>
      <c r="BJ132" s="12">
        <f t="shared" si="80"/>
        <v>0.8243443426000705</v>
      </c>
      <c r="BK132" s="12">
        <f t="shared" si="80"/>
        <v>1.3663311200286989</v>
      </c>
      <c r="BL132" s="12">
        <f t="shared" si="80"/>
        <v>0.41638738035707357</v>
      </c>
      <c r="BM132" s="12">
        <f t="shared" si="80"/>
        <v>0.8243443426000705</v>
      </c>
      <c r="BN132" s="12">
        <f t="shared" si="80"/>
        <v>0.8243443426000705</v>
      </c>
      <c r="BO132" s="12">
        <f t="shared" si="80"/>
        <v>1.3663311200286989</v>
      </c>
      <c r="BP132" s="12">
        <f t="shared" si="80"/>
        <v>1.3663311200286989</v>
      </c>
      <c r="BQ132" s="12">
        <f t="shared" si="80"/>
        <v>0.41638738035707357</v>
      </c>
      <c r="BR132" s="12">
        <f t="shared" si="80"/>
        <v>0.41638738035707357</v>
      </c>
      <c r="BS132" s="12">
        <v>-1.4201305746090183</v>
      </c>
      <c r="BT132" s="12">
        <f t="shared" si="113"/>
        <v>-1.4201305746090183</v>
      </c>
      <c r="BU132" s="12">
        <f t="shared" si="113"/>
        <v>-1.2623083813388993</v>
      </c>
      <c r="BV132" s="12">
        <f t="shared" si="113"/>
        <v>-1.2623083813388993</v>
      </c>
      <c r="BW132" s="12">
        <f t="shared" si="114"/>
        <v>1.4085364088177745</v>
      </c>
      <c r="BX132" s="12">
        <f t="shared" si="114"/>
        <v>1.4085364088177745</v>
      </c>
      <c r="BY132" s="12">
        <f t="shared" si="115"/>
        <v>0.36385150322620946</v>
      </c>
      <c r="BZ132" s="12">
        <f t="shared" si="116"/>
        <v>1.3669025891161792</v>
      </c>
      <c r="CA132" s="12">
        <f t="shared" si="117"/>
        <v>-1.2623083813388993</v>
      </c>
    </row>
    <row r="133" spans="1:79" x14ac:dyDescent="0.25">
      <c r="A133" s="10">
        <v>2001</v>
      </c>
      <c r="B133" s="6">
        <v>4.0373555337048936E-2</v>
      </c>
      <c r="C133" s="10">
        <v>1456837</v>
      </c>
      <c r="D133" s="6">
        <v>1918569</v>
      </c>
      <c r="E133" s="6">
        <v>747533</v>
      </c>
      <c r="F133" s="6">
        <v>0.76918351195089085</v>
      </c>
      <c r="G133" s="6">
        <v>59112.978000000003</v>
      </c>
      <c r="H133" s="6">
        <v>0.5</v>
      </c>
      <c r="I133" s="6">
        <v>0.5</v>
      </c>
      <c r="J133" s="4">
        <v>0.36140231036925979</v>
      </c>
      <c r="K133" s="6">
        <v>7751</v>
      </c>
      <c r="L133" s="6">
        <v>27712</v>
      </c>
      <c r="M133" s="8">
        <v>0.28000000000000003</v>
      </c>
      <c r="N133" s="12">
        <v>255914</v>
      </c>
      <c r="O133" s="12">
        <f t="shared" si="83"/>
        <v>9.9200072714508591E-2</v>
      </c>
      <c r="P133" s="8">
        <v>29201</v>
      </c>
      <c r="Q133" s="8">
        <v>1489</v>
      </c>
      <c r="R133" s="8">
        <v>32.615020620580005</v>
      </c>
      <c r="S133" s="8">
        <f t="shared" si="96"/>
        <v>0.25793279095393795</v>
      </c>
      <c r="T133" s="36"/>
      <c r="U133" s="4">
        <f t="shared" si="84"/>
        <v>4.0373555337048936E-2</v>
      </c>
      <c r="V133" s="29">
        <f t="shared" si="84"/>
        <v>1456837</v>
      </c>
      <c r="W133" s="29">
        <f t="shared" si="85"/>
        <v>2494292.93554916</v>
      </c>
      <c r="X133" s="29">
        <f t="shared" si="86"/>
        <v>971852.60524373653</v>
      </c>
      <c r="Y133" s="12">
        <f t="shared" si="97"/>
        <v>728418.5</v>
      </c>
      <c r="Z133" s="12">
        <f t="shared" si="97"/>
        <v>728418.5</v>
      </c>
      <c r="AA133" s="12">
        <f t="shared" si="87"/>
        <v>1247146.46777458</v>
      </c>
      <c r="AB133" s="12">
        <f t="shared" si="88"/>
        <v>1247146.46777458</v>
      </c>
      <c r="AC133" s="12">
        <f t="shared" si="98"/>
        <v>485926.30262186826</v>
      </c>
      <c r="AD133" s="12">
        <f t="shared" si="99"/>
        <v>485926.30262186826</v>
      </c>
      <c r="AE133" s="12">
        <v>0.24407374340304253</v>
      </c>
      <c r="AF133" s="12">
        <f t="shared" si="100"/>
        <v>0.24407374340304253</v>
      </c>
      <c r="AK133" s="12">
        <f t="shared" si="89"/>
        <v>0.36140231036925979</v>
      </c>
      <c r="AM133" s="12">
        <f t="shared" si="90"/>
        <v>0.28000000000000003</v>
      </c>
      <c r="AN133" s="37"/>
      <c r="AO133" s="12">
        <f t="shared" si="91"/>
        <v>4.0373555337048936E-2</v>
      </c>
      <c r="AP133" s="12">
        <f t="shared" si="92"/>
        <v>24644.96036724795</v>
      </c>
      <c r="AQ133" s="12">
        <f t="shared" si="93"/>
        <v>42195.352356451403</v>
      </c>
      <c r="AR133" s="12">
        <f t="shared" si="94"/>
        <v>16440.596263712792</v>
      </c>
      <c r="AS133" s="12">
        <f t="shared" si="101"/>
        <v>24644.96036724795</v>
      </c>
      <c r="AT133" s="12">
        <v>24644.96036724795</v>
      </c>
      <c r="AU133" s="12">
        <f t="shared" si="102"/>
        <v>42195.352356451403</v>
      </c>
      <c r="AV133" s="12">
        <f t="shared" si="103"/>
        <v>42195.352356451403</v>
      </c>
      <c r="AW133" s="12">
        <f t="shared" si="104"/>
        <v>16440.596263712792</v>
      </c>
      <c r="AX133" s="12">
        <f t="shared" si="105"/>
        <v>16440.596263712792</v>
      </c>
      <c r="AY133" s="12">
        <f t="shared" si="106"/>
        <v>0.24407374340304253</v>
      </c>
      <c r="AZ133" s="12">
        <f t="shared" si="106"/>
        <v>0.24407374340304253</v>
      </c>
      <c r="BA133" s="12">
        <f t="shared" si="107"/>
        <v>0.28000000000000003</v>
      </c>
      <c r="BB133" s="12">
        <f t="shared" si="108"/>
        <v>0.28000000000000003</v>
      </c>
      <c r="BC133" s="12">
        <f t="shared" si="109"/>
        <v>2709.4678073230193</v>
      </c>
      <c r="BD133" s="12">
        <f t="shared" si="109"/>
        <v>2709.4678073230193</v>
      </c>
      <c r="BE133" s="12">
        <f t="shared" si="110"/>
        <v>0.36140231036925979</v>
      </c>
      <c r="BF133" s="12">
        <f t="shared" si="95"/>
        <v>2606.7185861867665</v>
      </c>
      <c r="BG133" s="12">
        <f t="shared" si="111"/>
        <v>0.28000000000000003</v>
      </c>
      <c r="BH133" s="37"/>
      <c r="BI133" s="12">
        <f t="shared" si="112"/>
        <v>4.0373555337048936E-2</v>
      </c>
      <c r="BJ133" s="12">
        <f t="shared" si="80"/>
        <v>0.84739368476769183</v>
      </c>
      <c r="BK133" s="12">
        <f t="shared" si="80"/>
        <v>1.3851313340008176</v>
      </c>
      <c r="BL133" s="12">
        <f t="shared" si="80"/>
        <v>0.44257491081000866</v>
      </c>
      <c r="BM133" s="12">
        <f t="shared" si="80"/>
        <v>0.84739368476769183</v>
      </c>
      <c r="BN133" s="12">
        <f t="shared" si="80"/>
        <v>0.84739368476769183</v>
      </c>
      <c r="BO133" s="12">
        <f t="shared" si="80"/>
        <v>1.3851313340008176</v>
      </c>
      <c r="BP133" s="12">
        <f t="shared" si="80"/>
        <v>1.3851313340008176</v>
      </c>
      <c r="BQ133" s="12">
        <f t="shared" si="80"/>
        <v>0.44257491081000866</v>
      </c>
      <c r="BR133" s="12">
        <f t="shared" si="80"/>
        <v>0.44257491081000866</v>
      </c>
      <c r="BS133" s="12">
        <v>-1.410284872288684</v>
      </c>
      <c r="BT133" s="12">
        <f t="shared" si="113"/>
        <v>-1.410284872288684</v>
      </c>
      <c r="BU133" s="12">
        <f t="shared" si="113"/>
        <v>-1.2729656758128873</v>
      </c>
      <c r="BV133" s="12">
        <f t="shared" si="113"/>
        <v>-1.2729656758128873</v>
      </c>
      <c r="BW133" s="12">
        <f t="shared" si="114"/>
        <v>1.4190536951695261</v>
      </c>
      <c r="BX133" s="12">
        <f t="shared" si="114"/>
        <v>1.4190536951695261</v>
      </c>
      <c r="BY133" s="12">
        <f t="shared" si="115"/>
        <v>0.36140231036925979</v>
      </c>
      <c r="BZ133" s="12">
        <f t="shared" si="116"/>
        <v>1.3803936442900311</v>
      </c>
      <c r="CA133" s="12">
        <f t="shared" si="117"/>
        <v>-1.2729656758128873</v>
      </c>
    </row>
    <row r="134" spans="1:79" x14ac:dyDescent="0.25">
      <c r="A134" s="10">
        <v>2002</v>
      </c>
      <c r="B134" s="6">
        <v>2.6460257753286288E-2</v>
      </c>
      <c r="C134" s="10">
        <v>1491761</v>
      </c>
      <c r="D134" s="6">
        <v>1967394</v>
      </c>
      <c r="E134" s="6">
        <v>779653</v>
      </c>
      <c r="F134" s="6">
        <v>0.78608570675865641</v>
      </c>
      <c r="G134" s="6">
        <v>59365.642999999996</v>
      </c>
      <c r="H134" s="6">
        <v>0.5</v>
      </c>
      <c r="I134" s="6">
        <v>0.5</v>
      </c>
      <c r="J134" s="4">
        <v>0.34601288254348417</v>
      </c>
      <c r="K134" s="6">
        <v>7736</v>
      </c>
      <c r="L134" s="6">
        <v>27944</v>
      </c>
      <c r="M134" s="8">
        <v>0.27699999999999997</v>
      </c>
      <c r="N134" s="12">
        <v>263108</v>
      </c>
      <c r="O134" s="12">
        <f t="shared" si="83"/>
        <v>8.5832986141071821E-2</v>
      </c>
      <c r="P134" s="8">
        <v>29473</v>
      </c>
      <c r="Q134" s="8">
        <v>1529</v>
      </c>
      <c r="R134" s="8">
        <v>32.280327770094203</v>
      </c>
      <c r="S134" s="8">
        <f t="shared" si="96"/>
        <v>0.25504741040034168</v>
      </c>
      <c r="T134" s="36"/>
      <c r="U134" s="4">
        <f t="shared" si="84"/>
        <v>2.6460257753286288E-2</v>
      </c>
      <c r="V134" s="29">
        <f t="shared" si="84"/>
        <v>1491761</v>
      </c>
      <c r="W134" s="29">
        <f t="shared" si="85"/>
        <v>2502772.8949713982</v>
      </c>
      <c r="X134" s="29">
        <f t="shared" si="86"/>
        <v>991816.7870203607</v>
      </c>
      <c r="Y134" s="12">
        <f t="shared" si="97"/>
        <v>745880.5</v>
      </c>
      <c r="Z134" s="12">
        <f t="shared" si="97"/>
        <v>745880.5</v>
      </c>
      <c r="AA134" s="12">
        <f t="shared" si="87"/>
        <v>1251386.4474856991</v>
      </c>
      <c r="AB134" s="12">
        <f t="shared" si="88"/>
        <v>1251386.4474856991</v>
      </c>
      <c r="AC134" s="12">
        <f t="shared" si="98"/>
        <v>495908.39351018035</v>
      </c>
      <c r="AD134" s="12">
        <f t="shared" si="99"/>
        <v>495908.39351018035</v>
      </c>
      <c r="AE134" s="12">
        <v>0.24109208938323162</v>
      </c>
      <c r="AF134" s="12">
        <f t="shared" si="100"/>
        <v>0.24109208938323162</v>
      </c>
      <c r="AK134" s="12">
        <f t="shared" si="89"/>
        <v>0.34601288254348417</v>
      </c>
      <c r="AM134" s="12">
        <f t="shared" si="90"/>
        <v>0.27699999999999997</v>
      </c>
      <c r="AN134" s="37"/>
      <c r="AO134" s="12">
        <f t="shared" si="91"/>
        <v>2.6460257753286288E-2</v>
      </c>
      <c r="AP134" s="12">
        <f t="shared" si="92"/>
        <v>25128.35580674162</v>
      </c>
      <c r="AQ134" s="12">
        <f t="shared" si="93"/>
        <v>42158.608388548884</v>
      </c>
      <c r="AR134" s="12">
        <f t="shared" si="94"/>
        <v>16706.915597972395</v>
      </c>
      <c r="AS134" s="12">
        <f t="shared" si="101"/>
        <v>25128.35580674162</v>
      </c>
      <c r="AT134" s="12">
        <v>25128.35580674162</v>
      </c>
      <c r="AU134" s="12">
        <f t="shared" si="102"/>
        <v>42158.608388548884</v>
      </c>
      <c r="AV134" s="12">
        <f t="shared" si="103"/>
        <v>42158.608388548884</v>
      </c>
      <c r="AW134" s="12">
        <f t="shared" si="104"/>
        <v>16706.915597972395</v>
      </c>
      <c r="AX134" s="12">
        <f t="shared" si="105"/>
        <v>16706.915597972395</v>
      </c>
      <c r="AY134" s="12">
        <f t="shared" si="106"/>
        <v>0.24109208938323162</v>
      </c>
      <c r="AZ134" s="12">
        <f t="shared" si="106"/>
        <v>0.24109208938323162</v>
      </c>
      <c r="BA134" s="12">
        <f t="shared" si="107"/>
        <v>0.27699999999999997</v>
      </c>
      <c r="BB134" s="12">
        <f t="shared" si="108"/>
        <v>0.27699999999999997</v>
      </c>
      <c r="BC134" s="12">
        <f t="shared" si="109"/>
        <v>2787.2127519918231</v>
      </c>
      <c r="BD134" s="12">
        <f t="shared" si="109"/>
        <v>2787.2127519918231</v>
      </c>
      <c r="BE134" s="12">
        <f t="shared" si="110"/>
        <v>0.34601288254348417</v>
      </c>
      <c r="BF134" s="12">
        <f t="shared" si="95"/>
        <v>2679.560394169644</v>
      </c>
      <c r="BG134" s="12">
        <f t="shared" si="111"/>
        <v>0.27699999999999997</v>
      </c>
      <c r="BH134" s="37"/>
      <c r="BI134" s="12">
        <f t="shared" si="112"/>
        <v>2.6460257753286288E-2</v>
      </c>
      <c r="BJ134" s="12">
        <f t="shared" si="80"/>
        <v>0.86681817466512623</v>
      </c>
      <c r="BK134" s="12">
        <f t="shared" si="80"/>
        <v>1.3842601485839872</v>
      </c>
      <c r="BL134" s="12">
        <f t="shared" si="80"/>
        <v>0.45864399412420798</v>
      </c>
      <c r="BM134" s="12">
        <f t="shared" si="80"/>
        <v>0.86681817466512623</v>
      </c>
      <c r="BN134" s="12">
        <f t="shared" si="80"/>
        <v>0.86681817466512623</v>
      </c>
      <c r="BO134" s="12">
        <f t="shared" si="80"/>
        <v>1.3842601485839872</v>
      </c>
      <c r="BP134" s="12">
        <f t="shared" si="80"/>
        <v>1.3842601485839872</v>
      </c>
      <c r="BQ134" s="12">
        <f t="shared" si="80"/>
        <v>0.45864399412420798</v>
      </c>
      <c r="BR134" s="12">
        <f t="shared" si="80"/>
        <v>0.45864399412420798</v>
      </c>
      <c r="BS134" s="12">
        <v>-1.4225763048549327</v>
      </c>
      <c r="BT134" s="12">
        <f t="shared" si="113"/>
        <v>-1.4225763048549327</v>
      </c>
      <c r="BU134" s="12">
        <f t="shared" si="113"/>
        <v>-1.2837377727947987</v>
      </c>
      <c r="BV134" s="12">
        <f t="shared" si="113"/>
        <v>-1.2837377727947987</v>
      </c>
      <c r="BW134" s="12">
        <f t="shared" si="114"/>
        <v>1.4473435434883837</v>
      </c>
      <c r="BX134" s="12">
        <f t="shared" si="114"/>
        <v>1.4473435434883837</v>
      </c>
      <c r="BY134" s="12">
        <f t="shared" si="115"/>
        <v>0.34601288254348417</v>
      </c>
      <c r="BZ134" s="12">
        <f t="shared" si="116"/>
        <v>1.4079542096666076</v>
      </c>
      <c r="CA134" s="12">
        <f t="shared" si="117"/>
        <v>-1.2837377727947987</v>
      </c>
    </row>
    <row r="135" spans="1:79" x14ac:dyDescent="0.25">
      <c r="A135" s="10">
        <v>2003</v>
      </c>
      <c r="B135" s="6">
        <v>2.2154381982001717E-2</v>
      </c>
      <c r="C135" s="10">
        <v>1543468</v>
      </c>
      <c r="D135" s="6">
        <v>2053533</v>
      </c>
      <c r="E135" s="6">
        <v>818930</v>
      </c>
      <c r="F135" s="6">
        <v>0.80497230911168871</v>
      </c>
      <c r="G135" s="6">
        <v>59636.637999999999</v>
      </c>
      <c r="H135" s="6">
        <v>0.5</v>
      </c>
      <c r="I135" s="6">
        <v>0.5</v>
      </c>
      <c r="J135" s="4">
        <v>0.34340897006876969</v>
      </c>
      <c r="K135" s="6">
        <v>7559</v>
      </c>
      <c r="L135" s="6">
        <v>28221</v>
      </c>
      <c r="M135" s="8">
        <v>0.26800000000000002</v>
      </c>
      <c r="N135" s="12">
        <v>269400</v>
      </c>
      <c r="O135" s="12">
        <f t="shared" si="83"/>
        <v>6.3520414232198341E-2</v>
      </c>
      <c r="P135" s="8">
        <v>29710</v>
      </c>
      <c r="Q135" s="8">
        <v>1489</v>
      </c>
      <c r="R135" s="8">
        <v>32.103674158881205</v>
      </c>
      <c r="S135" s="8">
        <f t="shared" si="96"/>
        <v>0.25412257052557685</v>
      </c>
      <c r="T135" s="36"/>
      <c r="U135" s="4">
        <f t="shared" si="84"/>
        <v>2.2154381982001717E-2</v>
      </c>
      <c r="V135" s="29">
        <f t="shared" si="84"/>
        <v>1543468</v>
      </c>
      <c r="W135" s="29">
        <f t="shared" si="85"/>
        <v>2551060.4237630679</v>
      </c>
      <c r="X135" s="29">
        <f t="shared" si="86"/>
        <v>1017339.3428945575</v>
      </c>
      <c r="Y135" s="12">
        <f t="shared" si="97"/>
        <v>771734</v>
      </c>
      <c r="Z135" s="12">
        <f t="shared" si="97"/>
        <v>771734</v>
      </c>
      <c r="AA135" s="12">
        <f t="shared" si="87"/>
        <v>1275530.211881534</v>
      </c>
      <c r="AB135" s="12">
        <f t="shared" si="88"/>
        <v>1275530.211881534</v>
      </c>
      <c r="AC135" s="12">
        <f t="shared" si="98"/>
        <v>508669.67144727876</v>
      </c>
      <c r="AD135" s="12">
        <f t="shared" si="99"/>
        <v>508669.67144727876</v>
      </c>
      <c r="AE135" s="12">
        <v>0.24071452306047694</v>
      </c>
      <c r="AF135" s="12">
        <f t="shared" si="100"/>
        <v>0.24071452306047694</v>
      </c>
      <c r="AK135" s="12">
        <f t="shared" si="89"/>
        <v>0.34340897006876969</v>
      </c>
      <c r="AM135" s="12">
        <f t="shared" si="90"/>
        <v>0.26800000000000002</v>
      </c>
      <c r="AN135" s="37"/>
      <c r="AO135" s="12">
        <f t="shared" si="91"/>
        <v>2.2154381982001717E-2</v>
      </c>
      <c r="AP135" s="12">
        <f t="shared" si="92"/>
        <v>25881.204101411618</v>
      </c>
      <c r="AQ135" s="12">
        <f t="shared" si="93"/>
        <v>42776.731038444319</v>
      </c>
      <c r="AR135" s="12">
        <f t="shared" si="94"/>
        <v>17058.965377869852</v>
      </c>
      <c r="AS135" s="12">
        <f t="shared" si="101"/>
        <v>25881.204101411618</v>
      </c>
      <c r="AT135" s="12">
        <v>25881.204101411618</v>
      </c>
      <c r="AU135" s="12">
        <f t="shared" si="102"/>
        <v>42776.731038444319</v>
      </c>
      <c r="AV135" s="12">
        <f t="shared" si="103"/>
        <v>42776.731038444319</v>
      </c>
      <c r="AW135" s="12">
        <f t="shared" si="104"/>
        <v>17058.965377869852</v>
      </c>
      <c r="AX135" s="12">
        <f t="shared" si="105"/>
        <v>17058.965377869852</v>
      </c>
      <c r="AY135" s="12">
        <f t="shared" si="106"/>
        <v>0.24071452306047694</v>
      </c>
      <c r="AZ135" s="12">
        <f t="shared" si="106"/>
        <v>0.24071452306047694</v>
      </c>
      <c r="BA135" s="12">
        <f t="shared" si="107"/>
        <v>0.26800000000000002</v>
      </c>
      <c r="BB135" s="12">
        <f t="shared" si="108"/>
        <v>0.26800000000000002</v>
      </c>
      <c r="BC135" s="12">
        <f t="shared" si="109"/>
        <v>2861.347433358636</v>
      </c>
      <c r="BD135" s="12">
        <f t="shared" si="109"/>
        <v>2861.347433358636</v>
      </c>
      <c r="BE135" s="12">
        <f t="shared" si="110"/>
        <v>0.34340897006876969</v>
      </c>
      <c r="BF135" s="12">
        <f t="shared" si="95"/>
        <v>2754.8117832271428</v>
      </c>
      <c r="BG135" s="12">
        <f t="shared" si="111"/>
        <v>0.26800000000000002</v>
      </c>
      <c r="BH135" s="37"/>
      <c r="BI135" s="12">
        <f t="shared" si="112"/>
        <v>2.2154381982001717E-2</v>
      </c>
      <c r="BJ135" s="12">
        <f t="shared" si="80"/>
        <v>0.89633824763743986</v>
      </c>
      <c r="BK135" s="12">
        <f t="shared" si="80"/>
        <v>1.3988155401784119</v>
      </c>
      <c r="BL135" s="12">
        <f t="shared" si="80"/>
        <v>0.47949714690156708</v>
      </c>
      <c r="BM135" s="12">
        <f t="shared" si="80"/>
        <v>0.89633824763743986</v>
      </c>
      <c r="BN135" s="12">
        <f t="shared" si="80"/>
        <v>0.89633824763743986</v>
      </c>
      <c r="BO135" s="12">
        <f t="shared" si="80"/>
        <v>1.3988155401784119</v>
      </c>
      <c r="BP135" s="12">
        <f t="shared" si="80"/>
        <v>1.3988155401784119</v>
      </c>
      <c r="BQ135" s="12">
        <f t="shared" si="80"/>
        <v>0.47949714690156708</v>
      </c>
      <c r="BR135" s="12">
        <f t="shared" si="80"/>
        <v>0.47949714690156708</v>
      </c>
      <c r="BS135" s="12">
        <v>-1.4241435992435583</v>
      </c>
      <c r="BT135" s="12">
        <f t="shared" si="113"/>
        <v>-1.4241435992435583</v>
      </c>
      <c r="BU135" s="12">
        <f t="shared" si="113"/>
        <v>-1.3167682984712803</v>
      </c>
      <c r="BV135" s="12">
        <f t="shared" si="113"/>
        <v>-1.3167682984712803</v>
      </c>
      <c r="BW135" s="12">
        <f t="shared" si="114"/>
        <v>1.4735941050544079</v>
      </c>
      <c r="BX135" s="12">
        <f t="shared" si="114"/>
        <v>1.4735941050544079</v>
      </c>
      <c r="BY135" s="12">
        <f t="shared" si="115"/>
        <v>0.34340897006876969</v>
      </c>
      <c r="BZ135" s="12">
        <f t="shared" si="116"/>
        <v>1.4356505826480375</v>
      </c>
      <c r="CA135" s="12">
        <f t="shared" si="117"/>
        <v>-1.3167682984712803</v>
      </c>
    </row>
    <row r="136" spans="1:79" x14ac:dyDescent="0.25">
      <c r="A136" s="10">
        <v>2004</v>
      </c>
      <c r="B136" s="6">
        <v>2.0345909132445127E-2</v>
      </c>
      <c r="C136" s="10">
        <v>1582486</v>
      </c>
      <c r="D136" s="6">
        <v>2192056</v>
      </c>
      <c r="E136" s="6">
        <v>860107</v>
      </c>
      <c r="F136" s="6">
        <v>0.82457222370371686</v>
      </c>
      <c r="G136" s="6">
        <v>59950.322</v>
      </c>
      <c r="H136" s="6">
        <v>0.5</v>
      </c>
      <c r="I136" s="6">
        <v>0.5</v>
      </c>
      <c r="J136" s="4">
        <v>0.34914521549731592</v>
      </c>
      <c r="K136" s="6">
        <v>7473</v>
      </c>
      <c r="L136" s="6">
        <v>28530</v>
      </c>
      <c r="M136" s="8">
        <v>0.26200000000000001</v>
      </c>
      <c r="N136" s="12">
        <v>277286</v>
      </c>
      <c r="O136" s="12">
        <f t="shared" si="83"/>
        <v>8.3982915521857104E-2</v>
      </c>
      <c r="P136" s="8">
        <v>29954</v>
      </c>
      <c r="Q136" s="8">
        <v>1424</v>
      </c>
      <c r="R136" s="8">
        <v>32.052014277296969</v>
      </c>
      <c r="S136" s="8">
        <f t="shared" si="96"/>
        <v>0.25440229666913783</v>
      </c>
      <c r="T136" s="36"/>
      <c r="U136" s="4">
        <f t="shared" si="84"/>
        <v>2.0345909132445127E-2</v>
      </c>
      <c r="V136" s="29">
        <f t="shared" si="84"/>
        <v>1582486</v>
      </c>
      <c r="W136" s="29">
        <f t="shared" si="85"/>
        <v>2658416.0089142704</v>
      </c>
      <c r="X136" s="29">
        <f t="shared" si="86"/>
        <v>1043094.8014919447</v>
      </c>
      <c r="Y136" s="12">
        <f t="shared" si="97"/>
        <v>791243</v>
      </c>
      <c r="Z136" s="12">
        <f t="shared" si="97"/>
        <v>791243</v>
      </c>
      <c r="AA136" s="12">
        <f t="shared" si="87"/>
        <v>1329208.0044571352</v>
      </c>
      <c r="AB136" s="12">
        <f t="shared" si="88"/>
        <v>1329208.0044571352</v>
      </c>
      <c r="AC136" s="12">
        <f t="shared" si="98"/>
        <v>521547.40074597235</v>
      </c>
      <c r="AD136" s="12">
        <f t="shared" si="99"/>
        <v>521547.40074597235</v>
      </c>
      <c r="AE136" s="12">
        <v>0.24170447436080092</v>
      </c>
      <c r="AF136" s="12">
        <f t="shared" si="100"/>
        <v>0.24170447436080092</v>
      </c>
      <c r="AK136" s="12">
        <f t="shared" si="89"/>
        <v>0.34914521549731592</v>
      </c>
      <c r="AM136" s="12">
        <f t="shared" si="90"/>
        <v>0.26200000000000001</v>
      </c>
      <c r="AN136" s="37"/>
      <c r="AO136" s="12">
        <f t="shared" si="91"/>
        <v>2.0345909132445127E-2</v>
      </c>
      <c r="AP136" s="12">
        <f t="shared" si="92"/>
        <v>26396.622189952541</v>
      </c>
      <c r="AQ136" s="12">
        <f t="shared" si="93"/>
        <v>44343.648544777963</v>
      </c>
      <c r="AR136" s="12">
        <f t="shared" si="94"/>
        <v>17399.319414697133</v>
      </c>
      <c r="AS136" s="12">
        <f t="shared" si="101"/>
        <v>26396.622189952541</v>
      </c>
      <c r="AT136" s="12">
        <v>26396.622189952541</v>
      </c>
      <c r="AU136" s="12">
        <f t="shared" si="102"/>
        <v>44343.648544777963</v>
      </c>
      <c r="AV136" s="12">
        <f t="shared" si="103"/>
        <v>44343.648544777963</v>
      </c>
      <c r="AW136" s="12">
        <f t="shared" si="104"/>
        <v>17399.319414697133</v>
      </c>
      <c r="AX136" s="12">
        <f t="shared" si="105"/>
        <v>17399.319414697133</v>
      </c>
      <c r="AY136" s="12">
        <f t="shared" si="106"/>
        <v>0.24170447436080092</v>
      </c>
      <c r="AZ136" s="12">
        <f t="shared" si="106"/>
        <v>0.24170447436080092</v>
      </c>
      <c r="BA136" s="12">
        <f t="shared" si="107"/>
        <v>0.26200000000000001</v>
      </c>
      <c r="BB136" s="12">
        <f t="shared" si="108"/>
        <v>0.26200000000000001</v>
      </c>
      <c r="BC136" s="12">
        <f t="shared" si="109"/>
        <v>2878.7214671800511</v>
      </c>
      <c r="BD136" s="12">
        <f t="shared" si="109"/>
        <v>2878.7214671800511</v>
      </c>
      <c r="BE136" s="12">
        <f t="shared" si="110"/>
        <v>0.34914521549731592</v>
      </c>
      <c r="BF136" s="12">
        <f t="shared" si="95"/>
        <v>2777.3730053234185</v>
      </c>
      <c r="BG136" s="12">
        <f t="shared" si="111"/>
        <v>0.26200000000000001</v>
      </c>
      <c r="BH136" s="37"/>
      <c r="BI136" s="12">
        <f t="shared" si="112"/>
        <v>2.0345909132445127E-2</v>
      </c>
      <c r="BJ136" s="12">
        <f t="shared" si="80"/>
        <v>0.91605730737342284</v>
      </c>
      <c r="BK136" s="12">
        <f t="shared" si="80"/>
        <v>1.4347907391890158</v>
      </c>
      <c r="BL136" s="12">
        <f t="shared" si="80"/>
        <v>0.49925234411503649</v>
      </c>
      <c r="BM136" s="12">
        <f t="shared" si="80"/>
        <v>0.91605730737342284</v>
      </c>
      <c r="BN136" s="12">
        <f t="shared" si="80"/>
        <v>0.91605730737342284</v>
      </c>
      <c r="BO136" s="12">
        <f t="shared" si="80"/>
        <v>1.4347907391890158</v>
      </c>
      <c r="BP136" s="12">
        <f t="shared" si="80"/>
        <v>1.4347907391890158</v>
      </c>
      <c r="BQ136" s="12">
        <f t="shared" si="80"/>
        <v>0.49925234411503649</v>
      </c>
      <c r="BR136" s="12">
        <f t="shared" si="80"/>
        <v>0.49925234411503649</v>
      </c>
      <c r="BS136" s="12">
        <v>-1.4200394794010132</v>
      </c>
      <c r="BT136" s="12">
        <f t="shared" si="113"/>
        <v>-1.4200394794010132</v>
      </c>
      <c r="BU136" s="12">
        <f t="shared" si="113"/>
        <v>-1.3394107752210402</v>
      </c>
      <c r="BV136" s="12">
        <f t="shared" si="113"/>
        <v>-1.3394107752210402</v>
      </c>
      <c r="BW136" s="12">
        <f t="shared" si="114"/>
        <v>1.4796477211974282</v>
      </c>
      <c r="BX136" s="12">
        <f t="shared" si="114"/>
        <v>1.4796477211974282</v>
      </c>
      <c r="BY136" s="12">
        <f t="shared" si="115"/>
        <v>0.34914521549731592</v>
      </c>
      <c r="BZ136" s="12">
        <f t="shared" si="116"/>
        <v>1.4438069794553192</v>
      </c>
      <c r="CA136" s="12">
        <f t="shared" si="117"/>
        <v>-1.3394107752210402</v>
      </c>
    </row>
    <row r="137" spans="1:79" x14ac:dyDescent="0.25">
      <c r="A137" s="10">
        <v>2005</v>
      </c>
      <c r="B137" s="6">
        <v>2.5025278325010308E-2</v>
      </c>
      <c r="C137" s="10">
        <v>1629519</v>
      </c>
      <c r="D137" s="6">
        <v>2296196</v>
      </c>
      <c r="E137" s="6">
        <v>903570</v>
      </c>
      <c r="F137" s="6">
        <v>0.84654244596104744</v>
      </c>
      <c r="G137" s="6">
        <v>60413.242999999995</v>
      </c>
      <c r="H137" s="6">
        <v>0.5</v>
      </c>
      <c r="I137" s="6">
        <v>0.5</v>
      </c>
      <c r="J137" s="4">
        <v>0.34799999999999998</v>
      </c>
      <c r="K137" s="6">
        <v>7603</v>
      </c>
      <c r="L137" s="6">
        <v>28850</v>
      </c>
      <c r="M137" s="8">
        <v>0.26400000000000001</v>
      </c>
      <c r="N137" s="12">
        <v>287077</v>
      </c>
      <c r="O137" s="12">
        <f t="shared" si="83"/>
        <v>6.6720809056387997E-2</v>
      </c>
      <c r="P137" s="8">
        <v>30314</v>
      </c>
      <c r="Q137" s="8">
        <v>1464</v>
      </c>
      <c r="R137" s="8">
        <v>32.110258847063605</v>
      </c>
      <c r="S137" s="8">
        <f t="shared" si="96"/>
        <v>0.25466257827455546</v>
      </c>
      <c r="T137" s="36"/>
      <c r="U137" s="4">
        <f t="shared" si="84"/>
        <v>2.5025278325010308E-2</v>
      </c>
      <c r="V137" s="29">
        <f t="shared" si="84"/>
        <v>1629519</v>
      </c>
      <c r="W137" s="29">
        <f t="shared" si="85"/>
        <v>2712440.4818156706</v>
      </c>
      <c r="X137" s="29">
        <f t="shared" si="86"/>
        <v>1067365.2624402209</v>
      </c>
      <c r="Y137" s="12">
        <f t="shared" si="97"/>
        <v>814759.5</v>
      </c>
      <c r="Z137" s="12">
        <f t="shared" si="97"/>
        <v>814759.5</v>
      </c>
      <c r="AA137" s="12">
        <f t="shared" si="87"/>
        <v>1356220.2409078353</v>
      </c>
      <c r="AB137" s="12">
        <f t="shared" si="88"/>
        <v>1356220.2409078353</v>
      </c>
      <c r="AC137" s="12">
        <f t="shared" si="98"/>
        <v>533682.63122011046</v>
      </c>
      <c r="AD137" s="12">
        <f t="shared" si="99"/>
        <v>533682.63122011046</v>
      </c>
      <c r="AE137" s="12">
        <v>0.24173966615691425</v>
      </c>
      <c r="AF137" s="12">
        <f t="shared" si="100"/>
        <v>0.24173966615691425</v>
      </c>
      <c r="AK137" s="12">
        <f t="shared" si="89"/>
        <v>0.34799999999999998</v>
      </c>
      <c r="AM137" s="12">
        <f t="shared" si="90"/>
        <v>0.26400000000000001</v>
      </c>
      <c r="AN137" s="37"/>
      <c r="AO137" s="12">
        <f t="shared" si="91"/>
        <v>2.5025278325010308E-2</v>
      </c>
      <c r="AP137" s="12">
        <f t="shared" si="92"/>
        <v>26972.877453375582</v>
      </c>
      <c r="AQ137" s="12">
        <f t="shared" si="93"/>
        <v>44898.110863137583</v>
      </c>
      <c r="AR137" s="12">
        <f t="shared" si="94"/>
        <v>17667.736566305852</v>
      </c>
      <c r="AS137" s="12">
        <f t="shared" si="101"/>
        <v>26972.877453375582</v>
      </c>
      <c r="AT137" s="12">
        <v>26972.877453375582</v>
      </c>
      <c r="AU137" s="12">
        <f t="shared" si="102"/>
        <v>44898.110863137583</v>
      </c>
      <c r="AV137" s="12">
        <f t="shared" si="103"/>
        <v>44898.110863137583</v>
      </c>
      <c r="AW137" s="12">
        <f t="shared" si="104"/>
        <v>17667.736566305852</v>
      </c>
      <c r="AX137" s="12">
        <f t="shared" si="105"/>
        <v>17667.736566305852</v>
      </c>
      <c r="AY137" s="12">
        <f t="shared" si="106"/>
        <v>0.24173966615691425</v>
      </c>
      <c r="AZ137" s="12">
        <f t="shared" si="106"/>
        <v>0.24173966615691425</v>
      </c>
      <c r="BA137" s="12">
        <f t="shared" si="107"/>
        <v>0.26400000000000001</v>
      </c>
      <c r="BB137" s="12">
        <f t="shared" si="108"/>
        <v>0.26400000000000001</v>
      </c>
      <c r="BC137" s="12">
        <f t="shared" si="109"/>
        <v>2930.3218015587654</v>
      </c>
      <c r="BD137" s="12">
        <f t="shared" si="109"/>
        <v>2930.3218015587654</v>
      </c>
      <c r="BE137" s="12">
        <f t="shared" si="110"/>
        <v>0.34799999999999998</v>
      </c>
      <c r="BF137" s="12">
        <f t="shared" si="95"/>
        <v>2825.4216371525199</v>
      </c>
      <c r="BG137" s="12">
        <f t="shared" si="111"/>
        <v>0.26400000000000001</v>
      </c>
      <c r="BH137" s="37"/>
      <c r="BI137" s="12">
        <f t="shared" si="112"/>
        <v>2.5025278325010308E-2</v>
      </c>
      <c r="BJ137" s="12">
        <f t="shared" si="80"/>
        <v>0.93765307511064566</v>
      </c>
      <c r="BK137" s="12">
        <f t="shared" si="80"/>
        <v>1.4472169723028068</v>
      </c>
      <c r="BL137" s="12">
        <f t="shared" si="80"/>
        <v>0.51456143616463812</v>
      </c>
      <c r="BM137" s="12">
        <f t="shared" si="80"/>
        <v>0.93765307511064566</v>
      </c>
      <c r="BN137" s="12">
        <f t="shared" si="80"/>
        <v>0.93765307511064566</v>
      </c>
      <c r="BO137" s="12">
        <f t="shared" si="80"/>
        <v>1.4472169723028068</v>
      </c>
      <c r="BP137" s="12">
        <f t="shared" si="80"/>
        <v>1.4472169723028068</v>
      </c>
      <c r="BQ137" s="12">
        <f t="shared" si="80"/>
        <v>0.51456143616463812</v>
      </c>
      <c r="BR137" s="12">
        <f t="shared" si="80"/>
        <v>0.51456143616463812</v>
      </c>
      <c r="BS137" s="12">
        <v>-1.4198938915523827</v>
      </c>
      <c r="BT137" s="12">
        <f t="shared" si="113"/>
        <v>-1.4198938915523827</v>
      </c>
      <c r="BU137" s="12">
        <f t="shared" si="113"/>
        <v>-1.3318061758358208</v>
      </c>
      <c r="BV137" s="12">
        <f t="shared" si="113"/>
        <v>-1.3318061758358208</v>
      </c>
      <c r="BW137" s="12">
        <f t="shared" si="114"/>
        <v>1.497413707506472</v>
      </c>
      <c r="BX137" s="12">
        <f t="shared" si="114"/>
        <v>1.497413707506472</v>
      </c>
      <c r="BY137" s="12">
        <f t="shared" si="115"/>
        <v>0.34799999999999998</v>
      </c>
      <c r="BZ137" s="12">
        <f t="shared" si="116"/>
        <v>1.4609590661756255</v>
      </c>
      <c r="CA137" s="12">
        <f t="shared" si="117"/>
        <v>-1.3318061758358208</v>
      </c>
    </row>
    <row r="138" spans="1:79" x14ac:dyDescent="0.25">
      <c r="A138" s="10">
        <v>2006</v>
      </c>
      <c r="B138" s="6">
        <v>2.3397260273972601E-2</v>
      </c>
      <c r="C138" s="10">
        <v>1670306</v>
      </c>
      <c r="D138" s="6">
        <v>2456312</v>
      </c>
      <c r="E138" s="6">
        <v>943468</v>
      </c>
      <c r="F138" s="6">
        <v>0.87148342878490526</v>
      </c>
      <c r="G138" s="6">
        <v>60827.053999999996</v>
      </c>
      <c r="H138" s="6">
        <v>0.5</v>
      </c>
      <c r="I138" s="6">
        <v>0.5</v>
      </c>
      <c r="J138" s="4">
        <v>0.34899999999999998</v>
      </c>
      <c r="K138" s="6">
        <v>7628</v>
      </c>
      <c r="L138" s="6">
        <v>29138</v>
      </c>
      <c r="M138" s="8">
        <v>0.26200000000000001</v>
      </c>
      <c r="N138" s="12">
        <v>296121</v>
      </c>
      <c r="O138" s="12">
        <f t="shared" si="83"/>
        <v>0.1043660246288991</v>
      </c>
      <c r="P138" s="8">
        <v>30809</v>
      </c>
      <c r="Q138" s="8">
        <v>1671</v>
      </c>
      <c r="R138" s="8">
        <v>31.99978497228572</v>
      </c>
      <c r="S138" s="8">
        <f t="shared" si="96"/>
        <v>0.25220166578014575</v>
      </c>
      <c r="T138" s="36"/>
      <c r="U138" s="4">
        <f t="shared" si="84"/>
        <v>2.3397260273972601E-2</v>
      </c>
      <c r="V138" s="29">
        <f t="shared" si="84"/>
        <v>1670306</v>
      </c>
      <c r="W138" s="29">
        <f t="shared" si="85"/>
        <v>2818541.2583516301</v>
      </c>
      <c r="X138" s="29">
        <f t="shared" si="86"/>
        <v>1082600.0458958372</v>
      </c>
      <c r="Y138" s="12">
        <f t="shared" si="97"/>
        <v>835153</v>
      </c>
      <c r="Z138" s="12">
        <f t="shared" si="97"/>
        <v>835153</v>
      </c>
      <c r="AA138" s="12">
        <f t="shared" si="87"/>
        <v>1409270.629175815</v>
      </c>
      <c r="AB138" s="12">
        <f t="shared" si="88"/>
        <v>1409270.629175815</v>
      </c>
      <c r="AC138" s="12">
        <f t="shared" si="98"/>
        <v>541300.02294791862</v>
      </c>
      <c r="AD138" s="12">
        <f t="shared" si="99"/>
        <v>541300.02294791862</v>
      </c>
      <c r="AE138" s="12">
        <v>0.23773845679124386</v>
      </c>
      <c r="AF138" s="12">
        <f t="shared" si="100"/>
        <v>0.23773845679124386</v>
      </c>
      <c r="AK138" s="12">
        <f t="shared" si="89"/>
        <v>0.34899999999999998</v>
      </c>
      <c r="AM138" s="12">
        <f t="shared" si="90"/>
        <v>0.26200000000000001</v>
      </c>
      <c r="AN138" s="37"/>
      <c r="AO138" s="12">
        <f t="shared" si="91"/>
        <v>2.3397260273972601E-2</v>
      </c>
      <c r="AP138" s="12">
        <f t="shared" si="92"/>
        <v>27459.919397049875</v>
      </c>
      <c r="AQ138" s="12">
        <f t="shared" si="93"/>
        <v>46336.968059502447</v>
      </c>
      <c r="AR138" s="12">
        <f t="shared" si="94"/>
        <v>17798.002281942463</v>
      </c>
      <c r="AS138" s="12">
        <f t="shared" si="101"/>
        <v>27459.919397049875</v>
      </c>
      <c r="AT138" s="12">
        <v>27459.919397049875</v>
      </c>
      <c r="AU138" s="12">
        <f t="shared" si="102"/>
        <v>46336.968059502447</v>
      </c>
      <c r="AV138" s="12">
        <f t="shared" si="103"/>
        <v>46336.968059502447</v>
      </c>
      <c r="AW138" s="12">
        <f t="shared" si="104"/>
        <v>17798.002281942463</v>
      </c>
      <c r="AX138" s="12">
        <f t="shared" si="105"/>
        <v>17798.002281942463</v>
      </c>
      <c r="AY138" s="12">
        <f t="shared" si="106"/>
        <v>0.23773845679124386</v>
      </c>
      <c r="AZ138" s="12">
        <f t="shared" si="106"/>
        <v>0.23773845679124386</v>
      </c>
      <c r="BA138" s="12">
        <f t="shared" si="107"/>
        <v>0.26200000000000001</v>
      </c>
      <c r="BB138" s="12">
        <f t="shared" si="108"/>
        <v>0.26200000000000001</v>
      </c>
      <c r="BC138" s="12">
        <f t="shared" si="109"/>
        <v>2989.863535827802</v>
      </c>
      <c r="BD138" s="12">
        <f t="shared" si="109"/>
        <v>2989.863535827802</v>
      </c>
      <c r="BE138" s="12">
        <f t="shared" si="110"/>
        <v>0.34899999999999998</v>
      </c>
      <c r="BF138" s="12">
        <f t="shared" si="95"/>
        <v>2868.7810837858215</v>
      </c>
      <c r="BG138" s="12">
        <f t="shared" si="111"/>
        <v>0.26200000000000001</v>
      </c>
      <c r="BH138" s="37"/>
      <c r="BI138" s="12">
        <f t="shared" si="112"/>
        <v>2.3397260273972601E-2</v>
      </c>
      <c r="BJ138" s="12">
        <f t="shared" si="80"/>
        <v>0.95554871780703743</v>
      </c>
      <c r="BK138" s="12">
        <f t="shared" si="80"/>
        <v>1.4787613414705376</v>
      </c>
      <c r="BL138" s="12">
        <f t="shared" si="80"/>
        <v>0.52190747240547852</v>
      </c>
      <c r="BM138" s="12">
        <f t="shared" si="80"/>
        <v>0.95554871780703743</v>
      </c>
      <c r="BN138" s="12">
        <f t="shared" si="80"/>
        <v>0.95554871780703743</v>
      </c>
      <c r="BO138" s="12">
        <f t="shared" si="80"/>
        <v>1.4787613414705376</v>
      </c>
      <c r="BP138" s="12">
        <f t="shared" si="80"/>
        <v>1.4787613414705376</v>
      </c>
      <c r="BQ138" s="12">
        <f t="shared" si="80"/>
        <v>0.52190747240547852</v>
      </c>
      <c r="BR138" s="12">
        <f t="shared" si="80"/>
        <v>0.52190747240547852</v>
      </c>
      <c r="BS138" s="12">
        <v>-1.4365841306123153</v>
      </c>
      <c r="BT138" s="12">
        <f t="shared" si="113"/>
        <v>-1.4365841306123153</v>
      </c>
      <c r="BU138" s="12">
        <f t="shared" si="113"/>
        <v>-1.3394107752210402</v>
      </c>
      <c r="BV138" s="12">
        <f t="shared" si="113"/>
        <v>-1.3394107752210402</v>
      </c>
      <c r="BW138" s="12">
        <f t="shared" si="114"/>
        <v>1.5175292067944979</v>
      </c>
      <c r="BX138" s="12">
        <f t="shared" si="114"/>
        <v>1.5175292067944979</v>
      </c>
      <c r="BY138" s="12">
        <f t="shared" si="115"/>
        <v>0.34899999999999998</v>
      </c>
      <c r="BZ138" s="12">
        <f t="shared" si="116"/>
        <v>1.4761886906994397</v>
      </c>
      <c r="CA138" s="12">
        <f t="shared" si="117"/>
        <v>-1.3394107752210402</v>
      </c>
    </row>
    <row r="139" spans="1:79" x14ac:dyDescent="0.25">
      <c r="A139" s="10">
        <v>2007</v>
      </c>
      <c r="B139" s="6">
        <v>3.1102739726027395E-2</v>
      </c>
      <c r="C139" s="10">
        <v>1712996</v>
      </c>
      <c r="D139" s="6">
        <v>2520659</v>
      </c>
      <c r="E139" s="6">
        <v>990466</v>
      </c>
      <c r="F139" s="6">
        <v>0.89369152058732182</v>
      </c>
      <c r="G139" s="6">
        <v>61319.091999999997</v>
      </c>
      <c r="H139" s="6">
        <v>0.5</v>
      </c>
      <c r="I139" s="6">
        <v>0.5</v>
      </c>
      <c r="J139" s="4">
        <v>0.35</v>
      </c>
      <c r="K139" s="6">
        <v>7656</v>
      </c>
      <c r="L139" s="6">
        <v>29378</v>
      </c>
      <c r="M139" s="8">
        <v>0.26100000000000001</v>
      </c>
      <c r="N139" s="12">
        <v>312995</v>
      </c>
      <c r="O139" s="12">
        <f t="shared" si="83"/>
        <v>0.1417061284807033</v>
      </c>
      <c r="P139" s="8">
        <v>31033</v>
      </c>
      <c r="Q139" s="8">
        <v>1655</v>
      </c>
      <c r="R139" s="8">
        <v>32.035398042918409</v>
      </c>
      <c r="S139" s="8">
        <f t="shared" si="96"/>
        <v>0.25272449857271745</v>
      </c>
      <c r="T139" s="36"/>
      <c r="U139" s="4">
        <f t="shared" si="84"/>
        <v>3.1102739726027395E-2</v>
      </c>
      <c r="V139" s="29">
        <f t="shared" si="84"/>
        <v>1712996</v>
      </c>
      <c r="W139" s="29">
        <f t="shared" si="85"/>
        <v>2820502.3119649356</v>
      </c>
      <c r="X139" s="29">
        <f t="shared" si="86"/>
        <v>1108286.2231355617</v>
      </c>
      <c r="Y139" s="12">
        <f t="shared" si="97"/>
        <v>856498</v>
      </c>
      <c r="Z139" s="12">
        <f t="shared" si="97"/>
        <v>856498</v>
      </c>
      <c r="AA139" s="12">
        <f t="shared" si="87"/>
        <v>1410251.1559824678</v>
      </c>
      <c r="AB139" s="12">
        <f t="shared" si="88"/>
        <v>1410251.1559824678</v>
      </c>
      <c r="AC139" s="12">
        <f t="shared" si="98"/>
        <v>554143.11156778084</v>
      </c>
      <c r="AD139" s="12">
        <f t="shared" si="99"/>
        <v>554143.11156778084</v>
      </c>
      <c r="AE139" s="12">
        <v>0.23848734678778158</v>
      </c>
      <c r="AF139" s="12">
        <f t="shared" si="100"/>
        <v>0.23848734678778158</v>
      </c>
      <c r="AK139" s="12">
        <f t="shared" si="89"/>
        <v>0.35</v>
      </c>
      <c r="AM139" s="12">
        <f t="shared" si="90"/>
        <v>0.26100000000000001</v>
      </c>
      <c r="AN139" s="37"/>
      <c r="AO139" s="12">
        <f t="shared" si="91"/>
        <v>3.1102739726027395E-2</v>
      </c>
      <c r="AP139" s="12">
        <f t="shared" si="92"/>
        <v>27935.769172837721</v>
      </c>
      <c r="AQ139" s="12">
        <f t="shared" si="93"/>
        <v>45997.131072406228</v>
      </c>
      <c r="AR139" s="12">
        <f t="shared" si="94"/>
        <v>18074.080795840255</v>
      </c>
      <c r="AS139" s="12">
        <f t="shared" si="101"/>
        <v>27935.769172837721</v>
      </c>
      <c r="AT139" s="12">
        <v>27935.769172837721</v>
      </c>
      <c r="AU139" s="12">
        <f t="shared" si="102"/>
        <v>45997.131072406228</v>
      </c>
      <c r="AV139" s="12">
        <f t="shared" si="103"/>
        <v>45997.131072406228</v>
      </c>
      <c r="AW139" s="12">
        <f t="shared" si="104"/>
        <v>18074.080795840255</v>
      </c>
      <c r="AX139" s="12">
        <f t="shared" si="105"/>
        <v>18074.080795840255</v>
      </c>
      <c r="AY139" s="12">
        <f t="shared" si="106"/>
        <v>0.23848734678778158</v>
      </c>
      <c r="AZ139" s="12">
        <f t="shared" si="106"/>
        <v>0.23848734678778158</v>
      </c>
      <c r="BA139" s="12">
        <f t="shared" si="107"/>
        <v>0.26100000000000001</v>
      </c>
      <c r="BB139" s="12">
        <f t="shared" si="108"/>
        <v>0.26100000000000001</v>
      </c>
      <c r="BC139" s="12">
        <f t="shared" si="109"/>
        <v>3041.6950479882821</v>
      </c>
      <c r="BD139" s="12">
        <f t="shared" si="109"/>
        <v>3041.6950479882821</v>
      </c>
      <c r="BE139" s="12">
        <f t="shared" si="110"/>
        <v>0.35</v>
      </c>
      <c r="BF139" s="12">
        <f t="shared" si="95"/>
        <v>2920.7088704417488</v>
      </c>
      <c r="BG139" s="12">
        <f t="shared" si="111"/>
        <v>0.26100000000000001</v>
      </c>
      <c r="BH139" s="37"/>
      <c r="BI139" s="12">
        <f t="shared" si="112"/>
        <v>3.1102739726027395E-2</v>
      </c>
      <c r="BJ139" s="12">
        <f t="shared" si="80"/>
        <v>0.97272916966702438</v>
      </c>
      <c r="BK139" s="12">
        <f t="shared" si="80"/>
        <v>1.4714002793103576</v>
      </c>
      <c r="BL139" s="12">
        <f t="shared" si="80"/>
        <v>0.53730016450714213</v>
      </c>
      <c r="BM139" s="12">
        <f t="shared" si="80"/>
        <v>0.97272916966702438</v>
      </c>
      <c r="BN139" s="12">
        <f t="shared" si="80"/>
        <v>0.97272916966702438</v>
      </c>
      <c r="BO139" s="12">
        <f t="shared" si="80"/>
        <v>1.4714002793103576</v>
      </c>
      <c r="BP139" s="12">
        <f t="shared" si="80"/>
        <v>1.4714002793103576</v>
      </c>
      <c r="BQ139" s="12">
        <f t="shared" si="80"/>
        <v>0.53730016450714213</v>
      </c>
      <c r="BR139" s="12">
        <f t="shared" si="80"/>
        <v>0.53730016450714213</v>
      </c>
      <c r="BS139" s="12">
        <v>-1.4334390233618235</v>
      </c>
      <c r="BT139" s="12">
        <f t="shared" si="113"/>
        <v>-1.4334390233618235</v>
      </c>
      <c r="BU139" s="12">
        <f t="shared" si="113"/>
        <v>-1.3432348716594436</v>
      </c>
      <c r="BV139" s="12">
        <f t="shared" si="113"/>
        <v>-1.3432348716594436</v>
      </c>
      <c r="BW139" s="12">
        <f t="shared" si="114"/>
        <v>1.5347164022271946</v>
      </c>
      <c r="BX139" s="12">
        <f t="shared" si="114"/>
        <v>1.5347164022271946</v>
      </c>
      <c r="BY139" s="12">
        <f t="shared" si="115"/>
        <v>0.35</v>
      </c>
      <c r="BZ139" s="12">
        <f t="shared" si="116"/>
        <v>1.4941278112925476</v>
      </c>
      <c r="CA139" s="12">
        <f t="shared" si="117"/>
        <v>-1.3432348716594436</v>
      </c>
    </row>
    <row r="140" spans="1:79" x14ac:dyDescent="0.25">
      <c r="A140" s="10">
        <v>2008</v>
      </c>
      <c r="B140" s="6">
        <v>1.871448087431694E-2</v>
      </c>
      <c r="C140" s="10">
        <v>1702252</v>
      </c>
      <c r="D140" s="6">
        <v>2512187</v>
      </c>
      <c r="E140" s="6">
        <v>1022124</v>
      </c>
      <c r="F140" s="6">
        <v>0.91893092209614091</v>
      </c>
      <c r="G140" s="6">
        <v>61823.82</v>
      </c>
      <c r="H140" s="6">
        <v>0.5</v>
      </c>
      <c r="I140" s="6">
        <v>0.5</v>
      </c>
      <c r="J140" s="4">
        <v>0.35799999999999998</v>
      </c>
      <c r="K140" s="6">
        <v>7388</v>
      </c>
      <c r="L140" s="6">
        <v>29628</v>
      </c>
      <c r="M140" s="8">
        <v>0.249</v>
      </c>
      <c r="N140" s="12">
        <v>292575</v>
      </c>
      <c r="O140" s="12">
        <f t="shared" si="83"/>
        <v>0.15134632414494886</v>
      </c>
      <c r="P140" s="8">
        <v>31414</v>
      </c>
      <c r="Q140" s="8">
        <v>1786</v>
      </c>
      <c r="R140" s="8">
        <v>31.932009046337118</v>
      </c>
      <c r="S140" s="8">
        <f t="shared" si="96"/>
        <v>0.25097131958810193</v>
      </c>
      <c r="T140" s="36"/>
      <c r="U140" s="4">
        <f t="shared" si="84"/>
        <v>1.871448087431694E-2</v>
      </c>
      <c r="V140" s="29">
        <f t="shared" si="84"/>
        <v>1702252</v>
      </c>
      <c r="W140" s="29">
        <f t="shared" si="85"/>
        <v>2733814.8489655117</v>
      </c>
      <c r="X140" s="29">
        <f t="shared" si="86"/>
        <v>1112296.8826301645</v>
      </c>
      <c r="Y140" s="12">
        <f t="shared" si="97"/>
        <v>851126</v>
      </c>
      <c r="Z140" s="12">
        <f t="shared" si="97"/>
        <v>851126</v>
      </c>
      <c r="AA140" s="12">
        <f t="shared" si="87"/>
        <v>1366907.4244827558</v>
      </c>
      <c r="AB140" s="12">
        <f t="shared" si="88"/>
        <v>1366907.4244827558</v>
      </c>
      <c r="AC140" s="12">
        <f t="shared" si="98"/>
        <v>556148.44131508225</v>
      </c>
      <c r="AD140" s="12">
        <f t="shared" si="99"/>
        <v>556148.44131508225</v>
      </c>
      <c r="AE140" s="12">
        <v>0.23584256379006124</v>
      </c>
      <c r="AF140" s="12">
        <f t="shared" si="100"/>
        <v>0.23584256379006124</v>
      </c>
      <c r="AK140" s="12">
        <f t="shared" si="89"/>
        <v>0.35799999999999998</v>
      </c>
      <c r="AM140" s="12">
        <f t="shared" si="90"/>
        <v>0.249</v>
      </c>
      <c r="AN140" s="37"/>
      <c r="AO140" s="12">
        <f t="shared" si="91"/>
        <v>1.871448087431694E-2</v>
      </c>
      <c r="AP140" s="12">
        <f t="shared" si="92"/>
        <v>27533.918156464613</v>
      </c>
      <c r="AQ140" s="12">
        <f t="shared" si="93"/>
        <v>44219.442424708017</v>
      </c>
      <c r="AR140" s="12">
        <f t="shared" si="94"/>
        <v>17991.396886024908</v>
      </c>
      <c r="AS140" s="12">
        <f t="shared" si="101"/>
        <v>27533.918156464613</v>
      </c>
      <c r="AT140" s="12">
        <v>27533.918156464613</v>
      </c>
      <c r="AU140" s="12">
        <f t="shared" si="102"/>
        <v>44219.442424708017</v>
      </c>
      <c r="AV140" s="12">
        <f t="shared" si="103"/>
        <v>44219.442424708017</v>
      </c>
      <c r="AW140" s="12">
        <f t="shared" si="104"/>
        <v>17991.396886024908</v>
      </c>
      <c r="AX140" s="12">
        <f t="shared" si="105"/>
        <v>17991.396886024908</v>
      </c>
      <c r="AY140" s="12">
        <f t="shared" si="106"/>
        <v>0.23584256379006124</v>
      </c>
      <c r="AZ140" s="12">
        <f t="shared" si="106"/>
        <v>0.23584256379006124</v>
      </c>
      <c r="BA140" s="12">
        <f t="shared" si="107"/>
        <v>0.249</v>
      </c>
      <c r="BB140" s="12">
        <f t="shared" si="108"/>
        <v>0.249</v>
      </c>
      <c r="BC140" s="12">
        <f t="shared" si="109"/>
        <v>3057.3735732985506</v>
      </c>
      <c r="BD140" s="12">
        <f t="shared" si="109"/>
        <v>3057.3735732985506</v>
      </c>
      <c r="BE140" s="12">
        <f t="shared" si="110"/>
        <v>0.35799999999999998</v>
      </c>
      <c r="BF140" s="12">
        <f t="shared" si="95"/>
        <v>2927.164790603761</v>
      </c>
      <c r="BG140" s="12">
        <f t="shared" si="111"/>
        <v>0.249</v>
      </c>
      <c r="BH140" s="37"/>
      <c r="BI140" s="12">
        <f t="shared" si="112"/>
        <v>1.871448087431694E-2</v>
      </c>
      <c r="BJ140" s="12">
        <f t="shared" si="80"/>
        <v>0.95823988494020307</v>
      </c>
      <c r="BK140" s="12">
        <f t="shared" si="80"/>
        <v>1.431985818987074</v>
      </c>
      <c r="BL140" s="12">
        <f t="shared" si="80"/>
        <v>0.53271494562228694</v>
      </c>
      <c r="BM140" s="12">
        <f t="shared" si="80"/>
        <v>0.95823988494020307</v>
      </c>
      <c r="BN140" s="12">
        <f t="shared" si="80"/>
        <v>0.95823988494020307</v>
      </c>
      <c r="BO140" s="12">
        <f t="shared" si="80"/>
        <v>1.431985818987074</v>
      </c>
      <c r="BP140" s="12">
        <f t="shared" si="80"/>
        <v>1.431985818987074</v>
      </c>
      <c r="BQ140" s="12">
        <f t="shared" si="80"/>
        <v>0.53271494562228694</v>
      </c>
      <c r="BR140" s="12">
        <f t="shared" si="80"/>
        <v>0.53271494562228694</v>
      </c>
      <c r="BS140" s="12">
        <v>-1.4445907991529512</v>
      </c>
      <c r="BT140" s="12">
        <f t="shared" si="113"/>
        <v>-1.4445907991529512</v>
      </c>
      <c r="BU140" s="12">
        <f t="shared" si="113"/>
        <v>-1.3903023825174294</v>
      </c>
      <c r="BV140" s="12">
        <f t="shared" si="113"/>
        <v>-1.3903023825174294</v>
      </c>
      <c r="BW140" s="12">
        <f t="shared" si="114"/>
        <v>1.5398576986511472</v>
      </c>
      <c r="BX140" s="12">
        <f t="shared" si="114"/>
        <v>1.5398576986511472</v>
      </c>
      <c r="BY140" s="12">
        <f t="shared" si="115"/>
        <v>0.35799999999999998</v>
      </c>
      <c r="BZ140" s="12">
        <f t="shared" si="116"/>
        <v>1.4963357669218806</v>
      </c>
      <c r="CA140" s="12">
        <f t="shared" si="117"/>
        <v>-1.3903023825174294</v>
      </c>
    </row>
    <row r="141" spans="1:79" x14ac:dyDescent="0.25">
      <c r="A141" s="10">
        <v>2009</v>
      </c>
      <c r="B141" s="6">
        <v>-1.0561643835616436E-2</v>
      </c>
      <c r="C141" s="10">
        <v>1628583</v>
      </c>
      <c r="D141" s="6">
        <v>2437576</v>
      </c>
      <c r="E141" s="6">
        <v>998439</v>
      </c>
      <c r="F141" s="6">
        <v>0.93299451117935039</v>
      </c>
      <c r="G141" s="6">
        <v>62260.453000000001</v>
      </c>
      <c r="H141" s="6">
        <v>0.5</v>
      </c>
      <c r="I141" s="6">
        <v>0.5</v>
      </c>
      <c r="J141" s="4">
        <v>0.33700000000000002</v>
      </c>
      <c r="K141" s="6">
        <v>7329</v>
      </c>
      <c r="L141" s="6">
        <v>29156</v>
      </c>
      <c r="M141" s="8">
        <v>0.251</v>
      </c>
      <c r="N141" s="12">
        <v>248099</v>
      </c>
      <c r="O141" s="12">
        <f t="shared" si="83"/>
        <v>-2.6511210663687113E-2</v>
      </c>
      <c r="P141" s="8">
        <v>31559</v>
      </c>
      <c r="Q141" s="8">
        <v>2403</v>
      </c>
      <c r="R141" s="8">
        <v>31.50652187549862</v>
      </c>
      <c r="S141" s="8">
        <f t="shared" si="96"/>
        <v>0.24256264768688218</v>
      </c>
      <c r="T141" s="36"/>
      <c r="U141" s="4">
        <f t="shared" si="84"/>
        <v>-1.0561643835616436E-2</v>
      </c>
      <c r="V141" s="29">
        <f t="shared" si="84"/>
        <v>1628583</v>
      </c>
      <c r="W141" s="29">
        <f t="shared" si="85"/>
        <v>2612637.020681703</v>
      </c>
      <c r="X141" s="29">
        <f t="shared" si="86"/>
        <v>1070144.5593049894</v>
      </c>
      <c r="Y141" s="12">
        <f t="shared" si="97"/>
        <v>814291.5</v>
      </c>
      <c r="Z141" s="12">
        <f t="shared" si="97"/>
        <v>814291.5</v>
      </c>
      <c r="AA141" s="12">
        <f t="shared" si="87"/>
        <v>1306318.5103408515</v>
      </c>
      <c r="AB141" s="12">
        <f t="shared" si="88"/>
        <v>1306318.5103408515</v>
      </c>
      <c r="AC141" s="12">
        <f t="shared" si="98"/>
        <v>535072.2796524947</v>
      </c>
      <c r="AD141" s="12">
        <f t="shared" si="99"/>
        <v>535072.2796524947</v>
      </c>
      <c r="AE141" s="12">
        <v>0.22257094641127589</v>
      </c>
      <c r="AF141" s="12">
        <f t="shared" si="100"/>
        <v>0.22257094641127589</v>
      </c>
      <c r="AK141" s="12">
        <f t="shared" si="89"/>
        <v>0.33700000000000002</v>
      </c>
      <c r="AM141" s="12">
        <f t="shared" si="90"/>
        <v>0.251</v>
      </c>
      <c r="AN141" s="37"/>
      <c r="AO141" s="12">
        <f t="shared" si="91"/>
        <v>-1.0561643835616436E-2</v>
      </c>
      <c r="AP141" s="12">
        <f t="shared" si="92"/>
        <v>26157.583530592045</v>
      </c>
      <c r="AQ141" s="12">
        <f t="shared" si="93"/>
        <v>41963.026203514819</v>
      </c>
      <c r="AR141" s="12">
        <f t="shared" si="94"/>
        <v>17188.191022397306</v>
      </c>
      <c r="AS141" s="12">
        <f t="shared" si="101"/>
        <v>26157.583530592045</v>
      </c>
      <c r="AT141" s="12">
        <v>26157.583530592045</v>
      </c>
      <c r="AU141" s="12">
        <f t="shared" si="102"/>
        <v>41963.026203514819</v>
      </c>
      <c r="AV141" s="12">
        <f t="shared" si="103"/>
        <v>41963.026203514819</v>
      </c>
      <c r="AW141" s="12">
        <f t="shared" si="104"/>
        <v>17188.191022397306</v>
      </c>
      <c r="AX141" s="12">
        <f t="shared" si="105"/>
        <v>17188.191022397306</v>
      </c>
      <c r="AY141" s="12">
        <f t="shared" si="106"/>
        <v>0.22257094641127589</v>
      </c>
      <c r="AZ141" s="12">
        <f t="shared" si="106"/>
        <v>0.22257094641127589</v>
      </c>
      <c r="BA141" s="12">
        <f t="shared" si="107"/>
        <v>0.251</v>
      </c>
      <c r="BB141" s="12">
        <f t="shared" si="108"/>
        <v>0.251</v>
      </c>
      <c r="BC141" s="12">
        <f t="shared" si="109"/>
        <v>3072.6256383537711</v>
      </c>
      <c r="BD141" s="12">
        <f t="shared" si="109"/>
        <v>3072.6256383537711</v>
      </c>
      <c r="BE141" s="12">
        <f t="shared" si="110"/>
        <v>0.33700000000000002</v>
      </c>
      <c r="BF141" s="12">
        <f t="shared" si="95"/>
        <v>2893.0826021751145</v>
      </c>
      <c r="BG141" s="12">
        <f t="shared" si="111"/>
        <v>0.251</v>
      </c>
      <c r="BH141" s="37"/>
      <c r="BI141" s="12">
        <f t="shared" si="112"/>
        <v>-1.0561643835616436E-2</v>
      </c>
      <c r="BJ141" s="12">
        <f t="shared" si="80"/>
        <v>0.90696040239598386</v>
      </c>
      <c r="BK141" s="12">
        <f t="shared" si="80"/>
        <v>1.379610154836336</v>
      </c>
      <c r="BL141" s="12">
        <f t="shared" si="80"/>
        <v>0.48704383231546816</v>
      </c>
      <c r="BM141" s="12">
        <f t="shared" si="80"/>
        <v>0.90696040239598386</v>
      </c>
      <c r="BN141" s="12">
        <f t="shared" si="80"/>
        <v>0.90696040239598386</v>
      </c>
      <c r="BO141" s="12">
        <f t="shared" si="80"/>
        <v>1.379610154836336</v>
      </c>
      <c r="BP141" s="12">
        <f t="shared" si="80"/>
        <v>1.379610154836336</v>
      </c>
      <c r="BQ141" s="12">
        <f t="shared" si="80"/>
        <v>0.48704383231546816</v>
      </c>
      <c r="BR141" s="12">
        <f t="shared" si="80"/>
        <v>0.48704383231546816</v>
      </c>
      <c r="BS141" s="12">
        <v>-1.5025093679255788</v>
      </c>
      <c r="BT141" s="12">
        <f t="shared" si="113"/>
        <v>-1.5025093679255788</v>
      </c>
      <c r="BU141" s="12">
        <f t="shared" si="113"/>
        <v>-1.3823023398503531</v>
      </c>
      <c r="BV141" s="12">
        <f t="shared" si="113"/>
        <v>-1.3823023398503531</v>
      </c>
      <c r="BW141" s="12">
        <f t="shared" si="114"/>
        <v>1.5448339134929892</v>
      </c>
      <c r="BX141" s="12">
        <f t="shared" si="114"/>
        <v>1.5448339134929892</v>
      </c>
      <c r="BY141" s="12">
        <f t="shared" si="115"/>
        <v>0.33700000000000002</v>
      </c>
      <c r="BZ141" s="12">
        <f t="shared" si="116"/>
        <v>1.4846240386395184</v>
      </c>
      <c r="CA141" s="12">
        <f t="shared" si="117"/>
        <v>-1.3823023398503531</v>
      </c>
    </row>
    <row r="142" spans="1:79" x14ac:dyDescent="0.25">
      <c r="A142" s="10">
        <v>2010</v>
      </c>
      <c r="B142" s="6">
        <v>-1.7000000000000001E-2</v>
      </c>
      <c r="C142" s="10">
        <v>1659772</v>
      </c>
      <c r="D142" s="6">
        <v>2775831</v>
      </c>
      <c r="E142" s="6">
        <v>1025426</v>
      </c>
      <c r="F142" s="6">
        <v>0.94738253205862011</v>
      </c>
      <c r="G142" s="6">
        <v>62759.423000000003</v>
      </c>
      <c r="H142" s="6">
        <v>0.5</v>
      </c>
      <c r="I142" s="6">
        <v>0.5</v>
      </c>
      <c r="J142" s="4">
        <v>0.34899999999999998</v>
      </c>
      <c r="K142" s="6">
        <v>7261</v>
      </c>
      <c r="L142" s="6">
        <v>29228</v>
      </c>
      <c r="M142" s="8">
        <v>0.248</v>
      </c>
      <c r="N142" s="12">
        <v>260396</v>
      </c>
      <c r="O142" s="12">
        <f t="shared" si="83"/>
        <v>6.7910959806746662E-2</v>
      </c>
      <c r="P142" s="8">
        <v>31725</v>
      </c>
      <c r="Q142" s="8">
        <v>2497</v>
      </c>
      <c r="R142" s="8">
        <v>31.599952770948001</v>
      </c>
      <c r="S142" s="8">
        <f t="shared" si="96"/>
        <v>0.24260662453093465</v>
      </c>
      <c r="T142" s="36"/>
      <c r="U142" s="4">
        <f t="shared" si="84"/>
        <v>-1.7000000000000001E-2</v>
      </c>
      <c r="V142" s="29">
        <f t="shared" si="84"/>
        <v>1659772</v>
      </c>
      <c r="W142" s="29">
        <f t="shared" si="85"/>
        <v>2930000.1911247433</v>
      </c>
      <c r="X142" s="29">
        <f t="shared" si="86"/>
        <v>1082377.9891442531</v>
      </c>
      <c r="Y142" s="12">
        <f t="shared" si="97"/>
        <v>829886</v>
      </c>
      <c r="Z142" s="12">
        <f t="shared" si="97"/>
        <v>829886</v>
      </c>
      <c r="AA142" s="12">
        <f t="shared" si="87"/>
        <v>1465000.0955623717</v>
      </c>
      <c r="AB142" s="12">
        <f t="shared" si="88"/>
        <v>1465000.0955623717</v>
      </c>
      <c r="AC142" s="12">
        <f t="shared" si="98"/>
        <v>541188.99457212654</v>
      </c>
      <c r="AD142" s="12">
        <f t="shared" si="99"/>
        <v>541188.99457212654</v>
      </c>
      <c r="AE142" s="12">
        <v>0.22188030930396926</v>
      </c>
      <c r="AF142" s="12">
        <f t="shared" si="100"/>
        <v>0.22188030930396926</v>
      </c>
      <c r="AK142" s="12">
        <f t="shared" si="89"/>
        <v>0.34899999999999998</v>
      </c>
      <c r="AM142" s="12">
        <f t="shared" si="90"/>
        <v>0.248</v>
      </c>
      <c r="AN142" s="37"/>
      <c r="AO142" s="12">
        <f t="shared" si="91"/>
        <v>-1.7000000000000001E-2</v>
      </c>
      <c r="AP142" s="12">
        <f t="shared" si="92"/>
        <v>26446.578388714632</v>
      </c>
      <c r="AQ142" s="12">
        <f t="shared" si="93"/>
        <v>46686.219392500519</v>
      </c>
      <c r="AR142" s="12">
        <f t="shared" si="94"/>
        <v>17246.4617647019</v>
      </c>
      <c r="AS142" s="12">
        <f t="shared" si="101"/>
        <v>26446.578388714632</v>
      </c>
      <c r="AT142" s="12">
        <v>26446.578388714632</v>
      </c>
      <c r="AU142" s="12">
        <f t="shared" si="102"/>
        <v>46686.219392500519</v>
      </c>
      <c r="AV142" s="12">
        <f t="shared" si="103"/>
        <v>46686.219392500519</v>
      </c>
      <c r="AW142" s="12">
        <f t="shared" si="104"/>
        <v>17246.4617647019</v>
      </c>
      <c r="AX142" s="12">
        <f t="shared" si="105"/>
        <v>17246.4617647019</v>
      </c>
      <c r="AY142" s="12">
        <f t="shared" si="106"/>
        <v>0.22188030930396926</v>
      </c>
      <c r="AZ142" s="12">
        <f t="shared" si="106"/>
        <v>0.22188030930396926</v>
      </c>
      <c r="BA142" s="12">
        <f t="shared" si="107"/>
        <v>0.248</v>
      </c>
      <c r="BB142" s="12">
        <f t="shared" si="108"/>
        <v>0.248</v>
      </c>
      <c r="BC142" s="12">
        <f t="shared" si="109"/>
        <v>3015.2945722688014</v>
      </c>
      <c r="BD142" s="12">
        <f t="shared" si="109"/>
        <v>3015.2945722688014</v>
      </c>
      <c r="BE142" s="12">
        <f t="shared" si="110"/>
        <v>0.34899999999999998</v>
      </c>
      <c r="BF142" s="12">
        <f t="shared" si="95"/>
        <v>2832.5724120915056</v>
      </c>
      <c r="BG142" s="12">
        <f t="shared" si="111"/>
        <v>0.248</v>
      </c>
      <c r="BH142" s="37"/>
      <c r="BI142" s="12">
        <f t="shared" si="112"/>
        <v>-1.7000000000000001E-2</v>
      </c>
      <c r="BJ142" s="12">
        <f t="shared" si="80"/>
        <v>0.91794804120851603</v>
      </c>
      <c r="BK142" s="12">
        <f t="shared" si="80"/>
        <v>1.4862702859302084</v>
      </c>
      <c r="BL142" s="12">
        <f t="shared" si="80"/>
        <v>0.49042826010604224</v>
      </c>
      <c r="BM142" s="12">
        <f t="shared" si="80"/>
        <v>0.91794804120851603</v>
      </c>
      <c r="BN142" s="12">
        <f t="shared" si="80"/>
        <v>0.91794804120851603</v>
      </c>
      <c r="BO142" s="12">
        <f t="shared" si="80"/>
        <v>1.4862702859302084</v>
      </c>
      <c r="BP142" s="12">
        <f t="shared" si="80"/>
        <v>1.4862702859302084</v>
      </c>
      <c r="BQ142" s="12">
        <f t="shared" si="80"/>
        <v>0.49042826010604224</v>
      </c>
      <c r="BR142" s="12">
        <f t="shared" si="80"/>
        <v>0.49042826010604224</v>
      </c>
      <c r="BS142" s="12">
        <v>-1.5056171897814306</v>
      </c>
      <c r="BT142" s="12">
        <f t="shared" si="113"/>
        <v>-1.5056171897814306</v>
      </c>
      <c r="BU142" s="12">
        <f t="shared" si="113"/>
        <v>-1.3943265328171548</v>
      </c>
      <c r="BV142" s="12">
        <f t="shared" si="113"/>
        <v>-1.3943265328171548</v>
      </c>
      <c r="BW142" s="12">
        <f t="shared" si="114"/>
        <v>1.5259989882764557</v>
      </c>
      <c r="BX142" s="12">
        <f t="shared" si="114"/>
        <v>1.5259989882764557</v>
      </c>
      <c r="BY142" s="12">
        <f t="shared" si="115"/>
        <v>0.34899999999999998</v>
      </c>
      <c r="BZ142" s="12">
        <f t="shared" si="116"/>
        <v>1.4634867389458752</v>
      </c>
      <c r="CA142" s="12">
        <f t="shared" si="117"/>
        <v>-1.3943265328171548</v>
      </c>
    </row>
    <row r="143" spans="1:79" x14ac:dyDescent="0.25">
      <c r="A143" s="10">
        <v>2011</v>
      </c>
      <c r="B143" s="6">
        <v>-2.5000000000000001E-2</v>
      </c>
      <c r="C143" s="10">
        <v>1684820</v>
      </c>
      <c r="D143" s="6">
        <v>2891019</v>
      </c>
      <c r="E143" s="6">
        <v>1057138</v>
      </c>
      <c r="F143" s="6">
        <v>0.96643795776403418</v>
      </c>
      <c r="G143" s="6">
        <v>63285.127000000008</v>
      </c>
      <c r="H143" s="6">
        <v>0.5</v>
      </c>
      <c r="I143" s="6">
        <v>0.5</v>
      </c>
      <c r="J143" s="4">
        <v>0.35299999999999998</v>
      </c>
      <c r="K143" s="6">
        <v>7197</v>
      </c>
      <c r="L143" s="6">
        <v>29376</v>
      </c>
      <c r="M143" s="8">
        <v>0.245</v>
      </c>
      <c r="N143" s="12">
        <v>265327</v>
      </c>
      <c r="O143" s="12">
        <f t="shared" si="83"/>
        <v>9.4354993602795978E-2</v>
      </c>
      <c r="P143" s="8">
        <v>31969</v>
      </c>
      <c r="Q143" s="8">
        <v>2593</v>
      </c>
      <c r="R143" s="8">
        <v>31.564001174083103</v>
      </c>
      <c r="S143" s="8">
        <f t="shared" si="96"/>
        <v>0.24169875465030322</v>
      </c>
      <c r="T143" s="36"/>
      <c r="U143" s="4">
        <f t="shared" si="84"/>
        <v>-2.5000000000000001E-2</v>
      </c>
      <c r="V143" s="29">
        <f t="shared" si="84"/>
        <v>1684820</v>
      </c>
      <c r="W143" s="29">
        <f t="shared" si="85"/>
        <v>2991417.065911511</v>
      </c>
      <c r="X143" s="29">
        <f t="shared" si="86"/>
        <v>1093849.8343399207</v>
      </c>
      <c r="Y143" s="12">
        <f t="shared" si="97"/>
        <v>842410</v>
      </c>
      <c r="Z143" s="12">
        <f t="shared" si="97"/>
        <v>842410</v>
      </c>
      <c r="AA143" s="12">
        <f t="shared" si="87"/>
        <v>1495708.5329557555</v>
      </c>
      <c r="AB143" s="12">
        <f t="shared" si="88"/>
        <v>1495708.5329557555</v>
      </c>
      <c r="AC143" s="12">
        <f t="shared" si="98"/>
        <v>546924.91716996033</v>
      </c>
      <c r="AD143" s="12">
        <f t="shared" si="99"/>
        <v>546924.91716996033</v>
      </c>
      <c r="AE143" s="12">
        <v>0.22036416618324722</v>
      </c>
      <c r="AF143" s="12">
        <f t="shared" si="100"/>
        <v>0.22036416618324722</v>
      </c>
      <c r="AK143" s="12">
        <f t="shared" si="89"/>
        <v>0.35299999999999998</v>
      </c>
      <c r="AM143" s="12">
        <f t="shared" si="90"/>
        <v>0.245</v>
      </c>
      <c r="AN143" s="37"/>
      <c r="AO143" s="12">
        <f t="shared" si="91"/>
        <v>-2.5000000000000001E-2</v>
      </c>
      <c r="AP143" s="12">
        <f t="shared" si="92"/>
        <v>26622.684979363316</v>
      </c>
      <c r="AQ143" s="12">
        <f t="shared" si="93"/>
        <v>47268.879873015198</v>
      </c>
      <c r="AR143" s="12">
        <f t="shared" si="94"/>
        <v>17284.46929307609</v>
      </c>
      <c r="AS143" s="12">
        <f t="shared" si="101"/>
        <v>26622.684979363316</v>
      </c>
      <c r="AT143" s="12">
        <v>26622.684979363316</v>
      </c>
      <c r="AU143" s="12">
        <f t="shared" si="102"/>
        <v>47268.879873015198</v>
      </c>
      <c r="AV143" s="12">
        <f t="shared" si="103"/>
        <v>47268.879873015198</v>
      </c>
      <c r="AW143" s="12">
        <f t="shared" si="104"/>
        <v>17284.46929307609</v>
      </c>
      <c r="AX143" s="12">
        <f t="shared" si="105"/>
        <v>17284.46929307609</v>
      </c>
      <c r="AY143" s="12">
        <f t="shared" si="106"/>
        <v>0.22036416618324722</v>
      </c>
      <c r="AZ143" s="12">
        <f t="shared" si="106"/>
        <v>0.22036416618324722</v>
      </c>
      <c r="BA143" s="12">
        <f t="shared" si="107"/>
        <v>0.245</v>
      </c>
      <c r="BB143" s="12">
        <f t="shared" si="108"/>
        <v>0.245</v>
      </c>
      <c r="BC143" s="12">
        <f t="shared" si="109"/>
        <v>3038.6492869606141</v>
      </c>
      <c r="BD143" s="12">
        <f t="shared" si="109"/>
        <v>3038.6492869606141</v>
      </c>
      <c r="BE143" s="12">
        <f t="shared" si="110"/>
        <v>0.35299999999999998</v>
      </c>
      <c r="BF143" s="12">
        <f t="shared" si="95"/>
        <v>2848.3094521432104</v>
      </c>
      <c r="BG143" s="12">
        <f t="shared" si="111"/>
        <v>0.245</v>
      </c>
      <c r="BH143" s="37"/>
      <c r="BI143" s="12">
        <f t="shared" si="112"/>
        <v>-2.5000000000000001E-2</v>
      </c>
      <c r="BJ143" s="12">
        <f t="shared" si="80"/>
        <v>0.92458492387479541</v>
      </c>
      <c r="BK143" s="12">
        <f t="shared" si="80"/>
        <v>1.4986734009207701</v>
      </c>
      <c r="BL143" s="12">
        <f t="shared" si="80"/>
        <v>0.49262962233744495</v>
      </c>
      <c r="BM143" s="12">
        <f t="shared" si="80"/>
        <v>0.92458492387479541</v>
      </c>
      <c r="BN143" s="12">
        <f t="shared" si="80"/>
        <v>0.92458492387479541</v>
      </c>
      <c r="BO143" s="12">
        <f t="shared" si="80"/>
        <v>1.4986734009207701</v>
      </c>
      <c r="BP143" s="12">
        <f t="shared" si="80"/>
        <v>1.4986734009207701</v>
      </c>
      <c r="BQ143" s="12">
        <f t="shared" si="80"/>
        <v>0.49262962233744495</v>
      </c>
      <c r="BR143" s="12">
        <f t="shared" si="80"/>
        <v>0.49262962233744495</v>
      </c>
      <c r="BS143" s="12">
        <v>-1.5124738002972788</v>
      </c>
      <c r="BT143" s="12">
        <f t="shared" si="113"/>
        <v>-1.5124738002972788</v>
      </c>
      <c r="BU143" s="12">
        <f t="shared" si="113"/>
        <v>-1.4064970684374101</v>
      </c>
      <c r="BV143" s="12">
        <f t="shared" si="113"/>
        <v>-1.4064970684374101</v>
      </c>
      <c r="BW143" s="12">
        <f t="shared" si="114"/>
        <v>1.53371456380666</v>
      </c>
      <c r="BX143" s="12">
        <f t="shared" si="114"/>
        <v>1.53371456380666</v>
      </c>
      <c r="BY143" s="12">
        <f t="shared" si="115"/>
        <v>0.35299999999999998</v>
      </c>
      <c r="BZ143" s="12">
        <f t="shared" si="116"/>
        <v>1.4690271042210787</v>
      </c>
      <c r="CA143" s="12">
        <f t="shared" si="117"/>
        <v>-1.4064970684374101</v>
      </c>
    </row>
    <row r="144" spans="1:79" x14ac:dyDescent="0.25">
      <c r="A144" s="10">
        <v>2012</v>
      </c>
      <c r="B144" s="6">
        <v>-0.02</v>
      </c>
      <c r="C144" s="10">
        <v>1706942</v>
      </c>
      <c r="D144" s="6">
        <v>2918904</v>
      </c>
      <c r="E144" s="6">
        <v>1095763</v>
      </c>
      <c r="F144" s="6">
        <v>0.98131278039909964</v>
      </c>
      <c r="G144" s="6">
        <v>63704.995999999999</v>
      </c>
      <c r="H144" s="6">
        <v>0.5</v>
      </c>
      <c r="I144" s="6">
        <v>0.5</v>
      </c>
      <c r="J144" s="4">
        <v>0.34499999999999997</v>
      </c>
      <c r="K144" s="6">
        <v>7086</v>
      </c>
      <c r="L144" s="6">
        <v>29696</v>
      </c>
      <c r="M144" s="8">
        <v>0.23899999999999999</v>
      </c>
      <c r="N144" s="12">
        <v>271534</v>
      </c>
      <c r="O144" s="12">
        <f t="shared" si="83"/>
        <v>7.3013190859376631E-2</v>
      </c>
      <c r="P144" s="8">
        <v>32268</v>
      </c>
      <c r="Q144" s="8">
        <v>2572</v>
      </c>
      <c r="R144" s="8">
        <v>31.828632855731517</v>
      </c>
      <c r="S144" s="8">
        <f t="shared" si="96"/>
        <v>0.24409711408717696</v>
      </c>
      <c r="T144" s="36"/>
      <c r="U144" s="4">
        <f t="shared" si="84"/>
        <v>-0.02</v>
      </c>
      <c r="V144" s="29">
        <f t="shared" si="84"/>
        <v>1706942</v>
      </c>
      <c r="W144" s="29">
        <f t="shared" si="85"/>
        <v>2974488.9277941356</v>
      </c>
      <c r="X144" s="29">
        <f t="shared" si="86"/>
        <v>1116629.7045008966</v>
      </c>
      <c r="Y144" s="12">
        <f t="shared" si="97"/>
        <v>853471</v>
      </c>
      <c r="Z144" s="12">
        <f t="shared" si="97"/>
        <v>853471</v>
      </c>
      <c r="AA144" s="12">
        <f t="shared" si="87"/>
        <v>1487244.4638970678</v>
      </c>
      <c r="AB144" s="12">
        <f t="shared" si="88"/>
        <v>1487244.4638970678</v>
      </c>
      <c r="AC144" s="12">
        <f t="shared" si="98"/>
        <v>558314.85225044831</v>
      </c>
      <c r="AD144" s="12">
        <f t="shared" si="99"/>
        <v>558314.85225044831</v>
      </c>
      <c r="AE144" s="12">
        <v>0.22295562104325795</v>
      </c>
      <c r="AF144" s="12">
        <f t="shared" si="100"/>
        <v>0.22295562104325795</v>
      </c>
      <c r="AK144" s="12">
        <f t="shared" si="89"/>
        <v>0.34499999999999997</v>
      </c>
      <c r="AM144" s="12">
        <f t="shared" si="90"/>
        <v>0.23899999999999999</v>
      </c>
      <c r="AN144" s="37"/>
      <c r="AO144" s="12">
        <f t="shared" si="91"/>
        <v>-0.02</v>
      </c>
      <c r="AP144" s="12">
        <f t="shared" si="92"/>
        <v>26794.47621345114</v>
      </c>
      <c r="AQ144" s="12">
        <f t="shared" si="93"/>
        <v>46691.611562052931</v>
      </c>
      <c r="AR144" s="12">
        <f t="shared" si="94"/>
        <v>17528.133970856801</v>
      </c>
      <c r="AS144" s="12">
        <f t="shared" si="101"/>
        <v>26794.47621345114</v>
      </c>
      <c r="AT144" s="12">
        <v>26794.47621345114</v>
      </c>
      <c r="AU144" s="12">
        <f t="shared" si="102"/>
        <v>46691.611562052931</v>
      </c>
      <c r="AV144" s="12">
        <f t="shared" si="103"/>
        <v>46691.611562052931</v>
      </c>
      <c r="AW144" s="12">
        <f t="shared" si="104"/>
        <v>17528.133970856801</v>
      </c>
      <c r="AX144" s="12">
        <f t="shared" si="105"/>
        <v>17528.133970856801</v>
      </c>
      <c r="AY144" s="12">
        <f t="shared" si="106"/>
        <v>0.22295562104325795</v>
      </c>
      <c r="AZ144" s="12">
        <f t="shared" si="106"/>
        <v>0.22295562104325795</v>
      </c>
      <c r="BA144" s="12">
        <f t="shared" si="107"/>
        <v>0.23899999999999999</v>
      </c>
      <c r="BB144" s="12">
        <f t="shared" si="108"/>
        <v>0.23899999999999999</v>
      </c>
      <c r="BC144" s="12">
        <f t="shared" si="109"/>
        <v>3044.5332003438657</v>
      </c>
      <c r="BD144" s="12">
        <f t="shared" si="109"/>
        <v>3044.5332003438657</v>
      </c>
      <c r="BE144" s="12">
        <f t="shared" si="110"/>
        <v>0.34499999999999997</v>
      </c>
      <c r="BF144" s="12">
        <f t="shared" si="95"/>
        <v>2857.4573781225022</v>
      </c>
      <c r="BG144" s="12">
        <f t="shared" si="111"/>
        <v>0.23899999999999999</v>
      </c>
      <c r="BH144" s="37"/>
      <c r="BI144" s="12">
        <f t="shared" si="112"/>
        <v>-0.02</v>
      </c>
      <c r="BJ144" s="12">
        <f t="shared" si="80"/>
        <v>0.9310170075919344</v>
      </c>
      <c r="BK144" s="12">
        <f t="shared" si="80"/>
        <v>1.4863857773590259</v>
      </c>
      <c r="BL144" s="12">
        <f t="shared" si="80"/>
        <v>0.50662849826968548</v>
      </c>
      <c r="BM144" s="12">
        <f t="shared" si="80"/>
        <v>0.9310170075919344</v>
      </c>
      <c r="BN144" s="12">
        <f t="shared" si="80"/>
        <v>0.9310170075919344</v>
      </c>
      <c r="BO144" s="12">
        <f t="shared" si="80"/>
        <v>1.4863857773590259</v>
      </c>
      <c r="BP144" s="12">
        <f t="shared" si="80"/>
        <v>1.4863857773590259</v>
      </c>
      <c r="BQ144" s="12">
        <f t="shared" si="80"/>
        <v>0.50662849826968548</v>
      </c>
      <c r="BR144" s="12">
        <f t="shared" si="80"/>
        <v>0.50662849826968548</v>
      </c>
      <c r="BS144" s="12">
        <v>-1.5007825361015201</v>
      </c>
      <c r="BT144" s="12">
        <f t="shared" si="113"/>
        <v>-1.5007825361015201</v>
      </c>
      <c r="BU144" s="12">
        <f t="shared" si="113"/>
        <v>-1.4312917270506265</v>
      </c>
      <c r="BV144" s="12">
        <f t="shared" si="113"/>
        <v>-1.4312917270506265</v>
      </c>
      <c r="BW144" s="12">
        <f t="shared" si="114"/>
        <v>1.5356490496552917</v>
      </c>
      <c r="BX144" s="12">
        <f t="shared" si="114"/>
        <v>1.5356490496552917</v>
      </c>
      <c r="BY144" s="12">
        <f t="shared" si="115"/>
        <v>0.34499999999999997</v>
      </c>
      <c r="BZ144" s="12">
        <f t="shared" si="116"/>
        <v>1.4722336614077554</v>
      </c>
      <c r="CA144" s="12">
        <f t="shared" si="117"/>
        <v>-1.4312917270506265</v>
      </c>
    </row>
    <row r="145" spans="1:79" x14ac:dyDescent="0.25">
      <c r="A145" s="10">
        <v>2013</v>
      </c>
      <c r="B145" s="6">
        <v>-2.1000000000000001E-2</v>
      </c>
      <c r="C145" s="10">
        <v>1739563</v>
      </c>
      <c r="D145" s="6">
        <v>3028846</v>
      </c>
      <c r="E145" s="6">
        <v>1138546</v>
      </c>
      <c r="F145" s="6">
        <v>1</v>
      </c>
      <c r="G145" s="6">
        <v>64105.628999999994</v>
      </c>
      <c r="H145" s="6">
        <v>0.5</v>
      </c>
      <c r="I145" s="6">
        <v>0.5</v>
      </c>
      <c r="J145" s="4">
        <v>0.34399999999999997</v>
      </c>
      <c r="K145" s="6">
        <v>7011</v>
      </c>
      <c r="L145" s="6">
        <v>30044</v>
      </c>
      <c r="M145" s="8">
        <v>0.23300000000000001</v>
      </c>
      <c r="N145" s="12">
        <v>280224</v>
      </c>
      <c r="O145" s="12">
        <f t="shared" si="83"/>
        <v>4.0321679867989624E-2</v>
      </c>
      <c r="P145" s="8">
        <v>32518</v>
      </c>
      <c r="Q145" s="8">
        <v>2474</v>
      </c>
      <c r="R145" s="8">
        <v>32.036187627010207</v>
      </c>
      <c r="S145" s="8">
        <f t="shared" si="96"/>
        <v>0.24665703637623643</v>
      </c>
      <c r="T145" s="36"/>
      <c r="U145" s="4">
        <f t="shared" si="84"/>
        <v>-2.1000000000000001E-2</v>
      </c>
      <c r="V145" s="29">
        <f t="shared" si="84"/>
        <v>1739563</v>
      </c>
      <c r="W145" s="29">
        <f t="shared" si="85"/>
        <v>3028846</v>
      </c>
      <c r="X145" s="29">
        <f t="shared" si="86"/>
        <v>1138546</v>
      </c>
      <c r="Y145" s="12">
        <f t="shared" si="97"/>
        <v>869781.5</v>
      </c>
      <c r="Z145" s="12">
        <f t="shared" si="97"/>
        <v>869781.5</v>
      </c>
      <c r="AA145" s="12">
        <f t="shared" si="87"/>
        <v>1514423</v>
      </c>
      <c r="AB145" s="12">
        <f t="shared" si="88"/>
        <v>1514423</v>
      </c>
      <c r="AC145" s="12">
        <f t="shared" si="98"/>
        <v>569273</v>
      </c>
      <c r="AD145" s="12">
        <f t="shared" si="99"/>
        <v>569273</v>
      </c>
      <c r="AE145" s="12">
        <v>0.22634584252738774</v>
      </c>
      <c r="AF145" s="12">
        <f t="shared" si="100"/>
        <v>0.22634584252738774</v>
      </c>
      <c r="AK145" s="12">
        <f t="shared" si="89"/>
        <v>0.34399999999999997</v>
      </c>
      <c r="AM145" s="12">
        <f t="shared" si="90"/>
        <v>0.23300000000000001</v>
      </c>
      <c r="AN145" s="37"/>
      <c r="AO145" s="12">
        <f t="shared" si="91"/>
        <v>-2.1000000000000001E-2</v>
      </c>
      <c r="AP145" s="12">
        <f t="shared" si="92"/>
        <v>27135.885368194424</v>
      </c>
      <c r="AQ145" s="12">
        <f t="shared" si="93"/>
        <v>47247.738572224291</v>
      </c>
      <c r="AR145" s="12">
        <f t="shared" si="94"/>
        <v>17760.468429379271</v>
      </c>
      <c r="AS145" s="12">
        <f t="shared" si="101"/>
        <v>27135.885368194424</v>
      </c>
      <c r="AT145" s="12">
        <v>27135.885368194424</v>
      </c>
      <c r="AU145" s="12">
        <f t="shared" si="102"/>
        <v>47247.738572224291</v>
      </c>
      <c r="AV145" s="12">
        <f t="shared" si="103"/>
        <v>47247.738572224291</v>
      </c>
      <c r="AW145" s="12">
        <f t="shared" si="104"/>
        <v>17760.468429379271</v>
      </c>
      <c r="AX145" s="12">
        <f t="shared" si="105"/>
        <v>17760.468429379271</v>
      </c>
      <c r="AY145" s="12">
        <f t="shared" si="106"/>
        <v>0.22634584252738774</v>
      </c>
      <c r="AZ145" s="12">
        <f t="shared" si="106"/>
        <v>0.22634584252738774</v>
      </c>
      <c r="BA145" s="12">
        <f t="shared" si="107"/>
        <v>0.23300000000000001</v>
      </c>
      <c r="BB145" s="12">
        <f t="shared" si="108"/>
        <v>0.23300000000000001</v>
      </c>
      <c r="BC145" s="12">
        <f t="shared" si="109"/>
        <v>3040.1073731183037</v>
      </c>
      <c r="BD145" s="12">
        <f t="shared" si="109"/>
        <v>3040.1073731183037</v>
      </c>
      <c r="BE145" s="12">
        <f t="shared" si="110"/>
        <v>0.34399999999999997</v>
      </c>
      <c r="BF145" s="12">
        <f t="shared" si="95"/>
        <v>2862.6234962584699</v>
      </c>
      <c r="BG145" s="12">
        <f t="shared" si="111"/>
        <v>0.23300000000000001</v>
      </c>
      <c r="BH145" s="37"/>
      <c r="BI145" s="12">
        <f t="shared" si="112"/>
        <v>-2.1000000000000001E-2</v>
      </c>
      <c r="BJ145" s="12">
        <f t="shared" ref="BJ145:BR148" si="118">LN(AP145/$AP$153)</f>
        <v>0.94367828801371512</v>
      </c>
      <c r="BK145" s="12">
        <f t="shared" si="118"/>
        <v>1.4982260446464715</v>
      </c>
      <c r="BL145" s="12">
        <f t="shared" si="118"/>
        <v>0.51979636550170338</v>
      </c>
      <c r="BM145" s="12">
        <f t="shared" si="118"/>
        <v>0.94367828801371512</v>
      </c>
      <c r="BN145" s="12">
        <f t="shared" si="118"/>
        <v>0.94367828801371512</v>
      </c>
      <c r="BO145" s="12">
        <f t="shared" si="118"/>
        <v>1.4982260446464715</v>
      </c>
      <c r="BP145" s="12">
        <f t="shared" si="118"/>
        <v>1.4982260446464715</v>
      </c>
      <c r="BQ145" s="12">
        <f t="shared" si="118"/>
        <v>0.51979636550170338</v>
      </c>
      <c r="BR145" s="12">
        <f t="shared" si="118"/>
        <v>0.51979636550170338</v>
      </c>
      <c r="BS145" s="12">
        <v>-1.4856911727201996</v>
      </c>
      <c r="BT145" s="12">
        <f t="shared" si="113"/>
        <v>-1.4856911727201996</v>
      </c>
      <c r="BU145" s="12">
        <f t="shared" si="113"/>
        <v>-1.4567168254164364</v>
      </c>
      <c r="BV145" s="12">
        <f t="shared" si="113"/>
        <v>-1.4567168254164364</v>
      </c>
      <c r="BW145" s="12">
        <f t="shared" si="114"/>
        <v>1.5341942955239138</v>
      </c>
      <c r="BX145" s="12">
        <f t="shared" si="114"/>
        <v>1.5341942955239138</v>
      </c>
      <c r="BY145" s="12">
        <f t="shared" si="115"/>
        <v>0.34399999999999997</v>
      </c>
      <c r="BZ145" s="12">
        <f t="shared" si="116"/>
        <v>1.4740399713722716</v>
      </c>
      <c r="CA145" s="12">
        <f t="shared" si="117"/>
        <v>-1.4567168254164364</v>
      </c>
    </row>
    <row r="146" spans="1:79" x14ac:dyDescent="0.25">
      <c r="A146" s="10">
        <v>2014</v>
      </c>
      <c r="B146" s="6">
        <v>-1.7000000000000001E-2</v>
      </c>
      <c r="C146" s="10">
        <v>1792976</v>
      </c>
      <c r="D146" s="6">
        <v>3239384</v>
      </c>
      <c r="E146" s="6">
        <v>1182902</v>
      </c>
      <c r="F146" s="6">
        <v>1.0164553234399123</v>
      </c>
      <c r="G146" s="6">
        <v>64596.754000000001</v>
      </c>
      <c r="H146" s="6">
        <v>0.5</v>
      </c>
      <c r="I146" s="6">
        <v>0.5</v>
      </c>
      <c r="J146" s="4">
        <v>0.33899999999999997</v>
      </c>
      <c r="K146" s="6">
        <v>6949</v>
      </c>
      <c r="L146" s="6">
        <v>30757</v>
      </c>
      <c r="M146" s="8">
        <v>0.22600000000000001</v>
      </c>
      <c r="N146" s="12">
        <v>298872</v>
      </c>
      <c r="O146" s="12">
        <f t="shared" si="83"/>
        <v>7.3201609225506226E-2</v>
      </c>
      <c r="P146" s="8">
        <v>32783</v>
      </c>
      <c r="Q146" s="8">
        <v>2026</v>
      </c>
      <c r="R146" s="8">
        <v>32.158698338928644</v>
      </c>
      <c r="S146" s="8">
        <f t="shared" si="96"/>
        <v>0.25142733652869581</v>
      </c>
      <c r="T146" s="36"/>
      <c r="U146" s="4">
        <f t="shared" si="84"/>
        <v>-1.7000000000000001E-2</v>
      </c>
      <c r="V146" s="29">
        <f t="shared" si="84"/>
        <v>1792976</v>
      </c>
      <c r="W146" s="29">
        <f t="shared" si="85"/>
        <v>3186941.8412185591</v>
      </c>
      <c r="X146" s="29">
        <f t="shared" si="86"/>
        <v>1163752.0830692241</v>
      </c>
      <c r="Y146" s="12">
        <f t="shared" si="97"/>
        <v>896488</v>
      </c>
      <c r="Z146" s="12">
        <f t="shared" si="97"/>
        <v>896488</v>
      </c>
      <c r="AA146" s="12">
        <f t="shared" si="87"/>
        <v>1593470.9206092795</v>
      </c>
      <c r="AB146" s="12">
        <f t="shared" si="88"/>
        <v>1593470.9206092795</v>
      </c>
      <c r="AC146" s="12">
        <f t="shared" si="98"/>
        <v>581876.04153461207</v>
      </c>
      <c r="AD146" s="12">
        <f t="shared" si="99"/>
        <v>581876.04153461207</v>
      </c>
      <c r="AE146" s="12">
        <v>0.23486552023298635</v>
      </c>
      <c r="AF146" s="12">
        <f t="shared" si="100"/>
        <v>0.23486552023298635</v>
      </c>
      <c r="AK146" s="12">
        <f t="shared" si="89"/>
        <v>0.33899999999999997</v>
      </c>
      <c r="AM146" s="12">
        <f t="shared" si="90"/>
        <v>0.22600000000000001</v>
      </c>
      <c r="AN146" s="37"/>
      <c r="AO146" s="12">
        <f t="shared" si="91"/>
        <v>-1.7000000000000001E-2</v>
      </c>
      <c r="AP146" s="12">
        <f t="shared" si="92"/>
        <v>27756.441136345642</v>
      </c>
      <c r="AQ146" s="12">
        <f t="shared" si="93"/>
        <v>49335.944050974438</v>
      </c>
      <c r="AR146" s="12">
        <f t="shared" si="94"/>
        <v>18015.643372254031</v>
      </c>
      <c r="AS146" s="12">
        <f t="shared" si="101"/>
        <v>27756.441136345642</v>
      </c>
      <c r="AT146" s="12">
        <v>27756.441136345642</v>
      </c>
      <c r="AU146" s="12">
        <f t="shared" si="102"/>
        <v>49335.944050974438</v>
      </c>
      <c r="AV146" s="12">
        <f t="shared" si="103"/>
        <v>49335.944050974438</v>
      </c>
      <c r="AW146" s="12">
        <f t="shared" si="104"/>
        <v>18015.643372254031</v>
      </c>
      <c r="AX146" s="12">
        <f t="shared" si="105"/>
        <v>18015.643372254031</v>
      </c>
      <c r="AY146" s="12">
        <f t="shared" si="106"/>
        <v>0.23486552023298635</v>
      </c>
      <c r="AZ146" s="12">
        <f t="shared" si="106"/>
        <v>0.23486552023298635</v>
      </c>
      <c r="BA146" s="12">
        <f t="shared" si="107"/>
        <v>0.22600000000000001</v>
      </c>
      <c r="BB146" s="12">
        <f t="shared" si="108"/>
        <v>0.22600000000000001</v>
      </c>
      <c r="BC146" s="12">
        <f t="shared" si="109"/>
        <v>2991.1711496742405</v>
      </c>
      <c r="BD146" s="12">
        <f t="shared" si="109"/>
        <v>2991.1711496742405</v>
      </c>
      <c r="BE146" s="12">
        <f t="shared" si="110"/>
        <v>0.33899999999999997</v>
      </c>
      <c r="BF146" s="12">
        <f t="shared" si="95"/>
        <v>2851.8455541916373</v>
      </c>
      <c r="BG146" s="12">
        <f t="shared" si="111"/>
        <v>0.22600000000000001</v>
      </c>
      <c r="BH146" s="37"/>
      <c r="BI146" s="12">
        <f t="shared" si="112"/>
        <v>-1.7000000000000001E-2</v>
      </c>
      <c r="BJ146" s="12">
        <f t="shared" si="118"/>
        <v>0.96628917903724398</v>
      </c>
      <c r="BK146" s="12">
        <f t="shared" si="118"/>
        <v>1.5414741564053742</v>
      </c>
      <c r="BL146" s="12">
        <f t="shared" si="118"/>
        <v>0.53406170946180298</v>
      </c>
      <c r="BM146" s="12">
        <f t="shared" si="118"/>
        <v>0.96628917903724398</v>
      </c>
      <c r="BN146" s="12">
        <f t="shared" si="118"/>
        <v>0.96628917903724398</v>
      </c>
      <c r="BO146" s="12">
        <f t="shared" si="118"/>
        <v>1.5414741564053742</v>
      </c>
      <c r="BP146" s="12">
        <f t="shared" si="118"/>
        <v>1.5414741564053742</v>
      </c>
      <c r="BQ146" s="12">
        <f t="shared" si="118"/>
        <v>0.53406170946180298</v>
      </c>
      <c r="BR146" s="12">
        <f t="shared" si="118"/>
        <v>0.53406170946180298</v>
      </c>
      <c r="BS146" s="12">
        <v>-1.4487421829656968</v>
      </c>
      <c r="BT146" s="12">
        <f t="shared" si="113"/>
        <v>-1.4487421829656968</v>
      </c>
      <c r="BU146" s="12">
        <f t="shared" si="113"/>
        <v>-1.487220279709851</v>
      </c>
      <c r="BV146" s="12">
        <f t="shared" si="113"/>
        <v>-1.487220279709851</v>
      </c>
      <c r="BW146" s="12">
        <f t="shared" si="114"/>
        <v>1.5179664601916205</v>
      </c>
      <c r="BX146" s="12">
        <f t="shared" si="114"/>
        <v>1.5179664601916205</v>
      </c>
      <c r="BY146" s="12">
        <f t="shared" si="115"/>
        <v>0.33899999999999997</v>
      </c>
      <c r="BZ146" s="12">
        <f t="shared" si="116"/>
        <v>1.4702678082012703</v>
      </c>
      <c r="CA146" s="12">
        <f t="shared" si="117"/>
        <v>-1.487220279709851</v>
      </c>
    </row>
    <row r="147" spans="1:79" x14ac:dyDescent="0.25">
      <c r="A147" s="10">
        <v>2015</v>
      </c>
      <c r="B147" s="6">
        <v>-1.1000000000000001E-2</v>
      </c>
      <c r="C147" s="10">
        <v>1832318</v>
      </c>
      <c r="D147" s="6">
        <v>3324231</v>
      </c>
      <c r="E147" s="6">
        <v>1214687</v>
      </c>
      <c r="F147" s="6">
        <v>1.0220463915106439</v>
      </c>
      <c r="G147" s="6">
        <v>65110</v>
      </c>
      <c r="H147" s="6">
        <v>0.5</v>
      </c>
      <c r="I147" s="6">
        <v>0.5</v>
      </c>
      <c r="J147" s="4">
        <v>0.34399999999999997</v>
      </c>
      <c r="K147" s="6">
        <v>6865</v>
      </c>
      <c r="L147" s="6">
        <v>31296</v>
      </c>
      <c r="M147" s="8">
        <v>0.23403675041761837</v>
      </c>
      <c r="N147" s="12">
        <v>309144</v>
      </c>
      <c r="O147" s="12">
        <f t="shared" si="83"/>
        <v>7.0238739902423908E-2</v>
      </c>
      <c r="P147" s="8">
        <v>33077</v>
      </c>
      <c r="Q147" s="8">
        <v>1781</v>
      </c>
      <c r="R147" s="8">
        <v>32.097282971471643</v>
      </c>
      <c r="S147" s="8">
        <f t="shared" si="96"/>
        <v>0.2530752909562477</v>
      </c>
      <c r="T147" s="36"/>
      <c r="U147" s="4">
        <f t="shared" si="84"/>
        <v>-1.1000000000000001E-2</v>
      </c>
      <c r="V147" s="29">
        <f t="shared" si="84"/>
        <v>1832318</v>
      </c>
      <c r="W147" s="29">
        <f t="shared" si="85"/>
        <v>3252524.5699332627</v>
      </c>
      <c r="X147" s="29">
        <f t="shared" si="86"/>
        <v>1188485.1901924158</v>
      </c>
      <c r="Y147" s="12">
        <f t="shared" si="97"/>
        <v>916159</v>
      </c>
      <c r="Z147" s="12">
        <f t="shared" si="97"/>
        <v>916159</v>
      </c>
      <c r="AA147" s="12">
        <f t="shared" si="87"/>
        <v>1626262.2849666313</v>
      </c>
      <c r="AB147" s="12">
        <f t="shared" si="88"/>
        <v>1626262.2849666313</v>
      </c>
      <c r="AC147" s="12">
        <f t="shared" si="98"/>
        <v>594242.59509620792</v>
      </c>
      <c r="AD147" s="12">
        <f t="shared" si="99"/>
        <v>594242.59509620792</v>
      </c>
      <c r="AE147" s="12">
        <v>0.23867322381689834</v>
      </c>
      <c r="AF147" s="12">
        <f t="shared" si="100"/>
        <v>0.23867322381689834</v>
      </c>
      <c r="AK147" s="12">
        <f t="shared" si="89"/>
        <v>0.34399999999999997</v>
      </c>
      <c r="AM147" s="12">
        <f t="shared" si="90"/>
        <v>0.23403675041761837</v>
      </c>
      <c r="AN147" s="37"/>
      <c r="AO147" s="12">
        <f t="shared" si="91"/>
        <v>-1.1000000000000001E-2</v>
      </c>
      <c r="AP147" s="12">
        <f t="shared" si="92"/>
        <v>28141.882967286132</v>
      </c>
      <c r="AQ147" s="12">
        <f t="shared" si="93"/>
        <v>49954.301488761521</v>
      </c>
      <c r="AR147" s="12">
        <f t="shared" si="94"/>
        <v>18253.497008023591</v>
      </c>
      <c r="AS147" s="12">
        <f t="shared" si="101"/>
        <v>28141.882967286132</v>
      </c>
      <c r="AT147" s="12">
        <v>28141.882967286132</v>
      </c>
      <c r="AU147" s="12">
        <f t="shared" si="102"/>
        <v>49954.301488761521</v>
      </c>
      <c r="AV147" s="12">
        <f t="shared" si="103"/>
        <v>49954.301488761521</v>
      </c>
      <c r="AW147" s="12">
        <f t="shared" si="104"/>
        <v>18253.497008023591</v>
      </c>
      <c r="AX147" s="12">
        <f t="shared" si="105"/>
        <v>18253.497008023591</v>
      </c>
      <c r="AY147" s="12">
        <f t="shared" si="106"/>
        <v>0.23867322381689834</v>
      </c>
      <c r="AZ147" s="12">
        <f t="shared" si="106"/>
        <v>0.23867322381689834</v>
      </c>
      <c r="BA147" s="12">
        <f t="shared" si="107"/>
        <v>0.23403675041761837</v>
      </c>
      <c r="BB147" s="12">
        <f t="shared" si="108"/>
        <v>0.23403675041761837</v>
      </c>
      <c r="BC147" s="12">
        <f t="shared" si="109"/>
        <v>2987.5741699519581</v>
      </c>
      <c r="BD147" s="12">
        <f t="shared" si="109"/>
        <v>2987.5741699519581</v>
      </c>
      <c r="BE147" s="12">
        <f t="shared" si="110"/>
        <v>0.34399999999999997</v>
      </c>
      <c r="BF147" s="12">
        <f t="shared" si="95"/>
        <v>2867.5200555899332</v>
      </c>
      <c r="BG147" s="12">
        <f t="shared" si="111"/>
        <v>0.23403675041761837</v>
      </c>
      <c r="BH147" s="37"/>
      <c r="BI147" s="12">
        <f t="shared" si="112"/>
        <v>-1.1000000000000001E-2</v>
      </c>
      <c r="BJ147" s="12">
        <f t="shared" si="118"/>
        <v>0.98008021646532495</v>
      </c>
      <c r="BK147" s="12">
        <f t="shared" si="118"/>
        <v>1.553929870035319</v>
      </c>
      <c r="BL147" s="12">
        <f t="shared" si="118"/>
        <v>0.54717793130773174</v>
      </c>
      <c r="BM147" s="12">
        <f t="shared" si="118"/>
        <v>0.98008021646532495</v>
      </c>
      <c r="BN147" s="12">
        <f t="shared" si="118"/>
        <v>0.98008021646532495</v>
      </c>
      <c r="BO147" s="12">
        <f t="shared" si="118"/>
        <v>1.553929870035319</v>
      </c>
      <c r="BP147" s="12">
        <f t="shared" si="118"/>
        <v>1.553929870035319</v>
      </c>
      <c r="BQ147" s="12">
        <f t="shared" si="118"/>
        <v>0.54717793130773174</v>
      </c>
      <c r="BR147" s="12">
        <f t="shared" si="118"/>
        <v>0.54717793130773174</v>
      </c>
      <c r="BS147" s="12">
        <v>-1.4326599269738576</v>
      </c>
      <c r="BT147" s="12">
        <f t="shared" si="113"/>
        <v>-1.4326599269738576</v>
      </c>
      <c r="BU147" s="12">
        <f t="shared" si="113"/>
        <v>-1.4522771228892322</v>
      </c>
      <c r="BV147" s="12">
        <f t="shared" si="113"/>
        <v>-1.4522771228892322</v>
      </c>
      <c r="BW147" s="12">
        <f t="shared" si="114"/>
        <v>1.5167632043364303</v>
      </c>
      <c r="BX147" s="12">
        <f t="shared" si="114"/>
        <v>1.5167632043364303</v>
      </c>
      <c r="BY147" s="12">
        <f t="shared" si="115"/>
        <v>0.34399999999999997</v>
      </c>
      <c r="BZ147" s="12">
        <f t="shared" si="116"/>
        <v>1.4757490247246023</v>
      </c>
      <c r="CA147" s="12">
        <f t="shared" si="117"/>
        <v>-1.4522771228892322</v>
      </c>
    </row>
    <row r="148" spans="1:79" x14ac:dyDescent="0.25">
      <c r="A148" s="10">
        <v>2016</v>
      </c>
      <c r="B148" s="6">
        <v>-1.2024590163934428E-2</v>
      </c>
      <c r="C148" s="10">
        <v>1865410</v>
      </c>
      <c r="D148" s="7">
        <f>D155*(F148/F143)</f>
        <v>3465848.1553927595</v>
      </c>
      <c r="E148" s="6">
        <v>1262206</v>
      </c>
      <c r="F148" s="6">
        <v>1.0397912523252262</v>
      </c>
      <c r="G148" s="6">
        <v>65573</v>
      </c>
      <c r="H148" s="6">
        <v>0.5</v>
      </c>
      <c r="I148" s="6">
        <v>0.5</v>
      </c>
      <c r="J148" s="4">
        <v>0.34899999999999998</v>
      </c>
      <c r="L148" s="6">
        <v>31741</v>
      </c>
      <c r="M148" s="8">
        <v>0.23200000000000001</v>
      </c>
      <c r="N148" s="12">
        <v>310816</v>
      </c>
      <c r="O148" s="12">
        <f t="shared" si="83"/>
        <v>1.0932481007224315</v>
      </c>
      <c r="P148" s="8">
        <v>33375</v>
      </c>
      <c r="Q148" s="8">
        <v>1634</v>
      </c>
      <c r="R148" s="8">
        <v>32.084397791131579</v>
      </c>
      <c r="S148" s="8">
        <f t="shared" si="96"/>
        <v>0.25427986773740513</v>
      </c>
      <c r="T148" s="36"/>
      <c r="U148" s="4">
        <f t="shared" si="84"/>
        <v>-1.2024590163934428E-2</v>
      </c>
      <c r="V148" s="29">
        <f t="shared" si="84"/>
        <v>1865410</v>
      </c>
      <c r="W148" s="29">
        <f t="shared" si="85"/>
        <v>3333215.342639477</v>
      </c>
      <c r="X148" s="29">
        <f t="shared" si="86"/>
        <v>1213903.2687353354</v>
      </c>
      <c r="Y148" s="12">
        <f t="shared" si="97"/>
        <v>932705</v>
      </c>
      <c r="Z148" s="12">
        <f t="shared" si="97"/>
        <v>932705</v>
      </c>
      <c r="AA148" s="12">
        <f t="shared" si="87"/>
        <v>1666607.6713197385</v>
      </c>
      <c r="AB148" s="12">
        <f t="shared" si="88"/>
        <v>1666607.6713197385</v>
      </c>
      <c r="AC148" s="12">
        <f t="shared" si="98"/>
        <v>606951.63436766772</v>
      </c>
      <c r="AD148" s="12">
        <f t="shared" si="99"/>
        <v>606951.63436766772</v>
      </c>
      <c r="AE148" s="12">
        <v>0.24118975388204705</v>
      </c>
      <c r="AF148" s="12">
        <f t="shared" si="100"/>
        <v>0.24118975388204705</v>
      </c>
      <c r="AK148" s="12">
        <f t="shared" si="89"/>
        <v>0.34899999999999998</v>
      </c>
      <c r="AM148" s="12">
        <f t="shared" si="90"/>
        <v>0.23200000000000001</v>
      </c>
      <c r="AN148" s="37"/>
      <c r="AO148" s="12">
        <f t="shared" si="91"/>
        <v>-1.2024590163934428E-2</v>
      </c>
      <c r="AP148" s="12">
        <f t="shared" si="92"/>
        <v>28447.836762081955</v>
      </c>
      <c r="AQ148" s="12">
        <f t="shared" si="93"/>
        <v>50832.131252794243</v>
      </c>
      <c r="AR148" s="12">
        <f t="shared" si="94"/>
        <v>18512.242367061677</v>
      </c>
      <c r="AS148" s="12">
        <f t="shared" si="101"/>
        <v>28447.836762081955</v>
      </c>
      <c r="AT148" s="12">
        <v>28447.836762081955</v>
      </c>
      <c r="AU148" s="12">
        <f t="shared" si="102"/>
        <v>50832.131252794243</v>
      </c>
      <c r="AV148" s="12">
        <f t="shared" si="103"/>
        <v>50832.131252794243</v>
      </c>
      <c r="AW148" s="12">
        <f t="shared" si="104"/>
        <v>18512.242367061677</v>
      </c>
      <c r="AX148" s="12">
        <f t="shared" si="105"/>
        <v>18512.242367061677</v>
      </c>
      <c r="AY148" s="12">
        <f t="shared" si="106"/>
        <v>0.24118975388204705</v>
      </c>
      <c r="AZ148" s="12">
        <f t="shared" si="106"/>
        <v>0.24118975388204705</v>
      </c>
      <c r="BA148" s="12">
        <f t="shared" si="107"/>
        <v>0.23200000000000001</v>
      </c>
      <c r="BB148" s="12">
        <f t="shared" si="108"/>
        <v>0.23200000000000001</v>
      </c>
      <c r="BC148" s="12">
        <f t="shared" si="109"/>
        <v>2982.3358804756676</v>
      </c>
      <c r="BD148" s="12">
        <f t="shared" si="109"/>
        <v>2982.3358804756676</v>
      </c>
      <c r="BE148" s="12">
        <f t="shared" si="110"/>
        <v>0.34899999999999998</v>
      </c>
      <c r="BF148" s="12">
        <f t="shared" si="95"/>
        <v>2874.0172322835847</v>
      </c>
      <c r="BG148" s="12">
        <f t="shared" si="111"/>
        <v>0.23200000000000001</v>
      </c>
      <c r="BH148" s="37"/>
      <c r="BI148" s="12">
        <f t="shared" si="112"/>
        <v>-1.2024590163934428E-2</v>
      </c>
      <c r="BJ148" s="12">
        <f t="shared" si="118"/>
        <v>0.99089337395663479</v>
      </c>
      <c r="BK148" s="12">
        <f t="shared" si="118"/>
        <v>1.571349912371131</v>
      </c>
      <c r="BL148" s="12">
        <f t="shared" si="118"/>
        <v>0.56125351555287706</v>
      </c>
      <c r="BM148" s="12">
        <f t="shared" si="118"/>
        <v>0.99089337395663479</v>
      </c>
      <c r="BN148" s="12">
        <f t="shared" si="118"/>
        <v>0.99089337395663479</v>
      </c>
      <c r="BO148" s="12">
        <f t="shared" si="118"/>
        <v>1.571349912371131</v>
      </c>
      <c r="BP148" s="12">
        <f t="shared" si="118"/>
        <v>1.571349912371131</v>
      </c>
      <c r="BQ148" s="12">
        <f t="shared" si="118"/>
        <v>0.56125351555287706</v>
      </c>
      <c r="BR148" s="12">
        <f t="shared" si="118"/>
        <v>0.56125351555287706</v>
      </c>
      <c r="BS148" s="12">
        <v>-1.4221712947907377</v>
      </c>
      <c r="BT148" s="12">
        <f t="shared" si="113"/>
        <v>-1.4221712947907377</v>
      </c>
      <c r="BU148" s="12">
        <f t="shared" si="113"/>
        <v>-1.4610179073158271</v>
      </c>
      <c r="BV148" s="12">
        <f t="shared" si="113"/>
        <v>-1.4610179073158271</v>
      </c>
      <c r="BW148" s="12">
        <f t="shared" si="114"/>
        <v>1.5150083065988125</v>
      </c>
      <c r="BX148" s="12">
        <f t="shared" si="114"/>
        <v>1.5150083065988125</v>
      </c>
      <c r="BY148" s="12">
        <f t="shared" si="115"/>
        <v>0.34899999999999998</v>
      </c>
      <c r="BZ148" s="12">
        <f t="shared" si="116"/>
        <v>1.4780122441869834</v>
      </c>
      <c r="CA148" s="12">
        <f t="shared" si="117"/>
        <v>-1.4610179073158271</v>
      </c>
    </row>
    <row r="153" spans="1:79" x14ac:dyDescent="0.25">
      <c r="A153" s="10" t="s">
        <v>37</v>
      </c>
      <c r="B153" s="6">
        <f>AVERAGE(B2:B148)</f>
        <v>2.0209938734740869E-2</v>
      </c>
      <c r="C153" s="10">
        <f t="shared" ref="C153:BG153" si="119">AVERAGE(C2:C148)</f>
        <v>569215.05551331723</v>
      </c>
      <c r="D153" s="6">
        <f t="shared" si="119"/>
        <v>489585.3867111518</v>
      </c>
      <c r="E153" s="6">
        <f t="shared" si="119"/>
        <v>176196.8675123424</v>
      </c>
      <c r="F153" s="6">
        <f t="shared" si="119"/>
        <v>0.2060242724183739</v>
      </c>
      <c r="G153" s="6">
        <f t="shared" si="119"/>
        <v>47684.439722817071</v>
      </c>
      <c r="H153" s="6">
        <f t="shared" si="119"/>
        <v>0.5</v>
      </c>
      <c r="I153" s="6">
        <f t="shared" si="119"/>
        <v>0.5</v>
      </c>
      <c r="J153" s="6">
        <f t="shared" si="119"/>
        <v>0.23096686914613601</v>
      </c>
      <c r="K153" s="6">
        <f t="shared" si="119"/>
        <v>6343.2893992070249</v>
      </c>
      <c r="L153" s="6">
        <f t="shared" si="119"/>
        <v>21458.606625651886</v>
      </c>
      <c r="M153" s="6">
        <f t="shared" si="119"/>
        <v>0.27168323253901733</v>
      </c>
      <c r="N153" s="6">
        <f t="shared" si="119"/>
        <v>88155.088183707107</v>
      </c>
      <c r="O153" s="6">
        <f t="shared" si="119"/>
        <v>4.4649423978287341E-2</v>
      </c>
      <c r="P153" s="6">
        <f t="shared" si="119"/>
        <v>23104.28614758309</v>
      </c>
      <c r="Q153" s="6">
        <f t="shared" si="119"/>
        <v>1284.4012967825183</v>
      </c>
      <c r="R153" s="6">
        <f t="shared" si="119"/>
        <v>44.829000376804508</v>
      </c>
      <c r="S153" s="6"/>
      <c r="T153" s="6"/>
      <c r="U153" s="6">
        <f t="shared" si="119"/>
        <v>2.0209938734740869E-2</v>
      </c>
      <c r="V153" s="6">
        <f t="shared" si="119"/>
        <v>569215.05551331723</v>
      </c>
      <c r="W153" s="6">
        <f t="shared" si="119"/>
        <v>1062141.1881212639</v>
      </c>
      <c r="X153" s="6">
        <f t="shared" si="119"/>
        <v>380028.11491834774</v>
      </c>
      <c r="Y153" s="6">
        <f t="shared" si="119"/>
        <v>284607.52775665862</v>
      </c>
      <c r="Z153" s="6">
        <f t="shared" si="119"/>
        <v>284607.52775665862</v>
      </c>
      <c r="AA153" s="6">
        <f t="shared" si="119"/>
        <v>531070.59406063193</v>
      </c>
      <c r="AB153" s="6">
        <f t="shared" si="119"/>
        <v>531070.59406063193</v>
      </c>
      <c r="AC153" s="6">
        <f t="shared" si="119"/>
        <v>190014.05745917387</v>
      </c>
      <c r="AD153" s="6">
        <f t="shared" si="119"/>
        <v>190014.05745917387</v>
      </c>
      <c r="AE153" s="6">
        <f t="shared" si="119"/>
        <v>0.33390531000619816</v>
      </c>
      <c r="AF153" s="6">
        <f t="shared" si="119"/>
        <v>0.33390531000619816</v>
      </c>
      <c r="AG153" s="6" t="e">
        <f t="shared" si="119"/>
        <v>#DIV/0!</v>
      </c>
      <c r="AH153" s="6" t="e">
        <f t="shared" si="119"/>
        <v>#DIV/0!</v>
      </c>
      <c r="AI153" s="6" t="e">
        <f t="shared" si="119"/>
        <v>#DIV/0!</v>
      </c>
      <c r="AJ153" s="6" t="e">
        <f t="shared" si="119"/>
        <v>#DIV/0!</v>
      </c>
      <c r="AK153" s="6">
        <f t="shared" si="119"/>
        <v>0.23096686914613601</v>
      </c>
      <c r="AL153" s="6" t="e">
        <f t="shared" si="119"/>
        <v>#DIV/0!</v>
      </c>
      <c r="AM153" s="6">
        <f t="shared" si="119"/>
        <v>0.27168323253901733</v>
      </c>
      <c r="AN153" s="6"/>
      <c r="AO153" s="6">
        <f t="shared" si="119"/>
        <v>2.0209938734740869E-2</v>
      </c>
      <c r="AP153" s="6">
        <f t="shared" si="119"/>
        <v>10561.113811000219</v>
      </c>
      <c r="AQ153" s="6">
        <f t="shared" si="119"/>
        <v>19752.378546968066</v>
      </c>
      <c r="AR153" s="6">
        <f t="shared" si="119"/>
        <v>7155.1837904621898</v>
      </c>
      <c r="AS153" s="6">
        <f t="shared" si="119"/>
        <v>10561.113811000219</v>
      </c>
      <c r="AT153" s="6">
        <f t="shared" si="119"/>
        <v>10561.113811000219</v>
      </c>
      <c r="AU153" s="6">
        <f t="shared" si="119"/>
        <v>19752.378546968066</v>
      </c>
      <c r="AV153" s="6">
        <f t="shared" si="119"/>
        <v>19752.378546968066</v>
      </c>
      <c r="AW153" s="6">
        <f t="shared" si="119"/>
        <v>7155.1837904621898</v>
      </c>
      <c r="AX153" s="6">
        <f t="shared" si="119"/>
        <v>7155.1837904621898</v>
      </c>
      <c r="AY153" s="6">
        <f t="shared" si="119"/>
        <v>0.33390531000619816</v>
      </c>
      <c r="AZ153" s="6">
        <f t="shared" si="119"/>
        <v>0.33390531000619816</v>
      </c>
      <c r="BA153" s="6">
        <f t="shared" si="119"/>
        <v>0.27168323253901733</v>
      </c>
      <c r="BB153" s="6">
        <f t="shared" si="119"/>
        <v>0.27168323253901733</v>
      </c>
      <c r="BC153" s="6">
        <f t="shared" si="119"/>
        <v>1249.0821955336405</v>
      </c>
      <c r="BD153" s="6">
        <f t="shared" si="119"/>
        <v>1249.0821955336405</v>
      </c>
      <c r="BE153" s="6">
        <f t="shared" si="119"/>
        <v>0.23096686914613601</v>
      </c>
      <c r="BF153" s="6">
        <f t="shared" si="119"/>
        <v>1191.2995043389701</v>
      </c>
      <c r="BG153" s="6">
        <f t="shared" si="119"/>
        <v>0.27168323253901733</v>
      </c>
    </row>
    <row r="154" spans="1:79" x14ac:dyDescent="0.25">
      <c r="D154" s="6" t="s">
        <v>3</v>
      </c>
    </row>
    <row r="155" spans="1:79" x14ac:dyDescent="0.25">
      <c r="A155" s="10">
        <v>2016</v>
      </c>
      <c r="D155" s="6">
        <v>3221345.8285282413</v>
      </c>
    </row>
    <row r="157" spans="1:79" x14ac:dyDescent="0.25">
      <c r="A157" s="12" t="s">
        <v>9</v>
      </c>
    </row>
    <row r="158" spans="1:79" x14ac:dyDescent="0.25">
      <c r="A158" s="12" t="s">
        <v>10</v>
      </c>
    </row>
    <row r="159" spans="1:79" x14ac:dyDescent="0.25">
      <c r="A159" s="12" t="s">
        <v>11</v>
      </c>
      <c r="Q159" s="5"/>
      <c r="R159" s="5"/>
      <c r="S159" s="5"/>
    </row>
    <row r="160" spans="1:79" x14ac:dyDescent="0.25">
      <c r="A160" s="12" t="s">
        <v>12</v>
      </c>
    </row>
    <row r="161" spans="1:1" x14ac:dyDescent="0.25">
      <c r="A161" t="s">
        <v>96</v>
      </c>
    </row>
    <row r="162" spans="1:1" x14ac:dyDescent="0.25">
      <c r="A162" t="s">
        <v>95</v>
      </c>
    </row>
    <row r="163" spans="1:1" x14ac:dyDescent="0.25">
      <c r="A163" s="16" t="s">
        <v>97</v>
      </c>
    </row>
  </sheetData>
  <mergeCells count="3">
    <mergeCell ref="T1:T148"/>
    <mergeCell ref="AN1:AN148"/>
    <mergeCell ref="BH1:BH148"/>
  </mergeCells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B59A4-88E6-4687-A632-7059A2E81B78}">
  <dimension ref="A1:T33"/>
  <sheetViews>
    <sheetView workbookViewId="0">
      <selection activeCell="C16" sqref="C16"/>
    </sheetView>
  </sheetViews>
  <sheetFormatPr defaultColWidth="9.140625" defaultRowHeight="15" x14ac:dyDescent="0.25"/>
  <cols>
    <col min="1" max="2" width="9.140625" style="41"/>
    <col min="3" max="3" width="55.5703125" style="41" customWidth="1"/>
    <col min="4" max="4" width="11.42578125" style="4" bestFit="1" customWidth="1"/>
    <col min="5" max="5" width="11.28515625" style="6" bestFit="1" customWidth="1"/>
    <col min="6" max="6" width="11" style="4" bestFit="1" customWidth="1"/>
    <col min="7" max="7" width="11.28515625" style="4" bestFit="1" customWidth="1"/>
    <col min="8" max="9" width="11.28515625" style="41" bestFit="1" customWidth="1"/>
    <col min="10" max="10" width="11" style="41" bestFit="1" customWidth="1"/>
    <col min="11" max="11" width="11.28515625" style="41" bestFit="1" customWidth="1"/>
    <col min="12" max="12" width="11" style="4" bestFit="1" customWidth="1"/>
    <col min="13" max="13" width="11.28515625" style="41" bestFit="1" customWidth="1"/>
    <col min="14" max="14" width="12" style="41" bestFit="1" customWidth="1"/>
    <col min="15" max="17" width="11.28515625" style="41" bestFit="1" customWidth="1"/>
    <col min="18" max="18" width="12.5703125" style="41" bestFit="1" customWidth="1"/>
    <col min="19" max="19" width="10" style="41" bestFit="1" customWidth="1"/>
    <col min="20" max="20" width="13.7109375" style="41" bestFit="1" customWidth="1"/>
    <col min="21" max="16384" width="9.140625" style="41"/>
  </cols>
  <sheetData>
    <row r="1" spans="1:20" x14ac:dyDescent="0.25">
      <c r="A1" s="38" t="s">
        <v>120</v>
      </c>
      <c r="B1" s="38" t="s">
        <v>121</v>
      </c>
      <c r="C1" s="38" t="s">
        <v>74</v>
      </c>
      <c r="D1" s="39" t="s">
        <v>122</v>
      </c>
      <c r="E1" s="3" t="s">
        <v>123</v>
      </c>
      <c r="F1" s="3" t="s">
        <v>124</v>
      </c>
      <c r="G1" s="3" t="s">
        <v>125</v>
      </c>
      <c r="H1" s="3" t="s">
        <v>126</v>
      </c>
      <c r="I1" s="3" t="s">
        <v>127</v>
      </c>
      <c r="J1" s="3" t="s">
        <v>128</v>
      </c>
      <c r="K1" s="3" t="s">
        <v>129</v>
      </c>
      <c r="L1" s="3" t="s">
        <v>130</v>
      </c>
      <c r="M1" s="3" t="s">
        <v>131</v>
      </c>
      <c r="N1" s="3" t="s">
        <v>132</v>
      </c>
      <c r="O1" s="3" t="s">
        <v>133</v>
      </c>
      <c r="P1" s="3" t="s">
        <v>134</v>
      </c>
      <c r="Q1" s="3" t="s">
        <v>135</v>
      </c>
      <c r="R1" s="3" t="s">
        <v>136</v>
      </c>
      <c r="S1" s="40" t="s">
        <v>137</v>
      </c>
      <c r="T1" s="3" t="s">
        <v>138</v>
      </c>
    </row>
    <row r="2" spans="1:20" s="49" customFormat="1" x14ac:dyDescent="0.25">
      <c r="A2" s="42">
        <v>1</v>
      </c>
      <c r="B2" s="42" t="s">
        <v>139</v>
      </c>
      <c r="C2" s="43" t="s">
        <v>140</v>
      </c>
      <c r="D2" s="44">
        <v>0.375</v>
      </c>
      <c r="E2" s="45">
        <v>0.3</v>
      </c>
      <c r="F2" s="45">
        <v>0.3</v>
      </c>
      <c r="G2" s="45">
        <v>0.3</v>
      </c>
      <c r="H2" s="45">
        <v>0.3</v>
      </c>
      <c r="I2" s="45">
        <v>0.3</v>
      </c>
      <c r="J2" s="45">
        <v>0.3</v>
      </c>
      <c r="K2" s="45">
        <v>0.3</v>
      </c>
      <c r="L2" s="45">
        <v>0.3</v>
      </c>
      <c r="M2" s="46">
        <v>0.3</v>
      </c>
      <c r="N2" s="47">
        <v>0.32590000000000002</v>
      </c>
      <c r="O2" s="45">
        <v>0.3</v>
      </c>
      <c r="P2" s="45">
        <v>0.3</v>
      </c>
      <c r="Q2" s="46">
        <v>0.3</v>
      </c>
      <c r="R2" s="48">
        <v>0.3</v>
      </c>
      <c r="S2" s="48">
        <v>0.3</v>
      </c>
      <c r="T2" s="48">
        <v>0.3</v>
      </c>
    </row>
    <row r="3" spans="1:20" x14ac:dyDescent="0.25">
      <c r="A3" s="50">
        <v>2</v>
      </c>
      <c r="B3" s="50" t="s">
        <v>141</v>
      </c>
      <c r="C3" s="51" t="s">
        <v>142</v>
      </c>
      <c r="D3" s="48">
        <v>0.97</v>
      </c>
      <c r="E3" s="48">
        <v>0.97</v>
      </c>
      <c r="F3" s="48">
        <v>0.97</v>
      </c>
      <c r="G3" s="48">
        <v>0.97</v>
      </c>
      <c r="H3" s="48">
        <v>0.97</v>
      </c>
      <c r="I3" s="48">
        <v>0.97</v>
      </c>
      <c r="J3" s="48">
        <v>0.97</v>
      </c>
      <c r="K3" s="48">
        <v>0.97</v>
      </c>
      <c r="L3" s="48">
        <v>0.97</v>
      </c>
      <c r="M3" s="48">
        <v>0.97</v>
      </c>
      <c r="N3" s="48">
        <v>0.97</v>
      </c>
      <c r="O3" s="48">
        <v>0.97</v>
      </c>
      <c r="P3" s="48">
        <v>0.97</v>
      </c>
      <c r="Q3" s="48">
        <v>0.97</v>
      </c>
      <c r="R3" s="48">
        <v>0.97</v>
      </c>
      <c r="S3" s="48">
        <v>0.97</v>
      </c>
      <c r="T3" s="48">
        <v>0.97</v>
      </c>
    </row>
    <row r="4" spans="1:20" s="49" customFormat="1" x14ac:dyDescent="0.25">
      <c r="A4" s="42">
        <v>3</v>
      </c>
      <c r="B4" s="42" t="s">
        <v>143</v>
      </c>
      <c r="C4" s="52" t="s">
        <v>144</v>
      </c>
      <c r="D4" s="53">
        <v>4.4600000000000001E-2</v>
      </c>
      <c r="E4" s="45">
        <v>3.8399999999999997E-2</v>
      </c>
      <c r="F4" s="45">
        <v>3.8399999999999997E-2</v>
      </c>
      <c r="G4" s="54">
        <v>0.04</v>
      </c>
      <c r="H4" s="46">
        <v>4.5900000000000003E-2</v>
      </c>
      <c r="I4" s="46">
        <v>4.5900000000000003E-2</v>
      </c>
      <c r="J4" s="46">
        <v>4.3400000000000001E-2</v>
      </c>
      <c r="K4" s="55">
        <v>4.4999999999999998E-2</v>
      </c>
      <c r="L4" s="55">
        <v>4.53E-2</v>
      </c>
      <c r="M4" s="55">
        <v>4.5900000000000003E-2</v>
      </c>
      <c r="N4" s="47">
        <v>4.5400000000000003E-2</v>
      </c>
      <c r="O4" s="46">
        <v>4.5900000000000003E-2</v>
      </c>
      <c r="P4" s="46">
        <v>4.5900000000000003E-2</v>
      </c>
      <c r="Q4" s="46">
        <v>4.5900000000000003E-2</v>
      </c>
      <c r="R4" s="56">
        <v>4.53E-2</v>
      </c>
      <c r="S4" s="56">
        <v>4.53E-2</v>
      </c>
      <c r="T4" s="56">
        <v>4.53E-2</v>
      </c>
    </row>
    <row r="5" spans="1:20" x14ac:dyDescent="0.25">
      <c r="A5" s="50">
        <v>4</v>
      </c>
      <c r="B5" s="50" t="s">
        <v>145</v>
      </c>
      <c r="C5" s="51" t="s">
        <v>146</v>
      </c>
      <c r="D5" s="48">
        <v>0.1</v>
      </c>
      <c r="E5" s="48">
        <v>0.1</v>
      </c>
      <c r="F5" s="48">
        <v>0.1</v>
      </c>
      <c r="G5" s="48">
        <v>0.1</v>
      </c>
      <c r="H5" s="48">
        <v>0.1</v>
      </c>
      <c r="I5" s="48">
        <v>0.1</v>
      </c>
      <c r="J5" s="48">
        <v>0.1</v>
      </c>
      <c r="K5" s="48">
        <v>0.1</v>
      </c>
      <c r="L5" s="48">
        <v>0.1</v>
      </c>
      <c r="M5" s="48">
        <v>0.1</v>
      </c>
      <c r="N5" s="48">
        <v>0.1</v>
      </c>
      <c r="O5" s="48">
        <v>0.1</v>
      </c>
      <c r="P5" s="48">
        <v>0.1</v>
      </c>
      <c r="Q5" s="48">
        <v>0.1</v>
      </c>
      <c r="R5" s="48">
        <v>0.1</v>
      </c>
      <c r="S5" s="48">
        <v>0.1</v>
      </c>
      <c r="T5" s="48">
        <v>0.1</v>
      </c>
    </row>
    <row r="6" spans="1:20" s="49" customFormat="1" x14ac:dyDescent="0.25">
      <c r="A6" s="42">
        <v>5</v>
      </c>
      <c r="B6" s="42" t="s">
        <v>147</v>
      </c>
      <c r="C6" s="52" t="s">
        <v>148</v>
      </c>
      <c r="D6" s="48">
        <v>0.39779999999999999</v>
      </c>
      <c r="E6" s="45">
        <v>0.38</v>
      </c>
      <c r="F6" s="45">
        <v>0.38</v>
      </c>
      <c r="G6" s="45">
        <v>0.38</v>
      </c>
      <c r="H6" s="45">
        <v>0.38</v>
      </c>
      <c r="I6" s="45">
        <v>0.38</v>
      </c>
      <c r="J6" s="45">
        <v>0.38</v>
      </c>
      <c r="K6" s="48">
        <v>0.39779999999999999</v>
      </c>
      <c r="L6" s="48">
        <v>0.39779999999999999</v>
      </c>
      <c r="M6" s="48">
        <v>0.39779999999999999</v>
      </c>
      <c r="N6" s="48">
        <v>0.39779999999999999</v>
      </c>
      <c r="O6" s="45">
        <v>0.38</v>
      </c>
      <c r="P6" s="45">
        <v>0.38</v>
      </c>
      <c r="Q6" s="46">
        <v>0.39779999999999999</v>
      </c>
      <c r="R6" s="48">
        <v>0.39779999999999999</v>
      </c>
      <c r="S6" s="48">
        <v>0.39779999999999999</v>
      </c>
      <c r="T6" s="48">
        <v>0.39779999999999999</v>
      </c>
    </row>
    <row r="7" spans="1:20" s="49" customFormat="1" x14ac:dyDescent="0.25">
      <c r="A7" s="42">
        <v>6</v>
      </c>
      <c r="B7" s="42" t="s">
        <v>149</v>
      </c>
      <c r="C7" s="52" t="s">
        <v>150</v>
      </c>
      <c r="D7" s="48">
        <v>0.61219999999999997</v>
      </c>
      <c r="E7" s="45">
        <v>0.62</v>
      </c>
      <c r="F7" s="45">
        <v>0.62</v>
      </c>
      <c r="G7" s="45">
        <v>0.62</v>
      </c>
      <c r="H7" s="45">
        <v>0.62</v>
      </c>
      <c r="I7" s="45">
        <v>0.62</v>
      </c>
      <c r="J7" s="45">
        <v>0.62</v>
      </c>
      <c r="K7" s="48">
        <v>0.61219999999999997</v>
      </c>
      <c r="L7" s="48">
        <v>0.61219999999999997</v>
      </c>
      <c r="M7" s="48">
        <v>0.61219999999999997</v>
      </c>
      <c r="N7" s="48">
        <v>0.61219999999999997</v>
      </c>
      <c r="O7" s="45">
        <v>0.62</v>
      </c>
      <c r="P7" s="45">
        <v>0.62</v>
      </c>
      <c r="Q7" s="46">
        <v>0.61219999999999997</v>
      </c>
      <c r="R7" s="48">
        <v>0.61219999999999997</v>
      </c>
      <c r="S7" s="48">
        <v>0.61219999999999997</v>
      </c>
      <c r="T7" s="48">
        <v>0.61219999999999997</v>
      </c>
    </row>
    <row r="8" spans="1:20" s="49" customFormat="1" x14ac:dyDescent="0.25">
      <c r="A8" s="42">
        <v>7</v>
      </c>
      <c r="B8" s="42" t="s">
        <v>151</v>
      </c>
      <c r="C8" s="52" t="s">
        <v>152</v>
      </c>
      <c r="D8" s="48">
        <v>0.75660000000000005</v>
      </c>
      <c r="E8" s="45">
        <v>0.64</v>
      </c>
      <c r="F8" s="45">
        <v>0.64</v>
      </c>
      <c r="G8" s="45">
        <v>0.64</v>
      </c>
      <c r="H8" s="45">
        <v>0.64</v>
      </c>
      <c r="I8" s="45">
        <v>0.64</v>
      </c>
      <c r="J8" s="45">
        <v>0.64</v>
      </c>
      <c r="K8" s="48">
        <v>0.75660000000000005</v>
      </c>
      <c r="L8" s="48">
        <v>0.75660000000000005</v>
      </c>
      <c r="M8" s="48">
        <v>0.75660000000000005</v>
      </c>
      <c r="N8" s="48">
        <v>0.75660000000000005</v>
      </c>
      <c r="O8" s="45">
        <v>0.64</v>
      </c>
      <c r="P8" s="45">
        <v>0.64</v>
      </c>
      <c r="Q8" s="46">
        <v>0.75660000000000005</v>
      </c>
      <c r="R8" s="48">
        <v>0.75660000000000005</v>
      </c>
      <c r="S8" s="48">
        <v>0.75660000000000005</v>
      </c>
      <c r="T8" s="48">
        <v>0.75660000000000005</v>
      </c>
    </row>
    <row r="9" spans="1:20" s="49" customFormat="1" x14ac:dyDescent="0.25">
      <c r="A9" s="42">
        <v>8</v>
      </c>
      <c r="B9" s="42" t="s">
        <v>153</v>
      </c>
      <c r="C9" s="52" t="s">
        <v>154</v>
      </c>
      <c r="D9" s="48">
        <v>0.24340000000000001</v>
      </c>
      <c r="E9" s="45">
        <v>0.36</v>
      </c>
      <c r="F9" s="45">
        <v>0.36</v>
      </c>
      <c r="G9" s="45">
        <v>0.36</v>
      </c>
      <c r="H9" s="45">
        <v>0.36</v>
      </c>
      <c r="I9" s="45">
        <v>0.36</v>
      </c>
      <c r="J9" s="45">
        <v>0.36</v>
      </c>
      <c r="K9" s="48">
        <v>0.24340000000000001</v>
      </c>
      <c r="L9" s="48">
        <v>0.24340000000000001</v>
      </c>
      <c r="M9" s="48">
        <v>0.24340000000000001</v>
      </c>
      <c r="N9" s="48">
        <v>0.24340000000000001</v>
      </c>
      <c r="O9" s="45">
        <v>0.36</v>
      </c>
      <c r="P9" s="45">
        <v>0.36</v>
      </c>
      <c r="Q9" s="46">
        <v>0.24340000000000001</v>
      </c>
      <c r="R9" s="48">
        <v>0.24340000000000001</v>
      </c>
      <c r="S9" s="48">
        <v>0.24340000000000001</v>
      </c>
      <c r="T9" s="48">
        <v>0.24340000000000001</v>
      </c>
    </row>
    <row r="10" spans="1:20" s="49" customFormat="1" x14ac:dyDescent="0.25">
      <c r="A10" s="42">
        <v>9</v>
      </c>
      <c r="B10" s="42" t="s">
        <v>155</v>
      </c>
      <c r="C10" s="52" t="s">
        <v>156</v>
      </c>
      <c r="D10" s="48">
        <v>0.35299999999999998</v>
      </c>
      <c r="E10" s="45">
        <v>0.33</v>
      </c>
      <c r="F10" s="45">
        <v>0.33</v>
      </c>
      <c r="G10" s="45">
        <v>0.33</v>
      </c>
      <c r="H10" s="45">
        <v>0.33</v>
      </c>
      <c r="I10" s="45">
        <v>0.33</v>
      </c>
      <c r="J10" s="45">
        <v>0.33</v>
      </c>
      <c r="K10" s="48">
        <v>0.35299999999999998</v>
      </c>
      <c r="L10" s="48">
        <v>0.35299999999999998</v>
      </c>
      <c r="M10" s="48">
        <v>0.35299999999999998</v>
      </c>
      <c r="N10" s="48">
        <v>0.35299999999999998</v>
      </c>
      <c r="O10" s="45">
        <v>0.33</v>
      </c>
      <c r="P10" s="45">
        <v>0.33</v>
      </c>
      <c r="Q10" s="46">
        <v>0.35299999999999998</v>
      </c>
      <c r="R10" s="48">
        <v>0.35299999999999998</v>
      </c>
      <c r="S10" s="48">
        <v>0.35299999999999998</v>
      </c>
      <c r="T10" s="48">
        <v>0.35299999999999998</v>
      </c>
    </row>
    <row r="11" spans="1:20" s="49" customFormat="1" x14ac:dyDescent="0.25">
      <c r="A11" s="42">
        <v>10</v>
      </c>
      <c r="B11" s="42" t="s">
        <v>157</v>
      </c>
      <c r="C11" s="52" t="s">
        <v>158</v>
      </c>
      <c r="D11" s="48">
        <v>0.64700000000000002</v>
      </c>
      <c r="E11" s="45">
        <v>0.67</v>
      </c>
      <c r="F11" s="45">
        <v>0.67</v>
      </c>
      <c r="G11" s="45">
        <v>0.67</v>
      </c>
      <c r="H11" s="45">
        <v>0.67</v>
      </c>
      <c r="I11" s="45">
        <v>0.67</v>
      </c>
      <c r="J11" s="45">
        <v>0.67</v>
      </c>
      <c r="K11" s="48">
        <v>0.64700000000000002</v>
      </c>
      <c r="L11" s="48">
        <v>0.64700000000000002</v>
      </c>
      <c r="M11" s="48">
        <v>0.64700000000000002</v>
      </c>
      <c r="N11" s="48">
        <v>0.64700000000000002</v>
      </c>
      <c r="O11" s="45">
        <v>0.67</v>
      </c>
      <c r="P11" s="45">
        <v>0.67</v>
      </c>
      <c r="Q11" s="46">
        <v>0.64700000000000002</v>
      </c>
      <c r="R11" s="48">
        <v>0.64700000000000002</v>
      </c>
      <c r="S11" s="48">
        <v>0.64700000000000002</v>
      </c>
      <c r="T11" s="48">
        <v>0.64700000000000002</v>
      </c>
    </row>
    <row r="12" spans="1:20" s="47" customFormat="1" x14ac:dyDescent="0.25">
      <c r="A12" s="57" t="s">
        <v>159</v>
      </c>
      <c r="B12" s="57" t="s">
        <v>160</v>
      </c>
      <c r="C12" s="58" t="s">
        <v>161</v>
      </c>
      <c r="D12" s="59"/>
      <c r="E12" s="46">
        <v>0.23760000000000001</v>
      </c>
      <c r="F12" s="55">
        <v>0.2243</v>
      </c>
      <c r="G12" s="55">
        <v>0.2243</v>
      </c>
      <c r="H12" s="55">
        <v>0.2427</v>
      </c>
      <c r="I12" s="55">
        <v>0.2427</v>
      </c>
      <c r="J12" s="47">
        <v>0.24390000000000001</v>
      </c>
      <c r="K12" s="55">
        <v>0.2427</v>
      </c>
      <c r="L12" s="55">
        <v>0.2392</v>
      </c>
      <c r="M12" s="55">
        <v>0.2392</v>
      </c>
      <c r="N12" s="47">
        <v>0.23630000000000001</v>
      </c>
      <c r="O12" s="55">
        <v>0.2427</v>
      </c>
      <c r="P12" s="55">
        <v>0.2427</v>
      </c>
      <c r="Q12" s="55">
        <v>0.2427</v>
      </c>
      <c r="R12" s="56">
        <v>0.2392</v>
      </c>
      <c r="S12" s="56">
        <v>0.2392</v>
      </c>
      <c r="T12" s="56">
        <v>0.2392</v>
      </c>
    </row>
    <row r="13" spans="1:20" s="47" customFormat="1" x14ac:dyDescent="0.25">
      <c r="A13" s="57" t="s">
        <v>162</v>
      </c>
      <c r="B13" s="57" t="s">
        <v>163</v>
      </c>
      <c r="C13" s="58" t="s">
        <v>164</v>
      </c>
      <c r="D13" s="59"/>
      <c r="E13" s="46">
        <v>0.42820000000000003</v>
      </c>
      <c r="F13" s="55">
        <v>0.35899999999999999</v>
      </c>
      <c r="G13" s="55">
        <v>0.35899999999999999</v>
      </c>
      <c r="H13" s="55">
        <v>0.41110000000000002</v>
      </c>
      <c r="I13" s="55">
        <v>0.41110000000000002</v>
      </c>
      <c r="J13" s="47">
        <v>0.45739999999999997</v>
      </c>
      <c r="K13" s="55">
        <v>0.41110000000000002</v>
      </c>
      <c r="L13" s="55">
        <v>0.37680000000000002</v>
      </c>
      <c r="M13" s="55">
        <v>0.37680000000000002</v>
      </c>
      <c r="N13" s="47">
        <v>0.41549999999999998</v>
      </c>
      <c r="O13" s="55">
        <v>0.41110000000000002</v>
      </c>
      <c r="P13" s="55">
        <v>0.41110000000000002</v>
      </c>
      <c r="Q13" s="55">
        <v>0.41110000000000002</v>
      </c>
      <c r="R13" s="56">
        <v>0.37680000000000002</v>
      </c>
      <c r="S13" s="56">
        <v>0.37680000000000002</v>
      </c>
      <c r="T13" s="56">
        <v>0.37680000000000002</v>
      </c>
    </row>
    <row r="14" spans="1:20" x14ac:dyDescent="0.25">
      <c r="A14" s="50">
        <v>13</v>
      </c>
      <c r="B14" s="50" t="s">
        <v>165</v>
      </c>
      <c r="C14" s="51" t="s">
        <v>166</v>
      </c>
      <c r="D14" s="48">
        <v>1.476</v>
      </c>
      <c r="E14" s="48">
        <v>1.476</v>
      </c>
      <c r="F14" s="48">
        <v>1.476</v>
      </c>
      <c r="G14" s="48">
        <v>1.476</v>
      </c>
      <c r="H14" s="48">
        <v>1.476</v>
      </c>
      <c r="I14" s="48">
        <v>1.476</v>
      </c>
      <c r="J14" s="48">
        <v>1.476</v>
      </c>
      <c r="K14" s="48">
        <v>1.476</v>
      </c>
      <c r="L14" s="48">
        <v>1.476</v>
      </c>
      <c r="M14" s="48">
        <v>1.476</v>
      </c>
      <c r="N14" s="48">
        <v>1.476</v>
      </c>
      <c r="O14" s="48">
        <v>1.476</v>
      </c>
      <c r="P14" s="48">
        <v>1.476</v>
      </c>
      <c r="Q14" s="48">
        <v>1.476</v>
      </c>
      <c r="R14" s="48">
        <v>1.476</v>
      </c>
      <c r="S14" s="48">
        <v>1.476</v>
      </c>
      <c r="T14" s="48">
        <v>1.476</v>
      </c>
    </row>
    <row r="15" spans="1:20" s="49" customFormat="1" x14ac:dyDescent="0.25">
      <c r="A15" s="42">
        <v>14</v>
      </c>
      <c r="B15" s="42" t="s">
        <v>167</v>
      </c>
      <c r="C15" s="52" t="s">
        <v>168</v>
      </c>
      <c r="D15" s="53">
        <v>2.7606000000000002</v>
      </c>
      <c r="E15" s="45">
        <v>2.6960000000000002</v>
      </c>
      <c r="F15" s="45">
        <v>2.6960000000000002</v>
      </c>
      <c r="G15" s="53">
        <v>2.7606000000000002</v>
      </c>
      <c r="H15" s="45">
        <v>2.6960000000000002</v>
      </c>
      <c r="I15" s="45">
        <v>2.6960000000000002</v>
      </c>
      <c r="J15" s="45">
        <v>2.6960000000000002</v>
      </c>
      <c r="K15" s="54">
        <v>2.7606000000000002</v>
      </c>
      <c r="L15" s="55">
        <v>2.6360999999999999</v>
      </c>
      <c r="M15" s="55">
        <v>2.6360999999999999</v>
      </c>
      <c r="N15" s="47">
        <v>2.7946</v>
      </c>
      <c r="O15" s="45">
        <v>2.6960000000000002</v>
      </c>
      <c r="P15" s="45">
        <v>2.6960000000000002</v>
      </c>
      <c r="Q15" s="46">
        <v>2.6960000000000002</v>
      </c>
      <c r="R15" s="56">
        <v>2.6360999999999999</v>
      </c>
      <c r="S15" s="56">
        <v>2.6360999999999999</v>
      </c>
      <c r="T15" s="56">
        <v>2.6360999999999999</v>
      </c>
    </row>
    <row r="16" spans="1:20" s="49" customFormat="1" x14ac:dyDescent="0.25">
      <c r="A16" s="42">
        <v>15</v>
      </c>
      <c r="B16" s="42" t="s">
        <v>169</v>
      </c>
      <c r="C16" s="52" t="s">
        <v>170</v>
      </c>
      <c r="D16" s="53">
        <v>0.37359999999999999</v>
      </c>
      <c r="E16" s="45">
        <v>0.45</v>
      </c>
      <c r="F16" s="45">
        <v>0.45</v>
      </c>
      <c r="G16" s="45">
        <v>0.45</v>
      </c>
      <c r="H16" s="45">
        <v>0.45</v>
      </c>
      <c r="I16" s="54">
        <v>0.37359999999999999</v>
      </c>
      <c r="J16" s="54">
        <v>0.44390000000000002</v>
      </c>
      <c r="K16" s="46">
        <v>0.45</v>
      </c>
      <c r="L16" s="55">
        <v>0.38790000000000002</v>
      </c>
      <c r="M16" s="55">
        <v>0.38790000000000002</v>
      </c>
      <c r="N16" s="47">
        <v>0.40660000000000002</v>
      </c>
      <c r="O16" s="45">
        <v>0.45</v>
      </c>
      <c r="P16" s="45">
        <v>0.45</v>
      </c>
      <c r="Q16" s="46">
        <v>0.45</v>
      </c>
      <c r="R16" s="56">
        <v>0.38790000000000002</v>
      </c>
      <c r="S16" s="56">
        <v>0.38790000000000002</v>
      </c>
      <c r="T16" s="56">
        <v>0.38790000000000002</v>
      </c>
    </row>
    <row r="17" spans="1:20" s="49" customFormat="1" x14ac:dyDescent="0.25">
      <c r="A17" s="42">
        <v>16</v>
      </c>
      <c r="B17" s="42" t="s">
        <v>171</v>
      </c>
      <c r="C17" s="52" t="s">
        <v>172</v>
      </c>
      <c r="D17" s="53">
        <v>0.35149999999999998</v>
      </c>
      <c r="E17" s="45">
        <v>0.45</v>
      </c>
      <c r="F17" s="45">
        <v>0.45</v>
      </c>
      <c r="G17" s="45">
        <v>0.45</v>
      </c>
      <c r="H17" s="45">
        <v>0.45</v>
      </c>
      <c r="I17" s="54">
        <v>0.35149999999999998</v>
      </c>
      <c r="J17" s="54">
        <v>0.45829999999999999</v>
      </c>
      <c r="K17" s="46">
        <v>0.45</v>
      </c>
      <c r="L17" s="55">
        <v>0.4415</v>
      </c>
      <c r="M17" s="55">
        <v>0.4415</v>
      </c>
      <c r="N17" s="47">
        <v>0.4199</v>
      </c>
      <c r="O17" s="45">
        <v>0.45</v>
      </c>
      <c r="P17" s="45">
        <v>0.45</v>
      </c>
      <c r="Q17" s="46">
        <v>0.45</v>
      </c>
      <c r="R17" s="56">
        <v>0.4415</v>
      </c>
      <c r="S17" s="56">
        <v>0.4415</v>
      </c>
      <c r="T17" s="56">
        <v>0.4415</v>
      </c>
    </row>
    <row r="18" spans="1:20" s="49" customFormat="1" x14ac:dyDescent="0.25">
      <c r="A18" s="42">
        <v>17</v>
      </c>
      <c r="B18" s="42" t="s">
        <v>173</v>
      </c>
      <c r="C18" s="52" t="s">
        <v>174</v>
      </c>
      <c r="D18" s="45">
        <v>7.7585611618317618E-2</v>
      </c>
      <c r="E18" s="45">
        <v>0.27200000000000002</v>
      </c>
      <c r="F18" s="45">
        <v>0.27200000000000002</v>
      </c>
      <c r="G18" s="45">
        <v>0.27200000000000002</v>
      </c>
      <c r="H18" s="45">
        <v>0.27200000000000002</v>
      </c>
      <c r="I18" s="46">
        <v>7.7585611618317618E-2</v>
      </c>
      <c r="J18" s="46">
        <v>0.21190000000000001</v>
      </c>
      <c r="K18" s="46">
        <v>0.27200000000000002</v>
      </c>
      <c r="L18" s="55">
        <v>0.17469999999999999</v>
      </c>
      <c r="M18" s="55">
        <v>0.17469999999999999</v>
      </c>
      <c r="N18" s="47">
        <v>0.18429999999999999</v>
      </c>
      <c r="O18" s="45">
        <v>0.27200000000000002</v>
      </c>
      <c r="P18" s="45">
        <v>0.27200000000000002</v>
      </c>
      <c r="Q18" s="46">
        <v>0.27200000000000002</v>
      </c>
      <c r="R18" s="56">
        <v>0.17469999999999999</v>
      </c>
      <c r="S18" s="56">
        <v>0.17469999999999999</v>
      </c>
      <c r="T18" s="56">
        <v>0.17469999999999999</v>
      </c>
    </row>
    <row r="19" spans="1:20" s="49" customFormat="1" x14ac:dyDescent="0.25">
      <c r="A19" s="42">
        <v>18</v>
      </c>
      <c r="B19" s="42" t="s">
        <v>175</v>
      </c>
      <c r="C19" s="52" t="s">
        <v>176</v>
      </c>
      <c r="D19" s="45">
        <v>0.38726426510621587</v>
      </c>
      <c r="E19" s="45">
        <v>0.27200000000000002</v>
      </c>
      <c r="F19" s="45">
        <v>0.27200000000000002</v>
      </c>
      <c r="G19" s="45">
        <v>0.27200000000000002</v>
      </c>
      <c r="H19" s="45">
        <v>0.27200000000000002</v>
      </c>
      <c r="I19" s="46">
        <v>0.38726426510621587</v>
      </c>
      <c r="J19" s="46">
        <v>0.37640000000000001</v>
      </c>
      <c r="K19" s="46">
        <v>0.27200000000000002</v>
      </c>
      <c r="L19" s="55">
        <v>0.2011</v>
      </c>
      <c r="M19" s="55">
        <v>0.2011</v>
      </c>
      <c r="N19" s="47">
        <v>0.26569999999999999</v>
      </c>
      <c r="O19" s="45">
        <v>0.27200000000000002</v>
      </c>
      <c r="P19" s="45">
        <v>0.27200000000000002</v>
      </c>
      <c r="Q19" s="46">
        <v>0.27200000000000002</v>
      </c>
      <c r="R19" s="56">
        <v>0.2011</v>
      </c>
      <c r="S19" s="56">
        <v>0.2011</v>
      </c>
      <c r="T19" s="56">
        <v>0.2011</v>
      </c>
    </row>
    <row r="20" spans="1:20" x14ac:dyDescent="0.25">
      <c r="A20" s="50">
        <v>19</v>
      </c>
      <c r="B20" s="50" t="s">
        <v>177</v>
      </c>
      <c r="C20" s="51" t="s">
        <v>178</v>
      </c>
      <c r="D20" s="48">
        <v>2.0199999999999999E-2</v>
      </c>
      <c r="E20" s="48">
        <v>2.0199999999999999E-2</v>
      </c>
      <c r="F20" s="48">
        <v>2.0199999999999999E-2</v>
      </c>
      <c r="G20" s="48">
        <v>2.0199999999999999E-2</v>
      </c>
      <c r="H20" s="48">
        <v>2.0199999999999999E-2</v>
      </c>
      <c r="I20" s="48">
        <v>2.0199999999999999E-2</v>
      </c>
      <c r="J20" s="48">
        <v>2.0199999999999999E-2</v>
      </c>
      <c r="K20" s="48">
        <v>2.0199999999999999E-2</v>
      </c>
      <c r="L20" s="48">
        <v>2.0199999999999999E-2</v>
      </c>
      <c r="M20" s="48">
        <v>2.0199999999999999E-2</v>
      </c>
      <c r="N20" s="48">
        <v>2.0199999999999999E-2</v>
      </c>
      <c r="O20" s="48">
        <v>2.0199999999999999E-2</v>
      </c>
      <c r="P20" s="48">
        <v>2.0199999999999999E-2</v>
      </c>
      <c r="Q20" s="48">
        <v>2.0199999999999999E-2</v>
      </c>
      <c r="R20" s="48">
        <v>2.0199999999999999E-2</v>
      </c>
      <c r="S20" s="48">
        <v>2.0199999999999999E-2</v>
      </c>
      <c r="T20" s="48">
        <v>2.0199999999999999E-2</v>
      </c>
    </row>
    <row r="21" spans="1:20" x14ac:dyDescent="0.25">
      <c r="A21" s="50">
        <v>20</v>
      </c>
      <c r="B21" s="50" t="s">
        <v>179</v>
      </c>
      <c r="C21" s="51" t="s">
        <v>180</v>
      </c>
      <c r="D21" s="48">
        <v>0.2</v>
      </c>
      <c r="E21" s="48">
        <v>0.2</v>
      </c>
      <c r="F21" s="48">
        <v>0.2</v>
      </c>
      <c r="G21" s="48">
        <v>0.2</v>
      </c>
      <c r="H21" s="48">
        <v>0.2</v>
      </c>
      <c r="I21" s="48">
        <v>0.2</v>
      </c>
      <c r="J21" s="48">
        <v>0.2</v>
      </c>
      <c r="K21" s="48">
        <v>0.2</v>
      </c>
      <c r="L21" s="48">
        <v>0.2</v>
      </c>
      <c r="M21" s="48">
        <v>0.2</v>
      </c>
      <c r="N21" s="48">
        <v>0.2</v>
      </c>
      <c r="O21" s="48">
        <v>0.2</v>
      </c>
      <c r="P21" s="48">
        <v>0.2</v>
      </c>
      <c r="Q21" s="48">
        <v>0.2</v>
      </c>
      <c r="R21" s="48">
        <v>0.2</v>
      </c>
      <c r="S21" s="48">
        <v>0.2</v>
      </c>
      <c r="T21" s="48">
        <v>0.2</v>
      </c>
    </row>
    <row r="22" spans="1:20" s="47" customFormat="1" x14ac:dyDescent="0.25">
      <c r="A22" s="57" t="s">
        <v>181</v>
      </c>
      <c r="B22" s="57" t="s">
        <v>182</v>
      </c>
      <c r="C22" s="58" t="s">
        <v>183</v>
      </c>
      <c r="D22" s="59"/>
      <c r="E22" s="46">
        <v>0.50260000000000005</v>
      </c>
      <c r="F22" s="46">
        <v>0.52100000000000002</v>
      </c>
      <c r="G22" s="46">
        <v>0.52100000000000002</v>
      </c>
      <c r="H22" s="46">
        <v>0.41970000000000002</v>
      </c>
      <c r="I22" s="46">
        <v>0.41970000000000002</v>
      </c>
      <c r="J22" s="47">
        <v>0.53669999999999995</v>
      </c>
      <c r="K22" s="46">
        <v>0.41970000000000002</v>
      </c>
      <c r="L22" s="55">
        <v>0.54900000000000004</v>
      </c>
      <c r="M22" s="55">
        <v>0.54900000000000004</v>
      </c>
      <c r="N22" s="47">
        <v>0.53459999999999996</v>
      </c>
      <c r="O22" s="46">
        <v>0.41970000000000002</v>
      </c>
      <c r="P22" s="46">
        <v>0.41970000000000002</v>
      </c>
      <c r="Q22" s="46">
        <v>0.41970000000000002</v>
      </c>
      <c r="R22" s="55" t="s">
        <v>184</v>
      </c>
      <c r="S22" s="55">
        <v>0.55100000000000005</v>
      </c>
      <c r="T22" s="56">
        <v>0.55100000000000005</v>
      </c>
    </row>
    <row r="23" spans="1:20" x14ac:dyDescent="0.25">
      <c r="A23" s="50">
        <v>22</v>
      </c>
      <c r="B23" s="50" t="s">
        <v>185</v>
      </c>
      <c r="C23" s="51" t="s">
        <v>186</v>
      </c>
      <c r="D23" s="48">
        <v>0</v>
      </c>
      <c r="E23" s="48">
        <v>0</v>
      </c>
      <c r="F23" s="48">
        <v>0</v>
      </c>
      <c r="G23" s="48">
        <v>0</v>
      </c>
      <c r="H23" s="48">
        <v>0</v>
      </c>
      <c r="I23" s="48">
        <v>0</v>
      </c>
      <c r="J23" s="48">
        <v>0</v>
      </c>
      <c r="K23" s="48">
        <v>0</v>
      </c>
      <c r="L23" s="48">
        <v>0</v>
      </c>
      <c r="M23" s="48">
        <v>0</v>
      </c>
      <c r="N23" s="48">
        <v>0</v>
      </c>
      <c r="O23" s="48">
        <v>0</v>
      </c>
      <c r="P23" s="48">
        <v>0</v>
      </c>
      <c r="Q23" s="48">
        <v>0</v>
      </c>
      <c r="R23" s="48">
        <v>0</v>
      </c>
      <c r="S23" s="48">
        <v>0</v>
      </c>
      <c r="T23" s="48">
        <v>0</v>
      </c>
    </row>
    <row r="24" spans="1:20" s="47" customFormat="1" x14ac:dyDescent="0.25">
      <c r="A24" s="57" t="s">
        <v>187</v>
      </c>
      <c r="B24" s="57" t="s">
        <v>188</v>
      </c>
      <c r="C24" s="60" t="s">
        <v>189</v>
      </c>
      <c r="D24" s="54"/>
      <c r="E24" s="46">
        <v>1E-3</v>
      </c>
      <c r="F24" s="55">
        <v>8.9999999999999998E-4</v>
      </c>
      <c r="G24" s="55">
        <v>8.9999999999999998E-4</v>
      </c>
      <c r="H24" s="55">
        <v>1E-3</v>
      </c>
      <c r="I24" s="55">
        <v>1E-3</v>
      </c>
      <c r="J24" s="47">
        <v>8.0000000000000004E-4</v>
      </c>
      <c r="K24" s="55">
        <v>1E-3</v>
      </c>
      <c r="L24" s="55">
        <v>1E-3</v>
      </c>
      <c r="M24" s="55">
        <v>1E-3</v>
      </c>
      <c r="N24" s="47">
        <v>8.9999999999999998E-4</v>
      </c>
      <c r="O24" s="55">
        <v>1E-3</v>
      </c>
      <c r="P24" s="55">
        <v>1E-3</v>
      </c>
      <c r="Q24" s="55">
        <v>1E-3</v>
      </c>
      <c r="R24" s="56">
        <v>1E-3</v>
      </c>
      <c r="S24" s="56">
        <v>1E-3</v>
      </c>
      <c r="T24" s="56">
        <v>1E-3</v>
      </c>
    </row>
    <row r="25" spans="1:20" s="47" customFormat="1" x14ac:dyDescent="0.25">
      <c r="A25" s="57" t="s">
        <v>190</v>
      </c>
      <c r="B25" s="57" t="s">
        <v>191</v>
      </c>
      <c r="C25" s="58" t="s">
        <v>192</v>
      </c>
      <c r="D25" s="59"/>
      <c r="E25" s="46">
        <v>0.16039999999999999</v>
      </c>
      <c r="F25" s="55">
        <v>0.2097</v>
      </c>
      <c r="G25" s="55">
        <v>0.2097</v>
      </c>
      <c r="H25" s="55">
        <v>0.20269999999999999</v>
      </c>
      <c r="I25" s="55">
        <v>0.20269999999999999</v>
      </c>
      <c r="J25" s="47">
        <v>0.24160000000000001</v>
      </c>
      <c r="K25" s="55">
        <v>0.20269999999999999</v>
      </c>
      <c r="L25" s="55">
        <v>0.21210000000000001</v>
      </c>
      <c r="M25" s="55">
        <v>0.21210000000000001</v>
      </c>
      <c r="N25" s="47">
        <v>0.21490000000000001</v>
      </c>
      <c r="O25" s="55">
        <v>0.20269999999999999</v>
      </c>
      <c r="P25" s="55">
        <v>0.20269999999999999</v>
      </c>
      <c r="Q25" s="55">
        <v>0.20269999999999999</v>
      </c>
      <c r="R25" s="56">
        <v>0.21210000000000001</v>
      </c>
      <c r="S25" s="56">
        <v>0.21210000000000001</v>
      </c>
      <c r="T25" s="56">
        <v>0.21210000000000001</v>
      </c>
    </row>
    <row r="26" spans="1:20" s="47" customFormat="1" x14ac:dyDescent="0.25">
      <c r="A26" s="57" t="s">
        <v>193</v>
      </c>
      <c r="B26" s="57" t="s">
        <v>194</v>
      </c>
      <c r="C26" s="60" t="s">
        <v>195</v>
      </c>
      <c r="D26" s="54"/>
      <c r="E26" s="46">
        <v>0.1605</v>
      </c>
      <c r="F26" s="55">
        <v>0.20330000000000001</v>
      </c>
      <c r="G26" s="55">
        <v>0.20330000000000001</v>
      </c>
      <c r="H26" s="55">
        <v>0.1847</v>
      </c>
      <c r="I26" s="55">
        <v>0.1847</v>
      </c>
      <c r="J26" s="55">
        <v>0.218</v>
      </c>
      <c r="K26" s="55">
        <v>0.1847</v>
      </c>
      <c r="L26" s="55">
        <v>0.20230000000000001</v>
      </c>
      <c r="M26" s="55">
        <v>0.20230000000000001</v>
      </c>
      <c r="N26" s="47">
        <v>0.18179999999999999</v>
      </c>
      <c r="O26" s="55">
        <v>0.1847</v>
      </c>
      <c r="P26" s="55">
        <v>0.1847</v>
      </c>
      <c r="Q26" s="55">
        <v>0.1847</v>
      </c>
      <c r="R26" s="56">
        <v>0.20230000000000001</v>
      </c>
      <c r="S26" s="56">
        <v>0.20230000000000001</v>
      </c>
      <c r="T26" s="55" t="s">
        <v>196</v>
      </c>
    </row>
    <row r="27" spans="1:20" s="47" customFormat="1" x14ac:dyDescent="0.25">
      <c r="A27" s="57" t="s">
        <v>197</v>
      </c>
      <c r="B27" s="57" t="s">
        <v>198</v>
      </c>
      <c r="C27" s="60" t="s">
        <v>199</v>
      </c>
      <c r="D27" s="54"/>
      <c r="E27" s="46">
        <v>8.7300000000000003E-2</v>
      </c>
      <c r="F27" s="55">
        <v>8.3299999999999999E-2</v>
      </c>
      <c r="G27" s="55">
        <v>8.3299999999999999E-2</v>
      </c>
      <c r="H27" s="55">
        <v>8.0799999999999997E-2</v>
      </c>
      <c r="I27" s="55">
        <v>8.0799999999999997E-2</v>
      </c>
      <c r="J27" s="47">
        <v>8.09E-2</v>
      </c>
      <c r="K27" s="55">
        <v>8.0799999999999997E-2</v>
      </c>
      <c r="L27" s="55">
        <v>8.4199999999999997E-2</v>
      </c>
      <c r="M27" s="55">
        <v>8.4199999999999997E-2</v>
      </c>
      <c r="N27" s="47">
        <v>8.3799999999999999E-2</v>
      </c>
      <c r="O27" s="55">
        <v>8.0799999999999997E-2</v>
      </c>
      <c r="P27" s="55">
        <v>8.0799999999999997E-2</v>
      </c>
      <c r="Q27" s="55">
        <v>8.0799999999999997E-2</v>
      </c>
      <c r="R27" s="56">
        <v>8.4199999999999997E-2</v>
      </c>
      <c r="S27" s="56">
        <v>8.4199999999999997E-2</v>
      </c>
      <c r="T27" s="56">
        <v>8.4199999999999997E-2</v>
      </c>
    </row>
    <row r="28" spans="1:20" x14ac:dyDescent="0.25">
      <c r="A28" s="50">
        <v>27</v>
      </c>
      <c r="B28" s="50" t="s">
        <v>200</v>
      </c>
      <c r="C28" s="50"/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O28" s="6">
        <v>0</v>
      </c>
      <c r="P28" s="6">
        <v>0</v>
      </c>
      <c r="Q28" s="6"/>
      <c r="R28" s="4"/>
    </row>
    <row r="29" spans="1:20" x14ac:dyDescent="0.25">
      <c r="A29" s="50">
        <v>28</v>
      </c>
      <c r="B29" s="50" t="s">
        <v>201</v>
      </c>
      <c r="C29" s="50"/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O29" s="6">
        <v>0</v>
      </c>
      <c r="P29" s="6">
        <v>0</v>
      </c>
      <c r="Q29" s="6"/>
      <c r="R29" s="4"/>
    </row>
    <row r="30" spans="1:20" x14ac:dyDescent="0.25">
      <c r="A30" s="41" t="s">
        <v>202</v>
      </c>
      <c r="F30" s="4">
        <v>42.544733294449998</v>
      </c>
      <c r="H30" s="6">
        <v>42.858600000000003</v>
      </c>
      <c r="J30" s="41">
        <v>46.087699999999998</v>
      </c>
      <c r="L30" s="4">
        <v>39.4923</v>
      </c>
      <c r="N30" s="41">
        <v>45.381370926953998</v>
      </c>
      <c r="O30" s="6"/>
      <c r="P30" s="6"/>
      <c r="Q30" s="6"/>
      <c r="R30" s="4"/>
      <c r="S30" s="41">
        <v>37.499000000000002</v>
      </c>
    </row>
    <row r="31" spans="1:20" x14ac:dyDescent="0.25">
      <c r="A31" s="41" t="s">
        <v>109</v>
      </c>
      <c r="F31" s="4">
        <v>2.7203447106029999</v>
      </c>
      <c r="H31" s="4">
        <v>2.3088000000000002</v>
      </c>
      <c r="I31" s="4"/>
      <c r="J31" s="4">
        <v>2.6360999999999999</v>
      </c>
      <c r="K31" s="4"/>
      <c r="L31" s="4">
        <v>2.4493</v>
      </c>
      <c r="M31" s="4"/>
      <c r="N31" s="4">
        <v>2.7745929390869999</v>
      </c>
      <c r="O31" s="4"/>
      <c r="P31" s="4"/>
      <c r="Q31" s="4"/>
      <c r="R31" s="4"/>
      <c r="S31" s="41">
        <v>2.3472</v>
      </c>
    </row>
    <row r="32" spans="1:20" x14ac:dyDescent="0.25">
      <c r="B32" s="50" t="s">
        <v>203</v>
      </c>
      <c r="F32" s="61">
        <v>1000</v>
      </c>
      <c r="G32" s="61"/>
      <c r="H32" s="10">
        <v>1000</v>
      </c>
      <c r="I32" s="61"/>
      <c r="J32" s="61">
        <v>1000</v>
      </c>
      <c r="K32" s="61"/>
      <c r="L32" s="61">
        <v>1000</v>
      </c>
      <c r="N32" s="41">
        <v>148</v>
      </c>
      <c r="O32" s="10">
        <v>496</v>
      </c>
      <c r="P32" s="10">
        <v>1000</v>
      </c>
      <c r="Q32" s="10"/>
      <c r="R32" s="61"/>
      <c r="T32" s="41">
        <v>20</v>
      </c>
    </row>
    <row r="33" spans="9:20" x14ac:dyDescent="0.25">
      <c r="I33" s="41" t="s">
        <v>204</v>
      </c>
      <c r="K33" s="41" t="s">
        <v>204</v>
      </c>
      <c r="M33" s="41" t="s">
        <v>204</v>
      </c>
      <c r="O33" s="62">
        <v>0.1</v>
      </c>
      <c r="P33" s="62">
        <v>0.3</v>
      </c>
      <c r="Q33" s="41" t="s">
        <v>204</v>
      </c>
      <c r="R33" s="41" t="s">
        <v>205</v>
      </c>
      <c r="T33" s="41" t="s">
        <v>206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13479-D050-4D5D-A945-DFB7CFBAB2EE}">
  <dimension ref="A1:Y18"/>
  <sheetViews>
    <sheetView workbookViewId="0">
      <selection activeCell="E17" sqref="E17"/>
    </sheetView>
  </sheetViews>
  <sheetFormatPr defaultColWidth="9.140625" defaultRowHeight="15" x14ac:dyDescent="0.25"/>
  <cols>
    <col min="1" max="1" width="7.42578125" style="65" customWidth="1"/>
    <col min="2" max="2" width="8.28515625" style="65" customWidth="1"/>
    <col min="3" max="3" width="55.5703125" style="65" customWidth="1"/>
    <col min="4" max="4" width="9" style="65" customWidth="1"/>
    <col min="5" max="5" width="13.28515625" style="65" customWidth="1"/>
    <col min="6" max="6" width="8.7109375" style="65" customWidth="1"/>
    <col min="7" max="7" width="13.85546875" style="65" customWidth="1"/>
    <col min="8" max="8" width="7.85546875" style="65" customWidth="1"/>
    <col min="9" max="9" width="14" style="65" bestFit="1" customWidth="1"/>
    <col min="10" max="10" width="9.28515625" style="65" customWidth="1"/>
    <col min="11" max="11" width="12.7109375" style="65" bestFit="1" customWidth="1"/>
    <col min="12" max="12" width="8" style="65" customWidth="1"/>
    <col min="13" max="13" width="12.7109375" style="65" bestFit="1" customWidth="1"/>
    <col min="14" max="14" width="8.7109375" style="65" customWidth="1"/>
    <col min="15" max="15" width="10.140625" style="65" customWidth="1"/>
    <col min="16" max="16" width="8" style="65" customWidth="1"/>
    <col min="17" max="17" width="10.7109375" style="65" bestFit="1" customWidth="1"/>
    <col min="18" max="18" width="8.28515625" style="65" customWidth="1"/>
    <col min="19" max="19" width="14" style="65" bestFit="1" customWidth="1"/>
    <col min="20" max="20" width="12.7109375" style="65" bestFit="1" customWidth="1"/>
    <col min="21" max="21" width="11.140625" style="65" customWidth="1"/>
    <col min="22" max="22" width="14" style="65" bestFit="1" customWidth="1"/>
    <col min="23" max="23" width="11.7109375" style="65" bestFit="1" customWidth="1"/>
    <col min="24" max="25" width="14" style="65" bestFit="1" customWidth="1"/>
    <col min="26" max="16384" width="9.140625" style="65"/>
  </cols>
  <sheetData>
    <row r="1" spans="1:25" x14ac:dyDescent="0.25">
      <c r="A1" s="63" t="s">
        <v>120</v>
      </c>
      <c r="B1" s="63" t="s">
        <v>121</v>
      </c>
      <c r="C1" s="63" t="s">
        <v>74</v>
      </c>
      <c r="D1" s="38" t="s">
        <v>207</v>
      </c>
      <c r="E1" s="38" t="s">
        <v>208</v>
      </c>
      <c r="F1" s="38" t="s">
        <v>209</v>
      </c>
      <c r="G1" s="63" t="s">
        <v>210</v>
      </c>
      <c r="H1" s="63" t="s">
        <v>211</v>
      </c>
      <c r="I1" s="63" t="s">
        <v>212</v>
      </c>
      <c r="J1" s="64" t="s">
        <v>213</v>
      </c>
      <c r="K1" s="38" t="s">
        <v>214</v>
      </c>
      <c r="L1" s="64" t="s">
        <v>215</v>
      </c>
      <c r="M1" s="38" t="s">
        <v>216</v>
      </c>
      <c r="N1" s="64" t="s">
        <v>217</v>
      </c>
      <c r="O1" s="63" t="s">
        <v>218</v>
      </c>
      <c r="P1" s="64" t="s">
        <v>219</v>
      </c>
      <c r="Q1" s="63" t="s">
        <v>220</v>
      </c>
      <c r="R1" s="64" t="s">
        <v>221</v>
      </c>
      <c r="S1" s="63" t="s">
        <v>222</v>
      </c>
      <c r="T1" s="64" t="s">
        <v>223</v>
      </c>
      <c r="U1" s="63" t="s">
        <v>224</v>
      </c>
      <c r="V1" s="63" t="s">
        <v>225</v>
      </c>
      <c r="W1" s="64" t="s">
        <v>226</v>
      </c>
      <c r="X1" s="64" t="s">
        <v>227</v>
      </c>
      <c r="Y1" s="64" t="s">
        <v>228</v>
      </c>
    </row>
    <row r="2" spans="1:25" s="68" customFormat="1" x14ac:dyDescent="0.25">
      <c r="A2" s="66" t="s">
        <v>159</v>
      </c>
      <c r="B2" s="66" t="s">
        <v>160</v>
      </c>
      <c r="C2" s="67" t="s">
        <v>161</v>
      </c>
      <c r="D2" s="46">
        <v>0.2427</v>
      </c>
      <c r="E2" s="48">
        <v>0.2392</v>
      </c>
      <c r="F2" s="48">
        <v>0.2392</v>
      </c>
      <c r="G2" s="48">
        <v>0.2392</v>
      </c>
      <c r="H2" s="48">
        <v>0.2392</v>
      </c>
      <c r="I2" s="48">
        <v>0.2392</v>
      </c>
      <c r="J2" s="48">
        <v>0.2392</v>
      </c>
      <c r="K2" s="46" t="s">
        <v>229</v>
      </c>
      <c r="L2" s="68">
        <v>0.23899999999999999</v>
      </c>
      <c r="M2" s="68" t="s">
        <v>230</v>
      </c>
      <c r="N2" s="46">
        <v>0.23899999999999999</v>
      </c>
      <c r="O2" s="48">
        <v>0.23899999999999999</v>
      </c>
      <c r="P2" s="48">
        <v>0.23899999999999999</v>
      </c>
      <c r="Q2" s="48">
        <v>0.23899999999999999</v>
      </c>
      <c r="R2" s="48">
        <v>0.23899999999999999</v>
      </c>
      <c r="S2" s="48">
        <v>0.23899999999999999</v>
      </c>
      <c r="T2" s="48">
        <v>0.23899999999999999</v>
      </c>
      <c r="U2" s="48">
        <v>0.23899999999999999</v>
      </c>
      <c r="V2" s="48">
        <v>0.23899999999999999</v>
      </c>
      <c r="W2" s="48">
        <v>0.23899999999999999</v>
      </c>
      <c r="X2" s="48">
        <v>0.23899999999999999</v>
      </c>
      <c r="Y2" s="48">
        <v>0.23899999999999999</v>
      </c>
    </row>
    <row r="3" spans="1:25" s="68" customFormat="1" x14ac:dyDescent="0.25">
      <c r="A3" s="66" t="s">
        <v>162</v>
      </c>
      <c r="B3" s="66" t="s">
        <v>163</v>
      </c>
      <c r="C3" s="67" t="s">
        <v>164</v>
      </c>
      <c r="D3" s="46">
        <v>0.41110000000000002</v>
      </c>
      <c r="E3" s="48">
        <v>0.37680000000000002</v>
      </c>
      <c r="F3" s="48">
        <v>0.37680000000000002</v>
      </c>
      <c r="G3" s="48">
        <v>0.37680000000000002</v>
      </c>
      <c r="H3" s="48">
        <v>0.37680000000000002</v>
      </c>
      <c r="I3" s="48">
        <v>0.37680000000000002</v>
      </c>
      <c r="J3" s="48">
        <v>0.37680000000000002</v>
      </c>
      <c r="K3" s="48">
        <v>0.37680000000000002</v>
      </c>
      <c r="L3" s="48">
        <v>0.37680000000000002</v>
      </c>
      <c r="M3" s="48">
        <v>0.37680000000000002</v>
      </c>
      <c r="N3" s="48">
        <v>0.37680000000000002</v>
      </c>
      <c r="O3" s="46" t="s">
        <v>231</v>
      </c>
      <c r="P3" s="69">
        <v>0.38</v>
      </c>
      <c r="Q3" s="46" t="s">
        <v>232</v>
      </c>
      <c r="R3" s="70">
        <v>0.376</v>
      </c>
      <c r="S3" s="70" t="s">
        <v>233</v>
      </c>
      <c r="T3" s="46">
        <v>0.37590000000000001</v>
      </c>
      <c r="U3" s="48">
        <v>0.37590000000000001</v>
      </c>
      <c r="V3" s="48">
        <v>0.37590000000000001</v>
      </c>
      <c r="W3" s="48">
        <v>0.37590000000000001</v>
      </c>
      <c r="X3" s="48">
        <v>0.37590000000000001</v>
      </c>
      <c r="Y3" s="48">
        <v>0.37590000000000001</v>
      </c>
    </row>
    <row r="4" spans="1:25" s="68" customFormat="1" ht="25.5" x14ac:dyDescent="0.25">
      <c r="A4" s="66" t="s">
        <v>181</v>
      </c>
      <c r="B4" s="66" t="s">
        <v>182</v>
      </c>
      <c r="C4" s="67" t="s">
        <v>183</v>
      </c>
      <c r="D4" s="46">
        <v>0.41970000000000002</v>
      </c>
      <c r="E4" s="46" t="s">
        <v>234</v>
      </c>
      <c r="F4" s="70">
        <v>0.55100000000000005</v>
      </c>
      <c r="G4" s="48">
        <v>0.55100000000000005</v>
      </c>
      <c r="H4" s="48">
        <v>0.55100000000000005</v>
      </c>
      <c r="I4" s="46" t="s">
        <v>235</v>
      </c>
      <c r="J4" s="46">
        <v>0.55089999999999995</v>
      </c>
      <c r="K4" s="48">
        <v>0.55089999999999995</v>
      </c>
      <c r="L4" s="48">
        <v>0.55089999999999995</v>
      </c>
      <c r="M4" s="48">
        <v>0.55089999999999995</v>
      </c>
      <c r="N4" s="48">
        <v>0.55089999999999995</v>
      </c>
      <c r="O4" s="48">
        <v>0.55089999999999995</v>
      </c>
      <c r="P4" s="48">
        <v>0.55089999999999995</v>
      </c>
      <c r="Q4" s="48">
        <v>0.55089999999999995</v>
      </c>
      <c r="R4" s="48">
        <v>0.55089999999999995</v>
      </c>
      <c r="S4" s="48">
        <v>0.55089999999999995</v>
      </c>
      <c r="T4" s="48">
        <v>0.55089999999999995</v>
      </c>
      <c r="U4" s="48">
        <v>0.55089999999999995</v>
      </c>
      <c r="V4" s="48">
        <v>0.55089999999999995</v>
      </c>
      <c r="W4" s="48">
        <v>0.55089999999999995</v>
      </c>
      <c r="X4" s="48">
        <v>0.55089999999999995</v>
      </c>
      <c r="Y4" s="48">
        <v>0.55089999999999995</v>
      </c>
    </row>
    <row r="5" spans="1:25" s="68" customFormat="1" x14ac:dyDescent="0.25">
      <c r="A5" s="66" t="s">
        <v>187</v>
      </c>
      <c r="B5" s="66" t="s">
        <v>188</v>
      </c>
      <c r="C5" s="71" t="s">
        <v>189</v>
      </c>
      <c r="D5" s="46">
        <v>1E-3</v>
      </c>
      <c r="E5" s="48">
        <v>1E-3</v>
      </c>
      <c r="F5" s="48">
        <v>1E-3</v>
      </c>
      <c r="G5" s="48">
        <v>1E-3</v>
      </c>
      <c r="H5" s="48">
        <v>1E-3</v>
      </c>
      <c r="I5" s="48">
        <v>1E-3</v>
      </c>
      <c r="J5" s="48">
        <v>1E-3</v>
      </c>
      <c r="K5" s="48">
        <v>1E-3</v>
      </c>
      <c r="L5" s="48">
        <v>1E-3</v>
      </c>
      <c r="M5" s="48">
        <v>1E-3</v>
      </c>
      <c r="N5" s="48">
        <v>1E-3</v>
      </c>
      <c r="O5" s="48">
        <v>1E-3</v>
      </c>
      <c r="P5" s="48">
        <v>1E-3</v>
      </c>
      <c r="Q5" s="48">
        <v>1E-3</v>
      </c>
      <c r="R5" s="48">
        <v>1E-3</v>
      </c>
      <c r="S5" s="48">
        <v>1E-3</v>
      </c>
      <c r="T5" s="48">
        <v>1E-3</v>
      </c>
      <c r="U5" s="48">
        <v>1E-3</v>
      </c>
      <c r="V5" s="48">
        <v>1E-3</v>
      </c>
      <c r="W5" s="48">
        <v>1E-3</v>
      </c>
      <c r="X5" s="48">
        <v>1E-3</v>
      </c>
      <c r="Y5" s="46" t="s">
        <v>236</v>
      </c>
    </row>
    <row r="6" spans="1:25" s="68" customFormat="1" x14ac:dyDescent="0.25">
      <c r="A6" s="66" t="s">
        <v>190</v>
      </c>
      <c r="B6" s="66" t="s">
        <v>191</v>
      </c>
      <c r="C6" s="67" t="s">
        <v>192</v>
      </c>
      <c r="D6" s="46">
        <v>0.20269999999999999</v>
      </c>
      <c r="E6" s="48">
        <v>0.21210000000000001</v>
      </c>
      <c r="F6" s="48">
        <v>0.21210000000000001</v>
      </c>
      <c r="G6" s="48">
        <v>0.21210000000000001</v>
      </c>
      <c r="H6" s="48">
        <v>0.21210000000000001</v>
      </c>
      <c r="I6" s="48">
        <v>0.21210000000000001</v>
      </c>
      <c r="J6" s="48">
        <v>0.21210000000000001</v>
      </c>
      <c r="K6" s="48">
        <v>0.21210000000000001</v>
      </c>
      <c r="L6" s="48">
        <v>0.21210000000000001</v>
      </c>
      <c r="M6" s="48">
        <v>0.21210000000000001</v>
      </c>
      <c r="N6" s="48">
        <v>0.21210000000000001</v>
      </c>
      <c r="O6" s="48">
        <v>0.21210000000000001</v>
      </c>
      <c r="P6" s="48">
        <v>0.21210000000000001</v>
      </c>
      <c r="Q6" s="48">
        <v>0.21210000000000001</v>
      </c>
      <c r="R6" s="48">
        <v>0.21210000000000001</v>
      </c>
      <c r="S6" s="48">
        <v>0.21210000000000001</v>
      </c>
      <c r="T6" s="48">
        <v>0.21210000000000001</v>
      </c>
      <c r="U6" s="48">
        <v>0.21210000000000001</v>
      </c>
      <c r="V6" s="48">
        <v>0.21210000000000001</v>
      </c>
      <c r="W6" s="46" t="s">
        <v>237</v>
      </c>
      <c r="X6" s="46" t="s">
        <v>238</v>
      </c>
      <c r="Y6" s="48">
        <v>0.21210000000000001</v>
      </c>
    </row>
    <row r="7" spans="1:25" s="68" customFormat="1" x14ac:dyDescent="0.25">
      <c r="A7" s="66" t="s">
        <v>193</v>
      </c>
      <c r="B7" s="66" t="s">
        <v>194</v>
      </c>
      <c r="C7" s="71" t="s">
        <v>195</v>
      </c>
      <c r="D7" s="46">
        <v>0.1847</v>
      </c>
      <c r="E7" s="48">
        <v>0.20230000000000001</v>
      </c>
      <c r="F7" s="48">
        <v>0.20230000000000001</v>
      </c>
      <c r="G7" s="46" t="s">
        <v>239</v>
      </c>
      <c r="H7" s="46">
        <v>0.20430000000000001</v>
      </c>
      <c r="I7" s="48">
        <v>0.20430000000000001</v>
      </c>
      <c r="J7" s="48">
        <v>0.20430000000000001</v>
      </c>
      <c r="K7" s="48">
        <v>0.20430000000000001</v>
      </c>
      <c r="L7" s="48">
        <v>0.20430000000000001</v>
      </c>
      <c r="M7" s="48">
        <v>0.20430000000000001</v>
      </c>
      <c r="N7" s="48">
        <v>0.20430000000000001</v>
      </c>
      <c r="O7" s="48">
        <v>0.20430000000000001</v>
      </c>
      <c r="P7" s="48">
        <v>0.20430000000000001</v>
      </c>
      <c r="Q7" s="48">
        <v>0.20430000000000001</v>
      </c>
      <c r="R7" s="48">
        <v>0.20430000000000001</v>
      </c>
      <c r="S7" s="48">
        <v>0.20430000000000001</v>
      </c>
      <c r="T7" s="48">
        <v>0.20430000000000001</v>
      </c>
      <c r="U7" s="48">
        <v>0.20430000000000001</v>
      </c>
      <c r="V7" s="48">
        <v>0.20430000000000001</v>
      </c>
      <c r="W7" s="48">
        <v>0.20430000000000001</v>
      </c>
      <c r="X7" s="48">
        <v>0.20430000000000001</v>
      </c>
      <c r="Y7" s="48">
        <v>0.20430000000000001</v>
      </c>
    </row>
    <row r="8" spans="1:25" s="68" customFormat="1" x14ac:dyDescent="0.25">
      <c r="A8" s="66" t="s">
        <v>197</v>
      </c>
      <c r="B8" s="66" t="s">
        <v>198</v>
      </c>
      <c r="C8" s="71" t="s">
        <v>199</v>
      </c>
      <c r="D8" s="46">
        <v>8.0799999999999997E-2</v>
      </c>
      <c r="E8" s="48">
        <v>8.4199999999999997E-2</v>
      </c>
      <c r="F8" s="48">
        <v>8.4199999999999997E-2</v>
      </c>
      <c r="G8" s="48">
        <v>8.4199999999999997E-2</v>
      </c>
      <c r="H8" s="48">
        <v>8.4199999999999997E-2</v>
      </c>
      <c r="I8" s="48">
        <v>8.4199999999999997E-2</v>
      </c>
      <c r="J8" s="48">
        <v>8.4199999999999997E-2</v>
      </c>
      <c r="K8" s="48">
        <v>8.4199999999999997E-2</v>
      </c>
      <c r="L8" s="48">
        <v>8.4199999999999997E-2</v>
      </c>
      <c r="M8" s="48">
        <v>8.4199999999999997E-2</v>
      </c>
      <c r="N8" s="48">
        <v>8.4199999999999997E-2</v>
      </c>
      <c r="O8" s="48">
        <v>8.4199999999999997E-2</v>
      </c>
      <c r="P8" s="48">
        <v>8.4199999999999997E-2</v>
      </c>
      <c r="Q8" s="48">
        <v>8.4199999999999997E-2</v>
      </c>
      <c r="R8" s="48">
        <v>8.4199999999999997E-2</v>
      </c>
      <c r="S8" s="48">
        <v>8.4199999999999997E-2</v>
      </c>
      <c r="T8" s="48">
        <v>8.4199999999999997E-2</v>
      </c>
      <c r="U8" s="46" t="s">
        <v>240</v>
      </c>
      <c r="V8" s="46" t="s">
        <v>241</v>
      </c>
      <c r="W8" s="48">
        <v>8.4199999999999997E-2</v>
      </c>
      <c r="X8" s="48">
        <v>8.4199999999999997E-2</v>
      </c>
      <c r="Y8" s="48">
        <v>8.4199999999999997E-2</v>
      </c>
    </row>
    <row r="9" spans="1:25" ht="18.75" customHeight="1" x14ac:dyDescent="0.25">
      <c r="A9" s="72" t="s">
        <v>242</v>
      </c>
      <c r="D9" s="10"/>
      <c r="E9" s="65">
        <v>1E-3</v>
      </c>
      <c r="G9" s="65">
        <v>1E-4</v>
      </c>
      <c r="I9" s="65">
        <v>1E-4</v>
      </c>
      <c r="K9" s="65">
        <v>1E-3</v>
      </c>
      <c r="M9" s="65">
        <v>1E-4</v>
      </c>
      <c r="O9" s="65">
        <v>0.01</v>
      </c>
      <c r="Q9" s="65">
        <v>1E-3</v>
      </c>
      <c r="S9" s="65">
        <v>1E-4</v>
      </c>
      <c r="U9" s="65">
        <v>1E-3</v>
      </c>
      <c r="V9" s="65">
        <v>1E-4</v>
      </c>
      <c r="W9" s="65">
        <v>1E-3</v>
      </c>
      <c r="X9" s="65">
        <v>1E-4</v>
      </c>
      <c r="Y9" s="65">
        <v>1E-4</v>
      </c>
    </row>
    <row r="10" spans="1:25" ht="18.75" customHeight="1" x14ac:dyDescent="0.25">
      <c r="A10" s="65" t="s">
        <v>243</v>
      </c>
      <c r="E10" s="65">
        <v>140</v>
      </c>
      <c r="G10" s="65">
        <v>30</v>
      </c>
      <c r="I10" s="65">
        <v>20</v>
      </c>
      <c r="K10" s="65">
        <v>20</v>
      </c>
      <c r="M10" s="65">
        <v>50</v>
      </c>
      <c r="O10" s="65">
        <v>25</v>
      </c>
      <c r="Q10" s="65">
        <v>40</v>
      </c>
      <c r="S10" s="65">
        <v>20</v>
      </c>
      <c r="U10" s="65">
        <v>20</v>
      </c>
      <c r="V10" s="65">
        <v>40</v>
      </c>
      <c r="W10" s="65">
        <v>40</v>
      </c>
      <c r="X10" s="65">
        <v>60</v>
      </c>
      <c r="Y10" s="65">
        <v>15</v>
      </c>
    </row>
    <row r="11" spans="1:25" ht="18.75" customHeight="1" x14ac:dyDescent="0.25">
      <c r="A11" s="65" t="s">
        <v>202</v>
      </c>
      <c r="D11" s="6">
        <v>42.858600000000003</v>
      </c>
      <c r="F11" s="65">
        <v>37.499000000000002</v>
      </c>
      <c r="H11" s="65">
        <v>36.456848175615001</v>
      </c>
      <c r="J11" s="65">
        <v>36.529154647177002</v>
      </c>
      <c r="L11" s="65">
        <v>36.516002327768</v>
      </c>
      <c r="N11" s="65">
        <v>36.516002327768</v>
      </c>
      <c r="R11" s="65">
        <v>36.395112993696998</v>
      </c>
      <c r="T11" s="65">
        <v>35.634290645130001</v>
      </c>
    </row>
    <row r="12" spans="1:25" ht="18.75" customHeight="1" x14ac:dyDescent="0.25">
      <c r="A12" s="65" t="s">
        <v>244</v>
      </c>
      <c r="D12" s="6">
        <v>2.3088000000000002</v>
      </c>
      <c r="F12" s="65">
        <v>2.3472</v>
      </c>
      <c r="H12" s="65">
        <v>2.3195021196750001</v>
      </c>
      <c r="J12" s="65">
        <v>2.3023996572029999</v>
      </c>
      <c r="L12" s="65">
        <v>2.3016114671389998</v>
      </c>
      <c r="N12" s="65">
        <v>2.3016114671389998</v>
      </c>
      <c r="R12" s="65">
        <v>2.2962706329790001</v>
      </c>
      <c r="T12" s="65">
        <v>2.264282433065</v>
      </c>
    </row>
    <row r="16" spans="1:25" ht="18.75" customHeight="1" x14ac:dyDescent="0.25">
      <c r="L16" s="65">
        <v>0.24199999999999999</v>
      </c>
    </row>
    <row r="17" spans="12:12" ht="18.75" customHeight="1" x14ac:dyDescent="0.25">
      <c r="L17" s="65">
        <v>2.4829371123240001</v>
      </c>
    </row>
    <row r="18" spans="12:12" ht="18.75" customHeight="1" x14ac:dyDescent="0.25">
      <c r="L18" s="65">
        <v>34.66922632248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Description</vt:lpstr>
      <vt:lpstr>mydata</vt:lpstr>
      <vt:lpstr>V1</vt:lpstr>
      <vt:lpstr>identical</vt:lpstr>
      <vt:lpstr>identical calculation </vt:lpstr>
      <vt:lpstr>coefs&amp;wald</vt:lpstr>
      <vt:lpstr>tick 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Hankui Wang</dc:creator>
  <cp:lastModifiedBy>Hankui Wang</cp:lastModifiedBy>
  <dcterms:created xsi:type="dcterms:W3CDTF">2015-06-05T18:17:20Z</dcterms:created>
  <dcterms:modified xsi:type="dcterms:W3CDTF">2022-12-29T10:11:47Z</dcterms:modified>
</cp:coreProperties>
</file>