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ariate_data" sheetId="1" r:id="rId4"/>
    <sheet state="visible" name="summary_stats" sheetId="2" r:id="rId5"/>
    <sheet state="visible" name="vikbala_data" sheetId="3" r:id="rId6"/>
    <sheet state="visible" name="eawerner_data" sheetId="4" r:id="rId7"/>
    <sheet state="visible" name="neyan_data" sheetId="5" r:id="rId8"/>
    <sheet state="visible" name="combined_raw_data" sheetId="6" r:id="rId9"/>
  </sheets>
  <definedNames/>
  <calcPr/>
  <extLst>
    <ext uri="GoogleSheetsCustomDataVersion2">
      <go:sheetsCustomData xmlns:go="http://customooxmlschemas.google.com/" r:id="rId10" roundtripDataChecksum="CYrQ0eBhNVN4dR0CDq1N3UFUHoLx0+JaTstakEqfFNo="/>
    </ext>
  </extLst>
</workbook>
</file>

<file path=xl/sharedStrings.xml><?xml version="1.0" encoding="utf-8"?>
<sst xmlns="http://schemas.openxmlformats.org/spreadsheetml/2006/main" count="1018" uniqueCount="284">
  <si>
    <t>ID</t>
  </si>
  <si>
    <t>workmate</t>
  </si>
  <si>
    <t>academic</t>
  </si>
  <si>
    <t>non-academic</t>
  </si>
  <si>
    <t>pets</t>
  </si>
  <si>
    <t>sex</t>
  </si>
  <si>
    <t>age</t>
  </si>
  <si>
    <t>course hours</t>
  </si>
  <si>
    <t>degree</t>
  </si>
  <si>
    <t>job</t>
  </si>
  <si>
    <t>siblings</t>
  </si>
  <si>
    <t>apps</t>
  </si>
  <si>
    <t>devices</t>
  </si>
  <si>
    <t>procrastination</t>
  </si>
  <si>
    <t>team</t>
  </si>
  <si>
    <t>vikbala</t>
  </si>
  <si>
    <t>VENTURE</t>
  </si>
  <si>
    <t>eawerner</t>
  </si>
  <si>
    <t>neyan</t>
  </si>
  <si>
    <t>Pickups</t>
  </si>
  <si>
    <t>Num.Classes</t>
  </si>
  <si>
    <t>Hrs.Classes</t>
  </si>
  <si>
    <t>Total.ST.min</t>
  </si>
  <si>
    <t>Mean</t>
  </si>
  <si>
    <t>all</t>
  </si>
  <si>
    <t>Q1</t>
  </si>
  <si>
    <t>Median</t>
  </si>
  <si>
    <t>Q3</t>
  </si>
  <si>
    <t>Min</t>
  </si>
  <si>
    <t>Max</t>
  </si>
  <si>
    <t>Variance</t>
  </si>
  <si>
    <t>Sample Size</t>
  </si>
  <si>
    <t>Date</t>
  </si>
  <si>
    <t>Total.ST</t>
  </si>
  <si>
    <t>Social.ST</t>
  </si>
  <si>
    <t>Social.ST.min</t>
  </si>
  <si>
    <t>Pickup.1st</t>
  </si>
  <si>
    <t>DPSST</t>
  </si>
  <si>
    <t>DDPU</t>
  </si>
  <si>
    <t>8h54m</t>
  </si>
  <si>
    <t>5h47m</t>
  </si>
  <si>
    <t>5h35m</t>
  </si>
  <si>
    <t>2h22m</t>
  </si>
  <si>
    <t>7h</t>
  </si>
  <si>
    <t>2h29m</t>
  </si>
  <si>
    <t>56m</t>
  </si>
  <si>
    <t>15m</t>
  </si>
  <si>
    <t>6h3m</t>
  </si>
  <si>
    <t>2h53m</t>
  </si>
  <si>
    <t>9h25m</t>
  </si>
  <si>
    <t>3h24m</t>
  </si>
  <si>
    <t>5h16m</t>
  </si>
  <si>
    <t>2h11m</t>
  </si>
  <si>
    <t>4h33m</t>
  </si>
  <si>
    <t>2h21m</t>
  </si>
  <si>
    <t>4h58m</t>
  </si>
  <si>
    <t>3h36m</t>
  </si>
  <si>
    <t>5h39m</t>
  </si>
  <si>
    <t>3h53m</t>
  </si>
  <si>
    <t>5h42m</t>
  </si>
  <si>
    <t>3h44m</t>
  </si>
  <si>
    <t>3h11m</t>
  </si>
  <si>
    <t>36m</t>
  </si>
  <si>
    <t>8h3m</t>
  </si>
  <si>
    <t>3h46m</t>
  </si>
  <si>
    <t>3h19m</t>
  </si>
  <si>
    <t>1h22m</t>
  </si>
  <si>
    <t>5h1m</t>
  </si>
  <si>
    <t>2h44m</t>
  </si>
  <si>
    <t>1h</t>
  </si>
  <si>
    <t>5h21m</t>
  </si>
  <si>
    <t>1h8m</t>
  </si>
  <si>
    <t>5h28m</t>
  </si>
  <si>
    <t>3h15m</t>
  </si>
  <si>
    <t>2h41m</t>
  </si>
  <si>
    <t>1h50m</t>
  </si>
  <si>
    <t>2h33m</t>
  </si>
  <si>
    <t>1h39m</t>
  </si>
  <si>
    <t>4h</t>
  </si>
  <si>
    <t>2h27m</t>
  </si>
  <si>
    <t>1h24m</t>
  </si>
  <si>
    <t>5h40m</t>
  </si>
  <si>
    <t>3h5m</t>
  </si>
  <si>
    <t>5h22m</t>
  </si>
  <si>
    <t>2h2m</t>
  </si>
  <si>
    <t>1h35m</t>
  </si>
  <si>
    <t>45m</t>
  </si>
  <si>
    <t>2h19m</t>
  </si>
  <si>
    <t>3h16m</t>
  </si>
  <si>
    <t>1h42m</t>
  </si>
  <si>
    <t>4h39m</t>
  </si>
  <si>
    <t>2h32m</t>
  </si>
  <si>
    <t>4h1m</t>
  </si>
  <si>
    <t>2h36m</t>
  </si>
  <si>
    <t>4h54m</t>
  </si>
  <si>
    <t>1h55m</t>
  </si>
  <si>
    <t>3h32m</t>
  </si>
  <si>
    <t>3h17m</t>
  </si>
  <si>
    <t>1h9m</t>
  </si>
  <si>
    <t>3h22m</t>
  </si>
  <si>
    <t>2h16m</t>
  </si>
  <si>
    <t>1h34m</t>
  </si>
  <si>
    <t>1h58m</t>
  </si>
  <si>
    <t>27m</t>
  </si>
  <si>
    <t>4h24m</t>
  </si>
  <si>
    <t>4h25m</t>
  </si>
  <si>
    <t>2h38m</t>
  </si>
  <si>
    <t>2h58m</t>
  </si>
  <si>
    <t>2h25m</t>
  </si>
  <si>
    <t>1h17m</t>
  </si>
  <si>
    <t>1h23m</t>
  </si>
  <si>
    <t>1:12</t>
  </si>
  <si>
    <t>5h54m</t>
  </si>
  <si>
    <t>2h1m</t>
  </si>
  <si>
    <t>0:01</t>
  </si>
  <si>
    <t>3h49m</t>
  </si>
  <si>
    <t>44m</t>
  </si>
  <si>
    <t>0:11</t>
  </si>
  <si>
    <t>7h43m</t>
  </si>
  <si>
    <t>3h3m</t>
  </si>
  <si>
    <t>1:05</t>
  </si>
  <si>
    <t>2h17m</t>
  </si>
  <si>
    <t>58m</t>
  </si>
  <si>
    <t>0:02</t>
  </si>
  <si>
    <t>3h2m</t>
  </si>
  <si>
    <t>0:37</t>
  </si>
  <si>
    <t>12h12m</t>
  </si>
  <si>
    <t>0:00</t>
  </si>
  <si>
    <t>4h10m</t>
  </si>
  <si>
    <t>49m</t>
  </si>
  <si>
    <t>5h4m</t>
  </si>
  <si>
    <t>1h44m</t>
  </si>
  <si>
    <t>0:23</t>
  </si>
  <si>
    <t>8h58m</t>
  </si>
  <si>
    <t>40m</t>
  </si>
  <si>
    <t>0:10</t>
  </si>
  <si>
    <t>4h20m</t>
  </si>
  <si>
    <t>1h43m</t>
  </si>
  <si>
    <t>0:42</t>
  </si>
  <si>
    <t>4h45m</t>
  </si>
  <si>
    <t>1h30m</t>
  </si>
  <si>
    <t>7:58</t>
  </si>
  <si>
    <t>2h7m</t>
  </si>
  <si>
    <t>0:08</t>
  </si>
  <si>
    <t>57m</t>
  </si>
  <si>
    <t>2:39</t>
  </si>
  <si>
    <t>3h35m</t>
  </si>
  <si>
    <t>1h1m</t>
  </si>
  <si>
    <t>0:04</t>
  </si>
  <si>
    <t>5h55m</t>
  </si>
  <si>
    <t>1h7m</t>
  </si>
  <si>
    <t>6h10m</t>
  </si>
  <si>
    <t>1h37m</t>
  </si>
  <si>
    <t>0:07</t>
  </si>
  <si>
    <t>2h4m</t>
  </si>
  <si>
    <t>6h21m</t>
  </si>
  <si>
    <t>2h20m</t>
  </si>
  <si>
    <t>4h59m</t>
  </si>
  <si>
    <t>1h6m</t>
  </si>
  <si>
    <t>3:22</t>
  </si>
  <si>
    <t>4h40m</t>
  </si>
  <si>
    <t>3h26m</t>
  </si>
  <si>
    <t>52m</t>
  </si>
  <si>
    <t>6:20</t>
  </si>
  <si>
    <t>6h20m</t>
  </si>
  <si>
    <t>2h6m</t>
  </si>
  <si>
    <t>5:10</t>
  </si>
  <si>
    <t>6h2m</t>
  </si>
  <si>
    <t>1h33m</t>
  </si>
  <si>
    <t>6:27</t>
  </si>
  <si>
    <t>6h25m</t>
  </si>
  <si>
    <t>0:15</t>
  </si>
  <si>
    <t>8h37m</t>
  </si>
  <si>
    <t>7h28m</t>
  </si>
  <si>
    <t>0:40</t>
  </si>
  <si>
    <t>6h4m</t>
  </si>
  <si>
    <t>6h</t>
  </si>
  <si>
    <t>43m</t>
  </si>
  <si>
    <t>0:26</t>
  </si>
  <si>
    <t>7h8m</t>
  </si>
  <si>
    <t>1h14m</t>
  </si>
  <si>
    <t>6:35</t>
  </si>
  <si>
    <t>6h24m</t>
  </si>
  <si>
    <t>1h25m</t>
  </si>
  <si>
    <t>5h45m</t>
  </si>
  <si>
    <t>5h27m</t>
  </si>
  <si>
    <t>1h15</t>
  </si>
  <si>
    <t>7h30m</t>
  </si>
  <si>
    <t>3:36</t>
  </si>
  <si>
    <t>5h25m</t>
  </si>
  <si>
    <t>5h</t>
  </si>
  <si>
    <t>1h13m</t>
  </si>
  <si>
    <t>6h33m</t>
  </si>
  <si>
    <t>1h15m</t>
  </si>
  <si>
    <t>5h7m</t>
  </si>
  <si>
    <t>1:57</t>
  </si>
  <si>
    <t>4h55m</t>
  </si>
  <si>
    <t>1h41m</t>
  </si>
  <si>
    <t>0:38</t>
  </si>
  <si>
    <t>1h16m</t>
  </si>
  <si>
    <t>4h29m</t>
  </si>
  <si>
    <t>1h51m</t>
  </si>
  <si>
    <t>1h38m</t>
  </si>
  <si>
    <t>6h17m</t>
  </si>
  <si>
    <t>4h3m</t>
  </si>
  <si>
    <t>4h12m</t>
  </si>
  <si>
    <t>8h0m</t>
  </si>
  <si>
    <t>5h52m</t>
  </si>
  <si>
    <t>7h44m</t>
  </si>
  <si>
    <t>1h46m</t>
  </si>
  <si>
    <t>10h27m</t>
  </si>
  <si>
    <t>4h28m</t>
  </si>
  <si>
    <t>5h2m</t>
  </si>
  <si>
    <t>5h50m</t>
  </si>
  <si>
    <t>2h35m</t>
  </si>
  <si>
    <t>8h5m</t>
  </si>
  <si>
    <t>1/13/2024</t>
  </si>
  <si>
    <t>7h59m</t>
  </si>
  <si>
    <t>3h43m</t>
  </si>
  <si>
    <t>1/14/2024</t>
  </si>
  <si>
    <t>12h40m</t>
  </si>
  <si>
    <t>3h47m</t>
  </si>
  <si>
    <t>1/15/2024</t>
  </si>
  <si>
    <t>11h34m</t>
  </si>
  <si>
    <t>4h8m</t>
  </si>
  <si>
    <t>1/16/2024</t>
  </si>
  <si>
    <t>9h20m</t>
  </si>
  <si>
    <t>1/17/2024</t>
  </si>
  <si>
    <t>9h28m</t>
  </si>
  <si>
    <t>3h0m</t>
  </si>
  <si>
    <t>1/18/2024</t>
  </si>
  <si>
    <t>9h49m</t>
  </si>
  <si>
    <t>3h45m</t>
  </si>
  <si>
    <t>1/19/2024</t>
  </si>
  <si>
    <t>8h25m</t>
  </si>
  <si>
    <t>1/20/2024</t>
  </si>
  <si>
    <t>7h13m</t>
  </si>
  <si>
    <t>1/21/2024</t>
  </si>
  <si>
    <t>8h33m</t>
  </si>
  <si>
    <t>5h5m</t>
  </si>
  <si>
    <t>1/22/2024</t>
  </si>
  <si>
    <t>6h22m</t>
  </si>
  <si>
    <t>1/23/2024</t>
  </si>
  <si>
    <t>8h41m</t>
  </si>
  <si>
    <t>1/24/2024</t>
  </si>
  <si>
    <t>7h4m</t>
  </si>
  <si>
    <t>3h7m</t>
  </si>
  <si>
    <t>1/25/2024</t>
  </si>
  <si>
    <t>6h51m</t>
  </si>
  <si>
    <t>2h46m</t>
  </si>
  <si>
    <t>1/26/2024</t>
  </si>
  <si>
    <t>9h52m</t>
  </si>
  <si>
    <t>3h29m</t>
  </si>
  <si>
    <t>1/27/2024</t>
  </si>
  <si>
    <t>8h2m</t>
  </si>
  <si>
    <t>4h52m</t>
  </si>
  <si>
    <t>1/28/2024</t>
  </si>
  <si>
    <t>10h44m</t>
  </si>
  <si>
    <t>7h1m</t>
  </si>
  <si>
    <t>1/29/2024</t>
  </si>
  <si>
    <t>4h22m</t>
  </si>
  <si>
    <t>1/30/2024</t>
  </si>
  <si>
    <t>3h9m</t>
  </si>
  <si>
    <t>1/31/2024</t>
  </si>
  <si>
    <t>6h27m</t>
  </si>
  <si>
    <t>3h10m</t>
  </si>
  <si>
    <t>3h23m</t>
  </si>
  <si>
    <t>5h49m</t>
  </si>
  <si>
    <t>2h57m</t>
  </si>
  <si>
    <t>9h33m</t>
  </si>
  <si>
    <t>5h15m</t>
  </si>
  <si>
    <t>5h18m</t>
  </si>
  <si>
    <t>3h30m</t>
  </si>
  <si>
    <t>6h54m</t>
  </si>
  <si>
    <t>2h52m</t>
  </si>
  <si>
    <t>3h1m</t>
  </si>
  <si>
    <t>8h59m</t>
  </si>
  <si>
    <t>3h39m</t>
  </si>
  <si>
    <t>9h24m</t>
  </si>
  <si>
    <t>2h55m</t>
  </si>
  <si>
    <t>6h29m</t>
  </si>
  <si>
    <t>3h27n</t>
  </si>
  <si>
    <t>2/13/2024</t>
  </si>
  <si>
    <t>5h57m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</si>
</sst>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d/m/yyyy"/>
    <numFmt numFmtId="166" formatCode="hh:mm"/>
    <numFmt numFmtId="167" formatCode="0.0000"/>
  </numFmts>
  <fonts count="5">
    <font>
      <sz val="12.0"/>
      <color theme="1"/>
      <name val="Calibri"/>
      <scheme val="minor"/>
    </font>
    <font>
      <b/>
      <sz val="11.0"/>
      <color rgb="FF000000"/>
      <name val="Calibri"/>
      <scheme val="minor"/>
    </font>
    <font>
      <sz val="11.0"/>
      <color rgb="FF000000"/>
      <name val="Calibri"/>
      <scheme val="minor"/>
    </font>
    <font>
      <b/>
      <sz val="11.0"/>
      <color theme="1"/>
      <name val="Calibri"/>
      <scheme val="minor"/>
    </font>
    <font>
      <sz val="11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49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2" numFmtId="166" xfId="0" applyAlignment="1" applyFont="1" applyNumberFormat="1">
      <alignment horizontal="left" vertical="bottom"/>
    </xf>
    <xf borderId="0" fillId="0" fontId="2" numFmtId="167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3.78"/>
    <col customWidth="1" min="5" max="7" width="10.56"/>
    <col customWidth="1" min="8" max="8" width="13.78"/>
    <col customWidth="1" min="9" max="13" width="10.56"/>
    <col customWidth="1" min="14" max="14" width="13.67"/>
    <col customWidth="1" min="1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15</v>
      </c>
      <c r="B2" s="2">
        <v>0.0</v>
      </c>
      <c r="C2" s="2">
        <v>0.0</v>
      </c>
      <c r="D2" s="2">
        <v>0.0</v>
      </c>
      <c r="E2" s="2">
        <v>0.0</v>
      </c>
      <c r="F2" s="2">
        <v>1.0</v>
      </c>
      <c r="G2" s="2">
        <v>21.0</v>
      </c>
      <c r="H2" s="2">
        <v>10.0</v>
      </c>
      <c r="I2" s="2">
        <v>1.0</v>
      </c>
      <c r="J2" s="2">
        <v>1.0</v>
      </c>
      <c r="K2" s="2">
        <v>1.0</v>
      </c>
      <c r="L2" s="2">
        <v>3.0</v>
      </c>
      <c r="M2" s="2">
        <v>2.0</v>
      </c>
      <c r="N2" s="2">
        <v>24.0</v>
      </c>
      <c r="O2" s="2" t="s">
        <v>16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 t="s">
        <v>17</v>
      </c>
      <c r="B3" s="2">
        <v>0.0</v>
      </c>
      <c r="C3" s="2">
        <v>0.0</v>
      </c>
      <c r="D3" s="2">
        <v>0.0</v>
      </c>
      <c r="E3" s="2">
        <v>1.0</v>
      </c>
      <c r="F3" s="2">
        <v>1.0</v>
      </c>
      <c r="G3" s="2">
        <v>23.0</v>
      </c>
      <c r="H3" s="2">
        <v>13.0</v>
      </c>
      <c r="I3" s="2">
        <v>1.0</v>
      </c>
      <c r="J3" s="2">
        <v>1.0</v>
      </c>
      <c r="K3" s="2">
        <v>1.0</v>
      </c>
      <c r="L3" s="2">
        <v>3.0</v>
      </c>
      <c r="M3" s="2">
        <v>2.0</v>
      </c>
      <c r="N3" s="2">
        <v>37.0</v>
      </c>
      <c r="O3" s="2" t="s">
        <v>16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 t="s">
        <v>18</v>
      </c>
      <c r="B4" s="2">
        <v>0.0</v>
      </c>
      <c r="C4" s="2">
        <v>0.0</v>
      </c>
      <c r="D4" s="2">
        <v>0.0</v>
      </c>
      <c r="E4" s="2">
        <v>1.0</v>
      </c>
      <c r="F4" s="2">
        <v>0.0</v>
      </c>
      <c r="G4" s="2">
        <v>25.0</v>
      </c>
      <c r="H4" s="2">
        <v>13.0</v>
      </c>
      <c r="I4" s="2">
        <v>1.0</v>
      </c>
      <c r="J4" s="2">
        <v>0.0</v>
      </c>
      <c r="K4" s="2">
        <v>0.0</v>
      </c>
      <c r="L4" s="2">
        <v>3.0</v>
      </c>
      <c r="M4" s="2">
        <v>3.0</v>
      </c>
      <c r="N4" s="2">
        <v>38.0</v>
      </c>
      <c r="O4" s="2" t="s">
        <v>16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1.89"/>
    <col customWidth="1" min="3" max="3" width="12.44"/>
    <col customWidth="1" min="4" max="4" width="11.89"/>
    <col customWidth="1" min="5" max="5" width="12.11"/>
    <col customWidth="1" min="6" max="6" width="12.33"/>
  </cols>
  <sheetData>
    <row r="1">
      <c r="A1" s="4"/>
      <c r="B1" s="5" t="s">
        <v>19</v>
      </c>
      <c r="C1" s="5" t="s">
        <v>20</v>
      </c>
      <c r="D1" s="5" t="s">
        <v>21</v>
      </c>
      <c r="E1" s="6" t="s">
        <v>22</v>
      </c>
      <c r="F1" s="5" t="s">
        <v>0</v>
      </c>
    </row>
    <row r="2">
      <c r="A2" s="5" t="s">
        <v>23</v>
      </c>
      <c r="B2" s="7">
        <v>109.6</v>
      </c>
      <c r="C2" s="7">
        <v>0.7778</v>
      </c>
      <c r="D2" s="7">
        <v>1.218</v>
      </c>
      <c r="E2" s="7">
        <v>351.1</v>
      </c>
      <c r="F2" s="7" t="s">
        <v>24</v>
      </c>
    </row>
    <row r="3">
      <c r="A3" s="5" t="s">
        <v>25</v>
      </c>
      <c r="B3" s="7">
        <v>78.0</v>
      </c>
      <c r="C3" s="7">
        <v>0.0</v>
      </c>
      <c r="D3" s="7">
        <v>0.0</v>
      </c>
      <c r="E3" s="7">
        <v>260.5</v>
      </c>
      <c r="F3" s="7" t="s">
        <v>24</v>
      </c>
    </row>
    <row r="4">
      <c r="A4" s="5" t="s">
        <v>26</v>
      </c>
      <c r="B4" s="7">
        <v>106.5</v>
      </c>
      <c r="C4" s="7">
        <v>0.0</v>
      </c>
      <c r="D4" s="7">
        <v>0.0</v>
      </c>
      <c r="E4" s="7">
        <v>340.0</v>
      </c>
      <c r="F4" s="7" t="s">
        <v>24</v>
      </c>
    </row>
    <row r="5">
      <c r="A5" s="5" t="s">
        <v>27</v>
      </c>
      <c r="B5" s="7">
        <v>133.0</v>
      </c>
      <c r="C5" s="7">
        <v>2.0</v>
      </c>
      <c r="D5" s="7">
        <v>3.0</v>
      </c>
      <c r="E5" s="7">
        <v>424.0</v>
      </c>
      <c r="F5" s="7" t="s">
        <v>24</v>
      </c>
    </row>
    <row r="6">
      <c r="A6" s="5" t="s">
        <v>28</v>
      </c>
      <c r="B6" s="7">
        <v>44.0</v>
      </c>
      <c r="C6" s="7">
        <v>0.0</v>
      </c>
      <c r="D6" s="7">
        <v>0.0</v>
      </c>
      <c r="E6" s="7">
        <v>56.0</v>
      </c>
      <c r="F6" s="7" t="s">
        <v>24</v>
      </c>
    </row>
    <row r="7">
      <c r="A7" s="5" t="s">
        <v>29</v>
      </c>
      <c r="B7" s="7">
        <v>235.0</v>
      </c>
      <c r="C7" s="7">
        <v>2.0</v>
      </c>
      <c r="D7" s="7">
        <v>3.5</v>
      </c>
      <c r="E7" s="7">
        <v>760.0</v>
      </c>
      <c r="F7" s="7" t="s">
        <v>24</v>
      </c>
    </row>
    <row r="8">
      <c r="A8" s="5" t="s">
        <v>30</v>
      </c>
      <c r="B8" s="7">
        <v>1590.929</v>
      </c>
      <c r="C8" s="7">
        <v>0.8302</v>
      </c>
      <c r="D8" s="7">
        <v>2.086</v>
      </c>
      <c r="E8" s="7">
        <v>18046.54</v>
      </c>
      <c r="F8" s="7" t="s">
        <v>24</v>
      </c>
    </row>
    <row r="9">
      <c r="A9" s="5" t="s">
        <v>31</v>
      </c>
      <c r="B9" s="7">
        <v>126.0</v>
      </c>
      <c r="C9" s="7">
        <v>126.0</v>
      </c>
      <c r="D9" s="7">
        <v>126.0</v>
      </c>
      <c r="E9" s="7">
        <v>126.0</v>
      </c>
      <c r="F9" s="7" t="s">
        <v>24</v>
      </c>
    </row>
    <row r="10">
      <c r="A10" s="5" t="s">
        <v>23</v>
      </c>
      <c r="B10" s="7">
        <v>81.119</v>
      </c>
      <c r="C10" s="7">
        <v>0.7857</v>
      </c>
      <c r="D10" s="7">
        <v>1.131</v>
      </c>
      <c r="E10" s="7">
        <v>264.381</v>
      </c>
      <c r="F10" s="7" t="s">
        <v>15</v>
      </c>
    </row>
    <row r="11">
      <c r="A11" s="5" t="s">
        <v>25</v>
      </c>
      <c r="B11" s="7">
        <v>58.25</v>
      </c>
      <c r="C11" s="7">
        <v>0.0</v>
      </c>
      <c r="D11" s="7">
        <v>0.0</v>
      </c>
      <c r="E11" s="4">
        <v>196.25</v>
      </c>
      <c r="F11" s="7" t="s">
        <v>15</v>
      </c>
    </row>
    <row r="12">
      <c r="A12" s="5" t="s">
        <v>26</v>
      </c>
      <c r="B12" s="4">
        <v>76.5</v>
      </c>
      <c r="C12" s="7">
        <v>1.0</v>
      </c>
      <c r="D12" s="7">
        <v>1.5</v>
      </c>
      <c r="E12" s="4">
        <v>252.5</v>
      </c>
      <c r="F12" s="7" t="s">
        <v>15</v>
      </c>
    </row>
    <row r="13">
      <c r="A13" s="5" t="s">
        <v>27</v>
      </c>
      <c r="B13" s="7">
        <v>102.75</v>
      </c>
      <c r="C13" s="7">
        <v>1.0</v>
      </c>
      <c r="D13" s="7">
        <v>1.5</v>
      </c>
      <c r="E13" s="4">
        <v>326.5</v>
      </c>
      <c r="F13" s="7" t="s">
        <v>15</v>
      </c>
    </row>
    <row r="14">
      <c r="A14" s="5" t="s">
        <v>28</v>
      </c>
      <c r="B14" s="7">
        <v>44.0</v>
      </c>
      <c r="C14" s="7">
        <v>0.0</v>
      </c>
      <c r="D14" s="7">
        <v>0.0</v>
      </c>
      <c r="E14" s="7">
        <v>56.0</v>
      </c>
      <c r="F14" s="7" t="s">
        <v>15</v>
      </c>
    </row>
    <row r="15">
      <c r="A15" s="5" t="s">
        <v>29</v>
      </c>
      <c r="B15" s="7">
        <v>140.0</v>
      </c>
      <c r="C15" s="7">
        <v>2.0</v>
      </c>
      <c r="D15" s="7">
        <v>3.0</v>
      </c>
      <c r="E15" s="7">
        <v>565.0</v>
      </c>
      <c r="F15" s="7" t="s">
        <v>15</v>
      </c>
    </row>
    <row r="16">
      <c r="A16" s="5" t="s">
        <v>30</v>
      </c>
      <c r="B16" s="7">
        <v>689.1806</v>
      </c>
      <c r="C16" s="7">
        <v>0.6115</v>
      </c>
      <c r="D16" s="7">
        <v>1.2202</v>
      </c>
      <c r="E16" s="7">
        <v>12042.144</v>
      </c>
      <c r="F16" s="7" t="s">
        <v>15</v>
      </c>
    </row>
    <row r="17">
      <c r="A17" s="5" t="s">
        <v>31</v>
      </c>
      <c r="B17" s="7">
        <v>42.0</v>
      </c>
      <c r="C17" s="7">
        <v>42.0</v>
      </c>
      <c r="D17" s="7">
        <v>42.0</v>
      </c>
      <c r="E17" s="7">
        <v>42.0</v>
      </c>
      <c r="F17" s="7" t="s">
        <v>15</v>
      </c>
    </row>
    <row r="18">
      <c r="A18" s="5" t="s">
        <v>23</v>
      </c>
      <c r="B18" s="7">
        <v>129.5476</v>
      </c>
      <c r="C18" s="7">
        <v>0.881</v>
      </c>
      <c r="D18" s="7">
        <v>1.4405</v>
      </c>
      <c r="E18" s="7">
        <v>338.881</v>
      </c>
      <c r="F18" s="7" t="s">
        <v>17</v>
      </c>
    </row>
    <row r="19">
      <c r="A19" s="5" t="s">
        <v>25</v>
      </c>
      <c r="B19" s="4">
        <v>108.75</v>
      </c>
      <c r="C19" s="7">
        <v>0.0</v>
      </c>
      <c r="D19" s="7">
        <v>0.0</v>
      </c>
      <c r="E19" s="4">
        <v>281.25</v>
      </c>
      <c r="F19" s="7" t="s">
        <v>17</v>
      </c>
    </row>
    <row r="20">
      <c r="A20" s="5" t="s">
        <v>26</v>
      </c>
      <c r="B20" s="4">
        <v>130.5</v>
      </c>
      <c r="C20" s="7">
        <v>0.0</v>
      </c>
      <c r="D20" s="7">
        <v>0.0</v>
      </c>
      <c r="E20" s="4">
        <v>333.5</v>
      </c>
      <c r="F20" s="7" t="s">
        <v>17</v>
      </c>
    </row>
    <row r="21">
      <c r="A21" s="5" t="s">
        <v>27</v>
      </c>
      <c r="B21" s="4">
        <v>141.5</v>
      </c>
      <c r="C21" s="7">
        <v>2.0</v>
      </c>
      <c r="D21" s="7">
        <v>3.0</v>
      </c>
      <c r="E21" s="4">
        <v>380.75</v>
      </c>
      <c r="F21" s="7" t="s">
        <v>17</v>
      </c>
    </row>
    <row r="22">
      <c r="A22" s="5" t="s">
        <v>28</v>
      </c>
      <c r="B22" s="7">
        <v>73.0</v>
      </c>
      <c r="C22" s="7">
        <v>0.0</v>
      </c>
      <c r="D22" s="7">
        <v>0.0</v>
      </c>
      <c r="E22" s="7">
        <v>137.0</v>
      </c>
      <c r="F22" s="7" t="s">
        <v>17</v>
      </c>
    </row>
    <row r="23">
      <c r="A23" s="5" t="s">
        <v>29</v>
      </c>
      <c r="B23" s="7">
        <v>194.0</v>
      </c>
      <c r="C23" s="7">
        <v>2.0</v>
      </c>
      <c r="D23" s="7">
        <v>3.5</v>
      </c>
      <c r="E23" s="7">
        <v>732.0</v>
      </c>
      <c r="F23" s="7" t="s">
        <v>17</v>
      </c>
    </row>
    <row r="24">
      <c r="A24" s="5" t="s">
        <v>30</v>
      </c>
      <c r="B24" s="7">
        <v>762.2538</v>
      </c>
      <c r="C24" s="7">
        <v>0.9855</v>
      </c>
      <c r="D24" s="7">
        <v>2.6366</v>
      </c>
      <c r="E24" s="7">
        <v>11034.0587</v>
      </c>
      <c r="F24" s="7" t="s">
        <v>17</v>
      </c>
    </row>
    <row r="25">
      <c r="A25" s="5" t="s">
        <v>31</v>
      </c>
      <c r="B25" s="7">
        <v>42.0</v>
      </c>
      <c r="C25" s="7">
        <v>42.0</v>
      </c>
      <c r="D25" s="7">
        <v>42.0</v>
      </c>
      <c r="E25" s="7">
        <v>42.0</v>
      </c>
      <c r="F25" s="7" t="s">
        <v>17</v>
      </c>
    </row>
    <row r="26">
      <c r="A26" s="5" t="s">
        <v>23</v>
      </c>
      <c r="B26" s="7">
        <v>118.1429</v>
      </c>
      <c r="C26" s="7">
        <v>0.6667</v>
      </c>
      <c r="D26" s="7">
        <v>1.0833</v>
      </c>
      <c r="E26" s="7">
        <v>450.119</v>
      </c>
      <c r="F26" s="7" t="s">
        <v>18</v>
      </c>
    </row>
    <row r="27">
      <c r="A27" s="5" t="s">
        <v>25</v>
      </c>
      <c r="B27" s="7">
        <v>87.0</v>
      </c>
      <c r="C27" s="7">
        <v>0.0</v>
      </c>
      <c r="D27" s="7">
        <v>0.0</v>
      </c>
      <c r="E27" s="4">
        <v>357.75</v>
      </c>
      <c r="F27" s="7" t="s">
        <v>18</v>
      </c>
    </row>
    <row r="28">
      <c r="A28" s="5" t="s">
        <v>26</v>
      </c>
      <c r="B28" s="4">
        <v>105.5</v>
      </c>
      <c r="C28" s="7">
        <v>0.0</v>
      </c>
      <c r="D28" s="7">
        <v>0.0</v>
      </c>
      <c r="E28" s="4">
        <v>428.5</v>
      </c>
      <c r="F28" s="7" t="s">
        <v>18</v>
      </c>
    </row>
    <row r="29">
      <c r="A29" s="5" t="s">
        <v>27</v>
      </c>
      <c r="B29" s="7">
        <v>137.0</v>
      </c>
      <c r="C29" s="7">
        <v>2.0</v>
      </c>
      <c r="D29" s="7">
        <v>3.0</v>
      </c>
      <c r="E29" s="4">
        <v>544.25</v>
      </c>
      <c r="F29" s="7" t="s">
        <v>18</v>
      </c>
    </row>
    <row r="30">
      <c r="A30" s="5" t="s">
        <v>28</v>
      </c>
      <c r="B30" s="7">
        <v>60.0</v>
      </c>
      <c r="C30" s="7">
        <v>0.0</v>
      </c>
      <c r="D30" s="7">
        <v>0.0</v>
      </c>
      <c r="E30" s="7">
        <v>204.0</v>
      </c>
      <c r="F30" s="7" t="s">
        <v>18</v>
      </c>
    </row>
    <row r="31">
      <c r="A31" s="5" t="s">
        <v>29</v>
      </c>
      <c r="B31" s="7">
        <v>235.0</v>
      </c>
      <c r="C31" s="7">
        <v>2.0</v>
      </c>
      <c r="D31" s="7">
        <v>3.5</v>
      </c>
      <c r="E31" s="7">
        <v>760.0</v>
      </c>
      <c r="F31" s="7" t="s">
        <v>18</v>
      </c>
    </row>
    <row r="32">
      <c r="A32" s="5" t="s">
        <v>30</v>
      </c>
      <c r="B32" s="7">
        <v>2085.6376</v>
      </c>
      <c r="C32" s="7">
        <v>0.9106</v>
      </c>
      <c r="D32" s="7">
        <v>2.4258</v>
      </c>
      <c r="E32" s="7">
        <v>15140.8391</v>
      </c>
      <c r="F32" s="7" t="s">
        <v>18</v>
      </c>
    </row>
    <row r="33">
      <c r="A33" s="5" t="s">
        <v>31</v>
      </c>
      <c r="B33" s="7">
        <v>42.0</v>
      </c>
      <c r="C33" s="7">
        <v>42.0</v>
      </c>
      <c r="D33" s="7">
        <v>42.0</v>
      </c>
      <c r="E33" s="7">
        <v>42.0</v>
      </c>
      <c r="F33" s="7" t="s">
        <v>18</v>
      </c>
    </row>
    <row r="34">
      <c r="A34" s="4"/>
      <c r="B34" s="4"/>
      <c r="C34" s="4"/>
      <c r="D34" s="4"/>
      <c r="E34" s="4"/>
      <c r="F34" s="4"/>
    </row>
    <row r="35">
      <c r="A35" s="4"/>
      <c r="B35" s="4"/>
      <c r="C35" s="4"/>
      <c r="D35" s="4"/>
      <c r="E35" s="4"/>
      <c r="F35" s="4"/>
    </row>
    <row r="36">
      <c r="A36" s="4"/>
      <c r="B36" s="4"/>
      <c r="C36" s="4"/>
      <c r="D36" s="4"/>
      <c r="E36" s="4"/>
      <c r="F36" s="4"/>
    </row>
    <row r="37">
      <c r="A37" s="4"/>
      <c r="B37" s="4"/>
      <c r="C37" s="4"/>
      <c r="D37" s="4"/>
      <c r="E37" s="4"/>
      <c r="F37" s="4"/>
    </row>
    <row r="38">
      <c r="A38" s="4"/>
      <c r="B38" s="4"/>
      <c r="C38" s="4"/>
      <c r="D38" s="4"/>
      <c r="E38" s="4"/>
      <c r="F38" s="4"/>
    </row>
    <row r="39">
      <c r="A39" s="4"/>
      <c r="B39" s="4"/>
      <c r="C39" s="4"/>
      <c r="D39" s="4"/>
      <c r="E39" s="4"/>
      <c r="F39" s="4"/>
    </row>
    <row r="40">
      <c r="A40" s="4"/>
      <c r="B40" s="4"/>
      <c r="C40" s="4"/>
      <c r="D40" s="4"/>
      <c r="E40" s="4"/>
      <c r="F40" s="4"/>
    </row>
    <row r="41">
      <c r="A41" s="4"/>
      <c r="B41" s="4"/>
      <c r="C41" s="4"/>
      <c r="D41" s="4"/>
      <c r="E41" s="4"/>
      <c r="F41" s="4"/>
    </row>
    <row r="42">
      <c r="A42" s="4"/>
      <c r="B42" s="4"/>
      <c r="C42" s="4"/>
      <c r="D42" s="4"/>
      <c r="E42" s="4"/>
      <c r="F42" s="4"/>
    </row>
    <row r="43">
      <c r="A43" s="4"/>
      <c r="B43" s="4"/>
      <c r="C43" s="4"/>
      <c r="D43" s="4"/>
      <c r="E43" s="4"/>
      <c r="F43" s="4"/>
    </row>
    <row r="44">
      <c r="A44" s="4"/>
      <c r="B44" s="4"/>
      <c r="C44" s="4"/>
      <c r="D44" s="4"/>
      <c r="E44" s="4"/>
      <c r="F44" s="4"/>
    </row>
    <row r="45">
      <c r="A45" s="4"/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4"/>
      <c r="B47" s="4"/>
      <c r="C47" s="4"/>
      <c r="D47" s="4"/>
      <c r="E47" s="4"/>
      <c r="F47" s="4"/>
    </row>
    <row r="48">
      <c r="A48" s="4"/>
      <c r="B48" s="4"/>
      <c r="C48" s="4"/>
      <c r="D48" s="4"/>
      <c r="E48" s="4"/>
      <c r="F48" s="4"/>
    </row>
    <row r="49">
      <c r="A49" s="4"/>
      <c r="B49" s="4"/>
      <c r="C49" s="4"/>
      <c r="D49" s="4"/>
      <c r="E49" s="4"/>
      <c r="F49" s="4"/>
    </row>
    <row r="50">
      <c r="A50" s="4"/>
      <c r="B50" s="4"/>
      <c r="C50" s="4"/>
      <c r="D50" s="4"/>
      <c r="E50" s="4"/>
      <c r="F50" s="4"/>
    </row>
    <row r="51">
      <c r="A51" s="4"/>
      <c r="B51" s="4"/>
      <c r="C51" s="4"/>
      <c r="D51" s="4"/>
      <c r="E51" s="4"/>
      <c r="F51" s="4"/>
    </row>
    <row r="52">
      <c r="A52" s="4"/>
      <c r="B52" s="4"/>
      <c r="C52" s="4"/>
      <c r="D52" s="4"/>
      <c r="E52" s="4"/>
      <c r="F52" s="4"/>
    </row>
    <row r="53">
      <c r="A53" s="4"/>
      <c r="B53" s="4"/>
      <c r="C53" s="4"/>
      <c r="D53" s="4"/>
      <c r="E53" s="4"/>
      <c r="F53" s="4"/>
    </row>
    <row r="54">
      <c r="A54" s="4"/>
      <c r="B54" s="4"/>
      <c r="C54" s="4"/>
      <c r="D54" s="4"/>
      <c r="E54" s="4"/>
      <c r="F54" s="4"/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7">
      <c r="A57" s="4"/>
      <c r="B57" s="4"/>
      <c r="C57" s="4"/>
      <c r="D57" s="4"/>
      <c r="E57" s="4"/>
      <c r="F57" s="4"/>
    </row>
    <row r="58">
      <c r="A58" s="4"/>
      <c r="B58" s="4"/>
      <c r="C58" s="4"/>
      <c r="D58" s="4"/>
      <c r="E58" s="4"/>
      <c r="F58" s="4"/>
    </row>
    <row r="59">
      <c r="A59" s="4"/>
      <c r="B59" s="4"/>
      <c r="C59" s="4"/>
      <c r="D59" s="4"/>
      <c r="E59" s="4"/>
      <c r="F59" s="4"/>
    </row>
    <row r="60">
      <c r="A60" s="4"/>
      <c r="B60" s="4"/>
      <c r="C60" s="4"/>
      <c r="D60" s="4"/>
      <c r="E60" s="4"/>
      <c r="F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4"/>
      <c r="C63" s="4"/>
      <c r="D63" s="4"/>
      <c r="E63" s="4"/>
      <c r="F63" s="4"/>
    </row>
    <row r="64">
      <c r="A64" s="4"/>
      <c r="B64" s="4"/>
      <c r="C64" s="4"/>
      <c r="D64" s="4"/>
      <c r="E64" s="4"/>
      <c r="F64" s="4"/>
    </row>
    <row r="65">
      <c r="A65" s="4"/>
      <c r="B65" s="4"/>
      <c r="C65" s="4"/>
      <c r="D65" s="4"/>
      <c r="E65" s="4"/>
      <c r="F65" s="4"/>
    </row>
    <row r="66">
      <c r="A66" s="4"/>
      <c r="B66" s="4"/>
      <c r="C66" s="4"/>
      <c r="D66" s="4"/>
      <c r="E66" s="4"/>
      <c r="F66" s="4"/>
    </row>
    <row r="67">
      <c r="A67" s="4"/>
      <c r="B67" s="4"/>
      <c r="C67" s="4"/>
      <c r="D67" s="4"/>
      <c r="E67" s="4"/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  <row r="1000">
      <c r="A1000" s="4"/>
      <c r="B1000" s="4"/>
      <c r="C1000" s="4"/>
      <c r="D1000" s="4"/>
      <c r="E1000" s="4"/>
      <c r="F1000" s="4"/>
    </row>
    <row r="1001">
      <c r="A1001" s="4"/>
      <c r="B1001" s="4"/>
      <c r="C1001" s="4"/>
      <c r="D1001" s="4"/>
      <c r="E1001" s="4"/>
      <c r="F1001" s="4"/>
    </row>
    <row r="1002">
      <c r="A1002" s="4"/>
      <c r="B1002" s="4"/>
      <c r="C1002" s="4"/>
      <c r="D1002" s="4"/>
      <c r="E1002" s="4"/>
      <c r="F1002" s="4"/>
    </row>
    <row r="1003">
      <c r="A1003" s="4"/>
      <c r="B1003" s="4"/>
      <c r="C1003" s="4"/>
      <c r="D1003" s="4"/>
      <c r="E1003" s="4"/>
      <c r="F1003" s="4"/>
    </row>
    <row r="1004">
      <c r="A1004" s="4"/>
      <c r="B1004" s="4"/>
      <c r="C1004" s="4"/>
      <c r="D1004" s="4"/>
      <c r="E1004" s="4"/>
      <c r="F1004" s="4"/>
    </row>
    <row r="1005">
      <c r="A1005" s="4"/>
      <c r="B1005" s="4"/>
      <c r="C1005" s="4"/>
      <c r="D1005" s="4"/>
      <c r="E1005" s="4"/>
      <c r="F1005" s="4"/>
    </row>
    <row r="1006">
      <c r="A1006" s="4"/>
      <c r="B1006" s="4"/>
      <c r="C1006" s="4"/>
      <c r="D1006" s="4"/>
      <c r="E1006" s="4"/>
      <c r="F1006" s="4"/>
    </row>
    <row r="1007">
      <c r="A1007" s="4"/>
      <c r="B1007" s="4"/>
      <c r="C1007" s="4"/>
      <c r="D1007" s="4"/>
      <c r="E1007" s="4"/>
      <c r="F1007" s="4"/>
    </row>
    <row r="1008">
      <c r="A1008" s="4"/>
      <c r="B1008" s="4"/>
      <c r="C1008" s="4"/>
      <c r="D1008" s="4"/>
      <c r="E1008" s="4"/>
      <c r="F1008" s="4"/>
    </row>
    <row r="1009">
      <c r="A1009" s="4"/>
      <c r="B1009" s="4"/>
      <c r="C1009" s="4"/>
      <c r="D1009" s="4"/>
      <c r="E1009" s="4"/>
      <c r="F1009" s="4"/>
    </row>
    <row r="1010">
      <c r="A1010" s="4"/>
      <c r="B1010" s="4"/>
      <c r="C1010" s="4"/>
      <c r="D1010" s="4"/>
      <c r="E1010" s="4"/>
      <c r="F101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10.44"/>
    <col customWidth="1" min="3" max="3" width="10.11"/>
    <col customWidth="1" min="4" max="4" width="11.67"/>
    <col customWidth="1" min="5" max="5" width="11.0"/>
    <col customWidth="1" min="6" max="6" width="12.0"/>
    <col customWidth="1" min="7" max="7" width="9.89"/>
    <col customWidth="1" min="8" max="8" width="10.78"/>
    <col customWidth="1" min="9" max="9" width="12.22"/>
    <col customWidth="1" min="10" max="10" width="12.0"/>
  </cols>
  <sheetData>
    <row r="1">
      <c r="A1" s="8" t="s">
        <v>0</v>
      </c>
      <c r="B1" s="8" t="s">
        <v>32</v>
      </c>
      <c r="C1" s="9" t="s">
        <v>33</v>
      </c>
      <c r="D1" s="8" t="s">
        <v>22</v>
      </c>
      <c r="E1" s="9" t="s">
        <v>34</v>
      </c>
      <c r="F1" s="8" t="s">
        <v>35</v>
      </c>
      <c r="G1" s="8" t="s">
        <v>19</v>
      </c>
      <c r="H1" s="8" t="s">
        <v>36</v>
      </c>
      <c r="I1" s="8" t="s">
        <v>37</v>
      </c>
      <c r="J1" s="8" t="s">
        <v>38</v>
      </c>
      <c r="K1" s="8" t="s">
        <v>20</v>
      </c>
      <c r="L1" s="8" t="s">
        <v>21</v>
      </c>
    </row>
    <row r="2">
      <c r="A2" s="10" t="s">
        <v>15</v>
      </c>
      <c r="B2" s="11">
        <v>45294.0</v>
      </c>
      <c r="C2" s="10" t="s">
        <v>39</v>
      </c>
      <c r="D2" s="10">
        <v>534.0</v>
      </c>
      <c r="E2" s="10" t="s">
        <v>40</v>
      </c>
      <c r="F2" s="10">
        <v>347.0</v>
      </c>
      <c r="G2" s="10">
        <v>46.0</v>
      </c>
      <c r="H2" s="12"/>
      <c r="I2" s="12">
        <f t="shared" ref="I2:I43" si="1">F2/D2</f>
        <v>0.6498127341</v>
      </c>
      <c r="J2" s="12">
        <f t="shared" ref="J2:J43" si="2">D2/G2</f>
        <v>11.60869565</v>
      </c>
      <c r="K2" s="10">
        <v>0.0</v>
      </c>
      <c r="L2" s="10">
        <v>0.0</v>
      </c>
    </row>
    <row r="3">
      <c r="A3" s="10" t="s">
        <v>15</v>
      </c>
      <c r="B3" s="11">
        <v>45295.0</v>
      </c>
      <c r="C3" s="10" t="s">
        <v>41</v>
      </c>
      <c r="D3" s="10">
        <v>335.0</v>
      </c>
      <c r="E3" s="10" t="s">
        <v>42</v>
      </c>
      <c r="F3" s="10">
        <v>142.0</v>
      </c>
      <c r="G3" s="10">
        <v>72.0</v>
      </c>
      <c r="H3" s="12"/>
      <c r="I3" s="12">
        <f t="shared" si="1"/>
        <v>0.423880597</v>
      </c>
      <c r="J3" s="12">
        <f t="shared" si="2"/>
        <v>4.652777778</v>
      </c>
      <c r="K3" s="10">
        <v>0.0</v>
      </c>
      <c r="L3" s="10">
        <v>0.0</v>
      </c>
    </row>
    <row r="4">
      <c r="A4" s="10" t="s">
        <v>15</v>
      </c>
      <c r="B4" s="11">
        <v>45296.0</v>
      </c>
      <c r="C4" s="10" t="s">
        <v>43</v>
      </c>
      <c r="D4" s="10">
        <v>420.0</v>
      </c>
      <c r="E4" s="10" t="s">
        <v>44</v>
      </c>
      <c r="F4" s="10">
        <v>149.0</v>
      </c>
      <c r="G4" s="10">
        <v>82.0</v>
      </c>
      <c r="H4" s="12"/>
      <c r="I4" s="12">
        <f t="shared" si="1"/>
        <v>0.3547619048</v>
      </c>
      <c r="J4" s="12">
        <f t="shared" si="2"/>
        <v>5.12195122</v>
      </c>
      <c r="K4" s="10">
        <v>0.0</v>
      </c>
      <c r="L4" s="10">
        <v>0.0</v>
      </c>
    </row>
    <row r="5">
      <c r="A5" s="10" t="s">
        <v>15</v>
      </c>
      <c r="B5" s="11">
        <v>45297.0</v>
      </c>
      <c r="C5" s="10" t="s">
        <v>45</v>
      </c>
      <c r="D5" s="10">
        <v>56.0</v>
      </c>
      <c r="E5" s="10" t="s">
        <v>46</v>
      </c>
      <c r="F5" s="10">
        <v>15.0</v>
      </c>
      <c r="G5" s="10">
        <v>81.0</v>
      </c>
      <c r="H5" s="12"/>
      <c r="I5" s="12">
        <f t="shared" si="1"/>
        <v>0.2678571429</v>
      </c>
      <c r="J5" s="12">
        <f t="shared" si="2"/>
        <v>0.6913580247</v>
      </c>
      <c r="K5" s="10">
        <v>0.0</v>
      </c>
      <c r="L5" s="10">
        <v>0.0</v>
      </c>
    </row>
    <row r="6">
      <c r="A6" s="10" t="s">
        <v>15</v>
      </c>
      <c r="B6" s="11">
        <v>45298.0</v>
      </c>
      <c r="C6" s="10" t="s">
        <v>47</v>
      </c>
      <c r="D6" s="10">
        <v>363.0</v>
      </c>
      <c r="E6" s="10" t="s">
        <v>48</v>
      </c>
      <c r="F6" s="10">
        <v>173.0</v>
      </c>
      <c r="G6" s="10">
        <v>75.0</v>
      </c>
      <c r="H6" s="12"/>
      <c r="I6" s="12">
        <f t="shared" si="1"/>
        <v>0.476584022</v>
      </c>
      <c r="J6" s="12">
        <f t="shared" si="2"/>
        <v>4.84</v>
      </c>
      <c r="K6" s="10">
        <v>0.0</v>
      </c>
      <c r="L6" s="10">
        <v>0.0</v>
      </c>
    </row>
    <row r="7">
      <c r="A7" s="10" t="s">
        <v>15</v>
      </c>
      <c r="B7" s="11">
        <v>45299.0</v>
      </c>
      <c r="C7" s="10" t="s">
        <v>49</v>
      </c>
      <c r="D7" s="10">
        <v>565.0</v>
      </c>
      <c r="E7" s="10" t="s">
        <v>50</v>
      </c>
      <c r="F7" s="10">
        <v>204.0</v>
      </c>
      <c r="G7" s="10">
        <v>140.0</v>
      </c>
      <c r="H7" s="12"/>
      <c r="I7" s="12">
        <f t="shared" si="1"/>
        <v>0.3610619469</v>
      </c>
      <c r="J7" s="12">
        <f t="shared" si="2"/>
        <v>4.035714286</v>
      </c>
      <c r="K7" s="10">
        <v>0.0</v>
      </c>
      <c r="L7" s="10">
        <v>0.0</v>
      </c>
    </row>
    <row r="8">
      <c r="A8" s="10" t="s">
        <v>15</v>
      </c>
      <c r="B8" s="11">
        <v>45300.0</v>
      </c>
      <c r="C8" s="10" t="s">
        <v>51</v>
      </c>
      <c r="D8" s="10">
        <v>316.0</v>
      </c>
      <c r="E8" s="10" t="s">
        <v>52</v>
      </c>
      <c r="F8" s="10">
        <v>131.0</v>
      </c>
      <c r="G8" s="10">
        <v>108.0</v>
      </c>
      <c r="H8" s="12"/>
      <c r="I8" s="12">
        <f t="shared" si="1"/>
        <v>0.414556962</v>
      </c>
      <c r="J8" s="12">
        <f t="shared" si="2"/>
        <v>2.925925926</v>
      </c>
      <c r="K8" s="10">
        <v>0.0</v>
      </c>
      <c r="L8" s="10">
        <v>0.0</v>
      </c>
    </row>
    <row r="9">
      <c r="A9" s="10" t="s">
        <v>15</v>
      </c>
      <c r="B9" s="11">
        <v>45301.0</v>
      </c>
      <c r="C9" s="10" t="s">
        <v>53</v>
      </c>
      <c r="D9" s="10">
        <v>273.0</v>
      </c>
      <c r="E9" s="10" t="s">
        <v>54</v>
      </c>
      <c r="F9" s="10">
        <v>141.0</v>
      </c>
      <c r="G9" s="10">
        <v>103.0</v>
      </c>
      <c r="H9" s="12"/>
      <c r="I9" s="12">
        <f t="shared" si="1"/>
        <v>0.5164835165</v>
      </c>
      <c r="J9" s="12">
        <f t="shared" si="2"/>
        <v>2.650485437</v>
      </c>
      <c r="K9" s="10">
        <v>1.0</v>
      </c>
      <c r="L9" s="10">
        <v>1.5</v>
      </c>
    </row>
    <row r="10">
      <c r="A10" s="10" t="s">
        <v>15</v>
      </c>
      <c r="B10" s="11">
        <v>45302.0</v>
      </c>
      <c r="C10" s="10" t="s">
        <v>55</v>
      </c>
      <c r="D10" s="10">
        <v>298.0</v>
      </c>
      <c r="E10" s="10" t="s">
        <v>56</v>
      </c>
      <c r="F10" s="10">
        <v>216.0</v>
      </c>
      <c r="G10" s="10">
        <v>67.0</v>
      </c>
      <c r="H10" s="12"/>
      <c r="I10" s="12">
        <f t="shared" si="1"/>
        <v>0.7248322148</v>
      </c>
      <c r="J10" s="12">
        <f t="shared" si="2"/>
        <v>4.447761194</v>
      </c>
      <c r="K10" s="10">
        <v>0.0</v>
      </c>
      <c r="L10" s="10">
        <v>0.0</v>
      </c>
    </row>
    <row r="11">
      <c r="A11" s="10" t="s">
        <v>15</v>
      </c>
      <c r="B11" s="11">
        <v>45303.0</v>
      </c>
      <c r="C11" s="10" t="s">
        <v>57</v>
      </c>
      <c r="D11" s="10">
        <v>339.0</v>
      </c>
      <c r="E11" s="10" t="s">
        <v>58</v>
      </c>
      <c r="F11" s="10">
        <v>233.0</v>
      </c>
      <c r="G11" s="10">
        <v>109.0</v>
      </c>
      <c r="H11" s="12"/>
      <c r="I11" s="12">
        <f t="shared" si="1"/>
        <v>0.6873156342</v>
      </c>
      <c r="J11" s="12">
        <f t="shared" si="2"/>
        <v>3.110091743</v>
      </c>
      <c r="K11" s="10">
        <v>1.0</v>
      </c>
      <c r="L11" s="10">
        <v>1.5</v>
      </c>
    </row>
    <row r="12">
      <c r="A12" s="10" t="s">
        <v>15</v>
      </c>
      <c r="B12" s="11">
        <v>45304.0</v>
      </c>
      <c r="C12" s="10" t="s">
        <v>59</v>
      </c>
      <c r="D12" s="10">
        <v>342.0</v>
      </c>
      <c r="E12" s="10" t="s">
        <v>60</v>
      </c>
      <c r="F12" s="10">
        <v>224.0</v>
      </c>
      <c r="G12" s="10">
        <v>102.0</v>
      </c>
      <c r="H12" s="12"/>
      <c r="I12" s="12">
        <f t="shared" si="1"/>
        <v>0.6549707602</v>
      </c>
      <c r="J12" s="12">
        <f t="shared" si="2"/>
        <v>3.352941176</v>
      </c>
      <c r="K12" s="10">
        <v>0.0</v>
      </c>
      <c r="L12" s="10">
        <v>0.0</v>
      </c>
    </row>
    <row r="13">
      <c r="A13" s="10" t="s">
        <v>15</v>
      </c>
      <c r="B13" s="11">
        <v>45305.0</v>
      </c>
      <c r="C13" s="10" t="s">
        <v>61</v>
      </c>
      <c r="D13" s="10">
        <v>191.0</v>
      </c>
      <c r="E13" s="10" t="s">
        <v>62</v>
      </c>
      <c r="F13" s="10">
        <v>36.0</v>
      </c>
      <c r="G13" s="10">
        <v>94.0</v>
      </c>
      <c r="H13" s="12"/>
      <c r="I13" s="12">
        <f t="shared" si="1"/>
        <v>0.1884816754</v>
      </c>
      <c r="J13" s="12">
        <f t="shared" si="2"/>
        <v>2.031914894</v>
      </c>
      <c r="K13" s="10">
        <v>0.0</v>
      </c>
      <c r="L13" s="10">
        <v>0.0</v>
      </c>
    </row>
    <row r="14">
      <c r="A14" s="10" t="s">
        <v>15</v>
      </c>
      <c r="B14" s="11">
        <v>45306.0</v>
      </c>
      <c r="C14" s="10" t="s">
        <v>63</v>
      </c>
      <c r="D14" s="10">
        <v>483.0</v>
      </c>
      <c r="E14" s="10" t="s">
        <v>64</v>
      </c>
      <c r="F14" s="10">
        <v>226.0</v>
      </c>
      <c r="G14" s="10">
        <v>114.0</v>
      </c>
      <c r="H14" s="12"/>
      <c r="I14" s="12">
        <f t="shared" si="1"/>
        <v>0.4679089027</v>
      </c>
      <c r="J14" s="12">
        <f t="shared" si="2"/>
        <v>4.236842105</v>
      </c>
      <c r="K14" s="10">
        <v>1.0</v>
      </c>
      <c r="L14" s="10">
        <v>1.5</v>
      </c>
    </row>
    <row r="15">
      <c r="A15" s="10" t="s">
        <v>15</v>
      </c>
      <c r="B15" s="11">
        <v>45307.0</v>
      </c>
      <c r="C15" s="10" t="s">
        <v>65</v>
      </c>
      <c r="D15" s="10">
        <v>199.0</v>
      </c>
      <c r="E15" s="10" t="s">
        <v>66</v>
      </c>
      <c r="F15" s="10">
        <v>82.0</v>
      </c>
      <c r="G15" s="10">
        <v>78.0</v>
      </c>
      <c r="H15" s="12"/>
      <c r="I15" s="12">
        <f t="shared" si="1"/>
        <v>0.4120603015</v>
      </c>
      <c r="J15" s="12">
        <f t="shared" si="2"/>
        <v>2.551282051</v>
      </c>
      <c r="K15" s="10">
        <v>2.0</v>
      </c>
      <c r="L15" s="10">
        <v>3.0</v>
      </c>
    </row>
    <row r="16">
      <c r="A16" s="10" t="s">
        <v>15</v>
      </c>
      <c r="B16" s="11">
        <v>45308.0</v>
      </c>
      <c r="C16" s="10" t="s">
        <v>67</v>
      </c>
      <c r="D16" s="10">
        <v>301.0</v>
      </c>
      <c r="E16" s="10" t="s">
        <v>68</v>
      </c>
      <c r="F16" s="10">
        <v>164.0</v>
      </c>
      <c r="G16" s="10">
        <v>70.0</v>
      </c>
      <c r="H16" s="12"/>
      <c r="I16" s="12">
        <f t="shared" si="1"/>
        <v>0.5448504983</v>
      </c>
      <c r="J16" s="12">
        <f t="shared" si="2"/>
        <v>4.3</v>
      </c>
      <c r="K16" s="10">
        <v>1.0</v>
      </c>
      <c r="L16" s="10">
        <v>1.5</v>
      </c>
    </row>
    <row r="17">
      <c r="A17" s="10" t="s">
        <v>15</v>
      </c>
      <c r="B17" s="11">
        <v>45309.0</v>
      </c>
      <c r="C17" s="10" t="s">
        <v>58</v>
      </c>
      <c r="D17" s="10">
        <v>233.0</v>
      </c>
      <c r="E17" s="10" t="s">
        <v>69</v>
      </c>
      <c r="F17" s="10">
        <v>60.0</v>
      </c>
      <c r="G17" s="10">
        <v>50.0</v>
      </c>
      <c r="H17" s="12"/>
      <c r="I17" s="12">
        <f t="shared" si="1"/>
        <v>0.2575107296</v>
      </c>
      <c r="J17" s="12">
        <f t="shared" si="2"/>
        <v>4.66</v>
      </c>
      <c r="K17" s="10">
        <v>1.0</v>
      </c>
      <c r="L17" s="10">
        <v>1.5</v>
      </c>
    </row>
    <row r="18">
      <c r="A18" s="10" t="s">
        <v>15</v>
      </c>
      <c r="B18" s="11">
        <v>45310.0</v>
      </c>
      <c r="C18" s="10" t="s">
        <v>47</v>
      </c>
      <c r="D18" s="10">
        <v>363.0</v>
      </c>
      <c r="E18" s="10" t="s">
        <v>54</v>
      </c>
      <c r="F18" s="10">
        <v>141.0</v>
      </c>
      <c r="G18" s="10">
        <v>55.0</v>
      </c>
      <c r="H18" s="12"/>
      <c r="I18" s="12">
        <f t="shared" si="1"/>
        <v>0.3884297521</v>
      </c>
      <c r="J18" s="12">
        <f t="shared" si="2"/>
        <v>6.6</v>
      </c>
      <c r="K18" s="10">
        <v>1.0</v>
      </c>
      <c r="L18" s="10">
        <v>1.5</v>
      </c>
    </row>
    <row r="19">
      <c r="A19" s="10" t="s">
        <v>15</v>
      </c>
      <c r="B19" s="11">
        <v>45311.0</v>
      </c>
      <c r="C19" s="10" t="s">
        <v>70</v>
      </c>
      <c r="D19" s="10">
        <v>321.0</v>
      </c>
      <c r="E19" s="10" t="s">
        <v>71</v>
      </c>
      <c r="F19" s="10">
        <v>68.0</v>
      </c>
      <c r="G19" s="10">
        <v>131.0</v>
      </c>
      <c r="H19" s="12"/>
      <c r="I19" s="12">
        <f t="shared" si="1"/>
        <v>0.2118380062</v>
      </c>
      <c r="J19" s="12">
        <f t="shared" si="2"/>
        <v>2.450381679</v>
      </c>
      <c r="K19" s="10">
        <v>0.0</v>
      </c>
      <c r="L19" s="10">
        <v>0.0</v>
      </c>
    </row>
    <row r="20">
      <c r="A20" s="10" t="s">
        <v>15</v>
      </c>
      <c r="B20" s="11">
        <v>45312.0</v>
      </c>
      <c r="C20" s="10" t="s">
        <v>72</v>
      </c>
      <c r="D20" s="10">
        <v>328.0</v>
      </c>
      <c r="E20" s="10" t="s">
        <v>73</v>
      </c>
      <c r="F20" s="10">
        <v>195.0</v>
      </c>
      <c r="G20" s="10">
        <v>119.0</v>
      </c>
      <c r="H20" s="12"/>
      <c r="I20" s="12">
        <f t="shared" si="1"/>
        <v>0.5945121951</v>
      </c>
      <c r="J20" s="12">
        <f t="shared" si="2"/>
        <v>2.756302521</v>
      </c>
      <c r="K20" s="10">
        <v>0.0</v>
      </c>
      <c r="L20" s="10">
        <v>0.0</v>
      </c>
    </row>
    <row r="21">
      <c r="A21" s="10" t="s">
        <v>15</v>
      </c>
      <c r="B21" s="11">
        <v>45313.0</v>
      </c>
      <c r="C21" s="10" t="s">
        <v>74</v>
      </c>
      <c r="D21" s="10">
        <v>161.0</v>
      </c>
      <c r="E21" s="10" t="s">
        <v>75</v>
      </c>
      <c r="F21" s="10">
        <v>110.0</v>
      </c>
      <c r="G21" s="10">
        <v>50.0</v>
      </c>
      <c r="H21" s="12"/>
      <c r="I21" s="12">
        <f t="shared" si="1"/>
        <v>0.6832298137</v>
      </c>
      <c r="J21" s="12">
        <f t="shared" si="2"/>
        <v>3.22</v>
      </c>
      <c r="K21" s="10">
        <v>2.0</v>
      </c>
      <c r="L21" s="10">
        <v>2.5</v>
      </c>
    </row>
    <row r="22">
      <c r="A22" s="10" t="s">
        <v>15</v>
      </c>
      <c r="B22" s="11">
        <v>45314.0</v>
      </c>
      <c r="C22" s="10" t="s">
        <v>60</v>
      </c>
      <c r="D22" s="10">
        <v>224.0</v>
      </c>
      <c r="E22" s="10" t="s">
        <v>52</v>
      </c>
      <c r="F22" s="10">
        <v>131.0</v>
      </c>
      <c r="G22" s="10">
        <v>55.0</v>
      </c>
      <c r="H22" s="12"/>
      <c r="I22" s="12">
        <f t="shared" si="1"/>
        <v>0.5848214286</v>
      </c>
      <c r="J22" s="12">
        <f t="shared" si="2"/>
        <v>4.072727273</v>
      </c>
      <c r="K22" s="10">
        <v>2.0</v>
      </c>
      <c r="L22" s="10">
        <v>3.0</v>
      </c>
    </row>
    <row r="23">
      <c r="A23" s="10" t="s">
        <v>15</v>
      </c>
      <c r="B23" s="11">
        <v>45315.0</v>
      </c>
      <c r="C23" s="10" t="s">
        <v>76</v>
      </c>
      <c r="D23" s="10">
        <v>153.0</v>
      </c>
      <c r="E23" s="10" t="s">
        <v>77</v>
      </c>
      <c r="F23" s="10">
        <v>99.0</v>
      </c>
      <c r="G23" s="10">
        <v>44.0</v>
      </c>
      <c r="H23" s="12"/>
      <c r="I23" s="12">
        <f t="shared" si="1"/>
        <v>0.6470588235</v>
      </c>
      <c r="J23" s="12">
        <f t="shared" si="2"/>
        <v>3.477272727</v>
      </c>
      <c r="K23" s="10">
        <v>1.0</v>
      </c>
      <c r="L23" s="10">
        <v>1.5</v>
      </c>
    </row>
    <row r="24">
      <c r="A24" s="10" t="s">
        <v>15</v>
      </c>
      <c r="B24" s="11">
        <v>45316.0</v>
      </c>
      <c r="C24" s="10" t="s">
        <v>78</v>
      </c>
      <c r="D24" s="10">
        <v>240.0</v>
      </c>
      <c r="E24" s="10" t="s">
        <v>79</v>
      </c>
      <c r="F24" s="10">
        <v>147.0</v>
      </c>
      <c r="G24" s="10">
        <v>78.0</v>
      </c>
      <c r="H24" s="12"/>
      <c r="I24" s="12">
        <f t="shared" si="1"/>
        <v>0.6125</v>
      </c>
      <c r="J24" s="12">
        <f t="shared" si="2"/>
        <v>3.076923077</v>
      </c>
      <c r="K24" s="10">
        <v>1.0</v>
      </c>
      <c r="L24" s="10">
        <v>1.5</v>
      </c>
    </row>
    <row r="25">
      <c r="A25" s="10" t="s">
        <v>15</v>
      </c>
      <c r="B25" s="11">
        <v>45317.0</v>
      </c>
      <c r="C25" s="10" t="s">
        <v>68</v>
      </c>
      <c r="D25" s="10">
        <v>164.0</v>
      </c>
      <c r="E25" s="10" t="s">
        <v>80</v>
      </c>
      <c r="F25" s="10">
        <v>84.0</v>
      </c>
      <c r="G25" s="10">
        <v>97.0</v>
      </c>
      <c r="H25" s="12"/>
      <c r="I25" s="12">
        <f t="shared" si="1"/>
        <v>0.512195122</v>
      </c>
      <c r="J25" s="12">
        <f t="shared" si="2"/>
        <v>1.690721649</v>
      </c>
      <c r="K25" s="10">
        <v>1.0</v>
      </c>
      <c r="L25" s="10">
        <v>1.5</v>
      </c>
    </row>
    <row r="26">
      <c r="A26" s="10" t="s">
        <v>15</v>
      </c>
      <c r="B26" s="11">
        <v>45318.0</v>
      </c>
      <c r="C26" s="10" t="s">
        <v>81</v>
      </c>
      <c r="D26" s="10">
        <v>340.0</v>
      </c>
      <c r="E26" s="10" t="s">
        <v>82</v>
      </c>
      <c r="F26" s="10">
        <v>185.0</v>
      </c>
      <c r="G26" s="10">
        <v>74.0</v>
      </c>
      <c r="H26" s="12"/>
      <c r="I26" s="12">
        <f t="shared" si="1"/>
        <v>0.5441176471</v>
      </c>
      <c r="J26" s="12">
        <f t="shared" si="2"/>
        <v>4.594594595</v>
      </c>
      <c r="K26" s="10">
        <v>0.0</v>
      </c>
      <c r="L26" s="10">
        <v>0.0</v>
      </c>
    </row>
    <row r="27">
      <c r="A27" s="10" t="s">
        <v>15</v>
      </c>
      <c r="B27" s="11">
        <v>45319.0</v>
      </c>
      <c r="C27" s="10" t="s">
        <v>83</v>
      </c>
      <c r="D27" s="10">
        <v>322.0</v>
      </c>
      <c r="E27" s="10" t="s">
        <v>84</v>
      </c>
      <c r="F27" s="10">
        <v>122.0</v>
      </c>
      <c r="G27" s="10">
        <v>91.0</v>
      </c>
      <c r="H27" s="12"/>
      <c r="I27" s="12">
        <f t="shared" si="1"/>
        <v>0.3788819876</v>
      </c>
      <c r="J27" s="12">
        <f t="shared" si="2"/>
        <v>3.538461538</v>
      </c>
      <c r="K27" s="10">
        <v>0.0</v>
      </c>
      <c r="L27" s="10">
        <v>0.0</v>
      </c>
    </row>
    <row r="28">
      <c r="A28" s="10" t="s">
        <v>15</v>
      </c>
      <c r="B28" s="11">
        <v>45320.0</v>
      </c>
      <c r="C28" s="10" t="s">
        <v>85</v>
      </c>
      <c r="D28" s="10">
        <v>95.0</v>
      </c>
      <c r="E28" s="10" t="s">
        <v>86</v>
      </c>
      <c r="F28" s="10">
        <v>45.0</v>
      </c>
      <c r="G28" s="10">
        <v>62.0</v>
      </c>
      <c r="H28" s="12"/>
      <c r="I28" s="12">
        <f t="shared" si="1"/>
        <v>0.4736842105</v>
      </c>
      <c r="J28" s="12">
        <f t="shared" si="2"/>
        <v>1.532258065</v>
      </c>
      <c r="K28" s="10">
        <v>2.0</v>
      </c>
      <c r="L28" s="10">
        <v>2.5</v>
      </c>
    </row>
    <row r="29">
      <c r="A29" s="10" t="s">
        <v>15</v>
      </c>
      <c r="B29" s="11">
        <v>45321.0</v>
      </c>
      <c r="C29" s="10" t="s">
        <v>87</v>
      </c>
      <c r="D29" s="10">
        <v>139.0</v>
      </c>
      <c r="E29" s="10" t="s">
        <v>86</v>
      </c>
      <c r="F29" s="10">
        <v>45.0</v>
      </c>
      <c r="G29" s="10">
        <v>54.0</v>
      </c>
      <c r="H29" s="12"/>
      <c r="I29" s="12">
        <f t="shared" si="1"/>
        <v>0.3237410072</v>
      </c>
      <c r="J29" s="12">
        <f t="shared" si="2"/>
        <v>2.574074074</v>
      </c>
      <c r="K29" s="10">
        <v>2.0</v>
      </c>
      <c r="L29" s="10">
        <v>3.0</v>
      </c>
    </row>
    <row r="30">
      <c r="A30" s="10" t="s">
        <v>15</v>
      </c>
      <c r="B30" s="11">
        <v>45322.0</v>
      </c>
      <c r="C30" s="10" t="s">
        <v>88</v>
      </c>
      <c r="D30" s="10">
        <v>196.0</v>
      </c>
      <c r="E30" s="10" t="s">
        <v>89</v>
      </c>
      <c r="F30" s="10">
        <v>102.0</v>
      </c>
      <c r="G30" s="10">
        <v>63.0</v>
      </c>
      <c r="H30" s="12"/>
      <c r="I30" s="12">
        <f t="shared" si="1"/>
        <v>0.5204081633</v>
      </c>
      <c r="J30" s="12">
        <f t="shared" si="2"/>
        <v>3.111111111</v>
      </c>
      <c r="K30" s="10">
        <v>1.0</v>
      </c>
      <c r="L30" s="10">
        <v>1.5</v>
      </c>
    </row>
    <row r="31">
      <c r="A31" s="10" t="s">
        <v>15</v>
      </c>
      <c r="B31" s="11">
        <v>45323.0</v>
      </c>
      <c r="C31" s="10" t="s">
        <v>90</v>
      </c>
      <c r="D31" s="10">
        <v>279.0</v>
      </c>
      <c r="E31" s="10" t="s">
        <v>91</v>
      </c>
      <c r="F31" s="10">
        <v>152.0</v>
      </c>
      <c r="G31" s="10">
        <v>58.0</v>
      </c>
      <c r="H31" s="12"/>
      <c r="I31" s="12">
        <f t="shared" si="1"/>
        <v>0.5448028674</v>
      </c>
      <c r="J31" s="12">
        <f t="shared" si="2"/>
        <v>4.810344828</v>
      </c>
      <c r="K31" s="10">
        <v>1.0</v>
      </c>
      <c r="L31" s="10">
        <v>1.5</v>
      </c>
    </row>
    <row r="32">
      <c r="A32" s="10" t="s">
        <v>15</v>
      </c>
      <c r="B32" s="11">
        <v>45324.0</v>
      </c>
      <c r="C32" s="10" t="s">
        <v>92</v>
      </c>
      <c r="D32" s="10">
        <v>241.0</v>
      </c>
      <c r="E32" s="10" t="s">
        <v>93</v>
      </c>
      <c r="F32" s="10">
        <v>156.0</v>
      </c>
      <c r="G32" s="10">
        <v>62.0</v>
      </c>
      <c r="H32" s="12"/>
      <c r="I32" s="12">
        <f t="shared" si="1"/>
        <v>0.6473029046</v>
      </c>
      <c r="J32" s="12">
        <f t="shared" si="2"/>
        <v>3.887096774</v>
      </c>
      <c r="K32" s="10">
        <v>1.0</v>
      </c>
      <c r="L32" s="10">
        <v>1.5</v>
      </c>
    </row>
    <row r="33">
      <c r="A33" s="10" t="s">
        <v>15</v>
      </c>
      <c r="B33" s="11">
        <v>45325.0</v>
      </c>
      <c r="C33" s="10" t="s">
        <v>94</v>
      </c>
      <c r="D33" s="10">
        <v>294.0</v>
      </c>
      <c r="E33" s="10" t="s">
        <v>95</v>
      </c>
      <c r="F33" s="10">
        <v>115.0</v>
      </c>
      <c r="G33" s="10">
        <v>108.0</v>
      </c>
      <c r="H33" s="12"/>
      <c r="I33" s="12">
        <f t="shared" si="1"/>
        <v>0.3911564626</v>
      </c>
      <c r="J33" s="12">
        <f t="shared" si="2"/>
        <v>2.722222222</v>
      </c>
      <c r="K33" s="10">
        <v>0.0</v>
      </c>
      <c r="L33" s="10">
        <v>0.0</v>
      </c>
    </row>
    <row r="34">
      <c r="A34" s="10" t="s">
        <v>15</v>
      </c>
      <c r="B34" s="11">
        <v>45326.0</v>
      </c>
      <c r="C34" s="10" t="s">
        <v>96</v>
      </c>
      <c r="D34" s="10">
        <v>212.0</v>
      </c>
      <c r="E34" s="10" t="s">
        <v>54</v>
      </c>
      <c r="F34" s="10">
        <v>141.0</v>
      </c>
      <c r="G34" s="10">
        <v>59.0</v>
      </c>
      <c r="H34" s="12"/>
      <c r="I34" s="12">
        <f t="shared" si="1"/>
        <v>0.6650943396</v>
      </c>
      <c r="J34" s="12">
        <f t="shared" si="2"/>
        <v>3.593220339</v>
      </c>
      <c r="K34" s="10">
        <v>0.0</v>
      </c>
      <c r="L34" s="10">
        <v>0.0</v>
      </c>
    </row>
    <row r="35">
      <c r="A35" s="10" t="s">
        <v>15</v>
      </c>
      <c r="B35" s="11">
        <v>45327.0</v>
      </c>
      <c r="C35" s="10" t="s">
        <v>97</v>
      </c>
      <c r="D35" s="10">
        <v>197.0</v>
      </c>
      <c r="E35" s="10" t="s">
        <v>98</v>
      </c>
      <c r="F35" s="10">
        <v>69.0</v>
      </c>
      <c r="G35" s="10">
        <v>70.0</v>
      </c>
      <c r="H35" s="12"/>
      <c r="I35" s="12">
        <f t="shared" si="1"/>
        <v>0.3502538071</v>
      </c>
      <c r="J35" s="12">
        <f t="shared" si="2"/>
        <v>2.814285714</v>
      </c>
      <c r="K35" s="10">
        <v>2.0</v>
      </c>
      <c r="L35" s="10">
        <v>2.5</v>
      </c>
    </row>
    <row r="36">
      <c r="A36" s="10" t="s">
        <v>15</v>
      </c>
      <c r="B36" s="11">
        <v>45328.0</v>
      </c>
      <c r="C36" s="10" t="s">
        <v>99</v>
      </c>
      <c r="D36" s="10">
        <v>202.0</v>
      </c>
      <c r="E36" s="10" t="s">
        <v>100</v>
      </c>
      <c r="F36" s="10">
        <v>136.0</v>
      </c>
      <c r="G36" s="10">
        <v>47.0</v>
      </c>
      <c r="H36" s="12"/>
      <c r="I36" s="12">
        <f t="shared" si="1"/>
        <v>0.6732673267</v>
      </c>
      <c r="J36" s="12">
        <f t="shared" si="2"/>
        <v>4.29787234</v>
      </c>
      <c r="K36" s="10">
        <v>2.0</v>
      </c>
      <c r="L36" s="10">
        <v>3.0</v>
      </c>
    </row>
    <row r="37">
      <c r="A37" s="10" t="s">
        <v>15</v>
      </c>
      <c r="B37" s="11">
        <v>45329.0</v>
      </c>
      <c r="C37" s="10" t="s">
        <v>65</v>
      </c>
      <c r="D37" s="10">
        <v>199.0</v>
      </c>
      <c r="E37" s="10" t="s">
        <v>101</v>
      </c>
      <c r="F37" s="10">
        <v>94.0</v>
      </c>
      <c r="G37" s="10">
        <v>54.0</v>
      </c>
      <c r="H37" s="12"/>
      <c r="I37" s="12">
        <f t="shared" si="1"/>
        <v>0.472361809</v>
      </c>
      <c r="J37" s="12">
        <f t="shared" si="2"/>
        <v>3.685185185</v>
      </c>
      <c r="K37" s="10">
        <v>1.0</v>
      </c>
      <c r="L37" s="10">
        <v>1.5</v>
      </c>
    </row>
    <row r="38">
      <c r="A38" s="10" t="s">
        <v>15</v>
      </c>
      <c r="B38" s="11">
        <v>45330.0</v>
      </c>
      <c r="C38" s="10" t="s">
        <v>102</v>
      </c>
      <c r="D38" s="10">
        <v>118.0</v>
      </c>
      <c r="E38" s="10" t="s">
        <v>103</v>
      </c>
      <c r="F38" s="10">
        <v>27.0</v>
      </c>
      <c r="G38" s="10">
        <v>127.0</v>
      </c>
      <c r="H38" s="12"/>
      <c r="I38" s="12">
        <f t="shared" si="1"/>
        <v>0.2288135593</v>
      </c>
      <c r="J38" s="12">
        <f t="shared" si="2"/>
        <v>0.9291338583</v>
      </c>
      <c r="K38" s="10">
        <v>1.0</v>
      </c>
      <c r="L38" s="10">
        <v>1.5</v>
      </c>
    </row>
    <row r="39">
      <c r="A39" s="10" t="s">
        <v>15</v>
      </c>
      <c r="B39" s="11">
        <v>45331.0</v>
      </c>
      <c r="C39" s="10" t="s">
        <v>56</v>
      </c>
      <c r="D39" s="10">
        <v>216.0</v>
      </c>
      <c r="E39" s="10" t="s">
        <v>100</v>
      </c>
      <c r="F39" s="10">
        <v>136.0</v>
      </c>
      <c r="G39" s="10">
        <v>105.0</v>
      </c>
      <c r="H39" s="12"/>
      <c r="I39" s="12">
        <f t="shared" si="1"/>
        <v>0.6296296296</v>
      </c>
      <c r="J39" s="12">
        <f t="shared" si="2"/>
        <v>2.057142857</v>
      </c>
      <c r="K39" s="10">
        <v>1.0</v>
      </c>
      <c r="L39" s="10">
        <v>1.5</v>
      </c>
    </row>
    <row r="40">
      <c r="A40" s="10" t="s">
        <v>15</v>
      </c>
      <c r="B40" s="11">
        <v>45332.0</v>
      </c>
      <c r="C40" s="10" t="s">
        <v>104</v>
      </c>
      <c r="D40" s="10">
        <v>264.0</v>
      </c>
      <c r="E40" s="10" t="s">
        <v>102</v>
      </c>
      <c r="F40" s="10">
        <v>118.0</v>
      </c>
      <c r="G40" s="10">
        <v>57.0</v>
      </c>
      <c r="H40" s="12"/>
      <c r="I40" s="12">
        <f t="shared" si="1"/>
        <v>0.446969697</v>
      </c>
      <c r="J40" s="12">
        <f t="shared" si="2"/>
        <v>4.631578947</v>
      </c>
      <c r="K40" s="10">
        <v>0.0</v>
      </c>
      <c r="L40" s="10">
        <v>0.0</v>
      </c>
    </row>
    <row r="41">
      <c r="A41" s="10" t="s">
        <v>15</v>
      </c>
      <c r="B41" s="11">
        <v>45333.0</v>
      </c>
      <c r="C41" s="10" t="s">
        <v>105</v>
      </c>
      <c r="D41" s="10">
        <v>265.0</v>
      </c>
      <c r="E41" s="10" t="s">
        <v>106</v>
      </c>
      <c r="F41" s="10">
        <v>158.0</v>
      </c>
      <c r="G41" s="10">
        <v>88.0</v>
      </c>
      <c r="H41" s="12"/>
      <c r="I41" s="12">
        <f t="shared" si="1"/>
        <v>0.5962264151</v>
      </c>
      <c r="J41" s="12">
        <f t="shared" si="2"/>
        <v>3.011363636</v>
      </c>
      <c r="K41" s="10">
        <v>0.0</v>
      </c>
      <c r="L41" s="10">
        <v>0.0</v>
      </c>
    </row>
    <row r="42">
      <c r="A42" s="10" t="s">
        <v>15</v>
      </c>
      <c r="B42" s="11">
        <v>45334.0</v>
      </c>
      <c r="C42" s="10" t="s">
        <v>107</v>
      </c>
      <c r="D42" s="10">
        <v>178.0</v>
      </c>
      <c r="E42" s="10" t="s">
        <v>98</v>
      </c>
      <c r="F42" s="10">
        <v>69.0</v>
      </c>
      <c r="G42" s="10">
        <v>88.0</v>
      </c>
      <c r="H42" s="12"/>
      <c r="I42" s="12">
        <f t="shared" si="1"/>
        <v>0.3876404494</v>
      </c>
      <c r="J42" s="12">
        <f t="shared" si="2"/>
        <v>2.022727273</v>
      </c>
      <c r="K42" s="10">
        <v>2.0</v>
      </c>
      <c r="L42" s="10">
        <v>2.5</v>
      </c>
    </row>
    <row r="43">
      <c r="A43" s="10" t="s">
        <v>15</v>
      </c>
      <c r="B43" s="11">
        <v>45335.0</v>
      </c>
      <c r="C43" s="10" t="s">
        <v>108</v>
      </c>
      <c r="D43" s="10">
        <v>145.0</v>
      </c>
      <c r="E43" s="10" t="s">
        <v>109</v>
      </c>
      <c r="F43" s="10">
        <v>77.0</v>
      </c>
      <c r="G43" s="10">
        <v>120.0</v>
      </c>
      <c r="H43" s="12"/>
      <c r="I43" s="12">
        <f t="shared" si="1"/>
        <v>0.5310344828</v>
      </c>
      <c r="J43" s="12">
        <f t="shared" si="2"/>
        <v>1.208333333</v>
      </c>
      <c r="K43" s="10">
        <v>2.0</v>
      </c>
      <c r="L43" s="10">
        <v>3.0</v>
      </c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89"/>
    <col customWidth="1" min="3" max="3" width="10.56"/>
    <col customWidth="1" min="4" max="4" width="11.67"/>
    <col customWidth="1" min="5" max="5" width="10.33"/>
    <col customWidth="1" min="6" max="6" width="11.67"/>
    <col customWidth="1" min="7" max="7" width="9.56"/>
    <col customWidth="1" min="8" max="8" width="10.89"/>
    <col customWidth="1" min="9" max="9" width="12.67"/>
    <col customWidth="1" min="10" max="10" width="12.78"/>
    <col customWidth="1" min="11" max="11" width="10.89"/>
    <col customWidth="1" min="12" max="12" width="11.0"/>
  </cols>
  <sheetData>
    <row r="1">
      <c r="A1" s="13" t="s">
        <v>0</v>
      </c>
      <c r="B1" s="14" t="s">
        <v>32</v>
      </c>
      <c r="C1" s="15" t="s">
        <v>33</v>
      </c>
      <c r="D1" s="16" t="s">
        <v>22</v>
      </c>
      <c r="E1" s="15" t="s">
        <v>34</v>
      </c>
      <c r="F1" s="16" t="s">
        <v>35</v>
      </c>
      <c r="G1" s="14" t="s">
        <v>19</v>
      </c>
      <c r="H1" s="17" t="s">
        <v>36</v>
      </c>
      <c r="I1" s="13" t="s">
        <v>37</v>
      </c>
      <c r="J1" s="18" t="s">
        <v>38</v>
      </c>
      <c r="K1" s="5" t="s">
        <v>20</v>
      </c>
      <c r="L1" s="5" t="s">
        <v>21</v>
      </c>
    </row>
    <row r="2">
      <c r="A2" s="19" t="s">
        <v>17</v>
      </c>
      <c r="B2" s="20">
        <v>45294.0</v>
      </c>
      <c r="C2" s="21" t="s">
        <v>59</v>
      </c>
      <c r="D2" s="21">
        <v>342.0</v>
      </c>
      <c r="E2" s="21" t="s">
        <v>110</v>
      </c>
      <c r="F2" s="21">
        <v>83.0</v>
      </c>
      <c r="G2" s="21">
        <v>82.0</v>
      </c>
      <c r="H2" s="22" t="s">
        <v>111</v>
      </c>
      <c r="I2" s="21">
        <v>0.24269005847953215</v>
      </c>
      <c r="J2" s="21">
        <v>4.170731707317073</v>
      </c>
      <c r="K2" s="7">
        <v>0.0</v>
      </c>
      <c r="L2" s="7">
        <v>0.0</v>
      </c>
    </row>
    <row r="3">
      <c r="A3" s="19" t="s">
        <v>17</v>
      </c>
      <c r="B3" s="20">
        <v>45295.0</v>
      </c>
      <c r="C3" s="21" t="s">
        <v>112</v>
      </c>
      <c r="D3" s="21">
        <v>353.0</v>
      </c>
      <c r="E3" s="21" t="s">
        <v>113</v>
      </c>
      <c r="F3" s="21">
        <v>121.0</v>
      </c>
      <c r="G3" s="21">
        <v>123.0</v>
      </c>
      <c r="H3" s="22" t="s">
        <v>114</v>
      </c>
      <c r="I3" s="21">
        <v>0.34277620396600567</v>
      </c>
      <c r="J3" s="21">
        <v>2.869918699186992</v>
      </c>
      <c r="K3" s="7">
        <v>0.0</v>
      </c>
      <c r="L3" s="7">
        <v>0.0</v>
      </c>
    </row>
    <row r="4">
      <c r="A4" s="19" t="s">
        <v>17</v>
      </c>
      <c r="B4" s="20">
        <v>45296.0</v>
      </c>
      <c r="C4" s="21" t="s">
        <v>115</v>
      </c>
      <c r="D4" s="21">
        <v>229.0</v>
      </c>
      <c r="E4" s="21" t="s">
        <v>116</v>
      </c>
      <c r="F4" s="21">
        <v>44.0</v>
      </c>
      <c r="G4" s="21">
        <v>93.0</v>
      </c>
      <c r="H4" s="22" t="s">
        <v>117</v>
      </c>
      <c r="I4" s="21">
        <v>0.19213973799126638</v>
      </c>
      <c r="J4" s="21">
        <v>2.4623655913978495</v>
      </c>
      <c r="K4" s="7">
        <v>0.0</v>
      </c>
      <c r="L4" s="7">
        <v>0.0</v>
      </c>
    </row>
    <row r="5">
      <c r="A5" s="19" t="s">
        <v>17</v>
      </c>
      <c r="B5" s="20">
        <v>45297.0</v>
      </c>
      <c r="C5" s="21" t="s">
        <v>118</v>
      </c>
      <c r="D5" s="21">
        <v>463.0</v>
      </c>
      <c r="E5" s="21" t="s">
        <v>119</v>
      </c>
      <c r="F5" s="21">
        <v>183.0</v>
      </c>
      <c r="G5" s="21">
        <v>150.0</v>
      </c>
      <c r="H5" s="22" t="s">
        <v>120</v>
      </c>
      <c r="I5" s="21">
        <v>0.3952483801295896</v>
      </c>
      <c r="J5" s="21">
        <v>3.0866666666666664</v>
      </c>
      <c r="K5" s="7">
        <v>0.0</v>
      </c>
      <c r="L5" s="7">
        <v>0.0</v>
      </c>
    </row>
    <row r="6">
      <c r="A6" s="19" t="s">
        <v>17</v>
      </c>
      <c r="B6" s="20">
        <v>45298.0</v>
      </c>
      <c r="C6" s="21" t="s">
        <v>121</v>
      </c>
      <c r="D6" s="21">
        <v>137.0</v>
      </c>
      <c r="E6" s="21" t="s">
        <v>122</v>
      </c>
      <c r="F6" s="21">
        <v>58.0</v>
      </c>
      <c r="G6" s="21">
        <v>105.0</v>
      </c>
      <c r="H6" s="22" t="s">
        <v>123</v>
      </c>
      <c r="I6" s="21">
        <v>0.4233576642335766</v>
      </c>
      <c r="J6" s="21">
        <v>1.3047619047619048</v>
      </c>
      <c r="K6" s="7">
        <v>0.0</v>
      </c>
      <c r="L6" s="7">
        <v>0.0</v>
      </c>
    </row>
    <row r="7">
      <c r="A7" s="19" t="s">
        <v>17</v>
      </c>
      <c r="B7" s="20">
        <v>45299.0</v>
      </c>
      <c r="C7" s="21" t="s">
        <v>124</v>
      </c>
      <c r="D7" s="21">
        <v>182.0</v>
      </c>
      <c r="E7" s="21" t="s">
        <v>98</v>
      </c>
      <c r="F7" s="21">
        <v>69.0</v>
      </c>
      <c r="G7" s="21">
        <v>183.0</v>
      </c>
      <c r="H7" s="22" t="s">
        <v>125</v>
      </c>
      <c r="I7" s="21">
        <v>0.3791208791208791</v>
      </c>
      <c r="J7" s="21">
        <v>0.994535519125683</v>
      </c>
      <c r="K7" s="7">
        <v>0.0</v>
      </c>
      <c r="L7" s="7">
        <v>0.0</v>
      </c>
    </row>
    <row r="8">
      <c r="A8" s="19" t="s">
        <v>17</v>
      </c>
      <c r="B8" s="20">
        <v>45300.0</v>
      </c>
      <c r="C8" s="21" t="s">
        <v>126</v>
      </c>
      <c r="D8" s="21">
        <v>732.0</v>
      </c>
      <c r="E8" s="21" t="s">
        <v>77</v>
      </c>
      <c r="F8" s="21">
        <v>99.0</v>
      </c>
      <c r="G8" s="21">
        <v>166.0</v>
      </c>
      <c r="H8" s="22" t="s">
        <v>127</v>
      </c>
      <c r="I8" s="21">
        <v>0.13524590163934427</v>
      </c>
      <c r="J8" s="21">
        <v>4.409638554216867</v>
      </c>
      <c r="K8" s="7">
        <v>0.0</v>
      </c>
      <c r="L8" s="7">
        <v>0.0</v>
      </c>
    </row>
    <row r="9">
      <c r="A9" s="19" t="s">
        <v>17</v>
      </c>
      <c r="B9" s="20">
        <v>45301.0</v>
      </c>
      <c r="C9" s="21" t="s">
        <v>128</v>
      </c>
      <c r="D9" s="21">
        <v>250.0</v>
      </c>
      <c r="E9" s="21" t="s">
        <v>129</v>
      </c>
      <c r="F9" s="21">
        <v>49.0</v>
      </c>
      <c r="G9" s="21">
        <v>150.0</v>
      </c>
      <c r="H9" s="22" t="s">
        <v>127</v>
      </c>
      <c r="I9" s="21">
        <v>0.196</v>
      </c>
      <c r="J9" s="21">
        <v>1.6666666666666667</v>
      </c>
      <c r="K9" s="7">
        <v>2.0</v>
      </c>
      <c r="L9" s="7">
        <v>3.0</v>
      </c>
    </row>
    <row r="10">
      <c r="A10" s="19" t="s">
        <v>17</v>
      </c>
      <c r="B10" s="20">
        <v>45302.0</v>
      </c>
      <c r="C10" s="21" t="s">
        <v>130</v>
      </c>
      <c r="D10" s="21">
        <v>304.0</v>
      </c>
      <c r="E10" s="21" t="s">
        <v>131</v>
      </c>
      <c r="F10" s="21">
        <v>104.0</v>
      </c>
      <c r="G10" s="21">
        <v>142.0</v>
      </c>
      <c r="H10" s="22" t="s">
        <v>132</v>
      </c>
      <c r="I10" s="21">
        <v>0.34210526315789475</v>
      </c>
      <c r="J10" s="21">
        <v>2.140845070422535</v>
      </c>
      <c r="K10" s="7">
        <v>1.0</v>
      </c>
      <c r="L10" s="7">
        <v>2.0</v>
      </c>
    </row>
    <row r="11">
      <c r="A11" s="19" t="s">
        <v>17</v>
      </c>
      <c r="B11" s="20">
        <v>45303.0</v>
      </c>
      <c r="C11" s="21" t="s">
        <v>133</v>
      </c>
      <c r="D11" s="21">
        <v>538.0</v>
      </c>
      <c r="E11" s="21" t="s">
        <v>134</v>
      </c>
      <c r="F11" s="21">
        <v>40.0</v>
      </c>
      <c r="G11" s="21">
        <v>125.0</v>
      </c>
      <c r="H11" s="22" t="s">
        <v>135</v>
      </c>
      <c r="I11" s="21">
        <v>0.07434944237918216</v>
      </c>
      <c r="J11" s="21">
        <v>4.304</v>
      </c>
      <c r="K11" s="7">
        <v>0.0</v>
      </c>
      <c r="L11" s="7">
        <v>0.0</v>
      </c>
    </row>
    <row r="12">
      <c r="A12" s="19" t="s">
        <v>17</v>
      </c>
      <c r="B12" s="20">
        <v>45304.0</v>
      </c>
      <c r="C12" s="21" t="s">
        <v>136</v>
      </c>
      <c r="D12" s="21">
        <v>260.0</v>
      </c>
      <c r="E12" s="21" t="s">
        <v>137</v>
      </c>
      <c r="F12" s="21">
        <v>103.0</v>
      </c>
      <c r="G12" s="21">
        <v>113.0</v>
      </c>
      <c r="H12" s="22" t="s">
        <v>138</v>
      </c>
      <c r="I12" s="21">
        <v>0.39615384615384613</v>
      </c>
      <c r="J12" s="21">
        <v>2.3008849557522124</v>
      </c>
      <c r="K12" s="7">
        <v>0.0</v>
      </c>
      <c r="L12" s="7">
        <v>0.0</v>
      </c>
    </row>
    <row r="13">
      <c r="A13" s="19" t="s">
        <v>17</v>
      </c>
      <c r="B13" s="20">
        <v>45305.0</v>
      </c>
      <c r="C13" s="21" t="s">
        <v>139</v>
      </c>
      <c r="D13" s="21">
        <v>285.0</v>
      </c>
      <c r="E13" s="21" t="s">
        <v>140</v>
      </c>
      <c r="F13" s="21">
        <v>90.0</v>
      </c>
      <c r="G13" s="21">
        <v>139.0</v>
      </c>
      <c r="H13" s="22" t="s">
        <v>141</v>
      </c>
      <c r="I13" s="21">
        <v>0.3157894736842105</v>
      </c>
      <c r="J13" s="21">
        <v>2.050359712230216</v>
      </c>
      <c r="K13" s="7">
        <v>0.0</v>
      </c>
      <c r="L13" s="7">
        <v>0.0</v>
      </c>
    </row>
    <row r="14">
      <c r="A14" s="19" t="s">
        <v>17</v>
      </c>
      <c r="B14" s="20">
        <v>45306.0</v>
      </c>
      <c r="C14" s="21" t="s">
        <v>128</v>
      </c>
      <c r="D14" s="21">
        <v>250.0</v>
      </c>
      <c r="E14" s="21" t="s">
        <v>142</v>
      </c>
      <c r="F14" s="21">
        <v>127.0</v>
      </c>
      <c r="G14" s="21">
        <v>140.0</v>
      </c>
      <c r="H14" s="22" t="s">
        <v>143</v>
      </c>
      <c r="I14" s="21">
        <v>0.508</v>
      </c>
      <c r="J14" s="21">
        <v>1.7857142857142858</v>
      </c>
      <c r="K14" s="7">
        <v>0.0</v>
      </c>
      <c r="L14" s="7">
        <v>0.0</v>
      </c>
    </row>
    <row r="15">
      <c r="A15" s="19" t="s">
        <v>17</v>
      </c>
      <c r="B15" s="20">
        <v>45307.0</v>
      </c>
      <c r="C15" s="21" t="s">
        <v>97</v>
      </c>
      <c r="D15" s="21">
        <v>197.0</v>
      </c>
      <c r="E15" s="21" t="s">
        <v>144</v>
      </c>
      <c r="F15" s="21">
        <v>57.0</v>
      </c>
      <c r="G15" s="21">
        <v>107.0</v>
      </c>
      <c r="H15" s="22" t="s">
        <v>145</v>
      </c>
      <c r="I15" s="21">
        <v>0.2893401015228426</v>
      </c>
      <c r="J15" s="21">
        <v>1.841121495327103</v>
      </c>
      <c r="K15" s="7">
        <v>2.0</v>
      </c>
      <c r="L15" s="7">
        <v>3.5</v>
      </c>
    </row>
    <row r="16">
      <c r="A16" s="19" t="s">
        <v>17</v>
      </c>
      <c r="B16" s="20">
        <v>45308.0</v>
      </c>
      <c r="C16" s="21" t="s">
        <v>146</v>
      </c>
      <c r="D16" s="21">
        <v>215.0</v>
      </c>
      <c r="E16" s="21" t="s">
        <v>147</v>
      </c>
      <c r="F16" s="21">
        <v>61.0</v>
      </c>
      <c r="G16" s="21">
        <v>137.0</v>
      </c>
      <c r="H16" s="22" t="s">
        <v>148</v>
      </c>
      <c r="I16" s="21">
        <v>0.2837209302325581</v>
      </c>
      <c r="J16" s="21">
        <v>1.5693430656934306</v>
      </c>
      <c r="K16" s="7">
        <v>2.0</v>
      </c>
      <c r="L16" s="7">
        <v>3.0</v>
      </c>
    </row>
    <row r="17">
      <c r="A17" s="19" t="s">
        <v>17</v>
      </c>
      <c r="B17" s="20">
        <v>45309.0</v>
      </c>
      <c r="C17" s="21" t="s">
        <v>149</v>
      </c>
      <c r="D17" s="21">
        <v>355.0</v>
      </c>
      <c r="E17" s="21" t="s">
        <v>150</v>
      </c>
      <c r="F17" s="21">
        <v>67.0</v>
      </c>
      <c r="G17" s="21">
        <v>135.0</v>
      </c>
      <c r="H17" s="22" t="s">
        <v>148</v>
      </c>
      <c r="I17" s="21">
        <v>0.18873239436619718</v>
      </c>
      <c r="J17" s="21">
        <v>2.6296296296296298</v>
      </c>
      <c r="K17" s="7">
        <v>2.0</v>
      </c>
      <c r="L17" s="7">
        <v>3.5</v>
      </c>
    </row>
    <row r="18">
      <c r="A18" s="19" t="s">
        <v>17</v>
      </c>
      <c r="B18" s="20">
        <v>45310.0</v>
      </c>
      <c r="C18" s="21" t="s">
        <v>151</v>
      </c>
      <c r="D18" s="21">
        <v>370.0</v>
      </c>
      <c r="E18" s="21" t="s">
        <v>152</v>
      </c>
      <c r="F18" s="21">
        <v>97.0</v>
      </c>
      <c r="G18" s="21">
        <v>73.0</v>
      </c>
      <c r="H18" s="22" t="s">
        <v>153</v>
      </c>
      <c r="I18" s="21">
        <v>0.26216216216216215</v>
      </c>
      <c r="J18" s="21">
        <v>5.068493150684931</v>
      </c>
      <c r="K18" s="7">
        <v>0.0</v>
      </c>
      <c r="L18" s="7">
        <v>0.0</v>
      </c>
    </row>
    <row r="19">
      <c r="A19" s="19" t="s">
        <v>17</v>
      </c>
      <c r="B19" s="20">
        <v>45311.0</v>
      </c>
      <c r="C19" s="21" t="s">
        <v>81</v>
      </c>
      <c r="D19" s="21">
        <v>340.0</v>
      </c>
      <c r="E19" s="21" t="s">
        <v>154</v>
      </c>
      <c r="F19" s="21">
        <v>124.0</v>
      </c>
      <c r="G19" s="21">
        <v>133.0</v>
      </c>
      <c r="H19" s="22" t="s">
        <v>123</v>
      </c>
      <c r="I19" s="21">
        <v>0.36470588235294116</v>
      </c>
      <c r="J19" s="21">
        <v>2.556390977443609</v>
      </c>
      <c r="K19" s="7">
        <v>0.0</v>
      </c>
      <c r="L19" s="7">
        <v>0.0</v>
      </c>
    </row>
    <row r="20">
      <c r="A20" s="19" t="s">
        <v>17</v>
      </c>
      <c r="B20" s="20">
        <v>45312.0</v>
      </c>
      <c r="C20" s="21" t="s">
        <v>155</v>
      </c>
      <c r="D20" s="21">
        <v>381.0</v>
      </c>
      <c r="E20" s="21" t="s">
        <v>156</v>
      </c>
      <c r="F20" s="21">
        <v>140.0</v>
      </c>
      <c r="G20" s="21">
        <v>194.0</v>
      </c>
      <c r="H20" s="22" t="s">
        <v>114</v>
      </c>
      <c r="I20" s="21">
        <v>0.3674540682414698</v>
      </c>
      <c r="J20" s="21">
        <v>1.9639175257731958</v>
      </c>
      <c r="K20" s="7">
        <v>0.0</v>
      </c>
      <c r="L20" s="7">
        <v>0.0</v>
      </c>
    </row>
    <row r="21">
      <c r="A21" s="19" t="s">
        <v>17</v>
      </c>
      <c r="B21" s="20">
        <v>45313.0</v>
      </c>
      <c r="C21" s="21" t="s">
        <v>157</v>
      </c>
      <c r="D21" s="21">
        <v>299.0</v>
      </c>
      <c r="E21" s="21" t="s">
        <v>158</v>
      </c>
      <c r="F21" s="21">
        <v>66.0</v>
      </c>
      <c r="G21" s="21">
        <v>139.0</v>
      </c>
      <c r="H21" s="22" t="s">
        <v>159</v>
      </c>
      <c r="I21" s="21">
        <v>0.22073578595317725</v>
      </c>
      <c r="J21" s="21">
        <v>2.1510791366906474</v>
      </c>
      <c r="K21" s="7">
        <v>2.0</v>
      </c>
      <c r="L21" s="7">
        <v>3.0</v>
      </c>
    </row>
    <row r="22">
      <c r="A22" s="19" t="s">
        <v>17</v>
      </c>
      <c r="B22" s="20">
        <v>45314.0</v>
      </c>
      <c r="C22" s="21" t="s">
        <v>160</v>
      </c>
      <c r="D22" s="21">
        <v>280.0</v>
      </c>
      <c r="E22" s="21" t="s">
        <v>122</v>
      </c>
      <c r="F22" s="21">
        <v>58.0</v>
      </c>
      <c r="G22" s="21">
        <v>108.0</v>
      </c>
      <c r="H22" s="22" t="s">
        <v>135</v>
      </c>
      <c r="I22" s="21">
        <v>0.20714285714285716</v>
      </c>
      <c r="J22" s="21">
        <v>2.5925925925925926</v>
      </c>
      <c r="K22" s="7">
        <v>2.0</v>
      </c>
      <c r="L22" s="7">
        <v>3.5</v>
      </c>
    </row>
    <row r="23">
      <c r="A23" s="19" t="s">
        <v>17</v>
      </c>
      <c r="B23" s="20">
        <v>45315.0</v>
      </c>
      <c r="C23" s="21" t="s">
        <v>161</v>
      </c>
      <c r="D23" s="21">
        <v>206.0</v>
      </c>
      <c r="E23" s="21" t="s">
        <v>162</v>
      </c>
      <c r="F23" s="21">
        <v>52.0</v>
      </c>
      <c r="G23" s="21">
        <v>108.0</v>
      </c>
      <c r="H23" s="22" t="s">
        <v>163</v>
      </c>
      <c r="I23" s="21">
        <v>0.2524271844660194</v>
      </c>
      <c r="J23" s="21">
        <v>1.9074074074074074</v>
      </c>
      <c r="K23" s="7">
        <v>2.0</v>
      </c>
      <c r="L23" s="7">
        <v>3.0</v>
      </c>
    </row>
    <row r="24">
      <c r="A24" s="19" t="s">
        <v>17</v>
      </c>
      <c r="B24" s="20">
        <v>45316.0</v>
      </c>
      <c r="C24" s="21" t="s">
        <v>164</v>
      </c>
      <c r="D24" s="21">
        <v>380.0</v>
      </c>
      <c r="E24" s="21" t="s">
        <v>165</v>
      </c>
      <c r="F24" s="21">
        <v>126.0</v>
      </c>
      <c r="G24" s="21">
        <v>111.0</v>
      </c>
      <c r="H24" s="22" t="s">
        <v>166</v>
      </c>
      <c r="I24" s="21">
        <v>0.33157894736842103</v>
      </c>
      <c r="J24" s="21">
        <v>3.4234234234234235</v>
      </c>
      <c r="K24" s="7">
        <v>2.0</v>
      </c>
      <c r="L24" s="7">
        <v>3.5</v>
      </c>
    </row>
    <row r="25">
      <c r="A25" s="19" t="s">
        <v>17</v>
      </c>
      <c r="B25" s="20">
        <v>45317.0</v>
      </c>
      <c r="C25" s="21" t="s">
        <v>167</v>
      </c>
      <c r="D25" s="21">
        <v>362.0</v>
      </c>
      <c r="E25" s="21" t="s">
        <v>168</v>
      </c>
      <c r="F25" s="21">
        <v>93.0</v>
      </c>
      <c r="G25" s="21">
        <v>142.0</v>
      </c>
      <c r="H25" s="22" t="s">
        <v>169</v>
      </c>
      <c r="I25" s="21">
        <v>0.2569060773480663</v>
      </c>
      <c r="J25" s="21">
        <v>2.5492957746478875</v>
      </c>
      <c r="K25" s="7">
        <v>0.0</v>
      </c>
      <c r="L25" s="7">
        <v>0.0</v>
      </c>
    </row>
    <row r="26">
      <c r="A26" s="19" t="s">
        <v>17</v>
      </c>
      <c r="B26" s="20">
        <v>45318.0</v>
      </c>
      <c r="C26" s="21" t="s">
        <v>170</v>
      </c>
      <c r="D26" s="21">
        <v>385.0</v>
      </c>
      <c r="E26" s="21" t="s">
        <v>109</v>
      </c>
      <c r="F26" s="21">
        <v>77.0</v>
      </c>
      <c r="G26" s="21">
        <v>92.0</v>
      </c>
      <c r="H26" s="22" t="s">
        <v>171</v>
      </c>
      <c r="I26" s="21">
        <v>0.2</v>
      </c>
      <c r="J26" s="21">
        <v>4.184782608695652</v>
      </c>
      <c r="K26" s="7">
        <v>0.0</v>
      </c>
      <c r="L26" s="7">
        <v>0.0</v>
      </c>
    </row>
    <row r="27">
      <c r="A27" s="19" t="s">
        <v>17</v>
      </c>
      <c r="B27" s="20">
        <v>45319.0</v>
      </c>
      <c r="C27" s="21" t="s">
        <v>172</v>
      </c>
      <c r="D27" s="21">
        <v>497.0</v>
      </c>
      <c r="E27" s="21" t="s">
        <v>131</v>
      </c>
      <c r="F27" s="21">
        <v>104.0</v>
      </c>
      <c r="G27" s="21">
        <v>133.0</v>
      </c>
      <c r="H27" s="22" t="s">
        <v>114</v>
      </c>
      <c r="I27" s="21">
        <v>0.20925553319919518</v>
      </c>
      <c r="J27" s="21">
        <v>3.736842105263158</v>
      </c>
      <c r="K27" s="7">
        <v>0.0</v>
      </c>
      <c r="L27" s="7">
        <v>0.0</v>
      </c>
    </row>
    <row r="28">
      <c r="A28" s="19" t="s">
        <v>17</v>
      </c>
      <c r="B28" s="20">
        <v>45320.0</v>
      </c>
      <c r="C28" s="21" t="s">
        <v>173</v>
      </c>
      <c r="D28" s="21">
        <v>448.0</v>
      </c>
      <c r="E28" s="21" t="s">
        <v>66</v>
      </c>
      <c r="F28" s="21">
        <v>82.0</v>
      </c>
      <c r="G28" s="21">
        <v>120.0</v>
      </c>
      <c r="H28" s="22" t="s">
        <v>174</v>
      </c>
      <c r="I28" s="21">
        <v>0.18303571428571427</v>
      </c>
      <c r="J28" s="21">
        <v>3.7333333333333334</v>
      </c>
      <c r="K28" s="7">
        <v>2.0</v>
      </c>
      <c r="L28" s="7">
        <v>3.0</v>
      </c>
    </row>
    <row r="29">
      <c r="A29" s="19" t="s">
        <v>17</v>
      </c>
      <c r="B29" s="20">
        <v>45321.0</v>
      </c>
      <c r="C29" s="21" t="s">
        <v>175</v>
      </c>
      <c r="D29" s="21">
        <v>364.0</v>
      </c>
      <c r="E29" s="21" t="s">
        <v>162</v>
      </c>
      <c r="F29" s="21">
        <v>52.0</v>
      </c>
      <c r="G29" s="21">
        <v>135.0</v>
      </c>
      <c r="H29" s="22" t="s">
        <v>138</v>
      </c>
      <c r="I29" s="21">
        <v>0.14285714285714285</v>
      </c>
      <c r="J29" s="21">
        <v>2.696296296296296</v>
      </c>
      <c r="K29" s="7">
        <v>2.0</v>
      </c>
      <c r="L29" s="7">
        <v>3.5</v>
      </c>
    </row>
    <row r="30">
      <c r="A30" s="19" t="s">
        <v>17</v>
      </c>
      <c r="B30" s="20">
        <v>45322.0</v>
      </c>
      <c r="C30" s="21" t="s">
        <v>176</v>
      </c>
      <c r="D30" s="21">
        <v>360.0</v>
      </c>
      <c r="E30" s="21" t="s">
        <v>177</v>
      </c>
      <c r="F30" s="21">
        <v>43.0</v>
      </c>
      <c r="G30" s="21">
        <v>120.0</v>
      </c>
      <c r="H30" s="22" t="s">
        <v>178</v>
      </c>
      <c r="I30" s="21">
        <v>0.11944444444444445</v>
      </c>
      <c r="J30" s="21">
        <v>3.0</v>
      </c>
      <c r="K30" s="7">
        <v>2.0</v>
      </c>
      <c r="L30" s="7">
        <v>3.0</v>
      </c>
    </row>
    <row r="31">
      <c r="A31" s="19" t="s">
        <v>17</v>
      </c>
      <c r="B31" s="20">
        <v>45323.0</v>
      </c>
      <c r="C31" s="21" t="s">
        <v>179</v>
      </c>
      <c r="D31" s="21">
        <v>428.0</v>
      </c>
      <c r="E31" s="21" t="s">
        <v>180</v>
      </c>
      <c r="F31" s="21">
        <v>74.0</v>
      </c>
      <c r="G31" s="21">
        <v>129.0</v>
      </c>
      <c r="H31" s="22" t="s">
        <v>181</v>
      </c>
      <c r="I31" s="21">
        <v>0.17289719626168223</v>
      </c>
      <c r="J31" s="21">
        <v>3.317829457364341</v>
      </c>
      <c r="K31" s="7">
        <v>2.0</v>
      </c>
      <c r="L31" s="7">
        <v>3.5</v>
      </c>
    </row>
    <row r="32">
      <c r="A32" s="19" t="s">
        <v>17</v>
      </c>
      <c r="B32" s="20">
        <v>45324.0</v>
      </c>
      <c r="C32" s="21" t="s">
        <v>182</v>
      </c>
      <c r="D32" s="21">
        <v>384.0</v>
      </c>
      <c r="E32" s="21" t="s">
        <v>183</v>
      </c>
      <c r="F32" s="21">
        <v>85.0</v>
      </c>
      <c r="G32" s="21">
        <v>123.0</v>
      </c>
      <c r="H32" s="22" t="s">
        <v>153</v>
      </c>
      <c r="I32" s="21">
        <v>0.22135416666666666</v>
      </c>
      <c r="J32" s="21">
        <v>3.1219512195121952</v>
      </c>
      <c r="K32" s="7">
        <v>0.0</v>
      </c>
      <c r="L32" s="7">
        <v>0.0</v>
      </c>
    </row>
    <row r="33">
      <c r="A33" s="19" t="s">
        <v>17</v>
      </c>
      <c r="B33" s="20">
        <v>45325.0</v>
      </c>
      <c r="C33" s="21" t="s">
        <v>184</v>
      </c>
      <c r="D33" s="21">
        <v>345.0</v>
      </c>
      <c r="E33" s="21" t="s">
        <v>177</v>
      </c>
      <c r="F33" s="21">
        <v>43.0</v>
      </c>
      <c r="G33" s="21">
        <v>122.0</v>
      </c>
      <c r="H33" s="22" t="s">
        <v>153</v>
      </c>
      <c r="I33" s="21">
        <v>0.1246376811594203</v>
      </c>
      <c r="J33" s="21">
        <v>2.8278688524590163</v>
      </c>
      <c r="K33" s="7">
        <v>0.0</v>
      </c>
      <c r="L33" s="7">
        <v>0.0</v>
      </c>
    </row>
    <row r="34">
      <c r="A34" s="19" t="s">
        <v>17</v>
      </c>
      <c r="B34" s="20">
        <v>45326.0</v>
      </c>
      <c r="C34" s="21" t="s">
        <v>185</v>
      </c>
      <c r="D34" s="21">
        <v>327.0</v>
      </c>
      <c r="E34" s="21" t="s">
        <v>186</v>
      </c>
      <c r="F34" s="21">
        <v>75.0</v>
      </c>
      <c r="G34" s="21">
        <v>101.0</v>
      </c>
      <c r="H34" s="22" t="s">
        <v>148</v>
      </c>
      <c r="I34" s="21">
        <v>0.22935779816513763</v>
      </c>
      <c r="J34" s="21">
        <v>3.237623762376238</v>
      </c>
      <c r="K34" s="7">
        <v>0.0</v>
      </c>
      <c r="L34" s="7">
        <v>0.0</v>
      </c>
    </row>
    <row r="35">
      <c r="A35" s="19" t="s">
        <v>17</v>
      </c>
      <c r="B35" s="20">
        <v>45327.0</v>
      </c>
      <c r="C35" s="21" t="s">
        <v>187</v>
      </c>
      <c r="D35" s="21">
        <v>450.0</v>
      </c>
      <c r="E35" s="21" t="s">
        <v>119</v>
      </c>
      <c r="F35" s="21">
        <v>183.0</v>
      </c>
      <c r="G35" s="21">
        <v>137.0</v>
      </c>
      <c r="H35" s="22" t="s">
        <v>188</v>
      </c>
      <c r="I35" s="21">
        <v>0.4066666666666667</v>
      </c>
      <c r="J35" s="21">
        <v>3.2846715328467155</v>
      </c>
      <c r="K35" s="7">
        <v>2.0</v>
      </c>
      <c r="L35" s="7">
        <v>3.0</v>
      </c>
    </row>
    <row r="36">
      <c r="A36" s="19" t="s">
        <v>17</v>
      </c>
      <c r="B36" s="20">
        <v>45328.0</v>
      </c>
      <c r="C36" s="21" t="s">
        <v>189</v>
      </c>
      <c r="D36" s="21">
        <v>325.0</v>
      </c>
      <c r="E36" s="21" t="s">
        <v>152</v>
      </c>
      <c r="F36" s="21">
        <v>97.0</v>
      </c>
      <c r="G36" s="21">
        <v>132.0</v>
      </c>
      <c r="H36" s="22" t="s">
        <v>148</v>
      </c>
      <c r="I36" s="21">
        <v>0.29846153846153844</v>
      </c>
      <c r="J36" s="21">
        <v>2.462121212121212</v>
      </c>
      <c r="K36" s="7">
        <v>2.0</v>
      </c>
      <c r="L36" s="7">
        <v>3.5</v>
      </c>
    </row>
    <row r="37">
      <c r="A37" s="19" t="s">
        <v>17</v>
      </c>
      <c r="B37" s="20">
        <v>45329.0</v>
      </c>
      <c r="C37" s="21" t="s">
        <v>190</v>
      </c>
      <c r="D37" s="21">
        <v>300.0</v>
      </c>
      <c r="E37" s="21" t="s">
        <v>191</v>
      </c>
      <c r="F37" s="21">
        <v>73.0</v>
      </c>
      <c r="G37" s="21">
        <v>123.0</v>
      </c>
      <c r="H37" s="22" t="s">
        <v>127</v>
      </c>
      <c r="I37" s="21">
        <v>0.24333333333333335</v>
      </c>
      <c r="J37" s="21">
        <v>2.4390243902439024</v>
      </c>
      <c r="K37" s="7">
        <v>2.0</v>
      </c>
      <c r="L37" s="7">
        <v>3.0</v>
      </c>
    </row>
    <row r="38">
      <c r="A38" s="19" t="s">
        <v>17</v>
      </c>
      <c r="B38" s="20">
        <v>45330.0</v>
      </c>
      <c r="C38" s="21" t="s">
        <v>192</v>
      </c>
      <c r="D38" s="21">
        <v>393.0</v>
      </c>
      <c r="E38" s="21" t="s">
        <v>193</v>
      </c>
      <c r="F38" s="21">
        <v>75.0</v>
      </c>
      <c r="G38" s="21">
        <v>170.0</v>
      </c>
      <c r="H38" s="22" t="s">
        <v>153</v>
      </c>
      <c r="I38" s="21">
        <v>0.19083969465648856</v>
      </c>
      <c r="J38" s="21">
        <v>2.3117647058823527</v>
      </c>
      <c r="K38" s="7">
        <v>2.0</v>
      </c>
      <c r="L38" s="7">
        <v>3.5</v>
      </c>
    </row>
    <row r="39">
      <c r="A39" s="19" t="s">
        <v>17</v>
      </c>
      <c r="B39" s="20">
        <v>45331.0</v>
      </c>
      <c r="C39" s="21" t="s">
        <v>194</v>
      </c>
      <c r="D39" s="21">
        <v>307.0</v>
      </c>
      <c r="E39" s="21" t="s">
        <v>69</v>
      </c>
      <c r="F39" s="21">
        <v>60.0</v>
      </c>
      <c r="G39" s="21">
        <v>97.0</v>
      </c>
      <c r="H39" s="22" t="s">
        <v>195</v>
      </c>
      <c r="I39" s="21">
        <v>0.19543973941368079</v>
      </c>
      <c r="J39" s="21">
        <v>3.1649484536082473</v>
      </c>
      <c r="K39" s="7">
        <v>0.0</v>
      </c>
      <c r="L39" s="7">
        <v>0.0</v>
      </c>
    </row>
    <row r="40">
      <c r="A40" s="19" t="s">
        <v>17</v>
      </c>
      <c r="B40" s="20">
        <v>45332.0</v>
      </c>
      <c r="C40" s="21" t="s">
        <v>196</v>
      </c>
      <c r="D40" s="21">
        <v>295.0</v>
      </c>
      <c r="E40" s="21" t="s">
        <v>197</v>
      </c>
      <c r="F40" s="21">
        <v>101.0</v>
      </c>
      <c r="G40" s="21">
        <v>99.0</v>
      </c>
      <c r="H40" s="22" t="s">
        <v>198</v>
      </c>
      <c r="I40" s="21">
        <v>0.3423728813559322</v>
      </c>
      <c r="J40" s="21">
        <v>2.9797979797979797</v>
      </c>
      <c r="K40" s="7">
        <v>0.0</v>
      </c>
      <c r="L40" s="7">
        <v>0.0</v>
      </c>
    </row>
    <row r="41">
      <c r="A41" s="19" t="s">
        <v>17</v>
      </c>
      <c r="B41" s="20">
        <v>45333.0</v>
      </c>
      <c r="C41" s="21" t="s">
        <v>189</v>
      </c>
      <c r="D41" s="21">
        <v>325.0</v>
      </c>
      <c r="E41" s="21" t="s">
        <v>199</v>
      </c>
      <c r="F41" s="21">
        <v>76.0</v>
      </c>
      <c r="G41" s="21">
        <v>149.0</v>
      </c>
      <c r="H41" s="22" t="s">
        <v>114</v>
      </c>
      <c r="I41" s="21">
        <v>0.23384615384615384</v>
      </c>
      <c r="J41" s="21">
        <v>2.1812080536912752</v>
      </c>
      <c r="K41" s="7">
        <v>0.0</v>
      </c>
      <c r="L41" s="7">
        <v>0.0</v>
      </c>
    </row>
    <row r="42">
      <c r="A42" s="19" t="s">
        <v>17</v>
      </c>
      <c r="B42" s="20">
        <v>45334.0</v>
      </c>
      <c r="C42" s="21" t="s">
        <v>200</v>
      </c>
      <c r="D42" s="21">
        <v>269.0</v>
      </c>
      <c r="E42" s="21" t="s">
        <v>201</v>
      </c>
      <c r="F42" s="21">
        <v>111.0</v>
      </c>
      <c r="G42" s="21">
        <v>183.0</v>
      </c>
      <c r="H42" s="22" t="s">
        <v>143</v>
      </c>
      <c r="I42" s="21">
        <v>0.41263940520446096</v>
      </c>
      <c r="J42" s="21">
        <v>1.469945355191257</v>
      </c>
      <c r="K42" s="7">
        <v>2.0</v>
      </c>
      <c r="L42" s="7">
        <v>3.0</v>
      </c>
    </row>
    <row r="43">
      <c r="A43" s="19" t="s">
        <v>17</v>
      </c>
      <c r="B43" s="20">
        <v>45335.0</v>
      </c>
      <c r="C43" s="21" t="s">
        <v>70</v>
      </c>
      <c r="D43" s="21">
        <v>321.0</v>
      </c>
      <c r="E43" s="21" t="s">
        <v>202</v>
      </c>
      <c r="F43" s="21">
        <v>98.0</v>
      </c>
      <c r="G43" s="21">
        <v>178.0</v>
      </c>
      <c r="H43" s="22" t="s">
        <v>135</v>
      </c>
      <c r="I43" s="21">
        <v>0.3052959501557632</v>
      </c>
      <c r="J43" s="21">
        <v>1.803370786516854</v>
      </c>
      <c r="K43" s="7">
        <v>2.0</v>
      </c>
      <c r="L43" s="7">
        <v>3.5</v>
      </c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10.78"/>
    <col customWidth="1" min="3" max="3" width="10.89"/>
    <col customWidth="1" min="11" max="11" width="10.89"/>
    <col customWidth="1" min="12" max="12" width="11.0"/>
  </cols>
  <sheetData>
    <row r="1">
      <c r="A1" s="13" t="s">
        <v>0</v>
      </c>
      <c r="B1" s="14" t="s">
        <v>32</v>
      </c>
      <c r="C1" s="15" t="s">
        <v>33</v>
      </c>
      <c r="D1" s="16" t="s">
        <v>22</v>
      </c>
      <c r="E1" s="15" t="s">
        <v>34</v>
      </c>
      <c r="F1" s="16" t="s">
        <v>35</v>
      </c>
      <c r="G1" s="14" t="s">
        <v>19</v>
      </c>
      <c r="H1" s="17" t="s">
        <v>36</v>
      </c>
      <c r="I1" s="13" t="s">
        <v>37</v>
      </c>
      <c r="J1" s="18" t="s">
        <v>38</v>
      </c>
      <c r="K1" s="5" t="s">
        <v>20</v>
      </c>
      <c r="L1" s="5" t="s">
        <v>21</v>
      </c>
    </row>
    <row r="2">
      <c r="A2" s="19" t="s">
        <v>18</v>
      </c>
      <c r="B2" s="23">
        <v>45352.0</v>
      </c>
      <c r="C2" s="21" t="s">
        <v>203</v>
      </c>
      <c r="D2" s="21">
        <f>360+17</f>
        <v>377</v>
      </c>
      <c r="E2" s="21" t="s">
        <v>204</v>
      </c>
      <c r="F2" s="21">
        <v>243.0</v>
      </c>
      <c r="G2" s="21">
        <v>77.0</v>
      </c>
      <c r="H2" s="24">
        <v>6.944444444444445E-4</v>
      </c>
      <c r="I2" s="25">
        <f t="shared" ref="I2:I43" si="1">F2/D2</f>
        <v>0.6445623342</v>
      </c>
      <c r="J2" s="25">
        <f t="shared" ref="J2:J43" si="2">D2/G2</f>
        <v>4.896103896</v>
      </c>
      <c r="K2" s="7">
        <v>0.0</v>
      </c>
      <c r="L2" s="7">
        <v>0.0</v>
      </c>
    </row>
    <row r="3">
      <c r="A3" s="19" t="s">
        <v>18</v>
      </c>
      <c r="B3" s="23">
        <v>45383.0</v>
      </c>
      <c r="C3" s="21" t="s">
        <v>205</v>
      </c>
      <c r="D3" s="21">
        <f>240+12</f>
        <v>252</v>
      </c>
      <c r="E3" s="21" t="s">
        <v>87</v>
      </c>
      <c r="F3" s="21">
        <f>120+19</f>
        <v>139</v>
      </c>
      <c r="G3" s="21">
        <v>97.0</v>
      </c>
      <c r="H3" s="24">
        <v>0.30277777777777776</v>
      </c>
      <c r="I3" s="25">
        <f t="shared" si="1"/>
        <v>0.5515873016</v>
      </c>
      <c r="J3" s="25">
        <f t="shared" si="2"/>
        <v>2.597938144</v>
      </c>
      <c r="K3" s="7">
        <v>0.0</v>
      </c>
      <c r="L3" s="7">
        <v>0.0</v>
      </c>
    </row>
    <row r="4">
      <c r="A4" s="19" t="s">
        <v>18</v>
      </c>
      <c r="B4" s="23">
        <v>45413.0</v>
      </c>
      <c r="C4" s="21" t="s">
        <v>206</v>
      </c>
      <c r="D4" s="21">
        <v>480.0</v>
      </c>
      <c r="E4" s="21" t="s">
        <v>207</v>
      </c>
      <c r="F4" s="21">
        <v>352.0</v>
      </c>
      <c r="G4" s="21">
        <v>176.0</v>
      </c>
      <c r="H4" s="24">
        <v>0.30625</v>
      </c>
      <c r="I4" s="25">
        <f t="shared" si="1"/>
        <v>0.7333333333</v>
      </c>
      <c r="J4" s="25">
        <f t="shared" si="2"/>
        <v>2.727272727</v>
      </c>
      <c r="K4" s="7">
        <v>0.0</v>
      </c>
      <c r="L4" s="7">
        <v>0.0</v>
      </c>
    </row>
    <row r="5">
      <c r="A5" s="19" t="s">
        <v>18</v>
      </c>
      <c r="B5" s="23">
        <v>45444.0</v>
      </c>
      <c r="C5" s="21" t="s">
        <v>208</v>
      </c>
      <c r="D5" s="21">
        <f>420+44</f>
        <v>464</v>
      </c>
      <c r="E5" s="21" t="s">
        <v>92</v>
      </c>
      <c r="F5" s="21">
        <f>241</f>
        <v>241</v>
      </c>
      <c r="G5" s="21">
        <v>137.0</v>
      </c>
      <c r="H5" s="24">
        <v>0.005555555555555556</v>
      </c>
      <c r="I5" s="25">
        <f t="shared" si="1"/>
        <v>0.5193965517</v>
      </c>
      <c r="J5" s="25">
        <f t="shared" si="2"/>
        <v>3.386861314</v>
      </c>
      <c r="K5" s="7">
        <v>0.0</v>
      </c>
      <c r="L5" s="7">
        <v>0.0</v>
      </c>
    </row>
    <row r="6">
      <c r="A6" s="19" t="s">
        <v>18</v>
      </c>
      <c r="B6" s="23">
        <v>45474.0</v>
      </c>
      <c r="C6" s="21" t="s">
        <v>50</v>
      </c>
      <c r="D6" s="21">
        <v>204.0</v>
      </c>
      <c r="E6" s="21" t="s">
        <v>209</v>
      </c>
      <c r="F6" s="21">
        <f>60+46</f>
        <v>106</v>
      </c>
      <c r="G6" s="21">
        <v>189.0</v>
      </c>
      <c r="H6" s="24">
        <v>0.0020833333333333333</v>
      </c>
      <c r="I6" s="25">
        <f t="shared" si="1"/>
        <v>0.5196078431</v>
      </c>
      <c r="J6" s="25">
        <f t="shared" si="2"/>
        <v>1.079365079</v>
      </c>
      <c r="K6" s="7">
        <v>0.0</v>
      </c>
      <c r="L6" s="7">
        <v>0.0</v>
      </c>
    </row>
    <row r="7">
      <c r="A7" s="19" t="s">
        <v>18</v>
      </c>
      <c r="B7" s="23">
        <v>45505.0</v>
      </c>
      <c r="C7" s="21" t="s">
        <v>210</v>
      </c>
      <c r="D7" s="21">
        <f>600+27</f>
        <v>627</v>
      </c>
      <c r="E7" s="21" t="s">
        <v>211</v>
      </c>
      <c r="F7" s="21">
        <f>240+28</f>
        <v>268</v>
      </c>
      <c r="G7" s="21">
        <v>87.0</v>
      </c>
      <c r="H7" s="24">
        <v>0.004166666666666667</v>
      </c>
      <c r="I7" s="25">
        <f t="shared" si="1"/>
        <v>0.4274322169</v>
      </c>
      <c r="J7" s="25">
        <f t="shared" si="2"/>
        <v>7.206896552</v>
      </c>
      <c r="K7" s="7">
        <v>0.0</v>
      </c>
      <c r="L7" s="7">
        <v>0.0</v>
      </c>
    </row>
    <row r="8">
      <c r="A8" s="19" t="s">
        <v>18</v>
      </c>
      <c r="B8" s="23">
        <v>45536.0</v>
      </c>
      <c r="C8" s="21" t="s">
        <v>63</v>
      </c>
      <c r="D8" s="21">
        <f>480+3</f>
        <v>483</v>
      </c>
      <c r="E8" s="21" t="s">
        <v>212</v>
      </c>
      <c r="F8" s="21">
        <v>302.0</v>
      </c>
      <c r="G8" s="21">
        <v>123.0</v>
      </c>
      <c r="H8" s="24">
        <v>0.00625</v>
      </c>
      <c r="I8" s="25">
        <f t="shared" si="1"/>
        <v>0.6252587992</v>
      </c>
      <c r="J8" s="25">
        <f t="shared" si="2"/>
        <v>3.926829268</v>
      </c>
      <c r="K8" s="7">
        <v>0.0</v>
      </c>
      <c r="L8" s="7">
        <v>0.0</v>
      </c>
    </row>
    <row r="9">
      <c r="A9" s="19" t="s">
        <v>18</v>
      </c>
      <c r="B9" s="23">
        <v>45566.0</v>
      </c>
      <c r="C9" s="21" t="s">
        <v>72</v>
      </c>
      <c r="D9" s="21">
        <v>328.0</v>
      </c>
      <c r="E9" s="21" t="s">
        <v>168</v>
      </c>
      <c r="F9" s="21">
        <v>93.0</v>
      </c>
      <c r="G9" s="21">
        <v>76.0</v>
      </c>
      <c r="H9" s="24">
        <v>0.004166666666666667</v>
      </c>
      <c r="I9" s="25">
        <f t="shared" si="1"/>
        <v>0.2835365854</v>
      </c>
      <c r="J9" s="25">
        <f t="shared" si="2"/>
        <v>4.315789474</v>
      </c>
      <c r="K9" s="7">
        <v>0.0</v>
      </c>
      <c r="L9" s="7">
        <v>0.0</v>
      </c>
    </row>
    <row r="10">
      <c r="A10" s="19" t="s">
        <v>18</v>
      </c>
      <c r="B10" s="23">
        <v>45597.0</v>
      </c>
      <c r="C10" s="21" t="s">
        <v>213</v>
      </c>
      <c r="D10" s="21">
        <v>350.0</v>
      </c>
      <c r="E10" s="21" t="s">
        <v>214</v>
      </c>
      <c r="F10" s="21">
        <v>155.0</v>
      </c>
      <c r="G10" s="21">
        <v>164.0</v>
      </c>
      <c r="H10" s="24">
        <v>0.0020833333333333333</v>
      </c>
      <c r="I10" s="25">
        <f t="shared" si="1"/>
        <v>0.4428571429</v>
      </c>
      <c r="J10" s="25">
        <f t="shared" si="2"/>
        <v>2.134146341</v>
      </c>
      <c r="K10" s="7">
        <v>0.0</v>
      </c>
      <c r="L10" s="7">
        <v>0.0</v>
      </c>
    </row>
    <row r="11">
      <c r="A11" s="19" t="s">
        <v>18</v>
      </c>
      <c r="B11" s="23">
        <v>45627.0</v>
      </c>
      <c r="C11" s="21" t="s">
        <v>215</v>
      </c>
      <c r="D11" s="21">
        <v>485.0</v>
      </c>
      <c r="E11" s="21" t="s">
        <v>124</v>
      </c>
      <c r="F11" s="21">
        <v>182.0</v>
      </c>
      <c r="G11" s="21">
        <v>155.0</v>
      </c>
      <c r="H11" s="24">
        <v>0.02847222222222222</v>
      </c>
      <c r="I11" s="25">
        <f t="shared" si="1"/>
        <v>0.375257732</v>
      </c>
      <c r="J11" s="25">
        <f t="shared" si="2"/>
        <v>3.129032258</v>
      </c>
      <c r="K11" s="7">
        <v>0.0</v>
      </c>
      <c r="L11" s="7">
        <v>0.0</v>
      </c>
    </row>
    <row r="12">
      <c r="A12" s="19" t="s">
        <v>18</v>
      </c>
      <c r="B12" s="21" t="s">
        <v>216</v>
      </c>
      <c r="C12" s="21" t="s">
        <v>217</v>
      </c>
      <c r="D12" s="21">
        <v>479.0</v>
      </c>
      <c r="E12" s="21" t="s">
        <v>218</v>
      </c>
      <c r="F12" s="21">
        <f>180+43</f>
        <v>223</v>
      </c>
      <c r="G12" s="21">
        <v>102.0</v>
      </c>
      <c r="H12" s="24">
        <v>0.0020833333333333333</v>
      </c>
      <c r="I12" s="25">
        <f t="shared" si="1"/>
        <v>0.4655532359</v>
      </c>
      <c r="J12" s="25">
        <f t="shared" si="2"/>
        <v>4.696078431</v>
      </c>
      <c r="K12" s="7">
        <v>0.0</v>
      </c>
      <c r="L12" s="7">
        <v>0.0</v>
      </c>
    </row>
    <row r="13">
      <c r="A13" s="19" t="s">
        <v>18</v>
      </c>
      <c r="B13" s="21" t="s">
        <v>219</v>
      </c>
      <c r="C13" s="21" t="s">
        <v>220</v>
      </c>
      <c r="D13" s="21">
        <v>760.0</v>
      </c>
      <c r="E13" s="21" t="s">
        <v>221</v>
      </c>
      <c r="F13" s="21">
        <f>180+47</f>
        <v>227</v>
      </c>
      <c r="G13" s="21">
        <v>69.0</v>
      </c>
      <c r="H13" s="24">
        <v>0.011805555555555555</v>
      </c>
      <c r="I13" s="25">
        <f t="shared" si="1"/>
        <v>0.2986842105</v>
      </c>
      <c r="J13" s="25">
        <f t="shared" si="2"/>
        <v>11.01449275</v>
      </c>
      <c r="K13" s="7">
        <v>0.0</v>
      </c>
      <c r="L13" s="7">
        <v>0.0</v>
      </c>
    </row>
    <row r="14">
      <c r="A14" s="19" t="s">
        <v>18</v>
      </c>
      <c r="B14" s="21" t="s">
        <v>222</v>
      </c>
      <c r="C14" s="21" t="s">
        <v>223</v>
      </c>
      <c r="D14" s="21">
        <v>694.0</v>
      </c>
      <c r="E14" s="21" t="s">
        <v>224</v>
      </c>
      <c r="F14" s="21">
        <v>248.0</v>
      </c>
      <c r="G14" s="21">
        <v>108.0</v>
      </c>
      <c r="H14" s="24">
        <v>0.004166666666666667</v>
      </c>
      <c r="I14" s="25">
        <f t="shared" si="1"/>
        <v>0.3573487032</v>
      </c>
      <c r="J14" s="25">
        <f t="shared" si="2"/>
        <v>6.425925926</v>
      </c>
      <c r="K14" s="7">
        <v>0.0</v>
      </c>
      <c r="L14" s="7">
        <v>0.0</v>
      </c>
    </row>
    <row r="15">
      <c r="A15" s="19" t="s">
        <v>18</v>
      </c>
      <c r="B15" s="21" t="s">
        <v>225</v>
      </c>
      <c r="C15" s="21" t="s">
        <v>226</v>
      </c>
      <c r="D15" s="21">
        <v>560.0</v>
      </c>
      <c r="E15" s="21" t="s">
        <v>52</v>
      </c>
      <c r="F15" s="21">
        <v>131.0</v>
      </c>
      <c r="G15" s="21">
        <v>90.0</v>
      </c>
      <c r="H15" s="24">
        <v>0.020833333333333332</v>
      </c>
      <c r="I15" s="25">
        <f t="shared" si="1"/>
        <v>0.2339285714</v>
      </c>
      <c r="J15" s="25">
        <f t="shared" si="2"/>
        <v>6.222222222</v>
      </c>
      <c r="K15" s="7">
        <v>0.0</v>
      </c>
      <c r="L15" s="7">
        <v>0.0</v>
      </c>
    </row>
    <row r="16">
      <c r="A16" s="19" t="s">
        <v>18</v>
      </c>
      <c r="B16" s="21" t="s">
        <v>227</v>
      </c>
      <c r="C16" s="21" t="s">
        <v>228</v>
      </c>
      <c r="D16" s="21">
        <v>568.0</v>
      </c>
      <c r="E16" s="21" t="s">
        <v>229</v>
      </c>
      <c r="F16" s="21">
        <v>180.0</v>
      </c>
      <c r="G16" s="21">
        <v>98.0</v>
      </c>
      <c r="H16" s="24">
        <v>0.011111111111111112</v>
      </c>
      <c r="I16" s="25">
        <f t="shared" si="1"/>
        <v>0.3169014085</v>
      </c>
      <c r="J16" s="25">
        <f t="shared" si="2"/>
        <v>5.795918367</v>
      </c>
      <c r="K16" s="7">
        <v>0.0</v>
      </c>
      <c r="L16" s="7">
        <v>0.0</v>
      </c>
    </row>
    <row r="17">
      <c r="A17" s="19" t="s">
        <v>18</v>
      </c>
      <c r="B17" s="21" t="s">
        <v>230</v>
      </c>
      <c r="C17" s="21" t="s">
        <v>231</v>
      </c>
      <c r="D17" s="21">
        <v>589.0</v>
      </c>
      <c r="E17" s="21" t="s">
        <v>232</v>
      </c>
      <c r="F17" s="21">
        <f>180+45</f>
        <v>225</v>
      </c>
      <c r="G17" s="21">
        <v>115.0</v>
      </c>
      <c r="H17" s="24">
        <v>0.011805555555555555</v>
      </c>
      <c r="I17" s="25">
        <f t="shared" si="1"/>
        <v>0.3820033956</v>
      </c>
      <c r="J17" s="25">
        <f t="shared" si="2"/>
        <v>5.12173913</v>
      </c>
      <c r="K17" s="7">
        <v>0.0</v>
      </c>
      <c r="L17" s="7">
        <v>0.0</v>
      </c>
    </row>
    <row r="18">
      <c r="A18" s="19" t="s">
        <v>18</v>
      </c>
      <c r="B18" s="21" t="s">
        <v>233</v>
      </c>
      <c r="C18" s="21" t="s">
        <v>234</v>
      </c>
      <c r="D18" s="21">
        <v>505.0</v>
      </c>
      <c r="E18" s="21" t="s">
        <v>76</v>
      </c>
      <c r="F18" s="21">
        <f>120+33</f>
        <v>153</v>
      </c>
      <c r="G18" s="21">
        <v>108.0</v>
      </c>
      <c r="H18" s="24">
        <v>0.003472222222222222</v>
      </c>
      <c r="I18" s="25">
        <f t="shared" si="1"/>
        <v>0.302970297</v>
      </c>
      <c r="J18" s="25">
        <f t="shared" si="2"/>
        <v>4.675925926</v>
      </c>
      <c r="K18" s="7">
        <v>0.0</v>
      </c>
      <c r="L18" s="7">
        <v>0.0</v>
      </c>
    </row>
    <row r="19">
      <c r="A19" s="19" t="s">
        <v>18</v>
      </c>
      <c r="B19" s="21" t="s">
        <v>235</v>
      </c>
      <c r="C19" s="21" t="s">
        <v>236</v>
      </c>
      <c r="D19" s="21">
        <v>433.0</v>
      </c>
      <c r="E19" s="21" t="s">
        <v>121</v>
      </c>
      <c r="F19" s="21">
        <f>120+17</f>
        <v>137</v>
      </c>
      <c r="G19" s="21">
        <v>106.0</v>
      </c>
      <c r="H19" s="24">
        <v>0.010416666666666666</v>
      </c>
      <c r="I19" s="25">
        <f t="shared" si="1"/>
        <v>0.3163972286</v>
      </c>
      <c r="J19" s="25">
        <f t="shared" si="2"/>
        <v>4.08490566</v>
      </c>
      <c r="K19" s="7">
        <v>0.0</v>
      </c>
      <c r="L19" s="7">
        <v>0.0</v>
      </c>
    </row>
    <row r="20">
      <c r="A20" s="19" t="s">
        <v>18</v>
      </c>
      <c r="B20" s="21" t="s">
        <v>237</v>
      </c>
      <c r="C20" s="21" t="s">
        <v>238</v>
      </c>
      <c r="D20" s="21">
        <v>513.0</v>
      </c>
      <c r="E20" s="21" t="s">
        <v>239</v>
      </c>
      <c r="F20" s="21">
        <f>300+5</f>
        <v>305</v>
      </c>
      <c r="G20" s="21">
        <v>105.0</v>
      </c>
      <c r="H20" s="24">
        <v>0.0020833333333333333</v>
      </c>
      <c r="I20" s="25">
        <f t="shared" si="1"/>
        <v>0.5945419103</v>
      </c>
      <c r="J20" s="25">
        <f t="shared" si="2"/>
        <v>4.885714286</v>
      </c>
      <c r="K20" s="7">
        <v>0.0</v>
      </c>
      <c r="L20" s="7">
        <v>0.0</v>
      </c>
    </row>
    <row r="21">
      <c r="A21" s="19" t="s">
        <v>18</v>
      </c>
      <c r="B21" s="21" t="s">
        <v>240</v>
      </c>
      <c r="C21" s="21" t="s">
        <v>241</v>
      </c>
      <c r="D21" s="21">
        <v>382.0</v>
      </c>
      <c r="E21" s="21" t="s">
        <v>113</v>
      </c>
      <c r="F21" s="21">
        <v>121.0</v>
      </c>
      <c r="G21" s="21">
        <v>225.0</v>
      </c>
      <c r="H21" s="24">
        <v>0.09930555555555555</v>
      </c>
      <c r="I21" s="25">
        <f t="shared" si="1"/>
        <v>0.3167539267</v>
      </c>
      <c r="J21" s="25">
        <f t="shared" si="2"/>
        <v>1.697777778</v>
      </c>
      <c r="K21" s="7">
        <v>2.0</v>
      </c>
      <c r="L21" s="7">
        <v>3.0</v>
      </c>
    </row>
    <row r="22">
      <c r="A22" s="19" t="s">
        <v>18</v>
      </c>
      <c r="B22" s="21" t="s">
        <v>242</v>
      </c>
      <c r="C22" s="21" t="s">
        <v>243</v>
      </c>
      <c r="D22" s="21">
        <v>521.0</v>
      </c>
      <c r="E22" s="21" t="s">
        <v>115</v>
      </c>
      <c r="F22" s="21">
        <f>180+49</f>
        <v>229</v>
      </c>
      <c r="G22" s="21">
        <v>235.0</v>
      </c>
      <c r="H22" s="24">
        <v>0.14791666666666667</v>
      </c>
      <c r="I22" s="25">
        <f t="shared" si="1"/>
        <v>0.4395393474</v>
      </c>
      <c r="J22" s="25">
        <f t="shared" si="2"/>
        <v>2.217021277</v>
      </c>
      <c r="K22" s="7">
        <v>2.0</v>
      </c>
      <c r="L22" s="7">
        <v>3.5</v>
      </c>
    </row>
    <row r="23">
      <c r="A23" s="19" t="s">
        <v>18</v>
      </c>
      <c r="B23" s="21" t="s">
        <v>244</v>
      </c>
      <c r="C23" s="21" t="s">
        <v>245</v>
      </c>
      <c r="D23" s="21">
        <v>424.0</v>
      </c>
      <c r="E23" s="21" t="s">
        <v>246</v>
      </c>
      <c r="F23" s="21">
        <v>187.0</v>
      </c>
      <c r="G23" s="21">
        <v>176.0</v>
      </c>
      <c r="H23" s="24">
        <v>0.1</v>
      </c>
      <c r="I23" s="25">
        <f t="shared" si="1"/>
        <v>0.4410377358</v>
      </c>
      <c r="J23" s="25">
        <f t="shared" si="2"/>
        <v>2.409090909</v>
      </c>
      <c r="K23" s="7">
        <v>2.0</v>
      </c>
      <c r="L23" s="7">
        <v>3.0</v>
      </c>
    </row>
    <row r="24">
      <c r="A24" s="19" t="s">
        <v>18</v>
      </c>
      <c r="B24" s="21" t="s">
        <v>247</v>
      </c>
      <c r="C24" s="21" t="s">
        <v>248</v>
      </c>
      <c r="D24" s="21">
        <v>411.0</v>
      </c>
      <c r="E24" s="21" t="s">
        <v>249</v>
      </c>
      <c r="F24" s="21">
        <f>120+46</f>
        <v>166</v>
      </c>
      <c r="G24" s="21">
        <v>137.0</v>
      </c>
      <c r="H24" s="24">
        <v>0.1840277777777778</v>
      </c>
      <c r="I24" s="25">
        <f t="shared" si="1"/>
        <v>0.403892944</v>
      </c>
      <c r="J24" s="25">
        <f t="shared" si="2"/>
        <v>3</v>
      </c>
      <c r="K24" s="7">
        <v>2.0</v>
      </c>
      <c r="L24" s="7">
        <v>3.5</v>
      </c>
    </row>
    <row r="25">
      <c r="A25" s="19" t="s">
        <v>18</v>
      </c>
      <c r="B25" s="21" t="s">
        <v>250</v>
      </c>
      <c r="C25" s="21" t="s">
        <v>251</v>
      </c>
      <c r="D25" s="21">
        <v>592.0</v>
      </c>
      <c r="E25" s="21" t="s">
        <v>252</v>
      </c>
      <c r="F25" s="21">
        <f>180+29</f>
        <v>209</v>
      </c>
      <c r="G25" s="21">
        <v>235.0</v>
      </c>
      <c r="H25" s="24">
        <v>0.07291666666666667</v>
      </c>
      <c r="I25" s="25">
        <f t="shared" si="1"/>
        <v>0.3530405405</v>
      </c>
      <c r="J25" s="25">
        <f t="shared" si="2"/>
        <v>2.519148936</v>
      </c>
      <c r="K25" s="7">
        <v>0.0</v>
      </c>
      <c r="L25" s="7">
        <v>0.0</v>
      </c>
    </row>
    <row r="26">
      <c r="A26" s="19" t="s">
        <v>18</v>
      </c>
      <c r="B26" s="21" t="s">
        <v>253</v>
      </c>
      <c r="C26" s="19" t="s">
        <v>254</v>
      </c>
      <c r="D26" s="19">
        <v>482.0</v>
      </c>
      <c r="E26" s="19" t="s">
        <v>255</v>
      </c>
      <c r="F26" s="21">
        <f>240+52</f>
        <v>292</v>
      </c>
      <c r="G26" s="19">
        <v>167.0</v>
      </c>
      <c r="H26" s="24">
        <v>0.22291666666666668</v>
      </c>
      <c r="I26" s="25">
        <f t="shared" si="1"/>
        <v>0.6058091286</v>
      </c>
      <c r="J26" s="25">
        <f t="shared" si="2"/>
        <v>2.886227545</v>
      </c>
      <c r="K26" s="7">
        <v>0.0</v>
      </c>
      <c r="L26" s="7">
        <v>0.0</v>
      </c>
    </row>
    <row r="27">
      <c r="A27" s="19" t="s">
        <v>18</v>
      </c>
      <c r="B27" s="21" t="s">
        <v>256</v>
      </c>
      <c r="C27" s="21" t="s">
        <v>257</v>
      </c>
      <c r="D27" s="21">
        <f>600+44</f>
        <v>644</v>
      </c>
      <c r="E27" s="21" t="s">
        <v>258</v>
      </c>
      <c r="F27" s="21">
        <v>421.0</v>
      </c>
      <c r="G27" s="21">
        <v>137.0</v>
      </c>
      <c r="H27" s="24">
        <v>0.5125</v>
      </c>
      <c r="I27" s="25">
        <f t="shared" si="1"/>
        <v>0.6537267081</v>
      </c>
      <c r="J27" s="25">
        <f t="shared" si="2"/>
        <v>4.700729927</v>
      </c>
      <c r="K27" s="7">
        <v>0.0</v>
      </c>
      <c r="L27" s="7">
        <v>0.0</v>
      </c>
    </row>
    <row r="28">
      <c r="A28" s="19" t="s">
        <v>18</v>
      </c>
      <c r="B28" s="21" t="s">
        <v>259</v>
      </c>
      <c r="C28" s="19" t="s">
        <v>260</v>
      </c>
      <c r="D28" s="21">
        <f>240+22</f>
        <v>262</v>
      </c>
      <c r="E28" s="19" t="s">
        <v>65</v>
      </c>
      <c r="F28" s="21">
        <f>180+19</f>
        <v>199</v>
      </c>
      <c r="G28" s="21">
        <v>96.0</v>
      </c>
      <c r="H28" s="24">
        <v>0.21944444444444444</v>
      </c>
      <c r="I28" s="25">
        <f t="shared" si="1"/>
        <v>0.7595419847</v>
      </c>
      <c r="J28" s="25">
        <f t="shared" si="2"/>
        <v>2.729166667</v>
      </c>
      <c r="K28" s="7">
        <v>2.0</v>
      </c>
      <c r="L28" s="7">
        <v>3.0</v>
      </c>
    </row>
    <row r="29">
      <c r="A29" s="19" t="s">
        <v>18</v>
      </c>
      <c r="B29" s="21" t="s">
        <v>261</v>
      </c>
      <c r="C29" s="21" t="s">
        <v>175</v>
      </c>
      <c r="D29" s="21">
        <f>424</f>
        <v>424</v>
      </c>
      <c r="E29" s="21" t="s">
        <v>262</v>
      </c>
      <c r="F29" s="21">
        <f>189</f>
        <v>189</v>
      </c>
      <c r="G29" s="21">
        <v>93.0</v>
      </c>
      <c r="H29" s="24">
        <v>0.32916666666666666</v>
      </c>
      <c r="I29" s="25">
        <f t="shared" si="1"/>
        <v>0.445754717</v>
      </c>
      <c r="J29" s="25">
        <f t="shared" si="2"/>
        <v>4.559139785</v>
      </c>
      <c r="K29" s="7">
        <v>2.0</v>
      </c>
      <c r="L29" s="7">
        <v>3.5</v>
      </c>
    </row>
    <row r="30">
      <c r="A30" s="19" t="s">
        <v>18</v>
      </c>
      <c r="B30" s="21" t="s">
        <v>263</v>
      </c>
      <c r="C30" s="21" t="s">
        <v>264</v>
      </c>
      <c r="D30" s="21">
        <f>360+27</f>
        <v>387</v>
      </c>
      <c r="E30" s="21" t="s">
        <v>265</v>
      </c>
      <c r="F30" s="21">
        <v>190.0</v>
      </c>
      <c r="G30" s="21">
        <v>78.0</v>
      </c>
      <c r="H30" s="24">
        <v>0.23333333333333334</v>
      </c>
      <c r="I30" s="25">
        <f t="shared" si="1"/>
        <v>0.4909560724</v>
      </c>
      <c r="J30" s="25">
        <f t="shared" si="2"/>
        <v>4.961538462</v>
      </c>
      <c r="K30" s="7">
        <v>2.0</v>
      </c>
      <c r="L30" s="7">
        <v>3.0</v>
      </c>
    </row>
    <row r="31">
      <c r="A31" s="19" t="s">
        <v>18</v>
      </c>
      <c r="B31" s="23">
        <v>45293.0</v>
      </c>
      <c r="C31" s="21" t="s">
        <v>59</v>
      </c>
      <c r="D31" s="21">
        <f>342</f>
        <v>342</v>
      </c>
      <c r="E31" s="21" t="s">
        <v>266</v>
      </c>
      <c r="F31" s="21">
        <f>180+23</f>
        <v>203</v>
      </c>
      <c r="G31" s="26">
        <v>90.0</v>
      </c>
      <c r="H31" s="24">
        <v>0.28958333333333336</v>
      </c>
      <c r="I31" s="25">
        <f t="shared" si="1"/>
        <v>0.5935672515</v>
      </c>
      <c r="J31" s="25">
        <f t="shared" si="2"/>
        <v>3.8</v>
      </c>
      <c r="K31" s="7">
        <v>2.0</v>
      </c>
      <c r="L31" s="7">
        <v>3.5</v>
      </c>
    </row>
    <row r="32">
      <c r="A32" s="19" t="s">
        <v>18</v>
      </c>
      <c r="B32" s="23">
        <v>45324.0</v>
      </c>
      <c r="C32" s="21" t="s">
        <v>267</v>
      </c>
      <c r="D32" s="21">
        <f>349</f>
        <v>349</v>
      </c>
      <c r="E32" s="21" t="s">
        <v>268</v>
      </c>
      <c r="F32" s="21">
        <f>120+57</f>
        <v>177</v>
      </c>
      <c r="G32" s="21">
        <v>87.0</v>
      </c>
      <c r="H32" s="24">
        <v>0.3215277777777778</v>
      </c>
      <c r="I32" s="25">
        <f t="shared" si="1"/>
        <v>0.5071633238</v>
      </c>
      <c r="J32" s="25">
        <f t="shared" si="2"/>
        <v>4.011494253</v>
      </c>
      <c r="K32" s="7">
        <v>0.0</v>
      </c>
      <c r="L32" s="7">
        <v>0.0</v>
      </c>
    </row>
    <row r="33">
      <c r="A33" s="19" t="s">
        <v>18</v>
      </c>
      <c r="B33" s="23">
        <v>45353.0</v>
      </c>
      <c r="C33" s="21" t="s">
        <v>269</v>
      </c>
      <c r="D33" s="21">
        <f>540+33</f>
        <v>573</v>
      </c>
      <c r="E33" s="21" t="s">
        <v>200</v>
      </c>
      <c r="F33" s="21">
        <f>240+29</f>
        <v>269</v>
      </c>
      <c r="G33" s="21">
        <v>65.0</v>
      </c>
      <c r="H33" s="24">
        <v>0.003472222222222222</v>
      </c>
      <c r="I33" s="25">
        <f t="shared" si="1"/>
        <v>0.4694589878</v>
      </c>
      <c r="J33" s="25">
        <f t="shared" si="2"/>
        <v>8.815384615</v>
      </c>
      <c r="K33" s="7">
        <v>0.0</v>
      </c>
      <c r="L33" s="7">
        <v>0.0</v>
      </c>
    </row>
    <row r="34">
      <c r="A34" s="19" t="s">
        <v>18</v>
      </c>
      <c r="B34" s="23">
        <v>45384.0</v>
      </c>
      <c r="C34" s="21" t="s">
        <v>270</v>
      </c>
      <c r="D34" s="21">
        <v>315.0</v>
      </c>
      <c r="E34" s="21" t="s">
        <v>221</v>
      </c>
      <c r="F34" s="21">
        <f>180+47</f>
        <v>227</v>
      </c>
      <c r="G34" s="21">
        <v>87.0</v>
      </c>
      <c r="H34" s="24">
        <v>0.21805555555555556</v>
      </c>
      <c r="I34" s="25">
        <f t="shared" si="1"/>
        <v>0.7206349206</v>
      </c>
      <c r="J34" s="25">
        <f t="shared" si="2"/>
        <v>3.620689655</v>
      </c>
      <c r="K34" s="7">
        <v>0.0</v>
      </c>
      <c r="L34" s="7">
        <v>0.0</v>
      </c>
    </row>
    <row r="35">
      <c r="A35" s="19" t="s">
        <v>18</v>
      </c>
      <c r="B35" s="23">
        <v>45414.0</v>
      </c>
      <c r="C35" s="21" t="s">
        <v>271</v>
      </c>
      <c r="D35" s="21">
        <f>318</f>
        <v>318</v>
      </c>
      <c r="E35" s="21" t="s">
        <v>272</v>
      </c>
      <c r="F35" s="21">
        <f>180+30</f>
        <v>210</v>
      </c>
      <c r="G35" s="21">
        <v>76.0</v>
      </c>
      <c r="H35" s="24">
        <v>0.3368055555555556</v>
      </c>
      <c r="I35" s="25">
        <f t="shared" si="1"/>
        <v>0.6603773585</v>
      </c>
      <c r="J35" s="25">
        <f t="shared" si="2"/>
        <v>4.184210526</v>
      </c>
      <c r="K35" s="7">
        <v>2.0</v>
      </c>
      <c r="L35" s="7">
        <v>3.0</v>
      </c>
    </row>
    <row r="36">
      <c r="A36" s="19" t="s">
        <v>18</v>
      </c>
      <c r="B36" s="23">
        <v>45445.0</v>
      </c>
      <c r="C36" s="21" t="s">
        <v>273</v>
      </c>
      <c r="D36" s="21">
        <f>360+54</f>
        <v>414</v>
      </c>
      <c r="E36" s="21" t="s">
        <v>78</v>
      </c>
      <c r="F36" s="21">
        <v>240.0</v>
      </c>
      <c r="G36" s="21">
        <v>102.0</v>
      </c>
      <c r="H36" s="24">
        <v>0.33055555555555555</v>
      </c>
      <c r="I36" s="25">
        <f t="shared" si="1"/>
        <v>0.5797101449</v>
      </c>
      <c r="J36" s="25">
        <f t="shared" si="2"/>
        <v>4.058823529</v>
      </c>
      <c r="K36" s="7">
        <v>2.0</v>
      </c>
      <c r="L36" s="7">
        <v>3.5</v>
      </c>
    </row>
    <row r="37">
      <c r="A37" s="19" t="s">
        <v>18</v>
      </c>
      <c r="B37" s="23">
        <v>45475.0</v>
      </c>
      <c r="C37" s="21" t="s">
        <v>70</v>
      </c>
      <c r="D37" s="21">
        <v>321.0</v>
      </c>
      <c r="E37" s="21" t="s">
        <v>274</v>
      </c>
      <c r="F37" s="21">
        <f>120+52</f>
        <v>172</v>
      </c>
      <c r="G37" s="21">
        <v>65.0</v>
      </c>
      <c r="H37" s="24">
        <v>0.3263888888888889</v>
      </c>
      <c r="I37" s="25">
        <f t="shared" si="1"/>
        <v>0.5358255452</v>
      </c>
      <c r="J37" s="25">
        <f t="shared" si="2"/>
        <v>4.938461538</v>
      </c>
      <c r="K37" s="7">
        <v>2.0</v>
      </c>
      <c r="L37" s="7">
        <v>3.0</v>
      </c>
    </row>
    <row r="38">
      <c r="A38" s="19" t="s">
        <v>18</v>
      </c>
      <c r="B38" s="23">
        <v>45506.0</v>
      </c>
      <c r="C38" s="21" t="s">
        <v>182</v>
      </c>
      <c r="D38" s="21">
        <f>360+24</f>
        <v>384</v>
      </c>
      <c r="E38" s="21" t="s">
        <v>275</v>
      </c>
      <c r="F38" s="21">
        <f>181</f>
        <v>181</v>
      </c>
      <c r="G38" s="21">
        <v>121.0</v>
      </c>
      <c r="H38" s="24">
        <v>0.32083333333333336</v>
      </c>
      <c r="I38" s="25">
        <f t="shared" si="1"/>
        <v>0.4713541667</v>
      </c>
      <c r="J38" s="25">
        <f t="shared" si="2"/>
        <v>3.173553719</v>
      </c>
      <c r="K38" s="7">
        <v>2.0</v>
      </c>
      <c r="L38" s="7">
        <v>3.5</v>
      </c>
    </row>
    <row r="39">
      <c r="A39" s="19" t="s">
        <v>18</v>
      </c>
      <c r="B39" s="23">
        <v>45537.0</v>
      </c>
      <c r="C39" s="21" t="s">
        <v>276</v>
      </c>
      <c r="D39" s="21">
        <f>480+59</f>
        <v>539</v>
      </c>
      <c r="E39" s="21" t="s">
        <v>277</v>
      </c>
      <c r="F39" s="21">
        <f>180+39</f>
        <v>219</v>
      </c>
      <c r="G39" s="21">
        <v>113.0</v>
      </c>
      <c r="H39" s="24">
        <v>0.24722222222222223</v>
      </c>
      <c r="I39" s="25">
        <f t="shared" si="1"/>
        <v>0.4063079777</v>
      </c>
      <c r="J39" s="25">
        <f t="shared" si="2"/>
        <v>4.769911504</v>
      </c>
      <c r="K39" s="7">
        <v>0.0</v>
      </c>
      <c r="L39" s="7">
        <v>0.0</v>
      </c>
    </row>
    <row r="40">
      <c r="A40" s="19" t="s">
        <v>18</v>
      </c>
      <c r="B40" s="23">
        <v>45567.0</v>
      </c>
      <c r="C40" s="21" t="s">
        <v>278</v>
      </c>
      <c r="D40" s="21">
        <f>540+24</f>
        <v>564</v>
      </c>
      <c r="E40" s="21" t="s">
        <v>190</v>
      </c>
      <c r="F40" s="21">
        <v>300.0</v>
      </c>
      <c r="G40" s="21">
        <v>133.0</v>
      </c>
      <c r="H40" s="24">
        <v>0.3527777777777778</v>
      </c>
      <c r="I40" s="25">
        <f t="shared" si="1"/>
        <v>0.5319148936</v>
      </c>
      <c r="J40" s="25">
        <f t="shared" si="2"/>
        <v>4.240601504</v>
      </c>
      <c r="K40" s="7">
        <v>0.0</v>
      </c>
      <c r="L40" s="7">
        <v>0.0</v>
      </c>
    </row>
    <row r="41">
      <c r="A41" s="19" t="s">
        <v>18</v>
      </c>
      <c r="B41" s="23">
        <v>45598.0</v>
      </c>
      <c r="C41" s="21" t="s">
        <v>176</v>
      </c>
      <c r="D41" s="21">
        <f>360</f>
        <v>360</v>
      </c>
      <c r="E41" s="21" t="s">
        <v>279</v>
      </c>
      <c r="F41" s="21">
        <f>120+55</f>
        <v>175</v>
      </c>
      <c r="G41" s="21">
        <v>60.0</v>
      </c>
      <c r="H41" s="24">
        <v>0.22430555555555556</v>
      </c>
      <c r="I41" s="25">
        <f t="shared" si="1"/>
        <v>0.4861111111</v>
      </c>
      <c r="J41" s="25">
        <f t="shared" si="2"/>
        <v>6</v>
      </c>
      <c r="K41" s="7">
        <v>0.0</v>
      </c>
      <c r="L41" s="7">
        <v>0.0</v>
      </c>
    </row>
    <row r="42">
      <c r="A42" s="19" t="s">
        <v>18</v>
      </c>
      <c r="B42" s="23">
        <v>45628.0</v>
      </c>
      <c r="C42" s="21" t="s">
        <v>280</v>
      </c>
      <c r="D42" s="21">
        <f>360+29</f>
        <v>389</v>
      </c>
      <c r="E42" s="21" t="s">
        <v>281</v>
      </c>
      <c r="F42" s="21">
        <f>180+27</f>
        <v>207</v>
      </c>
      <c r="G42" s="21">
        <v>128.0</v>
      </c>
      <c r="H42" s="24">
        <v>0.26180555555555557</v>
      </c>
      <c r="I42" s="25">
        <f t="shared" si="1"/>
        <v>0.5321336761</v>
      </c>
      <c r="J42" s="25">
        <f t="shared" si="2"/>
        <v>3.0390625</v>
      </c>
      <c r="K42" s="7">
        <v>2.0</v>
      </c>
      <c r="L42" s="7">
        <v>3.0</v>
      </c>
    </row>
    <row r="43">
      <c r="A43" s="19" t="s">
        <v>18</v>
      </c>
      <c r="B43" s="21" t="s">
        <v>282</v>
      </c>
      <c r="C43" s="21" t="s">
        <v>283</v>
      </c>
      <c r="D43" s="21">
        <v>357.0</v>
      </c>
      <c r="E43" s="21" t="s">
        <v>142</v>
      </c>
      <c r="F43" s="21">
        <v>127.0</v>
      </c>
      <c r="G43" s="21">
        <v>74.0</v>
      </c>
      <c r="H43" s="24">
        <v>0.22777777777777777</v>
      </c>
      <c r="I43" s="25">
        <f t="shared" si="1"/>
        <v>0.3557422969</v>
      </c>
      <c r="J43" s="25">
        <f t="shared" si="2"/>
        <v>4.824324324</v>
      </c>
      <c r="K43" s="7">
        <v>2.0</v>
      </c>
      <c r="L43" s="7">
        <v>3.5</v>
      </c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0.67"/>
    <col customWidth="1" min="5" max="5" width="10.67"/>
    <col customWidth="1" min="7" max="7" width="9.11"/>
    <col customWidth="1" min="9" max="9" width="12.56"/>
    <col customWidth="1" min="10" max="10" width="12.33"/>
  </cols>
  <sheetData>
    <row r="1">
      <c r="A1" s="13" t="s">
        <v>0</v>
      </c>
      <c r="B1" s="14" t="s">
        <v>32</v>
      </c>
      <c r="C1" s="15" t="s">
        <v>33</v>
      </c>
      <c r="D1" s="16" t="s">
        <v>22</v>
      </c>
      <c r="E1" s="15" t="s">
        <v>34</v>
      </c>
      <c r="F1" s="16" t="s">
        <v>35</v>
      </c>
      <c r="G1" s="14" t="s">
        <v>19</v>
      </c>
      <c r="H1" s="17" t="s">
        <v>36</v>
      </c>
      <c r="I1" s="13" t="s">
        <v>37</v>
      </c>
      <c r="J1" s="18" t="s">
        <v>38</v>
      </c>
      <c r="K1" s="8" t="s">
        <v>20</v>
      </c>
      <c r="L1" s="8" t="s">
        <v>21</v>
      </c>
    </row>
    <row r="2">
      <c r="A2" s="10" t="s">
        <v>15</v>
      </c>
      <c r="B2" s="11">
        <v>45294.0</v>
      </c>
      <c r="C2" s="10" t="s">
        <v>39</v>
      </c>
      <c r="D2" s="10">
        <v>534.0</v>
      </c>
      <c r="E2" s="10" t="s">
        <v>40</v>
      </c>
      <c r="F2" s="10">
        <v>347.0</v>
      </c>
      <c r="G2" s="10">
        <v>46.0</v>
      </c>
      <c r="H2" s="12"/>
      <c r="I2" s="12">
        <f t="shared" ref="I2:I43" si="1">F2/D2</f>
        <v>0.6498127341</v>
      </c>
      <c r="J2" s="12">
        <f t="shared" ref="J2:J43" si="2">D2/G2</f>
        <v>11.60869565</v>
      </c>
      <c r="K2" s="10">
        <v>0.0</v>
      </c>
      <c r="L2" s="10">
        <v>0.0</v>
      </c>
    </row>
    <row r="3">
      <c r="A3" s="10" t="s">
        <v>15</v>
      </c>
      <c r="B3" s="11">
        <v>45295.0</v>
      </c>
      <c r="C3" s="10" t="s">
        <v>41</v>
      </c>
      <c r="D3" s="10">
        <v>335.0</v>
      </c>
      <c r="E3" s="10" t="s">
        <v>42</v>
      </c>
      <c r="F3" s="10">
        <v>142.0</v>
      </c>
      <c r="G3" s="10">
        <v>72.0</v>
      </c>
      <c r="H3" s="12"/>
      <c r="I3" s="12">
        <f t="shared" si="1"/>
        <v>0.423880597</v>
      </c>
      <c r="J3" s="12">
        <f t="shared" si="2"/>
        <v>4.652777778</v>
      </c>
      <c r="K3" s="10">
        <v>0.0</v>
      </c>
      <c r="L3" s="10">
        <v>0.0</v>
      </c>
    </row>
    <row r="4">
      <c r="A4" s="10" t="s">
        <v>15</v>
      </c>
      <c r="B4" s="11">
        <v>45296.0</v>
      </c>
      <c r="C4" s="10" t="s">
        <v>43</v>
      </c>
      <c r="D4" s="10">
        <v>420.0</v>
      </c>
      <c r="E4" s="10" t="s">
        <v>44</v>
      </c>
      <c r="F4" s="10">
        <v>149.0</v>
      </c>
      <c r="G4" s="10">
        <v>82.0</v>
      </c>
      <c r="H4" s="12"/>
      <c r="I4" s="12">
        <f t="shared" si="1"/>
        <v>0.3547619048</v>
      </c>
      <c r="J4" s="12">
        <f t="shared" si="2"/>
        <v>5.12195122</v>
      </c>
      <c r="K4" s="10">
        <v>0.0</v>
      </c>
      <c r="L4" s="10">
        <v>0.0</v>
      </c>
    </row>
    <row r="5">
      <c r="A5" s="10" t="s">
        <v>15</v>
      </c>
      <c r="B5" s="11">
        <v>45297.0</v>
      </c>
      <c r="C5" s="10" t="s">
        <v>45</v>
      </c>
      <c r="D5" s="10">
        <v>56.0</v>
      </c>
      <c r="E5" s="10" t="s">
        <v>46</v>
      </c>
      <c r="F5" s="10">
        <v>15.0</v>
      </c>
      <c r="G5" s="10">
        <v>81.0</v>
      </c>
      <c r="H5" s="12"/>
      <c r="I5" s="12">
        <f t="shared" si="1"/>
        <v>0.2678571429</v>
      </c>
      <c r="J5" s="12">
        <f t="shared" si="2"/>
        <v>0.6913580247</v>
      </c>
      <c r="K5" s="10">
        <v>0.0</v>
      </c>
      <c r="L5" s="10">
        <v>0.0</v>
      </c>
    </row>
    <row r="6">
      <c r="A6" s="10" t="s">
        <v>15</v>
      </c>
      <c r="B6" s="11">
        <v>45298.0</v>
      </c>
      <c r="C6" s="10" t="s">
        <v>47</v>
      </c>
      <c r="D6" s="10">
        <v>363.0</v>
      </c>
      <c r="E6" s="10" t="s">
        <v>48</v>
      </c>
      <c r="F6" s="10">
        <v>173.0</v>
      </c>
      <c r="G6" s="10">
        <v>75.0</v>
      </c>
      <c r="H6" s="12"/>
      <c r="I6" s="12">
        <f t="shared" si="1"/>
        <v>0.476584022</v>
      </c>
      <c r="J6" s="12">
        <f t="shared" si="2"/>
        <v>4.84</v>
      </c>
      <c r="K6" s="10">
        <v>0.0</v>
      </c>
      <c r="L6" s="10">
        <v>0.0</v>
      </c>
    </row>
    <row r="7">
      <c r="A7" s="10" t="s">
        <v>15</v>
      </c>
      <c r="B7" s="11">
        <v>45299.0</v>
      </c>
      <c r="C7" s="10" t="s">
        <v>49</v>
      </c>
      <c r="D7" s="10">
        <v>565.0</v>
      </c>
      <c r="E7" s="10" t="s">
        <v>50</v>
      </c>
      <c r="F7" s="10">
        <v>204.0</v>
      </c>
      <c r="G7" s="10">
        <v>140.0</v>
      </c>
      <c r="H7" s="12"/>
      <c r="I7" s="12">
        <f t="shared" si="1"/>
        <v>0.3610619469</v>
      </c>
      <c r="J7" s="12">
        <f t="shared" si="2"/>
        <v>4.035714286</v>
      </c>
      <c r="K7" s="10">
        <v>0.0</v>
      </c>
      <c r="L7" s="10">
        <v>0.0</v>
      </c>
    </row>
    <row r="8">
      <c r="A8" s="10" t="s">
        <v>15</v>
      </c>
      <c r="B8" s="11">
        <v>45300.0</v>
      </c>
      <c r="C8" s="10" t="s">
        <v>51</v>
      </c>
      <c r="D8" s="10">
        <v>316.0</v>
      </c>
      <c r="E8" s="10" t="s">
        <v>52</v>
      </c>
      <c r="F8" s="10">
        <v>131.0</v>
      </c>
      <c r="G8" s="10">
        <v>108.0</v>
      </c>
      <c r="H8" s="12"/>
      <c r="I8" s="12">
        <f t="shared" si="1"/>
        <v>0.414556962</v>
      </c>
      <c r="J8" s="12">
        <f t="shared" si="2"/>
        <v>2.925925926</v>
      </c>
      <c r="K8" s="10">
        <v>0.0</v>
      </c>
      <c r="L8" s="10">
        <v>0.0</v>
      </c>
    </row>
    <row r="9">
      <c r="A9" s="10" t="s">
        <v>15</v>
      </c>
      <c r="B9" s="11">
        <v>45301.0</v>
      </c>
      <c r="C9" s="10" t="s">
        <v>53</v>
      </c>
      <c r="D9" s="10">
        <v>273.0</v>
      </c>
      <c r="E9" s="10" t="s">
        <v>54</v>
      </c>
      <c r="F9" s="10">
        <v>141.0</v>
      </c>
      <c r="G9" s="10">
        <v>103.0</v>
      </c>
      <c r="H9" s="12"/>
      <c r="I9" s="12">
        <f t="shared" si="1"/>
        <v>0.5164835165</v>
      </c>
      <c r="J9" s="12">
        <f t="shared" si="2"/>
        <v>2.650485437</v>
      </c>
      <c r="K9" s="10">
        <v>1.0</v>
      </c>
      <c r="L9" s="10">
        <v>1.5</v>
      </c>
    </row>
    <row r="10">
      <c r="A10" s="10" t="s">
        <v>15</v>
      </c>
      <c r="B10" s="11">
        <v>45302.0</v>
      </c>
      <c r="C10" s="10" t="s">
        <v>55</v>
      </c>
      <c r="D10" s="10">
        <v>298.0</v>
      </c>
      <c r="E10" s="10" t="s">
        <v>56</v>
      </c>
      <c r="F10" s="10">
        <v>216.0</v>
      </c>
      <c r="G10" s="10">
        <v>67.0</v>
      </c>
      <c r="H10" s="12"/>
      <c r="I10" s="12">
        <f t="shared" si="1"/>
        <v>0.7248322148</v>
      </c>
      <c r="J10" s="12">
        <f t="shared" si="2"/>
        <v>4.447761194</v>
      </c>
      <c r="K10" s="10">
        <v>0.0</v>
      </c>
      <c r="L10" s="10">
        <v>0.0</v>
      </c>
    </row>
    <row r="11">
      <c r="A11" s="10" t="s">
        <v>15</v>
      </c>
      <c r="B11" s="11">
        <v>45303.0</v>
      </c>
      <c r="C11" s="10" t="s">
        <v>57</v>
      </c>
      <c r="D11" s="10">
        <v>339.0</v>
      </c>
      <c r="E11" s="10" t="s">
        <v>58</v>
      </c>
      <c r="F11" s="10">
        <v>233.0</v>
      </c>
      <c r="G11" s="10">
        <v>109.0</v>
      </c>
      <c r="H11" s="12"/>
      <c r="I11" s="12">
        <f t="shared" si="1"/>
        <v>0.6873156342</v>
      </c>
      <c r="J11" s="12">
        <f t="shared" si="2"/>
        <v>3.110091743</v>
      </c>
      <c r="K11" s="10">
        <v>1.0</v>
      </c>
      <c r="L11" s="10">
        <v>1.5</v>
      </c>
    </row>
    <row r="12">
      <c r="A12" s="10" t="s">
        <v>15</v>
      </c>
      <c r="B12" s="11">
        <v>45304.0</v>
      </c>
      <c r="C12" s="10" t="s">
        <v>59</v>
      </c>
      <c r="D12" s="10">
        <v>342.0</v>
      </c>
      <c r="E12" s="10" t="s">
        <v>60</v>
      </c>
      <c r="F12" s="10">
        <v>224.0</v>
      </c>
      <c r="G12" s="10">
        <v>102.0</v>
      </c>
      <c r="H12" s="12"/>
      <c r="I12" s="12">
        <f t="shared" si="1"/>
        <v>0.6549707602</v>
      </c>
      <c r="J12" s="12">
        <f t="shared" si="2"/>
        <v>3.352941176</v>
      </c>
      <c r="K12" s="10">
        <v>0.0</v>
      </c>
      <c r="L12" s="10">
        <v>0.0</v>
      </c>
    </row>
    <row r="13">
      <c r="A13" s="10" t="s">
        <v>15</v>
      </c>
      <c r="B13" s="11">
        <v>45305.0</v>
      </c>
      <c r="C13" s="10" t="s">
        <v>61</v>
      </c>
      <c r="D13" s="10">
        <v>191.0</v>
      </c>
      <c r="E13" s="10" t="s">
        <v>62</v>
      </c>
      <c r="F13" s="10">
        <v>36.0</v>
      </c>
      <c r="G13" s="10">
        <v>94.0</v>
      </c>
      <c r="H13" s="12"/>
      <c r="I13" s="12">
        <f t="shared" si="1"/>
        <v>0.1884816754</v>
      </c>
      <c r="J13" s="12">
        <f t="shared" si="2"/>
        <v>2.031914894</v>
      </c>
      <c r="K13" s="10">
        <v>0.0</v>
      </c>
      <c r="L13" s="10">
        <v>0.0</v>
      </c>
    </row>
    <row r="14">
      <c r="A14" s="10" t="s">
        <v>15</v>
      </c>
      <c r="B14" s="11">
        <v>45306.0</v>
      </c>
      <c r="C14" s="10" t="s">
        <v>63</v>
      </c>
      <c r="D14" s="10">
        <v>483.0</v>
      </c>
      <c r="E14" s="10" t="s">
        <v>64</v>
      </c>
      <c r="F14" s="10">
        <v>226.0</v>
      </c>
      <c r="G14" s="10">
        <v>114.0</v>
      </c>
      <c r="H14" s="12"/>
      <c r="I14" s="12">
        <f t="shared" si="1"/>
        <v>0.4679089027</v>
      </c>
      <c r="J14" s="12">
        <f t="shared" si="2"/>
        <v>4.236842105</v>
      </c>
      <c r="K14" s="10">
        <v>1.0</v>
      </c>
      <c r="L14" s="10">
        <v>1.5</v>
      </c>
    </row>
    <row r="15">
      <c r="A15" s="10" t="s">
        <v>15</v>
      </c>
      <c r="B15" s="11">
        <v>45307.0</v>
      </c>
      <c r="C15" s="10" t="s">
        <v>65</v>
      </c>
      <c r="D15" s="10">
        <v>199.0</v>
      </c>
      <c r="E15" s="10" t="s">
        <v>66</v>
      </c>
      <c r="F15" s="10">
        <v>82.0</v>
      </c>
      <c r="G15" s="10">
        <v>78.0</v>
      </c>
      <c r="H15" s="12"/>
      <c r="I15" s="12">
        <f t="shared" si="1"/>
        <v>0.4120603015</v>
      </c>
      <c r="J15" s="12">
        <f t="shared" si="2"/>
        <v>2.551282051</v>
      </c>
      <c r="K15" s="10">
        <v>2.0</v>
      </c>
      <c r="L15" s="10">
        <v>3.0</v>
      </c>
    </row>
    <row r="16">
      <c r="A16" s="10" t="s">
        <v>15</v>
      </c>
      <c r="B16" s="11">
        <v>45308.0</v>
      </c>
      <c r="C16" s="10" t="s">
        <v>67</v>
      </c>
      <c r="D16" s="10">
        <v>301.0</v>
      </c>
      <c r="E16" s="10" t="s">
        <v>68</v>
      </c>
      <c r="F16" s="10">
        <v>164.0</v>
      </c>
      <c r="G16" s="10">
        <v>70.0</v>
      </c>
      <c r="H16" s="12"/>
      <c r="I16" s="12">
        <f t="shared" si="1"/>
        <v>0.5448504983</v>
      </c>
      <c r="J16" s="12">
        <f t="shared" si="2"/>
        <v>4.3</v>
      </c>
      <c r="K16" s="10">
        <v>1.0</v>
      </c>
      <c r="L16" s="10">
        <v>1.5</v>
      </c>
    </row>
    <row r="17">
      <c r="A17" s="10" t="s">
        <v>15</v>
      </c>
      <c r="B17" s="11">
        <v>45309.0</v>
      </c>
      <c r="C17" s="10" t="s">
        <v>58</v>
      </c>
      <c r="D17" s="10">
        <v>233.0</v>
      </c>
      <c r="E17" s="10" t="s">
        <v>69</v>
      </c>
      <c r="F17" s="10">
        <v>60.0</v>
      </c>
      <c r="G17" s="10">
        <v>50.0</v>
      </c>
      <c r="H17" s="12"/>
      <c r="I17" s="12">
        <f t="shared" si="1"/>
        <v>0.2575107296</v>
      </c>
      <c r="J17" s="12">
        <f t="shared" si="2"/>
        <v>4.66</v>
      </c>
      <c r="K17" s="10">
        <v>1.0</v>
      </c>
      <c r="L17" s="10">
        <v>1.5</v>
      </c>
    </row>
    <row r="18">
      <c r="A18" s="10" t="s">
        <v>15</v>
      </c>
      <c r="B18" s="11">
        <v>45310.0</v>
      </c>
      <c r="C18" s="10" t="s">
        <v>47</v>
      </c>
      <c r="D18" s="10">
        <v>363.0</v>
      </c>
      <c r="E18" s="10" t="s">
        <v>54</v>
      </c>
      <c r="F18" s="10">
        <v>141.0</v>
      </c>
      <c r="G18" s="10">
        <v>55.0</v>
      </c>
      <c r="H18" s="12"/>
      <c r="I18" s="12">
        <f t="shared" si="1"/>
        <v>0.3884297521</v>
      </c>
      <c r="J18" s="12">
        <f t="shared" si="2"/>
        <v>6.6</v>
      </c>
      <c r="K18" s="10">
        <v>1.0</v>
      </c>
      <c r="L18" s="10">
        <v>1.5</v>
      </c>
    </row>
    <row r="19">
      <c r="A19" s="10" t="s">
        <v>15</v>
      </c>
      <c r="B19" s="11">
        <v>45311.0</v>
      </c>
      <c r="C19" s="10" t="s">
        <v>70</v>
      </c>
      <c r="D19" s="10">
        <v>321.0</v>
      </c>
      <c r="E19" s="10" t="s">
        <v>71</v>
      </c>
      <c r="F19" s="10">
        <v>68.0</v>
      </c>
      <c r="G19" s="10">
        <v>131.0</v>
      </c>
      <c r="H19" s="12"/>
      <c r="I19" s="12">
        <f t="shared" si="1"/>
        <v>0.2118380062</v>
      </c>
      <c r="J19" s="12">
        <f t="shared" si="2"/>
        <v>2.450381679</v>
      </c>
      <c r="K19" s="10">
        <v>0.0</v>
      </c>
      <c r="L19" s="10">
        <v>0.0</v>
      </c>
    </row>
    <row r="20">
      <c r="A20" s="10" t="s">
        <v>15</v>
      </c>
      <c r="B20" s="11">
        <v>45312.0</v>
      </c>
      <c r="C20" s="10" t="s">
        <v>72</v>
      </c>
      <c r="D20" s="10">
        <v>328.0</v>
      </c>
      <c r="E20" s="10" t="s">
        <v>73</v>
      </c>
      <c r="F20" s="10">
        <v>195.0</v>
      </c>
      <c r="G20" s="10">
        <v>119.0</v>
      </c>
      <c r="H20" s="12"/>
      <c r="I20" s="12">
        <f t="shared" si="1"/>
        <v>0.5945121951</v>
      </c>
      <c r="J20" s="12">
        <f t="shared" si="2"/>
        <v>2.756302521</v>
      </c>
      <c r="K20" s="10">
        <v>0.0</v>
      </c>
      <c r="L20" s="10">
        <v>0.0</v>
      </c>
    </row>
    <row r="21">
      <c r="A21" s="10" t="s">
        <v>15</v>
      </c>
      <c r="B21" s="11">
        <v>45313.0</v>
      </c>
      <c r="C21" s="10" t="s">
        <v>74</v>
      </c>
      <c r="D21" s="10">
        <v>161.0</v>
      </c>
      <c r="E21" s="10" t="s">
        <v>75</v>
      </c>
      <c r="F21" s="10">
        <v>110.0</v>
      </c>
      <c r="G21" s="10">
        <v>50.0</v>
      </c>
      <c r="H21" s="12"/>
      <c r="I21" s="12">
        <f t="shared" si="1"/>
        <v>0.6832298137</v>
      </c>
      <c r="J21" s="12">
        <f t="shared" si="2"/>
        <v>3.22</v>
      </c>
      <c r="K21" s="10">
        <v>2.0</v>
      </c>
      <c r="L21" s="10">
        <v>2.5</v>
      </c>
    </row>
    <row r="22">
      <c r="A22" s="10" t="s">
        <v>15</v>
      </c>
      <c r="B22" s="11">
        <v>45314.0</v>
      </c>
      <c r="C22" s="10" t="s">
        <v>60</v>
      </c>
      <c r="D22" s="10">
        <v>224.0</v>
      </c>
      <c r="E22" s="10" t="s">
        <v>52</v>
      </c>
      <c r="F22" s="10">
        <v>131.0</v>
      </c>
      <c r="G22" s="10">
        <v>55.0</v>
      </c>
      <c r="H22" s="12"/>
      <c r="I22" s="12">
        <f t="shared" si="1"/>
        <v>0.5848214286</v>
      </c>
      <c r="J22" s="12">
        <f t="shared" si="2"/>
        <v>4.072727273</v>
      </c>
      <c r="K22" s="10">
        <v>2.0</v>
      </c>
      <c r="L22" s="10">
        <v>3.0</v>
      </c>
    </row>
    <row r="23">
      <c r="A23" s="10" t="s">
        <v>15</v>
      </c>
      <c r="B23" s="11">
        <v>45315.0</v>
      </c>
      <c r="C23" s="10" t="s">
        <v>76</v>
      </c>
      <c r="D23" s="10">
        <v>153.0</v>
      </c>
      <c r="E23" s="10" t="s">
        <v>77</v>
      </c>
      <c r="F23" s="10">
        <v>99.0</v>
      </c>
      <c r="G23" s="10">
        <v>44.0</v>
      </c>
      <c r="H23" s="12"/>
      <c r="I23" s="12">
        <f t="shared" si="1"/>
        <v>0.6470588235</v>
      </c>
      <c r="J23" s="12">
        <f t="shared" si="2"/>
        <v>3.477272727</v>
      </c>
      <c r="K23" s="10">
        <v>1.0</v>
      </c>
      <c r="L23" s="10">
        <v>1.5</v>
      </c>
    </row>
    <row r="24">
      <c r="A24" s="10" t="s">
        <v>15</v>
      </c>
      <c r="B24" s="11">
        <v>45316.0</v>
      </c>
      <c r="C24" s="10" t="s">
        <v>78</v>
      </c>
      <c r="D24" s="10">
        <v>240.0</v>
      </c>
      <c r="E24" s="10" t="s">
        <v>79</v>
      </c>
      <c r="F24" s="10">
        <v>147.0</v>
      </c>
      <c r="G24" s="10">
        <v>78.0</v>
      </c>
      <c r="H24" s="12"/>
      <c r="I24" s="12">
        <f t="shared" si="1"/>
        <v>0.6125</v>
      </c>
      <c r="J24" s="12">
        <f t="shared" si="2"/>
        <v>3.076923077</v>
      </c>
      <c r="K24" s="10">
        <v>1.0</v>
      </c>
      <c r="L24" s="10">
        <v>1.5</v>
      </c>
    </row>
    <row r="25">
      <c r="A25" s="10" t="s">
        <v>15</v>
      </c>
      <c r="B25" s="11">
        <v>45317.0</v>
      </c>
      <c r="C25" s="10" t="s">
        <v>68</v>
      </c>
      <c r="D25" s="10">
        <v>164.0</v>
      </c>
      <c r="E25" s="10" t="s">
        <v>80</v>
      </c>
      <c r="F25" s="10">
        <v>84.0</v>
      </c>
      <c r="G25" s="10">
        <v>97.0</v>
      </c>
      <c r="H25" s="12"/>
      <c r="I25" s="12">
        <f t="shared" si="1"/>
        <v>0.512195122</v>
      </c>
      <c r="J25" s="12">
        <f t="shared" si="2"/>
        <v>1.690721649</v>
      </c>
      <c r="K25" s="10">
        <v>1.0</v>
      </c>
      <c r="L25" s="10">
        <v>1.5</v>
      </c>
    </row>
    <row r="26">
      <c r="A26" s="10" t="s">
        <v>15</v>
      </c>
      <c r="B26" s="11">
        <v>45318.0</v>
      </c>
      <c r="C26" s="10" t="s">
        <v>81</v>
      </c>
      <c r="D26" s="10">
        <v>340.0</v>
      </c>
      <c r="E26" s="10" t="s">
        <v>82</v>
      </c>
      <c r="F26" s="10">
        <v>185.0</v>
      </c>
      <c r="G26" s="10">
        <v>74.0</v>
      </c>
      <c r="H26" s="12"/>
      <c r="I26" s="12">
        <f t="shared" si="1"/>
        <v>0.5441176471</v>
      </c>
      <c r="J26" s="12">
        <f t="shared" si="2"/>
        <v>4.594594595</v>
      </c>
      <c r="K26" s="10">
        <v>0.0</v>
      </c>
      <c r="L26" s="10">
        <v>0.0</v>
      </c>
    </row>
    <row r="27">
      <c r="A27" s="10" t="s">
        <v>15</v>
      </c>
      <c r="B27" s="11">
        <v>45319.0</v>
      </c>
      <c r="C27" s="10" t="s">
        <v>83</v>
      </c>
      <c r="D27" s="10">
        <v>322.0</v>
      </c>
      <c r="E27" s="10" t="s">
        <v>84</v>
      </c>
      <c r="F27" s="10">
        <v>122.0</v>
      </c>
      <c r="G27" s="10">
        <v>91.0</v>
      </c>
      <c r="H27" s="12"/>
      <c r="I27" s="12">
        <f t="shared" si="1"/>
        <v>0.3788819876</v>
      </c>
      <c r="J27" s="12">
        <f t="shared" si="2"/>
        <v>3.538461538</v>
      </c>
      <c r="K27" s="10">
        <v>0.0</v>
      </c>
      <c r="L27" s="10">
        <v>0.0</v>
      </c>
    </row>
    <row r="28">
      <c r="A28" s="10" t="s">
        <v>15</v>
      </c>
      <c r="B28" s="11">
        <v>45320.0</v>
      </c>
      <c r="C28" s="10" t="s">
        <v>85</v>
      </c>
      <c r="D28" s="10">
        <v>95.0</v>
      </c>
      <c r="E28" s="10" t="s">
        <v>86</v>
      </c>
      <c r="F28" s="10">
        <v>45.0</v>
      </c>
      <c r="G28" s="10">
        <v>62.0</v>
      </c>
      <c r="H28" s="12"/>
      <c r="I28" s="12">
        <f t="shared" si="1"/>
        <v>0.4736842105</v>
      </c>
      <c r="J28" s="12">
        <f t="shared" si="2"/>
        <v>1.532258065</v>
      </c>
      <c r="K28" s="10">
        <v>2.0</v>
      </c>
      <c r="L28" s="10">
        <v>2.5</v>
      </c>
    </row>
    <row r="29">
      <c r="A29" s="10" t="s">
        <v>15</v>
      </c>
      <c r="B29" s="11">
        <v>45321.0</v>
      </c>
      <c r="C29" s="10" t="s">
        <v>87</v>
      </c>
      <c r="D29" s="10">
        <v>139.0</v>
      </c>
      <c r="E29" s="10" t="s">
        <v>86</v>
      </c>
      <c r="F29" s="10">
        <v>45.0</v>
      </c>
      <c r="G29" s="10">
        <v>54.0</v>
      </c>
      <c r="H29" s="12"/>
      <c r="I29" s="12">
        <f t="shared" si="1"/>
        <v>0.3237410072</v>
      </c>
      <c r="J29" s="12">
        <f t="shared" si="2"/>
        <v>2.574074074</v>
      </c>
      <c r="K29" s="10">
        <v>2.0</v>
      </c>
      <c r="L29" s="10">
        <v>3.0</v>
      </c>
    </row>
    <row r="30">
      <c r="A30" s="10" t="s">
        <v>15</v>
      </c>
      <c r="B30" s="11">
        <v>45322.0</v>
      </c>
      <c r="C30" s="10" t="s">
        <v>88</v>
      </c>
      <c r="D30" s="10">
        <v>196.0</v>
      </c>
      <c r="E30" s="10" t="s">
        <v>89</v>
      </c>
      <c r="F30" s="10">
        <v>102.0</v>
      </c>
      <c r="G30" s="10">
        <v>63.0</v>
      </c>
      <c r="H30" s="12"/>
      <c r="I30" s="12">
        <f t="shared" si="1"/>
        <v>0.5204081633</v>
      </c>
      <c r="J30" s="12">
        <f t="shared" si="2"/>
        <v>3.111111111</v>
      </c>
      <c r="K30" s="10">
        <v>1.0</v>
      </c>
      <c r="L30" s="10">
        <v>1.5</v>
      </c>
    </row>
    <row r="31">
      <c r="A31" s="10" t="s">
        <v>15</v>
      </c>
      <c r="B31" s="11">
        <v>45323.0</v>
      </c>
      <c r="C31" s="10" t="s">
        <v>90</v>
      </c>
      <c r="D31" s="10">
        <v>279.0</v>
      </c>
      <c r="E31" s="10" t="s">
        <v>91</v>
      </c>
      <c r="F31" s="10">
        <v>152.0</v>
      </c>
      <c r="G31" s="10">
        <v>58.0</v>
      </c>
      <c r="H31" s="12"/>
      <c r="I31" s="12">
        <f t="shared" si="1"/>
        <v>0.5448028674</v>
      </c>
      <c r="J31" s="12">
        <f t="shared" si="2"/>
        <v>4.810344828</v>
      </c>
      <c r="K31" s="10">
        <v>1.0</v>
      </c>
      <c r="L31" s="10">
        <v>1.5</v>
      </c>
    </row>
    <row r="32">
      <c r="A32" s="10" t="s">
        <v>15</v>
      </c>
      <c r="B32" s="11">
        <v>45324.0</v>
      </c>
      <c r="C32" s="10" t="s">
        <v>92</v>
      </c>
      <c r="D32" s="10">
        <v>241.0</v>
      </c>
      <c r="E32" s="10" t="s">
        <v>93</v>
      </c>
      <c r="F32" s="10">
        <v>156.0</v>
      </c>
      <c r="G32" s="10">
        <v>62.0</v>
      </c>
      <c r="H32" s="12"/>
      <c r="I32" s="12">
        <f t="shared" si="1"/>
        <v>0.6473029046</v>
      </c>
      <c r="J32" s="12">
        <f t="shared" si="2"/>
        <v>3.887096774</v>
      </c>
      <c r="K32" s="10">
        <v>1.0</v>
      </c>
      <c r="L32" s="10">
        <v>1.5</v>
      </c>
    </row>
    <row r="33">
      <c r="A33" s="10" t="s">
        <v>15</v>
      </c>
      <c r="B33" s="11">
        <v>45325.0</v>
      </c>
      <c r="C33" s="10" t="s">
        <v>94</v>
      </c>
      <c r="D33" s="10">
        <v>294.0</v>
      </c>
      <c r="E33" s="10" t="s">
        <v>95</v>
      </c>
      <c r="F33" s="10">
        <v>115.0</v>
      </c>
      <c r="G33" s="10">
        <v>108.0</v>
      </c>
      <c r="H33" s="12"/>
      <c r="I33" s="12">
        <f t="shared" si="1"/>
        <v>0.3911564626</v>
      </c>
      <c r="J33" s="12">
        <f t="shared" si="2"/>
        <v>2.722222222</v>
      </c>
      <c r="K33" s="10">
        <v>0.0</v>
      </c>
      <c r="L33" s="10">
        <v>0.0</v>
      </c>
    </row>
    <row r="34">
      <c r="A34" s="10" t="s">
        <v>15</v>
      </c>
      <c r="B34" s="11">
        <v>45326.0</v>
      </c>
      <c r="C34" s="10" t="s">
        <v>96</v>
      </c>
      <c r="D34" s="10">
        <v>212.0</v>
      </c>
      <c r="E34" s="10" t="s">
        <v>54</v>
      </c>
      <c r="F34" s="10">
        <v>141.0</v>
      </c>
      <c r="G34" s="10">
        <v>59.0</v>
      </c>
      <c r="H34" s="12"/>
      <c r="I34" s="12">
        <f t="shared" si="1"/>
        <v>0.6650943396</v>
      </c>
      <c r="J34" s="12">
        <f t="shared" si="2"/>
        <v>3.593220339</v>
      </c>
      <c r="K34" s="10">
        <v>0.0</v>
      </c>
      <c r="L34" s="10">
        <v>0.0</v>
      </c>
    </row>
    <row r="35">
      <c r="A35" s="10" t="s">
        <v>15</v>
      </c>
      <c r="B35" s="11">
        <v>45327.0</v>
      </c>
      <c r="C35" s="10" t="s">
        <v>97</v>
      </c>
      <c r="D35" s="10">
        <v>197.0</v>
      </c>
      <c r="E35" s="10" t="s">
        <v>98</v>
      </c>
      <c r="F35" s="10">
        <v>69.0</v>
      </c>
      <c r="G35" s="10">
        <v>70.0</v>
      </c>
      <c r="H35" s="12"/>
      <c r="I35" s="12">
        <f t="shared" si="1"/>
        <v>0.3502538071</v>
      </c>
      <c r="J35" s="12">
        <f t="shared" si="2"/>
        <v>2.814285714</v>
      </c>
      <c r="K35" s="10">
        <v>2.0</v>
      </c>
      <c r="L35" s="10">
        <v>2.5</v>
      </c>
    </row>
    <row r="36">
      <c r="A36" s="10" t="s">
        <v>15</v>
      </c>
      <c r="B36" s="11">
        <v>45328.0</v>
      </c>
      <c r="C36" s="10" t="s">
        <v>99</v>
      </c>
      <c r="D36" s="10">
        <v>202.0</v>
      </c>
      <c r="E36" s="10" t="s">
        <v>100</v>
      </c>
      <c r="F36" s="10">
        <v>136.0</v>
      </c>
      <c r="G36" s="10">
        <v>47.0</v>
      </c>
      <c r="H36" s="12"/>
      <c r="I36" s="12">
        <f t="shared" si="1"/>
        <v>0.6732673267</v>
      </c>
      <c r="J36" s="12">
        <f t="shared" si="2"/>
        <v>4.29787234</v>
      </c>
      <c r="K36" s="10">
        <v>2.0</v>
      </c>
      <c r="L36" s="10">
        <v>3.0</v>
      </c>
    </row>
    <row r="37">
      <c r="A37" s="10" t="s">
        <v>15</v>
      </c>
      <c r="B37" s="11">
        <v>45329.0</v>
      </c>
      <c r="C37" s="10" t="s">
        <v>65</v>
      </c>
      <c r="D37" s="10">
        <v>199.0</v>
      </c>
      <c r="E37" s="10" t="s">
        <v>101</v>
      </c>
      <c r="F37" s="10">
        <v>94.0</v>
      </c>
      <c r="G37" s="10">
        <v>54.0</v>
      </c>
      <c r="H37" s="12"/>
      <c r="I37" s="12">
        <f t="shared" si="1"/>
        <v>0.472361809</v>
      </c>
      <c r="J37" s="12">
        <f t="shared" si="2"/>
        <v>3.685185185</v>
      </c>
      <c r="K37" s="10">
        <v>1.0</v>
      </c>
      <c r="L37" s="10">
        <v>1.5</v>
      </c>
    </row>
    <row r="38">
      <c r="A38" s="10" t="s">
        <v>15</v>
      </c>
      <c r="B38" s="11">
        <v>45330.0</v>
      </c>
      <c r="C38" s="10" t="s">
        <v>102</v>
      </c>
      <c r="D38" s="10">
        <v>118.0</v>
      </c>
      <c r="E38" s="10" t="s">
        <v>103</v>
      </c>
      <c r="F38" s="10">
        <v>27.0</v>
      </c>
      <c r="G38" s="10">
        <v>127.0</v>
      </c>
      <c r="H38" s="12"/>
      <c r="I38" s="12">
        <f t="shared" si="1"/>
        <v>0.2288135593</v>
      </c>
      <c r="J38" s="12">
        <f t="shared" si="2"/>
        <v>0.9291338583</v>
      </c>
      <c r="K38" s="10">
        <v>1.0</v>
      </c>
      <c r="L38" s="10">
        <v>1.5</v>
      </c>
    </row>
    <row r="39">
      <c r="A39" s="10" t="s">
        <v>15</v>
      </c>
      <c r="B39" s="11">
        <v>45331.0</v>
      </c>
      <c r="C39" s="10" t="s">
        <v>56</v>
      </c>
      <c r="D39" s="10">
        <v>216.0</v>
      </c>
      <c r="E39" s="10" t="s">
        <v>100</v>
      </c>
      <c r="F39" s="10">
        <v>136.0</v>
      </c>
      <c r="G39" s="10">
        <v>105.0</v>
      </c>
      <c r="H39" s="12"/>
      <c r="I39" s="12">
        <f t="shared" si="1"/>
        <v>0.6296296296</v>
      </c>
      <c r="J39" s="12">
        <f t="shared" si="2"/>
        <v>2.057142857</v>
      </c>
      <c r="K39" s="10">
        <v>1.0</v>
      </c>
      <c r="L39" s="10">
        <v>1.5</v>
      </c>
    </row>
    <row r="40">
      <c r="A40" s="10" t="s">
        <v>15</v>
      </c>
      <c r="B40" s="11">
        <v>45332.0</v>
      </c>
      <c r="C40" s="10" t="s">
        <v>104</v>
      </c>
      <c r="D40" s="10">
        <v>264.0</v>
      </c>
      <c r="E40" s="10" t="s">
        <v>102</v>
      </c>
      <c r="F40" s="10">
        <v>118.0</v>
      </c>
      <c r="G40" s="10">
        <v>57.0</v>
      </c>
      <c r="H40" s="12"/>
      <c r="I40" s="12">
        <f t="shared" si="1"/>
        <v>0.446969697</v>
      </c>
      <c r="J40" s="12">
        <f t="shared" si="2"/>
        <v>4.631578947</v>
      </c>
      <c r="K40" s="10">
        <v>0.0</v>
      </c>
      <c r="L40" s="10">
        <v>0.0</v>
      </c>
    </row>
    <row r="41">
      <c r="A41" s="10" t="s">
        <v>15</v>
      </c>
      <c r="B41" s="11">
        <v>45333.0</v>
      </c>
      <c r="C41" s="10" t="s">
        <v>105</v>
      </c>
      <c r="D41" s="10">
        <v>265.0</v>
      </c>
      <c r="E41" s="10" t="s">
        <v>106</v>
      </c>
      <c r="F41" s="10">
        <v>158.0</v>
      </c>
      <c r="G41" s="10">
        <v>88.0</v>
      </c>
      <c r="H41" s="12"/>
      <c r="I41" s="12">
        <f t="shared" si="1"/>
        <v>0.5962264151</v>
      </c>
      <c r="J41" s="12">
        <f t="shared" si="2"/>
        <v>3.011363636</v>
      </c>
      <c r="K41" s="10">
        <v>0.0</v>
      </c>
      <c r="L41" s="10">
        <v>0.0</v>
      </c>
    </row>
    <row r="42">
      <c r="A42" s="10" t="s">
        <v>15</v>
      </c>
      <c r="B42" s="11">
        <v>45334.0</v>
      </c>
      <c r="C42" s="10" t="s">
        <v>107</v>
      </c>
      <c r="D42" s="10">
        <v>178.0</v>
      </c>
      <c r="E42" s="10" t="s">
        <v>98</v>
      </c>
      <c r="F42" s="10">
        <v>69.0</v>
      </c>
      <c r="G42" s="10">
        <v>88.0</v>
      </c>
      <c r="H42" s="12"/>
      <c r="I42" s="12">
        <f t="shared" si="1"/>
        <v>0.3876404494</v>
      </c>
      <c r="J42" s="12">
        <f t="shared" si="2"/>
        <v>2.022727273</v>
      </c>
      <c r="K42" s="10">
        <v>2.0</v>
      </c>
      <c r="L42" s="10">
        <v>2.5</v>
      </c>
    </row>
    <row r="43">
      <c r="A43" s="10" t="s">
        <v>15</v>
      </c>
      <c r="B43" s="11">
        <v>45335.0</v>
      </c>
      <c r="C43" s="10" t="s">
        <v>108</v>
      </c>
      <c r="D43" s="10">
        <v>145.0</v>
      </c>
      <c r="E43" s="10" t="s">
        <v>109</v>
      </c>
      <c r="F43" s="10">
        <v>77.0</v>
      </c>
      <c r="G43" s="10">
        <v>120.0</v>
      </c>
      <c r="H43" s="12"/>
      <c r="I43" s="12">
        <f t="shared" si="1"/>
        <v>0.5310344828</v>
      </c>
      <c r="J43" s="12">
        <f t="shared" si="2"/>
        <v>1.208333333</v>
      </c>
      <c r="K43" s="10">
        <v>2.0</v>
      </c>
      <c r="L43" s="10">
        <v>3.0</v>
      </c>
    </row>
    <row r="44">
      <c r="A44" s="19" t="s">
        <v>17</v>
      </c>
      <c r="B44" s="20">
        <v>45294.0</v>
      </c>
      <c r="C44" s="21" t="s">
        <v>59</v>
      </c>
      <c r="D44" s="21">
        <v>342.0</v>
      </c>
      <c r="E44" s="21" t="s">
        <v>110</v>
      </c>
      <c r="F44" s="21">
        <v>83.0</v>
      </c>
      <c r="G44" s="21">
        <v>82.0</v>
      </c>
      <c r="H44" s="22" t="s">
        <v>111</v>
      </c>
      <c r="I44" s="21">
        <v>0.24269005847953215</v>
      </c>
      <c r="J44" s="21">
        <v>4.170731707317073</v>
      </c>
      <c r="K44" s="7">
        <v>0.0</v>
      </c>
      <c r="L44" s="7">
        <v>0.0</v>
      </c>
    </row>
    <row r="45">
      <c r="A45" s="19" t="s">
        <v>17</v>
      </c>
      <c r="B45" s="20">
        <v>45295.0</v>
      </c>
      <c r="C45" s="21" t="s">
        <v>112</v>
      </c>
      <c r="D45" s="21">
        <v>353.0</v>
      </c>
      <c r="E45" s="21" t="s">
        <v>113</v>
      </c>
      <c r="F45" s="21">
        <v>121.0</v>
      </c>
      <c r="G45" s="21">
        <v>123.0</v>
      </c>
      <c r="H45" s="22" t="s">
        <v>114</v>
      </c>
      <c r="I45" s="21">
        <v>0.34277620396600567</v>
      </c>
      <c r="J45" s="21">
        <v>2.869918699186992</v>
      </c>
      <c r="K45" s="7">
        <v>0.0</v>
      </c>
      <c r="L45" s="7">
        <v>0.0</v>
      </c>
    </row>
    <row r="46">
      <c r="A46" s="19" t="s">
        <v>17</v>
      </c>
      <c r="B46" s="20">
        <v>45296.0</v>
      </c>
      <c r="C46" s="21" t="s">
        <v>115</v>
      </c>
      <c r="D46" s="21">
        <v>229.0</v>
      </c>
      <c r="E46" s="21" t="s">
        <v>116</v>
      </c>
      <c r="F46" s="21">
        <v>44.0</v>
      </c>
      <c r="G46" s="21">
        <v>93.0</v>
      </c>
      <c r="H46" s="22" t="s">
        <v>117</v>
      </c>
      <c r="I46" s="21">
        <v>0.19213973799126638</v>
      </c>
      <c r="J46" s="21">
        <v>2.4623655913978495</v>
      </c>
      <c r="K46" s="7">
        <v>0.0</v>
      </c>
      <c r="L46" s="7">
        <v>0.0</v>
      </c>
    </row>
    <row r="47">
      <c r="A47" s="19" t="s">
        <v>17</v>
      </c>
      <c r="B47" s="20">
        <v>45297.0</v>
      </c>
      <c r="C47" s="21" t="s">
        <v>118</v>
      </c>
      <c r="D47" s="21">
        <v>463.0</v>
      </c>
      <c r="E47" s="21" t="s">
        <v>119</v>
      </c>
      <c r="F47" s="21">
        <v>183.0</v>
      </c>
      <c r="G47" s="21">
        <v>150.0</v>
      </c>
      <c r="H47" s="22" t="s">
        <v>120</v>
      </c>
      <c r="I47" s="21">
        <v>0.3952483801295896</v>
      </c>
      <c r="J47" s="21">
        <v>3.0866666666666664</v>
      </c>
      <c r="K47" s="7">
        <v>0.0</v>
      </c>
      <c r="L47" s="7">
        <v>0.0</v>
      </c>
    </row>
    <row r="48">
      <c r="A48" s="19" t="s">
        <v>17</v>
      </c>
      <c r="B48" s="20">
        <v>45298.0</v>
      </c>
      <c r="C48" s="21" t="s">
        <v>121</v>
      </c>
      <c r="D48" s="21">
        <v>137.0</v>
      </c>
      <c r="E48" s="21" t="s">
        <v>122</v>
      </c>
      <c r="F48" s="21">
        <v>58.0</v>
      </c>
      <c r="G48" s="21">
        <v>105.0</v>
      </c>
      <c r="H48" s="22" t="s">
        <v>123</v>
      </c>
      <c r="I48" s="21">
        <v>0.4233576642335766</v>
      </c>
      <c r="J48" s="21">
        <v>1.3047619047619048</v>
      </c>
      <c r="K48" s="7">
        <v>0.0</v>
      </c>
      <c r="L48" s="7">
        <v>0.0</v>
      </c>
    </row>
    <row r="49">
      <c r="A49" s="19" t="s">
        <v>17</v>
      </c>
      <c r="B49" s="20">
        <v>45299.0</v>
      </c>
      <c r="C49" s="21" t="s">
        <v>124</v>
      </c>
      <c r="D49" s="21">
        <v>182.0</v>
      </c>
      <c r="E49" s="21" t="s">
        <v>98</v>
      </c>
      <c r="F49" s="21">
        <v>69.0</v>
      </c>
      <c r="G49" s="21">
        <v>183.0</v>
      </c>
      <c r="H49" s="22" t="s">
        <v>125</v>
      </c>
      <c r="I49" s="21">
        <v>0.3791208791208791</v>
      </c>
      <c r="J49" s="21">
        <v>0.994535519125683</v>
      </c>
      <c r="K49" s="7">
        <v>0.0</v>
      </c>
      <c r="L49" s="7">
        <v>0.0</v>
      </c>
    </row>
    <row r="50">
      <c r="A50" s="19" t="s">
        <v>17</v>
      </c>
      <c r="B50" s="20">
        <v>45300.0</v>
      </c>
      <c r="C50" s="21" t="s">
        <v>126</v>
      </c>
      <c r="D50" s="21">
        <v>732.0</v>
      </c>
      <c r="E50" s="21" t="s">
        <v>77</v>
      </c>
      <c r="F50" s="21">
        <v>99.0</v>
      </c>
      <c r="G50" s="21">
        <v>166.0</v>
      </c>
      <c r="H50" s="22" t="s">
        <v>127</v>
      </c>
      <c r="I50" s="21">
        <v>0.13524590163934427</v>
      </c>
      <c r="J50" s="21">
        <v>4.409638554216867</v>
      </c>
      <c r="K50" s="7">
        <v>0.0</v>
      </c>
      <c r="L50" s="7">
        <v>0.0</v>
      </c>
    </row>
    <row r="51">
      <c r="A51" s="19" t="s">
        <v>17</v>
      </c>
      <c r="B51" s="20">
        <v>45301.0</v>
      </c>
      <c r="C51" s="21" t="s">
        <v>128</v>
      </c>
      <c r="D51" s="21">
        <v>250.0</v>
      </c>
      <c r="E51" s="21" t="s">
        <v>129</v>
      </c>
      <c r="F51" s="21">
        <v>49.0</v>
      </c>
      <c r="G51" s="21">
        <v>150.0</v>
      </c>
      <c r="H51" s="22" t="s">
        <v>127</v>
      </c>
      <c r="I51" s="21">
        <v>0.196</v>
      </c>
      <c r="J51" s="21">
        <v>1.6666666666666667</v>
      </c>
      <c r="K51" s="7">
        <v>2.0</v>
      </c>
      <c r="L51" s="7">
        <v>3.0</v>
      </c>
    </row>
    <row r="52">
      <c r="A52" s="19" t="s">
        <v>17</v>
      </c>
      <c r="B52" s="20">
        <v>45302.0</v>
      </c>
      <c r="C52" s="21" t="s">
        <v>130</v>
      </c>
      <c r="D52" s="21">
        <v>304.0</v>
      </c>
      <c r="E52" s="21" t="s">
        <v>131</v>
      </c>
      <c r="F52" s="21">
        <v>104.0</v>
      </c>
      <c r="G52" s="21">
        <v>142.0</v>
      </c>
      <c r="H52" s="22" t="s">
        <v>132</v>
      </c>
      <c r="I52" s="21">
        <v>0.34210526315789475</v>
      </c>
      <c r="J52" s="21">
        <v>2.140845070422535</v>
      </c>
      <c r="K52" s="7">
        <v>1.0</v>
      </c>
      <c r="L52" s="7">
        <v>2.0</v>
      </c>
    </row>
    <row r="53">
      <c r="A53" s="19" t="s">
        <v>17</v>
      </c>
      <c r="B53" s="20">
        <v>45303.0</v>
      </c>
      <c r="C53" s="21" t="s">
        <v>133</v>
      </c>
      <c r="D53" s="21">
        <v>538.0</v>
      </c>
      <c r="E53" s="21" t="s">
        <v>134</v>
      </c>
      <c r="F53" s="21">
        <v>40.0</v>
      </c>
      <c r="G53" s="21">
        <v>125.0</v>
      </c>
      <c r="H53" s="22" t="s">
        <v>135</v>
      </c>
      <c r="I53" s="21">
        <v>0.07434944237918216</v>
      </c>
      <c r="J53" s="21">
        <v>4.304</v>
      </c>
      <c r="K53" s="7">
        <v>0.0</v>
      </c>
      <c r="L53" s="7">
        <v>0.0</v>
      </c>
    </row>
    <row r="54">
      <c r="A54" s="19" t="s">
        <v>17</v>
      </c>
      <c r="B54" s="20">
        <v>45304.0</v>
      </c>
      <c r="C54" s="21" t="s">
        <v>136</v>
      </c>
      <c r="D54" s="21">
        <v>260.0</v>
      </c>
      <c r="E54" s="21" t="s">
        <v>137</v>
      </c>
      <c r="F54" s="21">
        <v>103.0</v>
      </c>
      <c r="G54" s="21">
        <v>113.0</v>
      </c>
      <c r="H54" s="22" t="s">
        <v>138</v>
      </c>
      <c r="I54" s="21">
        <v>0.39615384615384613</v>
      </c>
      <c r="J54" s="21">
        <v>2.3008849557522124</v>
      </c>
      <c r="K54" s="7">
        <v>0.0</v>
      </c>
      <c r="L54" s="7">
        <v>0.0</v>
      </c>
    </row>
    <row r="55">
      <c r="A55" s="19" t="s">
        <v>17</v>
      </c>
      <c r="B55" s="20">
        <v>45305.0</v>
      </c>
      <c r="C55" s="21" t="s">
        <v>139</v>
      </c>
      <c r="D55" s="21">
        <v>285.0</v>
      </c>
      <c r="E55" s="21" t="s">
        <v>140</v>
      </c>
      <c r="F55" s="21">
        <v>90.0</v>
      </c>
      <c r="G55" s="21">
        <v>139.0</v>
      </c>
      <c r="H55" s="22" t="s">
        <v>141</v>
      </c>
      <c r="I55" s="21">
        <v>0.3157894736842105</v>
      </c>
      <c r="J55" s="21">
        <v>2.050359712230216</v>
      </c>
      <c r="K55" s="7">
        <v>0.0</v>
      </c>
      <c r="L55" s="7">
        <v>0.0</v>
      </c>
    </row>
    <row r="56">
      <c r="A56" s="19" t="s">
        <v>17</v>
      </c>
      <c r="B56" s="20">
        <v>45306.0</v>
      </c>
      <c r="C56" s="21" t="s">
        <v>128</v>
      </c>
      <c r="D56" s="21">
        <v>250.0</v>
      </c>
      <c r="E56" s="21" t="s">
        <v>142</v>
      </c>
      <c r="F56" s="21">
        <v>127.0</v>
      </c>
      <c r="G56" s="21">
        <v>140.0</v>
      </c>
      <c r="H56" s="22" t="s">
        <v>143</v>
      </c>
      <c r="I56" s="21">
        <v>0.508</v>
      </c>
      <c r="J56" s="21">
        <v>1.7857142857142858</v>
      </c>
      <c r="K56" s="7">
        <v>0.0</v>
      </c>
      <c r="L56" s="7">
        <v>0.0</v>
      </c>
    </row>
    <row r="57">
      <c r="A57" s="19" t="s">
        <v>17</v>
      </c>
      <c r="B57" s="20">
        <v>45307.0</v>
      </c>
      <c r="C57" s="21" t="s">
        <v>97</v>
      </c>
      <c r="D57" s="21">
        <v>197.0</v>
      </c>
      <c r="E57" s="21" t="s">
        <v>144</v>
      </c>
      <c r="F57" s="21">
        <v>57.0</v>
      </c>
      <c r="G57" s="21">
        <v>107.0</v>
      </c>
      <c r="H57" s="22" t="s">
        <v>145</v>
      </c>
      <c r="I57" s="21">
        <v>0.2893401015228426</v>
      </c>
      <c r="J57" s="21">
        <v>1.841121495327103</v>
      </c>
      <c r="K57" s="7">
        <v>2.0</v>
      </c>
      <c r="L57" s="7">
        <v>3.5</v>
      </c>
    </row>
    <row r="58">
      <c r="A58" s="19" t="s">
        <v>17</v>
      </c>
      <c r="B58" s="20">
        <v>45308.0</v>
      </c>
      <c r="C58" s="21" t="s">
        <v>146</v>
      </c>
      <c r="D58" s="21">
        <v>215.0</v>
      </c>
      <c r="E58" s="21" t="s">
        <v>147</v>
      </c>
      <c r="F58" s="21">
        <v>61.0</v>
      </c>
      <c r="G58" s="21">
        <v>137.0</v>
      </c>
      <c r="H58" s="22" t="s">
        <v>148</v>
      </c>
      <c r="I58" s="21">
        <v>0.2837209302325581</v>
      </c>
      <c r="J58" s="21">
        <v>1.5693430656934306</v>
      </c>
      <c r="K58" s="7">
        <v>2.0</v>
      </c>
      <c r="L58" s="7">
        <v>3.0</v>
      </c>
    </row>
    <row r="59">
      <c r="A59" s="19" t="s">
        <v>17</v>
      </c>
      <c r="B59" s="20">
        <v>45309.0</v>
      </c>
      <c r="C59" s="21" t="s">
        <v>149</v>
      </c>
      <c r="D59" s="21">
        <v>355.0</v>
      </c>
      <c r="E59" s="21" t="s">
        <v>150</v>
      </c>
      <c r="F59" s="21">
        <v>67.0</v>
      </c>
      <c r="G59" s="21">
        <v>135.0</v>
      </c>
      <c r="H59" s="22" t="s">
        <v>148</v>
      </c>
      <c r="I59" s="21">
        <v>0.18873239436619718</v>
      </c>
      <c r="J59" s="21">
        <v>2.6296296296296298</v>
      </c>
      <c r="K59" s="7">
        <v>2.0</v>
      </c>
      <c r="L59" s="7">
        <v>3.5</v>
      </c>
    </row>
    <row r="60">
      <c r="A60" s="19" t="s">
        <v>17</v>
      </c>
      <c r="B60" s="20">
        <v>45310.0</v>
      </c>
      <c r="C60" s="21" t="s">
        <v>151</v>
      </c>
      <c r="D60" s="21">
        <v>370.0</v>
      </c>
      <c r="E60" s="21" t="s">
        <v>152</v>
      </c>
      <c r="F60" s="21">
        <v>97.0</v>
      </c>
      <c r="G60" s="21">
        <v>73.0</v>
      </c>
      <c r="H60" s="22" t="s">
        <v>153</v>
      </c>
      <c r="I60" s="21">
        <v>0.26216216216216215</v>
      </c>
      <c r="J60" s="21">
        <v>5.068493150684931</v>
      </c>
      <c r="K60" s="7">
        <v>0.0</v>
      </c>
      <c r="L60" s="7">
        <v>0.0</v>
      </c>
    </row>
    <row r="61">
      <c r="A61" s="19" t="s">
        <v>17</v>
      </c>
      <c r="B61" s="20">
        <v>45311.0</v>
      </c>
      <c r="C61" s="21" t="s">
        <v>81</v>
      </c>
      <c r="D61" s="21">
        <v>340.0</v>
      </c>
      <c r="E61" s="21" t="s">
        <v>154</v>
      </c>
      <c r="F61" s="21">
        <v>124.0</v>
      </c>
      <c r="G61" s="21">
        <v>133.0</v>
      </c>
      <c r="H61" s="22" t="s">
        <v>123</v>
      </c>
      <c r="I61" s="21">
        <v>0.36470588235294116</v>
      </c>
      <c r="J61" s="21">
        <v>2.556390977443609</v>
      </c>
      <c r="K61" s="7">
        <v>0.0</v>
      </c>
      <c r="L61" s="7">
        <v>0.0</v>
      </c>
    </row>
    <row r="62">
      <c r="A62" s="19" t="s">
        <v>17</v>
      </c>
      <c r="B62" s="20">
        <v>45312.0</v>
      </c>
      <c r="C62" s="21" t="s">
        <v>155</v>
      </c>
      <c r="D62" s="21">
        <v>381.0</v>
      </c>
      <c r="E62" s="21" t="s">
        <v>156</v>
      </c>
      <c r="F62" s="21">
        <v>140.0</v>
      </c>
      <c r="G62" s="21">
        <v>194.0</v>
      </c>
      <c r="H62" s="22" t="s">
        <v>114</v>
      </c>
      <c r="I62" s="21">
        <v>0.3674540682414698</v>
      </c>
      <c r="J62" s="21">
        <v>1.9639175257731958</v>
      </c>
      <c r="K62" s="7">
        <v>0.0</v>
      </c>
      <c r="L62" s="7">
        <v>0.0</v>
      </c>
    </row>
    <row r="63">
      <c r="A63" s="19" t="s">
        <v>17</v>
      </c>
      <c r="B63" s="20">
        <v>45313.0</v>
      </c>
      <c r="C63" s="21" t="s">
        <v>157</v>
      </c>
      <c r="D63" s="21">
        <v>299.0</v>
      </c>
      <c r="E63" s="21" t="s">
        <v>158</v>
      </c>
      <c r="F63" s="21">
        <v>66.0</v>
      </c>
      <c r="G63" s="21">
        <v>139.0</v>
      </c>
      <c r="H63" s="22" t="s">
        <v>159</v>
      </c>
      <c r="I63" s="21">
        <v>0.22073578595317725</v>
      </c>
      <c r="J63" s="21">
        <v>2.1510791366906474</v>
      </c>
      <c r="K63" s="7">
        <v>2.0</v>
      </c>
      <c r="L63" s="7">
        <v>3.0</v>
      </c>
    </row>
    <row r="64">
      <c r="A64" s="19" t="s">
        <v>17</v>
      </c>
      <c r="B64" s="20">
        <v>45314.0</v>
      </c>
      <c r="C64" s="21" t="s">
        <v>160</v>
      </c>
      <c r="D64" s="21">
        <v>280.0</v>
      </c>
      <c r="E64" s="21" t="s">
        <v>122</v>
      </c>
      <c r="F64" s="21">
        <v>58.0</v>
      </c>
      <c r="G64" s="21">
        <v>108.0</v>
      </c>
      <c r="H64" s="22" t="s">
        <v>135</v>
      </c>
      <c r="I64" s="21">
        <v>0.20714285714285716</v>
      </c>
      <c r="J64" s="21">
        <v>2.5925925925925926</v>
      </c>
      <c r="K64" s="7">
        <v>2.0</v>
      </c>
      <c r="L64" s="7">
        <v>3.5</v>
      </c>
    </row>
    <row r="65">
      <c r="A65" s="19" t="s">
        <v>17</v>
      </c>
      <c r="B65" s="20">
        <v>45315.0</v>
      </c>
      <c r="C65" s="21" t="s">
        <v>161</v>
      </c>
      <c r="D65" s="21">
        <v>206.0</v>
      </c>
      <c r="E65" s="21" t="s">
        <v>162</v>
      </c>
      <c r="F65" s="21">
        <v>52.0</v>
      </c>
      <c r="G65" s="21">
        <v>108.0</v>
      </c>
      <c r="H65" s="22" t="s">
        <v>163</v>
      </c>
      <c r="I65" s="21">
        <v>0.2524271844660194</v>
      </c>
      <c r="J65" s="21">
        <v>1.9074074074074074</v>
      </c>
      <c r="K65" s="7">
        <v>2.0</v>
      </c>
      <c r="L65" s="7">
        <v>3.0</v>
      </c>
    </row>
    <row r="66">
      <c r="A66" s="19" t="s">
        <v>17</v>
      </c>
      <c r="B66" s="20">
        <v>45316.0</v>
      </c>
      <c r="C66" s="21" t="s">
        <v>164</v>
      </c>
      <c r="D66" s="21">
        <v>380.0</v>
      </c>
      <c r="E66" s="21" t="s">
        <v>165</v>
      </c>
      <c r="F66" s="21">
        <v>126.0</v>
      </c>
      <c r="G66" s="21">
        <v>111.0</v>
      </c>
      <c r="H66" s="22" t="s">
        <v>166</v>
      </c>
      <c r="I66" s="21">
        <v>0.33157894736842103</v>
      </c>
      <c r="J66" s="21">
        <v>3.4234234234234235</v>
      </c>
      <c r="K66" s="7">
        <v>2.0</v>
      </c>
      <c r="L66" s="7">
        <v>3.5</v>
      </c>
    </row>
    <row r="67">
      <c r="A67" s="19" t="s">
        <v>17</v>
      </c>
      <c r="B67" s="20">
        <v>45317.0</v>
      </c>
      <c r="C67" s="21" t="s">
        <v>167</v>
      </c>
      <c r="D67" s="21">
        <v>362.0</v>
      </c>
      <c r="E67" s="21" t="s">
        <v>168</v>
      </c>
      <c r="F67" s="21">
        <v>93.0</v>
      </c>
      <c r="G67" s="21">
        <v>142.0</v>
      </c>
      <c r="H67" s="22" t="s">
        <v>169</v>
      </c>
      <c r="I67" s="21">
        <v>0.2569060773480663</v>
      </c>
      <c r="J67" s="21">
        <v>2.5492957746478875</v>
      </c>
      <c r="K67" s="7">
        <v>0.0</v>
      </c>
      <c r="L67" s="7">
        <v>0.0</v>
      </c>
    </row>
    <row r="68">
      <c r="A68" s="19" t="s">
        <v>17</v>
      </c>
      <c r="B68" s="20">
        <v>45318.0</v>
      </c>
      <c r="C68" s="21" t="s">
        <v>170</v>
      </c>
      <c r="D68" s="21">
        <v>385.0</v>
      </c>
      <c r="E68" s="21" t="s">
        <v>109</v>
      </c>
      <c r="F68" s="21">
        <v>77.0</v>
      </c>
      <c r="G68" s="21">
        <v>92.0</v>
      </c>
      <c r="H68" s="22" t="s">
        <v>171</v>
      </c>
      <c r="I68" s="21">
        <v>0.2</v>
      </c>
      <c r="J68" s="21">
        <v>4.184782608695652</v>
      </c>
      <c r="K68" s="7">
        <v>0.0</v>
      </c>
      <c r="L68" s="7">
        <v>0.0</v>
      </c>
    </row>
    <row r="69">
      <c r="A69" s="19" t="s">
        <v>17</v>
      </c>
      <c r="B69" s="20">
        <v>45319.0</v>
      </c>
      <c r="C69" s="21" t="s">
        <v>172</v>
      </c>
      <c r="D69" s="21">
        <v>497.0</v>
      </c>
      <c r="E69" s="21" t="s">
        <v>131</v>
      </c>
      <c r="F69" s="21">
        <v>104.0</v>
      </c>
      <c r="G69" s="21">
        <v>133.0</v>
      </c>
      <c r="H69" s="22" t="s">
        <v>114</v>
      </c>
      <c r="I69" s="21">
        <v>0.20925553319919518</v>
      </c>
      <c r="J69" s="21">
        <v>3.736842105263158</v>
      </c>
      <c r="K69" s="7">
        <v>0.0</v>
      </c>
      <c r="L69" s="7">
        <v>0.0</v>
      </c>
    </row>
    <row r="70">
      <c r="A70" s="19" t="s">
        <v>17</v>
      </c>
      <c r="B70" s="20">
        <v>45320.0</v>
      </c>
      <c r="C70" s="21" t="s">
        <v>173</v>
      </c>
      <c r="D70" s="21">
        <v>448.0</v>
      </c>
      <c r="E70" s="21" t="s">
        <v>66</v>
      </c>
      <c r="F70" s="21">
        <v>82.0</v>
      </c>
      <c r="G70" s="21">
        <v>120.0</v>
      </c>
      <c r="H70" s="22" t="s">
        <v>174</v>
      </c>
      <c r="I70" s="21">
        <v>0.18303571428571427</v>
      </c>
      <c r="J70" s="21">
        <v>3.7333333333333334</v>
      </c>
      <c r="K70" s="7">
        <v>2.0</v>
      </c>
      <c r="L70" s="7">
        <v>3.0</v>
      </c>
    </row>
    <row r="71">
      <c r="A71" s="19" t="s">
        <v>17</v>
      </c>
      <c r="B71" s="20">
        <v>45321.0</v>
      </c>
      <c r="C71" s="21" t="s">
        <v>175</v>
      </c>
      <c r="D71" s="21">
        <v>364.0</v>
      </c>
      <c r="E71" s="21" t="s">
        <v>162</v>
      </c>
      <c r="F71" s="21">
        <v>52.0</v>
      </c>
      <c r="G71" s="21">
        <v>135.0</v>
      </c>
      <c r="H71" s="22" t="s">
        <v>138</v>
      </c>
      <c r="I71" s="21">
        <v>0.14285714285714285</v>
      </c>
      <c r="J71" s="21">
        <v>2.696296296296296</v>
      </c>
      <c r="K71" s="7">
        <v>2.0</v>
      </c>
      <c r="L71" s="7">
        <v>3.5</v>
      </c>
    </row>
    <row r="72">
      <c r="A72" s="19" t="s">
        <v>17</v>
      </c>
      <c r="B72" s="20">
        <v>45322.0</v>
      </c>
      <c r="C72" s="21" t="s">
        <v>176</v>
      </c>
      <c r="D72" s="21">
        <v>360.0</v>
      </c>
      <c r="E72" s="21" t="s">
        <v>177</v>
      </c>
      <c r="F72" s="21">
        <v>43.0</v>
      </c>
      <c r="G72" s="21">
        <v>120.0</v>
      </c>
      <c r="H72" s="22" t="s">
        <v>178</v>
      </c>
      <c r="I72" s="21">
        <v>0.11944444444444445</v>
      </c>
      <c r="J72" s="21">
        <v>3.0</v>
      </c>
      <c r="K72" s="7">
        <v>2.0</v>
      </c>
      <c r="L72" s="7">
        <v>3.0</v>
      </c>
    </row>
    <row r="73">
      <c r="A73" s="19" t="s">
        <v>17</v>
      </c>
      <c r="B73" s="20">
        <v>45323.0</v>
      </c>
      <c r="C73" s="21" t="s">
        <v>179</v>
      </c>
      <c r="D73" s="21">
        <v>428.0</v>
      </c>
      <c r="E73" s="21" t="s">
        <v>180</v>
      </c>
      <c r="F73" s="21">
        <v>74.0</v>
      </c>
      <c r="G73" s="21">
        <v>129.0</v>
      </c>
      <c r="H73" s="22" t="s">
        <v>181</v>
      </c>
      <c r="I73" s="21">
        <v>0.17289719626168223</v>
      </c>
      <c r="J73" s="21">
        <v>3.317829457364341</v>
      </c>
      <c r="K73" s="7">
        <v>2.0</v>
      </c>
      <c r="L73" s="7">
        <v>3.5</v>
      </c>
    </row>
    <row r="74">
      <c r="A74" s="19" t="s">
        <v>17</v>
      </c>
      <c r="B74" s="20">
        <v>45324.0</v>
      </c>
      <c r="C74" s="21" t="s">
        <v>182</v>
      </c>
      <c r="D74" s="21">
        <v>384.0</v>
      </c>
      <c r="E74" s="21" t="s">
        <v>183</v>
      </c>
      <c r="F74" s="21">
        <v>85.0</v>
      </c>
      <c r="G74" s="21">
        <v>123.0</v>
      </c>
      <c r="H74" s="22" t="s">
        <v>153</v>
      </c>
      <c r="I74" s="21">
        <v>0.22135416666666666</v>
      </c>
      <c r="J74" s="21">
        <v>3.1219512195121952</v>
      </c>
      <c r="K74" s="7">
        <v>0.0</v>
      </c>
      <c r="L74" s="7">
        <v>0.0</v>
      </c>
    </row>
    <row r="75">
      <c r="A75" s="19" t="s">
        <v>17</v>
      </c>
      <c r="B75" s="20">
        <v>45325.0</v>
      </c>
      <c r="C75" s="21" t="s">
        <v>184</v>
      </c>
      <c r="D75" s="21">
        <v>345.0</v>
      </c>
      <c r="E75" s="21" t="s">
        <v>177</v>
      </c>
      <c r="F75" s="21">
        <v>43.0</v>
      </c>
      <c r="G75" s="21">
        <v>122.0</v>
      </c>
      <c r="H75" s="22" t="s">
        <v>153</v>
      </c>
      <c r="I75" s="21">
        <v>0.1246376811594203</v>
      </c>
      <c r="J75" s="21">
        <v>2.8278688524590163</v>
      </c>
      <c r="K75" s="7">
        <v>0.0</v>
      </c>
      <c r="L75" s="7">
        <v>0.0</v>
      </c>
    </row>
    <row r="76">
      <c r="A76" s="19" t="s">
        <v>17</v>
      </c>
      <c r="B76" s="20">
        <v>45326.0</v>
      </c>
      <c r="C76" s="21" t="s">
        <v>185</v>
      </c>
      <c r="D76" s="21">
        <v>327.0</v>
      </c>
      <c r="E76" s="21" t="s">
        <v>186</v>
      </c>
      <c r="F76" s="21">
        <v>75.0</v>
      </c>
      <c r="G76" s="21">
        <v>101.0</v>
      </c>
      <c r="H76" s="22" t="s">
        <v>148</v>
      </c>
      <c r="I76" s="21">
        <v>0.22935779816513763</v>
      </c>
      <c r="J76" s="21">
        <v>3.237623762376238</v>
      </c>
      <c r="K76" s="7">
        <v>0.0</v>
      </c>
      <c r="L76" s="7">
        <v>0.0</v>
      </c>
    </row>
    <row r="77">
      <c r="A77" s="19" t="s">
        <v>17</v>
      </c>
      <c r="B77" s="20">
        <v>45327.0</v>
      </c>
      <c r="C77" s="21" t="s">
        <v>187</v>
      </c>
      <c r="D77" s="21">
        <v>450.0</v>
      </c>
      <c r="E77" s="21" t="s">
        <v>119</v>
      </c>
      <c r="F77" s="21">
        <v>183.0</v>
      </c>
      <c r="G77" s="21">
        <v>137.0</v>
      </c>
      <c r="H77" s="22" t="s">
        <v>188</v>
      </c>
      <c r="I77" s="21">
        <v>0.4066666666666667</v>
      </c>
      <c r="J77" s="21">
        <v>3.2846715328467155</v>
      </c>
      <c r="K77" s="7">
        <v>2.0</v>
      </c>
      <c r="L77" s="7">
        <v>3.0</v>
      </c>
    </row>
    <row r="78">
      <c r="A78" s="19" t="s">
        <v>17</v>
      </c>
      <c r="B78" s="20">
        <v>45328.0</v>
      </c>
      <c r="C78" s="21" t="s">
        <v>189</v>
      </c>
      <c r="D78" s="21">
        <v>325.0</v>
      </c>
      <c r="E78" s="21" t="s">
        <v>152</v>
      </c>
      <c r="F78" s="21">
        <v>97.0</v>
      </c>
      <c r="G78" s="21">
        <v>132.0</v>
      </c>
      <c r="H78" s="22" t="s">
        <v>148</v>
      </c>
      <c r="I78" s="21">
        <v>0.29846153846153844</v>
      </c>
      <c r="J78" s="21">
        <v>2.462121212121212</v>
      </c>
      <c r="K78" s="7">
        <v>2.0</v>
      </c>
      <c r="L78" s="7">
        <v>3.5</v>
      </c>
    </row>
    <row r="79">
      <c r="A79" s="19" t="s">
        <v>17</v>
      </c>
      <c r="B79" s="20">
        <v>45329.0</v>
      </c>
      <c r="C79" s="21" t="s">
        <v>190</v>
      </c>
      <c r="D79" s="21">
        <v>300.0</v>
      </c>
      <c r="E79" s="21" t="s">
        <v>191</v>
      </c>
      <c r="F79" s="21">
        <v>73.0</v>
      </c>
      <c r="G79" s="21">
        <v>123.0</v>
      </c>
      <c r="H79" s="22" t="s">
        <v>127</v>
      </c>
      <c r="I79" s="21">
        <v>0.24333333333333335</v>
      </c>
      <c r="J79" s="21">
        <v>2.4390243902439024</v>
      </c>
      <c r="K79" s="7">
        <v>2.0</v>
      </c>
      <c r="L79" s="7">
        <v>3.0</v>
      </c>
    </row>
    <row r="80">
      <c r="A80" s="19" t="s">
        <v>17</v>
      </c>
      <c r="B80" s="20">
        <v>45330.0</v>
      </c>
      <c r="C80" s="21" t="s">
        <v>192</v>
      </c>
      <c r="D80" s="21">
        <v>393.0</v>
      </c>
      <c r="E80" s="21" t="s">
        <v>193</v>
      </c>
      <c r="F80" s="21">
        <v>75.0</v>
      </c>
      <c r="G80" s="21">
        <v>170.0</v>
      </c>
      <c r="H80" s="22" t="s">
        <v>153</v>
      </c>
      <c r="I80" s="21">
        <v>0.19083969465648856</v>
      </c>
      <c r="J80" s="21">
        <v>2.3117647058823527</v>
      </c>
      <c r="K80" s="7">
        <v>2.0</v>
      </c>
      <c r="L80" s="7">
        <v>3.5</v>
      </c>
    </row>
    <row r="81">
      <c r="A81" s="19" t="s">
        <v>17</v>
      </c>
      <c r="B81" s="20">
        <v>45331.0</v>
      </c>
      <c r="C81" s="21" t="s">
        <v>194</v>
      </c>
      <c r="D81" s="21">
        <v>307.0</v>
      </c>
      <c r="E81" s="21" t="s">
        <v>69</v>
      </c>
      <c r="F81" s="21">
        <v>60.0</v>
      </c>
      <c r="G81" s="21">
        <v>97.0</v>
      </c>
      <c r="H81" s="22" t="s">
        <v>195</v>
      </c>
      <c r="I81" s="21">
        <v>0.19543973941368079</v>
      </c>
      <c r="J81" s="21">
        <v>3.1649484536082473</v>
      </c>
      <c r="K81" s="7">
        <v>0.0</v>
      </c>
      <c r="L81" s="7">
        <v>0.0</v>
      </c>
    </row>
    <row r="82">
      <c r="A82" s="19" t="s">
        <v>17</v>
      </c>
      <c r="B82" s="20">
        <v>45332.0</v>
      </c>
      <c r="C82" s="21" t="s">
        <v>196</v>
      </c>
      <c r="D82" s="21">
        <v>295.0</v>
      </c>
      <c r="E82" s="21" t="s">
        <v>197</v>
      </c>
      <c r="F82" s="21">
        <v>101.0</v>
      </c>
      <c r="G82" s="21">
        <v>99.0</v>
      </c>
      <c r="H82" s="22" t="s">
        <v>198</v>
      </c>
      <c r="I82" s="21">
        <v>0.3423728813559322</v>
      </c>
      <c r="J82" s="21">
        <v>2.9797979797979797</v>
      </c>
      <c r="K82" s="7">
        <v>0.0</v>
      </c>
      <c r="L82" s="7">
        <v>0.0</v>
      </c>
    </row>
    <row r="83">
      <c r="A83" s="19" t="s">
        <v>17</v>
      </c>
      <c r="B83" s="20">
        <v>45333.0</v>
      </c>
      <c r="C83" s="21" t="s">
        <v>189</v>
      </c>
      <c r="D83" s="21">
        <v>325.0</v>
      </c>
      <c r="E83" s="21" t="s">
        <v>199</v>
      </c>
      <c r="F83" s="21">
        <v>76.0</v>
      </c>
      <c r="G83" s="21">
        <v>149.0</v>
      </c>
      <c r="H83" s="22" t="s">
        <v>114</v>
      </c>
      <c r="I83" s="21">
        <v>0.23384615384615384</v>
      </c>
      <c r="J83" s="21">
        <v>2.1812080536912752</v>
      </c>
      <c r="K83" s="7">
        <v>0.0</v>
      </c>
      <c r="L83" s="7">
        <v>0.0</v>
      </c>
    </row>
    <row r="84">
      <c r="A84" s="19" t="s">
        <v>17</v>
      </c>
      <c r="B84" s="20">
        <v>45334.0</v>
      </c>
      <c r="C84" s="21" t="s">
        <v>200</v>
      </c>
      <c r="D84" s="21">
        <v>269.0</v>
      </c>
      <c r="E84" s="21" t="s">
        <v>201</v>
      </c>
      <c r="F84" s="21">
        <v>111.0</v>
      </c>
      <c r="G84" s="21">
        <v>183.0</v>
      </c>
      <c r="H84" s="22" t="s">
        <v>143</v>
      </c>
      <c r="I84" s="21">
        <v>0.41263940520446096</v>
      </c>
      <c r="J84" s="21">
        <v>1.469945355191257</v>
      </c>
      <c r="K84" s="7">
        <v>2.0</v>
      </c>
      <c r="L84" s="7">
        <v>3.0</v>
      </c>
    </row>
    <row r="85">
      <c r="A85" s="19" t="s">
        <v>17</v>
      </c>
      <c r="B85" s="20">
        <v>45335.0</v>
      </c>
      <c r="C85" s="21" t="s">
        <v>70</v>
      </c>
      <c r="D85" s="21">
        <v>321.0</v>
      </c>
      <c r="E85" s="21" t="s">
        <v>202</v>
      </c>
      <c r="F85" s="21">
        <v>98.0</v>
      </c>
      <c r="G85" s="21">
        <v>178.0</v>
      </c>
      <c r="H85" s="22" t="s">
        <v>135</v>
      </c>
      <c r="I85" s="21">
        <v>0.3052959501557632</v>
      </c>
      <c r="J85" s="21">
        <v>1.803370786516854</v>
      </c>
      <c r="K85" s="7">
        <v>2.0</v>
      </c>
      <c r="L85" s="7">
        <v>3.5</v>
      </c>
    </row>
    <row r="86">
      <c r="A86" s="19" t="s">
        <v>18</v>
      </c>
      <c r="B86" s="23">
        <v>45352.0</v>
      </c>
      <c r="C86" s="21" t="s">
        <v>203</v>
      </c>
      <c r="D86" s="21">
        <f>360+17</f>
        <v>377</v>
      </c>
      <c r="E86" s="21" t="s">
        <v>204</v>
      </c>
      <c r="F86" s="21">
        <v>243.0</v>
      </c>
      <c r="G86" s="21">
        <v>77.0</v>
      </c>
      <c r="H86" s="24">
        <v>6.944444444444445E-4</v>
      </c>
      <c r="I86" s="25">
        <f t="shared" ref="I86:I127" si="3">F86/D86</f>
        <v>0.6445623342</v>
      </c>
      <c r="J86" s="25">
        <f t="shared" ref="J86:J127" si="4">D86/G86</f>
        <v>4.896103896</v>
      </c>
      <c r="K86" s="7">
        <v>0.0</v>
      </c>
      <c r="L86" s="7">
        <v>0.0</v>
      </c>
    </row>
    <row r="87">
      <c r="A87" s="19" t="s">
        <v>18</v>
      </c>
      <c r="B87" s="23">
        <v>45383.0</v>
      </c>
      <c r="C87" s="21" t="s">
        <v>205</v>
      </c>
      <c r="D87" s="21">
        <f>240+12</f>
        <v>252</v>
      </c>
      <c r="E87" s="21" t="s">
        <v>87</v>
      </c>
      <c r="F87" s="21">
        <f>120+19</f>
        <v>139</v>
      </c>
      <c r="G87" s="21">
        <v>97.0</v>
      </c>
      <c r="H87" s="24">
        <v>0.30277777777777776</v>
      </c>
      <c r="I87" s="25">
        <f t="shared" si="3"/>
        <v>0.5515873016</v>
      </c>
      <c r="J87" s="25">
        <f t="shared" si="4"/>
        <v>2.597938144</v>
      </c>
      <c r="K87" s="7">
        <v>0.0</v>
      </c>
      <c r="L87" s="7">
        <v>0.0</v>
      </c>
    </row>
    <row r="88">
      <c r="A88" s="19" t="s">
        <v>18</v>
      </c>
      <c r="B88" s="23">
        <v>45413.0</v>
      </c>
      <c r="C88" s="21" t="s">
        <v>206</v>
      </c>
      <c r="D88" s="21">
        <v>480.0</v>
      </c>
      <c r="E88" s="21" t="s">
        <v>207</v>
      </c>
      <c r="F88" s="21">
        <v>352.0</v>
      </c>
      <c r="G88" s="21">
        <v>176.0</v>
      </c>
      <c r="H88" s="24">
        <v>0.30625</v>
      </c>
      <c r="I88" s="25">
        <f t="shared" si="3"/>
        <v>0.7333333333</v>
      </c>
      <c r="J88" s="25">
        <f t="shared" si="4"/>
        <v>2.727272727</v>
      </c>
      <c r="K88" s="7">
        <v>0.0</v>
      </c>
      <c r="L88" s="7">
        <v>0.0</v>
      </c>
    </row>
    <row r="89">
      <c r="A89" s="19" t="s">
        <v>18</v>
      </c>
      <c r="B89" s="23">
        <v>45444.0</v>
      </c>
      <c r="C89" s="21" t="s">
        <v>208</v>
      </c>
      <c r="D89" s="21">
        <f>420+44</f>
        <v>464</v>
      </c>
      <c r="E89" s="21" t="s">
        <v>92</v>
      </c>
      <c r="F89" s="21">
        <f>241</f>
        <v>241</v>
      </c>
      <c r="G89" s="21">
        <v>137.0</v>
      </c>
      <c r="H89" s="24">
        <v>0.005555555555555556</v>
      </c>
      <c r="I89" s="25">
        <f t="shared" si="3"/>
        <v>0.5193965517</v>
      </c>
      <c r="J89" s="25">
        <f t="shared" si="4"/>
        <v>3.386861314</v>
      </c>
      <c r="K89" s="7">
        <v>0.0</v>
      </c>
      <c r="L89" s="7">
        <v>0.0</v>
      </c>
    </row>
    <row r="90">
      <c r="A90" s="19" t="s">
        <v>18</v>
      </c>
      <c r="B90" s="23">
        <v>45474.0</v>
      </c>
      <c r="C90" s="21" t="s">
        <v>50</v>
      </c>
      <c r="D90" s="21">
        <v>204.0</v>
      </c>
      <c r="E90" s="21" t="s">
        <v>209</v>
      </c>
      <c r="F90" s="21">
        <f>60+46</f>
        <v>106</v>
      </c>
      <c r="G90" s="21">
        <v>189.0</v>
      </c>
      <c r="H90" s="24">
        <v>0.0020833333333333333</v>
      </c>
      <c r="I90" s="25">
        <f t="shared" si="3"/>
        <v>0.5196078431</v>
      </c>
      <c r="J90" s="25">
        <f t="shared" si="4"/>
        <v>1.079365079</v>
      </c>
      <c r="K90" s="7">
        <v>0.0</v>
      </c>
      <c r="L90" s="7">
        <v>0.0</v>
      </c>
    </row>
    <row r="91">
      <c r="A91" s="19" t="s">
        <v>18</v>
      </c>
      <c r="B91" s="23">
        <v>45505.0</v>
      </c>
      <c r="C91" s="21" t="s">
        <v>210</v>
      </c>
      <c r="D91" s="21">
        <f>600+27</f>
        <v>627</v>
      </c>
      <c r="E91" s="21" t="s">
        <v>211</v>
      </c>
      <c r="F91" s="21">
        <f>240+28</f>
        <v>268</v>
      </c>
      <c r="G91" s="21">
        <v>87.0</v>
      </c>
      <c r="H91" s="24">
        <v>0.004166666666666667</v>
      </c>
      <c r="I91" s="25">
        <f t="shared" si="3"/>
        <v>0.4274322169</v>
      </c>
      <c r="J91" s="25">
        <f t="shared" si="4"/>
        <v>7.206896552</v>
      </c>
      <c r="K91" s="7">
        <v>0.0</v>
      </c>
      <c r="L91" s="7">
        <v>0.0</v>
      </c>
    </row>
    <row r="92">
      <c r="A92" s="19" t="s">
        <v>18</v>
      </c>
      <c r="B92" s="23">
        <v>45536.0</v>
      </c>
      <c r="C92" s="21" t="s">
        <v>63</v>
      </c>
      <c r="D92" s="21">
        <f>480+3</f>
        <v>483</v>
      </c>
      <c r="E92" s="21" t="s">
        <v>212</v>
      </c>
      <c r="F92" s="21">
        <v>302.0</v>
      </c>
      <c r="G92" s="21">
        <v>123.0</v>
      </c>
      <c r="H92" s="24">
        <v>0.00625</v>
      </c>
      <c r="I92" s="25">
        <f t="shared" si="3"/>
        <v>0.6252587992</v>
      </c>
      <c r="J92" s="25">
        <f t="shared" si="4"/>
        <v>3.926829268</v>
      </c>
      <c r="K92" s="7">
        <v>0.0</v>
      </c>
      <c r="L92" s="7">
        <v>0.0</v>
      </c>
    </row>
    <row r="93">
      <c r="A93" s="19" t="s">
        <v>18</v>
      </c>
      <c r="B93" s="23">
        <v>45566.0</v>
      </c>
      <c r="C93" s="21" t="s">
        <v>72</v>
      </c>
      <c r="D93" s="21">
        <v>328.0</v>
      </c>
      <c r="E93" s="21" t="s">
        <v>168</v>
      </c>
      <c r="F93" s="21">
        <v>93.0</v>
      </c>
      <c r="G93" s="21">
        <v>76.0</v>
      </c>
      <c r="H93" s="24">
        <v>0.004166666666666667</v>
      </c>
      <c r="I93" s="25">
        <f t="shared" si="3"/>
        <v>0.2835365854</v>
      </c>
      <c r="J93" s="25">
        <f t="shared" si="4"/>
        <v>4.315789474</v>
      </c>
      <c r="K93" s="7">
        <v>0.0</v>
      </c>
      <c r="L93" s="7">
        <v>0.0</v>
      </c>
    </row>
    <row r="94">
      <c r="A94" s="19" t="s">
        <v>18</v>
      </c>
      <c r="B94" s="23">
        <v>45597.0</v>
      </c>
      <c r="C94" s="21" t="s">
        <v>213</v>
      </c>
      <c r="D94" s="21">
        <v>350.0</v>
      </c>
      <c r="E94" s="21" t="s">
        <v>214</v>
      </c>
      <c r="F94" s="21">
        <v>155.0</v>
      </c>
      <c r="G94" s="21">
        <v>164.0</v>
      </c>
      <c r="H94" s="24">
        <v>0.0020833333333333333</v>
      </c>
      <c r="I94" s="25">
        <f t="shared" si="3"/>
        <v>0.4428571429</v>
      </c>
      <c r="J94" s="25">
        <f t="shared" si="4"/>
        <v>2.134146341</v>
      </c>
      <c r="K94" s="7">
        <v>0.0</v>
      </c>
      <c r="L94" s="7">
        <v>0.0</v>
      </c>
    </row>
    <row r="95">
      <c r="A95" s="19" t="s">
        <v>18</v>
      </c>
      <c r="B95" s="23">
        <v>45627.0</v>
      </c>
      <c r="C95" s="21" t="s">
        <v>215</v>
      </c>
      <c r="D95" s="21">
        <v>485.0</v>
      </c>
      <c r="E95" s="21" t="s">
        <v>124</v>
      </c>
      <c r="F95" s="21">
        <v>182.0</v>
      </c>
      <c r="G95" s="21">
        <v>155.0</v>
      </c>
      <c r="H95" s="24">
        <v>0.02847222222222222</v>
      </c>
      <c r="I95" s="25">
        <f t="shared" si="3"/>
        <v>0.375257732</v>
      </c>
      <c r="J95" s="25">
        <f t="shared" si="4"/>
        <v>3.129032258</v>
      </c>
      <c r="K95" s="7">
        <v>0.0</v>
      </c>
      <c r="L95" s="7">
        <v>0.0</v>
      </c>
    </row>
    <row r="96">
      <c r="A96" s="19" t="s">
        <v>18</v>
      </c>
      <c r="B96" s="21" t="s">
        <v>216</v>
      </c>
      <c r="C96" s="21" t="s">
        <v>217</v>
      </c>
      <c r="D96" s="21">
        <v>479.0</v>
      </c>
      <c r="E96" s="21" t="s">
        <v>218</v>
      </c>
      <c r="F96" s="21">
        <f>180+43</f>
        <v>223</v>
      </c>
      <c r="G96" s="21">
        <v>102.0</v>
      </c>
      <c r="H96" s="24">
        <v>0.0020833333333333333</v>
      </c>
      <c r="I96" s="25">
        <f t="shared" si="3"/>
        <v>0.4655532359</v>
      </c>
      <c r="J96" s="25">
        <f t="shared" si="4"/>
        <v>4.696078431</v>
      </c>
      <c r="K96" s="7">
        <v>0.0</v>
      </c>
      <c r="L96" s="7">
        <v>0.0</v>
      </c>
    </row>
    <row r="97">
      <c r="A97" s="19" t="s">
        <v>18</v>
      </c>
      <c r="B97" s="21" t="s">
        <v>219</v>
      </c>
      <c r="C97" s="21" t="s">
        <v>220</v>
      </c>
      <c r="D97" s="21">
        <v>760.0</v>
      </c>
      <c r="E97" s="21" t="s">
        <v>221</v>
      </c>
      <c r="F97" s="21">
        <f>180+47</f>
        <v>227</v>
      </c>
      <c r="G97" s="21">
        <v>69.0</v>
      </c>
      <c r="H97" s="24">
        <v>0.011805555555555555</v>
      </c>
      <c r="I97" s="25">
        <f t="shared" si="3"/>
        <v>0.2986842105</v>
      </c>
      <c r="J97" s="25">
        <f t="shared" si="4"/>
        <v>11.01449275</v>
      </c>
      <c r="K97" s="7">
        <v>0.0</v>
      </c>
      <c r="L97" s="7">
        <v>0.0</v>
      </c>
    </row>
    <row r="98">
      <c r="A98" s="19" t="s">
        <v>18</v>
      </c>
      <c r="B98" s="21" t="s">
        <v>222</v>
      </c>
      <c r="C98" s="21" t="s">
        <v>223</v>
      </c>
      <c r="D98" s="21">
        <v>694.0</v>
      </c>
      <c r="E98" s="21" t="s">
        <v>224</v>
      </c>
      <c r="F98" s="21">
        <v>248.0</v>
      </c>
      <c r="G98" s="21">
        <v>108.0</v>
      </c>
      <c r="H98" s="24">
        <v>0.004166666666666667</v>
      </c>
      <c r="I98" s="25">
        <f t="shared" si="3"/>
        <v>0.3573487032</v>
      </c>
      <c r="J98" s="25">
        <f t="shared" si="4"/>
        <v>6.425925926</v>
      </c>
      <c r="K98" s="7">
        <v>0.0</v>
      </c>
      <c r="L98" s="7">
        <v>0.0</v>
      </c>
    </row>
    <row r="99">
      <c r="A99" s="19" t="s">
        <v>18</v>
      </c>
      <c r="B99" s="21" t="s">
        <v>225</v>
      </c>
      <c r="C99" s="21" t="s">
        <v>226</v>
      </c>
      <c r="D99" s="21">
        <v>560.0</v>
      </c>
      <c r="E99" s="21" t="s">
        <v>52</v>
      </c>
      <c r="F99" s="21">
        <v>131.0</v>
      </c>
      <c r="G99" s="21">
        <v>90.0</v>
      </c>
      <c r="H99" s="24">
        <v>0.020833333333333332</v>
      </c>
      <c r="I99" s="25">
        <f t="shared" si="3"/>
        <v>0.2339285714</v>
      </c>
      <c r="J99" s="25">
        <f t="shared" si="4"/>
        <v>6.222222222</v>
      </c>
      <c r="K99" s="7">
        <v>0.0</v>
      </c>
      <c r="L99" s="7">
        <v>0.0</v>
      </c>
    </row>
    <row r="100">
      <c r="A100" s="19" t="s">
        <v>18</v>
      </c>
      <c r="B100" s="21" t="s">
        <v>227</v>
      </c>
      <c r="C100" s="21" t="s">
        <v>228</v>
      </c>
      <c r="D100" s="21">
        <v>568.0</v>
      </c>
      <c r="E100" s="21" t="s">
        <v>229</v>
      </c>
      <c r="F100" s="21">
        <v>180.0</v>
      </c>
      <c r="G100" s="21">
        <v>98.0</v>
      </c>
      <c r="H100" s="24">
        <v>0.011111111111111112</v>
      </c>
      <c r="I100" s="25">
        <f t="shared" si="3"/>
        <v>0.3169014085</v>
      </c>
      <c r="J100" s="25">
        <f t="shared" si="4"/>
        <v>5.795918367</v>
      </c>
      <c r="K100" s="7">
        <v>0.0</v>
      </c>
      <c r="L100" s="7">
        <v>0.0</v>
      </c>
    </row>
    <row r="101">
      <c r="A101" s="19" t="s">
        <v>18</v>
      </c>
      <c r="B101" s="21" t="s">
        <v>230</v>
      </c>
      <c r="C101" s="21" t="s">
        <v>231</v>
      </c>
      <c r="D101" s="21">
        <v>589.0</v>
      </c>
      <c r="E101" s="21" t="s">
        <v>232</v>
      </c>
      <c r="F101" s="21">
        <f>180+45</f>
        <v>225</v>
      </c>
      <c r="G101" s="21">
        <v>115.0</v>
      </c>
      <c r="H101" s="24">
        <v>0.011805555555555555</v>
      </c>
      <c r="I101" s="25">
        <f t="shared" si="3"/>
        <v>0.3820033956</v>
      </c>
      <c r="J101" s="25">
        <f t="shared" si="4"/>
        <v>5.12173913</v>
      </c>
      <c r="K101" s="7">
        <v>0.0</v>
      </c>
      <c r="L101" s="7">
        <v>0.0</v>
      </c>
    </row>
    <row r="102">
      <c r="A102" s="19" t="s">
        <v>18</v>
      </c>
      <c r="B102" s="21" t="s">
        <v>233</v>
      </c>
      <c r="C102" s="21" t="s">
        <v>234</v>
      </c>
      <c r="D102" s="21">
        <v>505.0</v>
      </c>
      <c r="E102" s="21" t="s">
        <v>76</v>
      </c>
      <c r="F102" s="21">
        <f>120+33</f>
        <v>153</v>
      </c>
      <c r="G102" s="21">
        <v>108.0</v>
      </c>
      <c r="H102" s="24">
        <v>0.003472222222222222</v>
      </c>
      <c r="I102" s="25">
        <f t="shared" si="3"/>
        <v>0.302970297</v>
      </c>
      <c r="J102" s="25">
        <f t="shared" si="4"/>
        <v>4.675925926</v>
      </c>
      <c r="K102" s="7">
        <v>0.0</v>
      </c>
      <c r="L102" s="7">
        <v>0.0</v>
      </c>
    </row>
    <row r="103">
      <c r="A103" s="19" t="s">
        <v>18</v>
      </c>
      <c r="B103" s="21" t="s">
        <v>235</v>
      </c>
      <c r="C103" s="21" t="s">
        <v>236</v>
      </c>
      <c r="D103" s="21">
        <v>433.0</v>
      </c>
      <c r="E103" s="21" t="s">
        <v>121</v>
      </c>
      <c r="F103" s="21">
        <f>120+17</f>
        <v>137</v>
      </c>
      <c r="G103" s="21">
        <v>106.0</v>
      </c>
      <c r="H103" s="24">
        <v>0.010416666666666666</v>
      </c>
      <c r="I103" s="25">
        <f t="shared" si="3"/>
        <v>0.3163972286</v>
      </c>
      <c r="J103" s="25">
        <f t="shared" si="4"/>
        <v>4.08490566</v>
      </c>
      <c r="K103" s="7">
        <v>0.0</v>
      </c>
      <c r="L103" s="7">
        <v>0.0</v>
      </c>
    </row>
    <row r="104">
      <c r="A104" s="19" t="s">
        <v>18</v>
      </c>
      <c r="B104" s="21" t="s">
        <v>237</v>
      </c>
      <c r="C104" s="21" t="s">
        <v>238</v>
      </c>
      <c r="D104" s="21">
        <v>513.0</v>
      </c>
      <c r="E104" s="21" t="s">
        <v>239</v>
      </c>
      <c r="F104" s="21">
        <f>300+5</f>
        <v>305</v>
      </c>
      <c r="G104" s="21">
        <v>105.0</v>
      </c>
      <c r="H104" s="24">
        <v>0.0020833333333333333</v>
      </c>
      <c r="I104" s="25">
        <f t="shared" si="3"/>
        <v>0.5945419103</v>
      </c>
      <c r="J104" s="25">
        <f t="shared" si="4"/>
        <v>4.885714286</v>
      </c>
      <c r="K104" s="7">
        <v>0.0</v>
      </c>
      <c r="L104" s="7">
        <v>0.0</v>
      </c>
    </row>
    <row r="105">
      <c r="A105" s="19" t="s">
        <v>18</v>
      </c>
      <c r="B105" s="21" t="s">
        <v>240</v>
      </c>
      <c r="C105" s="21" t="s">
        <v>241</v>
      </c>
      <c r="D105" s="21">
        <v>382.0</v>
      </c>
      <c r="E105" s="21" t="s">
        <v>113</v>
      </c>
      <c r="F105" s="21">
        <v>121.0</v>
      </c>
      <c r="G105" s="21">
        <v>225.0</v>
      </c>
      <c r="H105" s="24">
        <v>0.09930555555555555</v>
      </c>
      <c r="I105" s="25">
        <f t="shared" si="3"/>
        <v>0.3167539267</v>
      </c>
      <c r="J105" s="25">
        <f t="shared" si="4"/>
        <v>1.697777778</v>
      </c>
      <c r="K105" s="7">
        <v>2.0</v>
      </c>
      <c r="L105" s="7">
        <v>3.0</v>
      </c>
    </row>
    <row r="106">
      <c r="A106" s="19" t="s">
        <v>18</v>
      </c>
      <c r="B106" s="21" t="s">
        <v>242</v>
      </c>
      <c r="C106" s="21" t="s">
        <v>243</v>
      </c>
      <c r="D106" s="21">
        <v>521.0</v>
      </c>
      <c r="E106" s="21" t="s">
        <v>115</v>
      </c>
      <c r="F106" s="21">
        <f>180+49</f>
        <v>229</v>
      </c>
      <c r="G106" s="21">
        <v>235.0</v>
      </c>
      <c r="H106" s="24">
        <v>0.14791666666666667</v>
      </c>
      <c r="I106" s="25">
        <f t="shared" si="3"/>
        <v>0.4395393474</v>
      </c>
      <c r="J106" s="25">
        <f t="shared" si="4"/>
        <v>2.217021277</v>
      </c>
      <c r="K106" s="7">
        <v>2.0</v>
      </c>
      <c r="L106" s="7">
        <v>3.5</v>
      </c>
    </row>
    <row r="107">
      <c r="A107" s="19" t="s">
        <v>18</v>
      </c>
      <c r="B107" s="21" t="s">
        <v>244</v>
      </c>
      <c r="C107" s="21" t="s">
        <v>245</v>
      </c>
      <c r="D107" s="21">
        <v>424.0</v>
      </c>
      <c r="E107" s="21" t="s">
        <v>246</v>
      </c>
      <c r="F107" s="21">
        <v>187.0</v>
      </c>
      <c r="G107" s="21">
        <v>176.0</v>
      </c>
      <c r="H107" s="24">
        <v>0.1</v>
      </c>
      <c r="I107" s="25">
        <f t="shared" si="3"/>
        <v>0.4410377358</v>
      </c>
      <c r="J107" s="25">
        <f t="shared" si="4"/>
        <v>2.409090909</v>
      </c>
      <c r="K107" s="7">
        <v>2.0</v>
      </c>
      <c r="L107" s="7">
        <v>3.0</v>
      </c>
    </row>
    <row r="108">
      <c r="A108" s="19" t="s">
        <v>18</v>
      </c>
      <c r="B108" s="21" t="s">
        <v>247</v>
      </c>
      <c r="C108" s="21" t="s">
        <v>248</v>
      </c>
      <c r="D108" s="21">
        <v>411.0</v>
      </c>
      <c r="E108" s="21" t="s">
        <v>249</v>
      </c>
      <c r="F108" s="21">
        <f>120+46</f>
        <v>166</v>
      </c>
      <c r="G108" s="21">
        <v>137.0</v>
      </c>
      <c r="H108" s="24">
        <v>0.1840277777777778</v>
      </c>
      <c r="I108" s="25">
        <f t="shared" si="3"/>
        <v>0.403892944</v>
      </c>
      <c r="J108" s="25">
        <f t="shared" si="4"/>
        <v>3</v>
      </c>
      <c r="K108" s="7">
        <v>2.0</v>
      </c>
      <c r="L108" s="7">
        <v>3.5</v>
      </c>
    </row>
    <row r="109">
      <c r="A109" s="19" t="s">
        <v>18</v>
      </c>
      <c r="B109" s="21" t="s">
        <v>250</v>
      </c>
      <c r="C109" s="21" t="s">
        <v>251</v>
      </c>
      <c r="D109" s="21">
        <v>592.0</v>
      </c>
      <c r="E109" s="21" t="s">
        <v>252</v>
      </c>
      <c r="F109" s="21">
        <f>180+29</f>
        <v>209</v>
      </c>
      <c r="G109" s="21">
        <v>235.0</v>
      </c>
      <c r="H109" s="24">
        <v>0.07291666666666667</v>
      </c>
      <c r="I109" s="25">
        <f t="shared" si="3"/>
        <v>0.3530405405</v>
      </c>
      <c r="J109" s="25">
        <f t="shared" si="4"/>
        <v>2.519148936</v>
      </c>
      <c r="K109" s="7">
        <v>0.0</v>
      </c>
      <c r="L109" s="7">
        <v>0.0</v>
      </c>
    </row>
    <row r="110">
      <c r="A110" s="19" t="s">
        <v>18</v>
      </c>
      <c r="B110" s="21" t="s">
        <v>253</v>
      </c>
      <c r="C110" s="19" t="s">
        <v>254</v>
      </c>
      <c r="D110" s="19">
        <v>482.0</v>
      </c>
      <c r="E110" s="19" t="s">
        <v>255</v>
      </c>
      <c r="F110" s="21">
        <f>240+52</f>
        <v>292</v>
      </c>
      <c r="G110" s="19">
        <v>167.0</v>
      </c>
      <c r="H110" s="24">
        <v>0.22291666666666668</v>
      </c>
      <c r="I110" s="25">
        <f t="shared" si="3"/>
        <v>0.6058091286</v>
      </c>
      <c r="J110" s="25">
        <f t="shared" si="4"/>
        <v>2.886227545</v>
      </c>
      <c r="K110" s="7">
        <v>0.0</v>
      </c>
      <c r="L110" s="7">
        <v>0.0</v>
      </c>
    </row>
    <row r="111">
      <c r="A111" s="19" t="s">
        <v>18</v>
      </c>
      <c r="B111" s="21" t="s">
        <v>256</v>
      </c>
      <c r="C111" s="21" t="s">
        <v>257</v>
      </c>
      <c r="D111" s="21">
        <f>600+44</f>
        <v>644</v>
      </c>
      <c r="E111" s="21" t="s">
        <v>258</v>
      </c>
      <c r="F111" s="21">
        <v>421.0</v>
      </c>
      <c r="G111" s="21">
        <v>137.0</v>
      </c>
      <c r="H111" s="24">
        <v>0.5125</v>
      </c>
      <c r="I111" s="25">
        <f t="shared" si="3"/>
        <v>0.6537267081</v>
      </c>
      <c r="J111" s="25">
        <f t="shared" si="4"/>
        <v>4.700729927</v>
      </c>
      <c r="K111" s="7">
        <v>0.0</v>
      </c>
      <c r="L111" s="7">
        <v>0.0</v>
      </c>
    </row>
    <row r="112">
      <c r="A112" s="19" t="s">
        <v>18</v>
      </c>
      <c r="B112" s="21" t="s">
        <v>259</v>
      </c>
      <c r="C112" s="19" t="s">
        <v>260</v>
      </c>
      <c r="D112" s="21">
        <f>240+22</f>
        <v>262</v>
      </c>
      <c r="E112" s="19" t="s">
        <v>65</v>
      </c>
      <c r="F112" s="21">
        <f>180+19</f>
        <v>199</v>
      </c>
      <c r="G112" s="21">
        <v>96.0</v>
      </c>
      <c r="H112" s="24">
        <v>0.21944444444444444</v>
      </c>
      <c r="I112" s="25">
        <f t="shared" si="3"/>
        <v>0.7595419847</v>
      </c>
      <c r="J112" s="25">
        <f t="shared" si="4"/>
        <v>2.729166667</v>
      </c>
      <c r="K112" s="7">
        <v>2.0</v>
      </c>
      <c r="L112" s="7">
        <v>3.0</v>
      </c>
    </row>
    <row r="113">
      <c r="A113" s="19" t="s">
        <v>18</v>
      </c>
      <c r="B113" s="21" t="s">
        <v>261</v>
      </c>
      <c r="C113" s="21" t="s">
        <v>175</v>
      </c>
      <c r="D113" s="21">
        <f>424</f>
        <v>424</v>
      </c>
      <c r="E113" s="21" t="s">
        <v>262</v>
      </c>
      <c r="F113" s="21">
        <f>189</f>
        <v>189</v>
      </c>
      <c r="G113" s="21">
        <v>93.0</v>
      </c>
      <c r="H113" s="24">
        <v>0.32916666666666666</v>
      </c>
      <c r="I113" s="25">
        <f t="shared" si="3"/>
        <v>0.445754717</v>
      </c>
      <c r="J113" s="25">
        <f t="shared" si="4"/>
        <v>4.559139785</v>
      </c>
      <c r="K113" s="7">
        <v>2.0</v>
      </c>
      <c r="L113" s="7">
        <v>3.5</v>
      </c>
    </row>
    <row r="114">
      <c r="A114" s="19" t="s">
        <v>18</v>
      </c>
      <c r="B114" s="21" t="s">
        <v>263</v>
      </c>
      <c r="C114" s="21" t="s">
        <v>264</v>
      </c>
      <c r="D114" s="21">
        <f>360+27</f>
        <v>387</v>
      </c>
      <c r="E114" s="21" t="s">
        <v>265</v>
      </c>
      <c r="F114" s="21">
        <v>190.0</v>
      </c>
      <c r="G114" s="21">
        <v>78.0</v>
      </c>
      <c r="H114" s="24">
        <v>0.23333333333333334</v>
      </c>
      <c r="I114" s="25">
        <f t="shared" si="3"/>
        <v>0.4909560724</v>
      </c>
      <c r="J114" s="25">
        <f t="shared" si="4"/>
        <v>4.961538462</v>
      </c>
      <c r="K114" s="7">
        <v>2.0</v>
      </c>
      <c r="L114" s="7">
        <v>3.0</v>
      </c>
    </row>
    <row r="115">
      <c r="A115" s="19" t="s">
        <v>18</v>
      </c>
      <c r="B115" s="23">
        <v>45293.0</v>
      </c>
      <c r="C115" s="21" t="s">
        <v>59</v>
      </c>
      <c r="D115" s="21">
        <f>342</f>
        <v>342</v>
      </c>
      <c r="E115" s="21" t="s">
        <v>266</v>
      </c>
      <c r="F115" s="21">
        <f>180+23</f>
        <v>203</v>
      </c>
      <c r="G115" s="26">
        <v>90.0</v>
      </c>
      <c r="H115" s="24">
        <v>0.28958333333333336</v>
      </c>
      <c r="I115" s="25">
        <f t="shared" si="3"/>
        <v>0.5935672515</v>
      </c>
      <c r="J115" s="25">
        <f t="shared" si="4"/>
        <v>3.8</v>
      </c>
      <c r="K115" s="7">
        <v>2.0</v>
      </c>
      <c r="L115" s="7">
        <v>3.5</v>
      </c>
    </row>
    <row r="116">
      <c r="A116" s="19" t="s">
        <v>18</v>
      </c>
      <c r="B116" s="23">
        <v>45324.0</v>
      </c>
      <c r="C116" s="21" t="s">
        <v>267</v>
      </c>
      <c r="D116" s="21">
        <f>349</f>
        <v>349</v>
      </c>
      <c r="E116" s="21" t="s">
        <v>268</v>
      </c>
      <c r="F116" s="21">
        <f>120+57</f>
        <v>177</v>
      </c>
      <c r="G116" s="21">
        <v>87.0</v>
      </c>
      <c r="H116" s="24">
        <v>0.3215277777777778</v>
      </c>
      <c r="I116" s="25">
        <f t="shared" si="3"/>
        <v>0.5071633238</v>
      </c>
      <c r="J116" s="25">
        <f t="shared" si="4"/>
        <v>4.011494253</v>
      </c>
      <c r="K116" s="7">
        <v>0.0</v>
      </c>
      <c r="L116" s="7">
        <v>0.0</v>
      </c>
    </row>
    <row r="117">
      <c r="A117" s="19" t="s">
        <v>18</v>
      </c>
      <c r="B117" s="23">
        <v>45353.0</v>
      </c>
      <c r="C117" s="21" t="s">
        <v>269</v>
      </c>
      <c r="D117" s="21">
        <f>540+33</f>
        <v>573</v>
      </c>
      <c r="E117" s="21" t="s">
        <v>200</v>
      </c>
      <c r="F117" s="21">
        <f>240+29</f>
        <v>269</v>
      </c>
      <c r="G117" s="21">
        <v>65.0</v>
      </c>
      <c r="H117" s="24">
        <v>0.003472222222222222</v>
      </c>
      <c r="I117" s="25">
        <f t="shared" si="3"/>
        <v>0.4694589878</v>
      </c>
      <c r="J117" s="25">
        <f t="shared" si="4"/>
        <v>8.815384615</v>
      </c>
      <c r="K117" s="7">
        <v>0.0</v>
      </c>
      <c r="L117" s="7">
        <v>0.0</v>
      </c>
    </row>
    <row r="118">
      <c r="A118" s="19" t="s">
        <v>18</v>
      </c>
      <c r="B118" s="23">
        <v>45384.0</v>
      </c>
      <c r="C118" s="21" t="s">
        <v>270</v>
      </c>
      <c r="D118" s="21">
        <v>315.0</v>
      </c>
      <c r="E118" s="21" t="s">
        <v>221</v>
      </c>
      <c r="F118" s="21">
        <f>180+47</f>
        <v>227</v>
      </c>
      <c r="G118" s="21">
        <v>87.0</v>
      </c>
      <c r="H118" s="24">
        <v>0.21805555555555556</v>
      </c>
      <c r="I118" s="25">
        <f t="shared" si="3"/>
        <v>0.7206349206</v>
      </c>
      <c r="J118" s="25">
        <f t="shared" si="4"/>
        <v>3.620689655</v>
      </c>
      <c r="K118" s="7">
        <v>0.0</v>
      </c>
      <c r="L118" s="7">
        <v>0.0</v>
      </c>
    </row>
    <row r="119">
      <c r="A119" s="19" t="s">
        <v>18</v>
      </c>
      <c r="B119" s="23">
        <v>45414.0</v>
      </c>
      <c r="C119" s="21" t="s">
        <v>271</v>
      </c>
      <c r="D119" s="21">
        <f>318</f>
        <v>318</v>
      </c>
      <c r="E119" s="21" t="s">
        <v>272</v>
      </c>
      <c r="F119" s="21">
        <f>180+30</f>
        <v>210</v>
      </c>
      <c r="G119" s="21">
        <v>76.0</v>
      </c>
      <c r="H119" s="24">
        <v>0.3368055555555556</v>
      </c>
      <c r="I119" s="25">
        <f t="shared" si="3"/>
        <v>0.6603773585</v>
      </c>
      <c r="J119" s="25">
        <f t="shared" si="4"/>
        <v>4.184210526</v>
      </c>
      <c r="K119" s="7">
        <v>2.0</v>
      </c>
      <c r="L119" s="7">
        <v>3.0</v>
      </c>
    </row>
    <row r="120">
      <c r="A120" s="19" t="s">
        <v>18</v>
      </c>
      <c r="B120" s="23">
        <v>45445.0</v>
      </c>
      <c r="C120" s="21" t="s">
        <v>273</v>
      </c>
      <c r="D120" s="21">
        <f>360+54</f>
        <v>414</v>
      </c>
      <c r="E120" s="21" t="s">
        <v>78</v>
      </c>
      <c r="F120" s="21">
        <v>240.0</v>
      </c>
      <c r="G120" s="21">
        <v>102.0</v>
      </c>
      <c r="H120" s="24">
        <v>0.33055555555555555</v>
      </c>
      <c r="I120" s="25">
        <f t="shared" si="3"/>
        <v>0.5797101449</v>
      </c>
      <c r="J120" s="25">
        <f t="shared" si="4"/>
        <v>4.058823529</v>
      </c>
      <c r="K120" s="7">
        <v>2.0</v>
      </c>
      <c r="L120" s="7">
        <v>3.5</v>
      </c>
    </row>
    <row r="121">
      <c r="A121" s="19" t="s">
        <v>18</v>
      </c>
      <c r="B121" s="23">
        <v>45475.0</v>
      </c>
      <c r="C121" s="21" t="s">
        <v>70</v>
      </c>
      <c r="D121" s="21">
        <v>321.0</v>
      </c>
      <c r="E121" s="21" t="s">
        <v>274</v>
      </c>
      <c r="F121" s="21">
        <f>120+52</f>
        <v>172</v>
      </c>
      <c r="G121" s="21">
        <v>65.0</v>
      </c>
      <c r="H121" s="24">
        <v>0.3263888888888889</v>
      </c>
      <c r="I121" s="25">
        <f t="shared" si="3"/>
        <v>0.5358255452</v>
      </c>
      <c r="J121" s="25">
        <f t="shared" si="4"/>
        <v>4.938461538</v>
      </c>
      <c r="K121" s="7">
        <v>2.0</v>
      </c>
      <c r="L121" s="7">
        <v>3.0</v>
      </c>
    </row>
    <row r="122">
      <c r="A122" s="19" t="s">
        <v>18</v>
      </c>
      <c r="B122" s="23">
        <v>45506.0</v>
      </c>
      <c r="C122" s="21" t="s">
        <v>182</v>
      </c>
      <c r="D122" s="21">
        <f>360+24</f>
        <v>384</v>
      </c>
      <c r="E122" s="21" t="s">
        <v>275</v>
      </c>
      <c r="F122" s="21">
        <f>181</f>
        <v>181</v>
      </c>
      <c r="G122" s="21">
        <v>121.0</v>
      </c>
      <c r="H122" s="24">
        <v>0.32083333333333336</v>
      </c>
      <c r="I122" s="25">
        <f t="shared" si="3"/>
        <v>0.4713541667</v>
      </c>
      <c r="J122" s="25">
        <f t="shared" si="4"/>
        <v>3.173553719</v>
      </c>
      <c r="K122" s="7">
        <v>2.0</v>
      </c>
      <c r="L122" s="7">
        <v>3.5</v>
      </c>
    </row>
    <row r="123">
      <c r="A123" s="19" t="s">
        <v>18</v>
      </c>
      <c r="B123" s="23">
        <v>45537.0</v>
      </c>
      <c r="C123" s="21" t="s">
        <v>276</v>
      </c>
      <c r="D123" s="21">
        <f>480+59</f>
        <v>539</v>
      </c>
      <c r="E123" s="21" t="s">
        <v>277</v>
      </c>
      <c r="F123" s="21">
        <f>180+39</f>
        <v>219</v>
      </c>
      <c r="G123" s="21">
        <v>113.0</v>
      </c>
      <c r="H123" s="24">
        <v>0.24722222222222223</v>
      </c>
      <c r="I123" s="25">
        <f t="shared" si="3"/>
        <v>0.4063079777</v>
      </c>
      <c r="J123" s="25">
        <f t="shared" si="4"/>
        <v>4.769911504</v>
      </c>
      <c r="K123" s="7">
        <v>0.0</v>
      </c>
      <c r="L123" s="7">
        <v>0.0</v>
      </c>
    </row>
    <row r="124">
      <c r="A124" s="19" t="s">
        <v>18</v>
      </c>
      <c r="B124" s="23">
        <v>45567.0</v>
      </c>
      <c r="C124" s="21" t="s">
        <v>278</v>
      </c>
      <c r="D124" s="21">
        <f>540+24</f>
        <v>564</v>
      </c>
      <c r="E124" s="21" t="s">
        <v>190</v>
      </c>
      <c r="F124" s="21">
        <v>300.0</v>
      </c>
      <c r="G124" s="21">
        <v>133.0</v>
      </c>
      <c r="H124" s="24">
        <v>0.3527777777777778</v>
      </c>
      <c r="I124" s="25">
        <f t="shared" si="3"/>
        <v>0.5319148936</v>
      </c>
      <c r="J124" s="25">
        <f t="shared" si="4"/>
        <v>4.240601504</v>
      </c>
      <c r="K124" s="7">
        <v>0.0</v>
      </c>
      <c r="L124" s="7">
        <v>0.0</v>
      </c>
    </row>
    <row r="125">
      <c r="A125" s="19" t="s">
        <v>18</v>
      </c>
      <c r="B125" s="23">
        <v>45598.0</v>
      </c>
      <c r="C125" s="21" t="s">
        <v>176</v>
      </c>
      <c r="D125" s="21">
        <f>360</f>
        <v>360</v>
      </c>
      <c r="E125" s="21" t="s">
        <v>279</v>
      </c>
      <c r="F125" s="21">
        <f>120+55</f>
        <v>175</v>
      </c>
      <c r="G125" s="21">
        <v>60.0</v>
      </c>
      <c r="H125" s="24">
        <v>0.22430555555555556</v>
      </c>
      <c r="I125" s="25">
        <f t="shared" si="3"/>
        <v>0.4861111111</v>
      </c>
      <c r="J125" s="25">
        <f t="shared" si="4"/>
        <v>6</v>
      </c>
      <c r="K125" s="7">
        <v>0.0</v>
      </c>
      <c r="L125" s="7">
        <v>0.0</v>
      </c>
    </row>
    <row r="126">
      <c r="A126" s="19" t="s">
        <v>18</v>
      </c>
      <c r="B126" s="23">
        <v>45628.0</v>
      </c>
      <c r="C126" s="21" t="s">
        <v>280</v>
      </c>
      <c r="D126" s="21">
        <f>360+29</f>
        <v>389</v>
      </c>
      <c r="E126" s="21" t="s">
        <v>281</v>
      </c>
      <c r="F126" s="21">
        <f>180+27</f>
        <v>207</v>
      </c>
      <c r="G126" s="21">
        <v>128.0</v>
      </c>
      <c r="H126" s="24">
        <v>0.26180555555555557</v>
      </c>
      <c r="I126" s="25">
        <f t="shared" si="3"/>
        <v>0.5321336761</v>
      </c>
      <c r="J126" s="25">
        <f t="shared" si="4"/>
        <v>3.0390625</v>
      </c>
      <c r="K126" s="7">
        <v>2.0</v>
      </c>
      <c r="L126" s="7">
        <v>3.0</v>
      </c>
    </row>
    <row r="127">
      <c r="A127" s="19" t="s">
        <v>18</v>
      </c>
      <c r="B127" s="21" t="s">
        <v>282</v>
      </c>
      <c r="C127" s="21" t="s">
        <v>283</v>
      </c>
      <c r="D127" s="21">
        <v>357.0</v>
      </c>
      <c r="E127" s="21" t="s">
        <v>142</v>
      </c>
      <c r="F127" s="21">
        <v>127.0</v>
      </c>
      <c r="G127" s="21">
        <v>74.0</v>
      </c>
      <c r="H127" s="24">
        <v>0.22777777777777777</v>
      </c>
      <c r="I127" s="25">
        <f t="shared" si="3"/>
        <v>0.3557422969</v>
      </c>
      <c r="J127" s="25">
        <f t="shared" si="4"/>
        <v>4.824324324</v>
      </c>
      <c r="K127" s="7">
        <v>2.0</v>
      </c>
      <c r="L127" s="7">
        <v>3.5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2021-03-28T15:39:36Z</dcterms:created>
  <dc:creator>Song, Peter</dc:creator>
</cp:coreProperties>
</file>