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2041441F-528A-486A-B56C-DD24EF4C0CED}" xr6:coauthVersionLast="47" xr6:coauthVersionMax="47" xr10:uidLastSave="{00000000-0000-0000-0000-000000000000}"/>
  <bookViews>
    <workbookView xWindow="30480" yWindow="1215" windowWidth="24780" windowHeight="123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P17" i="1"/>
  <c r="R17" i="1" s="1"/>
  <c r="K9" i="1"/>
  <c r="M9" i="1" s="1"/>
  <c r="K10" i="1"/>
  <c r="M10" i="1" s="1"/>
  <c r="B14" i="1"/>
  <c r="G17" i="1" s="1"/>
  <c r="K15" i="1"/>
  <c r="M15" i="1" s="1"/>
  <c r="K24" i="1"/>
  <c r="M24" i="1" s="1"/>
  <c r="J17" i="1"/>
  <c r="I17" i="1"/>
  <c r="H17" i="1"/>
  <c r="I19" i="1"/>
  <c r="H19" i="1"/>
  <c r="G19" i="1"/>
  <c r="F19" i="1"/>
  <c r="E19" i="1"/>
  <c r="D19" i="1"/>
  <c r="C19" i="1"/>
  <c r="K6" i="1"/>
  <c r="M6" i="1" s="1"/>
  <c r="P15" i="1" l="1"/>
  <c r="N15" i="1"/>
  <c r="P9" i="1"/>
  <c r="N9" i="1"/>
  <c r="C17" i="1"/>
  <c r="D17" i="1"/>
  <c r="E17" i="1"/>
  <c r="F17" i="1"/>
  <c r="L17" i="1"/>
  <c r="P10" i="1"/>
  <c r="N10" i="1"/>
  <c r="P6" i="1"/>
  <c r="N6" i="1"/>
  <c r="K22" i="1"/>
  <c r="M22" i="1" s="1"/>
  <c r="K23" i="1"/>
  <c r="M23" i="1" s="1"/>
  <c r="K21" i="1"/>
  <c r="M21" i="1" s="1"/>
  <c r="K16" i="1" l="1"/>
  <c r="M16" i="1" s="1"/>
  <c r="K17" i="1" l="1"/>
  <c r="P16" i="1"/>
  <c r="N16" i="1"/>
  <c r="K19" i="1"/>
  <c r="K14" i="1"/>
  <c r="M14" i="1" s="1"/>
  <c r="K13" i="1"/>
  <c r="M13" i="1" s="1"/>
  <c r="N13" i="1" s="1"/>
  <c r="K12" i="1"/>
  <c r="M12" i="1" s="1"/>
  <c r="K11" i="1"/>
  <c r="M11" i="1" s="1"/>
  <c r="K8" i="1"/>
  <c r="M8" i="1" s="1"/>
  <c r="N8" i="1" s="1"/>
  <c r="K7" i="1"/>
  <c r="M7" i="1" s="1"/>
  <c r="N7" i="1" s="1"/>
  <c r="K5" i="1"/>
  <c r="M5" i="1" s="1"/>
  <c r="N5" i="1" s="1"/>
  <c r="K4" i="1"/>
  <c r="M4" i="1" s="1"/>
  <c r="P7" i="1" l="1"/>
  <c r="P8" i="1"/>
  <c r="P13" i="1"/>
  <c r="N4" i="1"/>
  <c r="P4" i="1"/>
  <c r="P5" i="1"/>
  <c r="N14" i="1"/>
  <c r="P14" i="1"/>
  <c r="N12" i="1"/>
  <c r="P12" i="1"/>
  <c r="N11" i="1"/>
  <c r="B26" i="1" s="1"/>
  <c r="P11" i="1"/>
  <c r="N17" i="1" l="1"/>
</calcChain>
</file>

<file path=xl/sharedStrings.xml><?xml version="1.0" encoding="utf-8"?>
<sst xmlns="http://schemas.openxmlformats.org/spreadsheetml/2006/main" count="38" uniqueCount="37">
  <si>
    <t>Hardware to Replace VME at GSECARS</t>
  </si>
  <si>
    <t>Item</t>
  </si>
  <si>
    <t>Cost</t>
  </si>
  <si>
    <t>BM-A</t>
  </si>
  <si>
    <t>BM-C</t>
  </si>
  <si>
    <t>BM-D</t>
  </si>
  <si>
    <t>ID-A</t>
  </si>
  <si>
    <t>ID-C</t>
  </si>
  <si>
    <t>ID-D</t>
  </si>
  <si>
    <t>ID-E</t>
  </si>
  <si>
    <t>Total Cost</t>
  </si>
  <si>
    <t>Galil DMC-4183 with no drivers</t>
  </si>
  <si>
    <t>Measurement Computing USB-CTR08</t>
  </si>
  <si>
    <t>Measurement Computing E-1608</t>
  </si>
  <si>
    <t>Measurement Computing USB-3104</t>
  </si>
  <si>
    <t>Measurement Computing E-DIO24</t>
  </si>
  <si>
    <t xml:space="preserve">Moxa NPort6650-16 </t>
  </si>
  <si>
    <t>Moxa NPort 5650-8</t>
  </si>
  <si>
    <t>ProSoft MVI46-MNET</t>
  </si>
  <si>
    <t>Needed</t>
  </si>
  <si>
    <t>Ordered</t>
  </si>
  <si>
    <t>Spare</t>
  </si>
  <si>
    <t>Need to order</t>
  </si>
  <si>
    <t>Total</t>
  </si>
  <si>
    <t>Already own</t>
  </si>
  <si>
    <t>Network connections needed</t>
  </si>
  <si>
    <t>Dell Linux server</t>
  </si>
  <si>
    <t>Dual Galil Enclosures, no drivers</t>
  </si>
  <si>
    <t>Single Galil Enclosures, no drivers</t>
  </si>
  <si>
    <t>Single Galil Enclosures, D4040 drivers</t>
  </si>
  <si>
    <t>Galil DMC-4123 with D-3020 drivers</t>
  </si>
  <si>
    <t>Galil DMC-4183 with D-4040 drivers</t>
  </si>
  <si>
    <t>Single Galil Enclosures, D3020 drivers</t>
  </si>
  <si>
    <t>Measurement Computing devices</t>
  </si>
  <si>
    <t>HPE Aruba network switches</t>
  </si>
  <si>
    <t>Measurement Computing USB-1808X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</si>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</sst>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workbookViewId="0">
      <selection activeCell="R17" sqref="R17"/>
    </sheetView>
  </sheetViews>
  <sheetFormatPr defaultRowHeight="15.75" x14ac:dyDescent="0.25"/>
  <cols>
    <col min="1" max="1" width="39" style="4" bestFit="1" customWidth="1"/>
    <col min="2" max="2" width="8.42578125" style="2" bestFit="1" customWidth="1"/>
    <col min="3" max="10" width="8.42578125" style="1" bestFit="1" customWidth="1"/>
    <col min="11" max="11" width="9.5703125" style="1" bestFit="1" customWidth="1"/>
    <col min="12" max="12" width="12.85546875" style="1" bestFit="1" customWidth="1"/>
    <col min="13" max="13" width="8.42578125" style="1" bestFit="1" customWidth="1"/>
    <col min="14" max="14" width="11" style="1" bestFit="1" customWidth="1"/>
    <col min="15" max="15" width="9" style="1" bestFit="1" customWidth="1"/>
    <col min="16" max="16" width="14.42578125" style="1" bestFit="1" customWidth="1"/>
    <col min="17" max="17" width="9.140625" style="1"/>
    <col min="18" max="18" width="9.5703125" style="1" bestFit="1" customWidth="1"/>
    <col min="19" max="16384" width="9.140625" style="1"/>
  </cols>
  <sheetData>
    <row r="1" spans="1:18" ht="20.25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3" spans="1:18" s="6" customFormat="1" x14ac:dyDescent="0.25">
      <c r="A3" s="6" t="s">
        <v>1</v>
      </c>
      <c r="B3" s="7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21</v>
      </c>
      <c r="K3" s="6" t="s">
        <v>23</v>
      </c>
      <c r="L3" s="6" t="s">
        <v>24</v>
      </c>
      <c r="M3" s="6" t="s">
        <v>19</v>
      </c>
      <c r="N3" s="6" t="s">
        <v>10</v>
      </c>
      <c r="O3" s="6" t="s">
        <v>20</v>
      </c>
      <c r="P3" s="6" t="s">
        <v>22</v>
      </c>
    </row>
    <row r="4" spans="1:18" x14ac:dyDescent="0.25">
      <c r="A4" s="4" t="s">
        <v>11</v>
      </c>
      <c r="B4" s="2">
        <v>2050</v>
      </c>
      <c r="C4" s="3">
        <v>3</v>
      </c>
      <c r="D4" s="3">
        <v>3</v>
      </c>
      <c r="E4" s="3">
        <v>9</v>
      </c>
      <c r="F4" s="3">
        <v>7</v>
      </c>
      <c r="G4" s="3">
        <v>2</v>
      </c>
      <c r="H4" s="3">
        <v>8</v>
      </c>
      <c r="I4" s="3">
        <v>3</v>
      </c>
      <c r="J4" s="3">
        <v>1</v>
      </c>
      <c r="K4" s="3">
        <f>SUM(C4:J4)</f>
        <v>36</v>
      </c>
      <c r="L4" s="3">
        <v>2</v>
      </c>
      <c r="M4" s="3">
        <f>K4-L4</f>
        <v>34</v>
      </c>
      <c r="N4" s="2">
        <f>M4*B4</f>
        <v>69700</v>
      </c>
      <c r="P4" s="1">
        <f>M4-O4</f>
        <v>34</v>
      </c>
    </row>
    <row r="5" spans="1:18" x14ac:dyDescent="0.25">
      <c r="A5" s="5" t="s">
        <v>31</v>
      </c>
      <c r="B5" s="2">
        <v>2430</v>
      </c>
      <c r="C5" s="3"/>
      <c r="D5" s="3">
        <v>2</v>
      </c>
      <c r="E5" s="3">
        <v>2</v>
      </c>
      <c r="F5" s="3"/>
      <c r="G5" s="3">
        <v>2</v>
      </c>
      <c r="H5" s="3">
        <v>2</v>
      </c>
      <c r="I5" s="3">
        <v>2</v>
      </c>
      <c r="J5" s="3">
        <v>1</v>
      </c>
      <c r="K5" s="3">
        <f t="shared" ref="K5:K17" si="0">SUM(C5:J5)</f>
        <v>11</v>
      </c>
      <c r="L5" s="3">
        <v>2</v>
      </c>
      <c r="M5" s="3">
        <f t="shared" ref="M5:M16" si="1">K5-L5</f>
        <v>9</v>
      </c>
      <c r="N5" s="2">
        <f t="shared" ref="N5:N16" si="2">M5*B5</f>
        <v>21870</v>
      </c>
      <c r="P5" s="1">
        <f t="shared" ref="P5:P15" si="3">M5-O5</f>
        <v>9</v>
      </c>
    </row>
    <row r="6" spans="1:18" x14ac:dyDescent="0.25">
      <c r="A6" s="5" t="s">
        <v>30</v>
      </c>
      <c r="B6" s="2">
        <v>1955</v>
      </c>
      <c r="C6" s="3">
        <v>1</v>
      </c>
      <c r="D6" s="3"/>
      <c r="E6" s="3"/>
      <c r="F6" s="3"/>
      <c r="G6" s="3"/>
      <c r="H6" s="3"/>
      <c r="I6" s="3"/>
      <c r="J6" s="3"/>
      <c r="K6" s="3">
        <f t="shared" ref="K6" si="4">SUM(C6:J6)</f>
        <v>1</v>
      </c>
      <c r="L6" s="3"/>
      <c r="M6" s="3">
        <f t="shared" ref="M6" si="5">K6-L6</f>
        <v>1</v>
      </c>
      <c r="N6" s="2">
        <f t="shared" ref="N6" si="6">M6*B6</f>
        <v>1955</v>
      </c>
      <c r="P6" s="1">
        <f t="shared" ref="P6" si="7">M6-O6</f>
        <v>1</v>
      </c>
    </row>
    <row r="7" spans="1:18" x14ac:dyDescent="0.25">
      <c r="A7" s="5" t="s">
        <v>12</v>
      </c>
      <c r="B7" s="2">
        <v>489</v>
      </c>
      <c r="C7" s="3"/>
      <c r="D7" s="3">
        <v>1</v>
      </c>
      <c r="E7" s="3">
        <v>1</v>
      </c>
      <c r="F7" s="3"/>
      <c r="G7" s="3">
        <v>1</v>
      </c>
      <c r="H7" s="3">
        <v>1</v>
      </c>
      <c r="I7" s="3">
        <v>1</v>
      </c>
      <c r="J7" s="3">
        <v>1</v>
      </c>
      <c r="K7" s="3">
        <f t="shared" si="0"/>
        <v>6</v>
      </c>
      <c r="L7" s="3">
        <v>1</v>
      </c>
      <c r="M7" s="3">
        <f t="shared" si="1"/>
        <v>5</v>
      </c>
      <c r="N7" s="2">
        <f t="shared" si="2"/>
        <v>2445</v>
      </c>
      <c r="O7" s="1">
        <v>5</v>
      </c>
      <c r="P7" s="1">
        <f t="shared" si="3"/>
        <v>0</v>
      </c>
    </row>
    <row r="8" spans="1:18" x14ac:dyDescent="0.25">
      <c r="A8" s="5" t="s">
        <v>13</v>
      </c>
      <c r="B8" s="2">
        <v>586</v>
      </c>
      <c r="C8" s="3">
        <v>1</v>
      </c>
      <c r="D8" s="3"/>
      <c r="E8" s="3"/>
      <c r="F8" s="3">
        <v>2</v>
      </c>
      <c r="G8" s="3"/>
      <c r="H8" s="3"/>
      <c r="I8" s="3"/>
      <c r="J8" s="3"/>
      <c r="K8" s="3">
        <f t="shared" si="0"/>
        <v>3</v>
      </c>
      <c r="L8" s="3">
        <v>3</v>
      </c>
      <c r="M8" s="3">
        <f t="shared" si="1"/>
        <v>0</v>
      </c>
      <c r="N8" s="2">
        <f t="shared" si="2"/>
        <v>0</v>
      </c>
      <c r="O8" s="1">
        <v>0</v>
      </c>
      <c r="P8" s="1">
        <f t="shared" si="3"/>
        <v>0</v>
      </c>
    </row>
    <row r="9" spans="1:18" x14ac:dyDescent="0.25">
      <c r="A9" s="5" t="s">
        <v>35</v>
      </c>
      <c r="B9" s="2">
        <v>989</v>
      </c>
      <c r="C9" s="3"/>
      <c r="D9" s="3">
        <v>1</v>
      </c>
      <c r="E9" s="3">
        <v>1</v>
      </c>
      <c r="F9" s="3"/>
      <c r="G9" s="3">
        <v>1</v>
      </c>
      <c r="H9" s="3">
        <v>1</v>
      </c>
      <c r="I9" s="3">
        <v>1</v>
      </c>
      <c r="J9" s="3">
        <v>1</v>
      </c>
      <c r="K9" s="3">
        <f t="shared" ref="K9" si="8">SUM(C9:J9)</f>
        <v>6</v>
      </c>
      <c r="L9" s="3"/>
      <c r="M9" s="3">
        <f t="shared" ref="M9" si="9">K9-L9</f>
        <v>6</v>
      </c>
      <c r="N9" s="2">
        <f t="shared" ref="N9" si="10">M9*B9</f>
        <v>5934</v>
      </c>
      <c r="O9" s="1">
        <v>5</v>
      </c>
      <c r="P9" s="1">
        <f t="shared" ref="P9" si="11">M9-O9</f>
        <v>1</v>
      </c>
    </row>
    <row r="10" spans="1:18" x14ac:dyDescent="0.25">
      <c r="A10" s="5" t="s">
        <v>14</v>
      </c>
      <c r="B10" s="2">
        <v>519</v>
      </c>
      <c r="C10" s="3"/>
      <c r="D10" s="3">
        <v>1</v>
      </c>
      <c r="E10" s="3">
        <v>1</v>
      </c>
      <c r="F10" s="3"/>
      <c r="G10" s="3">
        <v>1</v>
      </c>
      <c r="H10" s="3">
        <v>1</v>
      </c>
      <c r="I10" s="3">
        <v>1</v>
      </c>
      <c r="J10" s="3">
        <v>1</v>
      </c>
      <c r="K10" s="3">
        <f t="shared" si="0"/>
        <v>6</v>
      </c>
      <c r="L10" s="3"/>
      <c r="M10" s="3">
        <f t="shared" si="1"/>
        <v>6</v>
      </c>
      <c r="N10" s="2">
        <f t="shared" si="2"/>
        <v>3114</v>
      </c>
      <c r="O10" s="1">
        <v>6</v>
      </c>
      <c r="P10" s="1">
        <f t="shared" si="3"/>
        <v>0</v>
      </c>
    </row>
    <row r="11" spans="1:18" x14ac:dyDescent="0.25">
      <c r="A11" s="5" t="s">
        <v>15</v>
      </c>
      <c r="B11" s="2">
        <v>382</v>
      </c>
      <c r="C11" s="3"/>
      <c r="D11" s="3">
        <v>1</v>
      </c>
      <c r="E11" s="3">
        <v>1</v>
      </c>
      <c r="F11" s="3"/>
      <c r="G11" s="3">
        <v>1</v>
      </c>
      <c r="H11" s="3">
        <v>1</v>
      </c>
      <c r="I11" s="3">
        <v>1</v>
      </c>
      <c r="J11" s="3">
        <v>1</v>
      </c>
      <c r="K11" s="3">
        <f t="shared" si="0"/>
        <v>6</v>
      </c>
      <c r="L11" s="3"/>
      <c r="M11" s="3">
        <f t="shared" si="1"/>
        <v>6</v>
      </c>
      <c r="N11" s="2">
        <f t="shared" si="2"/>
        <v>2292</v>
      </c>
      <c r="O11" s="1">
        <v>6</v>
      </c>
      <c r="P11" s="1">
        <f t="shared" si="3"/>
        <v>0</v>
      </c>
    </row>
    <row r="12" spans="1:18" x14ac:dyDescent="0.25">
      <c r="A12" s="5" t="s">
        <v>16</v>
      </c>
      <c r="B12" s="2">
        <v>1512</v>
      </c>
      <c r="C12" s="3">
        <v>1</v>
      </c>
      <c r="D12" s="3"/>
      <c r="E12" s="3">
        <v>1</v>
      </c>
      <c r="F12" s="3">
        <v>1</v>
      </c>
      <c r="G12" s="3">
        <v>1</v>
      </c>
      <c r="H12" s="3">
        <v>1</v>
      </c>
      <c r="I12" s="3"/>
      <c r="J12" s="3">
        <v>1</v>
      </c>
      <c r="K12" s="3">
        <f t="shared" si="0"/>
        <v>6</v>
      </c>
      <c r="L12" s="3">
        <v>2</v>
      </c>
      <c r="M12" s="3">
        <f t="shared" si="1"/>
        <v>4</v>
      </c>
      <c r="N12" s="2">
        <f t="shared" si="2"/>
        <v>6048</v>
      </c>
      <c r="O12" s="1">
        <v>4</v>
      </c>
      <c r="P12" s="1">
        <f t="shared" si="3"/>
        <v>0</v>
      </c>
    </row>
    <row r="13" spans="1:18" x14ac:dyDescent="0.25">
      <c r="A13" s="5" t="s">
        <v>17</v>
      </c>
      <c r="B13" s="2">
        <v>1000</v>
      </c>
      <c r="C13" s="3"/>
      <c r="D13" s="3">
        <v>1</v>
      </c>
      <c r="E13" s="3"/>
      <c r="F13" s="3"/>
      <c r="G13" s="3"/>
      <c r="H13" s="3"/>
      <c r="I13" s="3">
        <v>1</v>
      </c>
      <c r="J13" s="3"/>
      <c r="K13" s="3">
        <f t="shared" si="0"/>
        <v>2</v>
      </c>
      <c r="L13" s="3">
        <v>2</v>
      </c>
      <c r="M13" s="3">
        <f t="shared" si="1"/>
        <v>0</v>
      </c>
      <c r="N13" s="2">
        <f t="shared" si="2"/>
        <v>0</v>
      </c>
      <c r="P13" s="1">
        <f t="shared" si="3"/>
        <v>0</v>
      </c>
    </row>
    <row r="14" spans="1:18" x14ac:dyDescent="0.25">
      <c r="A14" s="4" t="s">
        <v>18</v>
      </c>
      <c r="B14" s="2">
        <f>(1800+1600+600+600)/4</f>
        <v>1150</v>
      </c>
      <c r="C14" s="3">
        <v>1</v>
      </c>
      <c r="D14" s="3"/>
      <c r="E14" s="3"/>
      <c r="F14" s="3">
        <v>1</v>
      </c>
      <c r="G14" s="3"/>
      <c r="H14" s="3"/>
      <c r="I14" s="3"/>
      <c r="J14" s="3">
        <v>1</v>
      </c>
      <c r="K14" s="3">
        <f t="shared" si="0"/>
        <v>3</v>
      </c>
      <c r="L14" s="3"/>
      <c r="M14" s="3">
        <f t="shared" si="1"/>
        <v>3</v>
      </c>
      <c r="N14" s="2">
        <f t="shared" si="2"/>
        <v>3450</v>
      </c>
      <c r="O14" s="1">
        <v>3</v>
      </c>
      <c r="P14" s="1">
        <f t="shared" si="3"/>
        <v>0</v>
      </c>
    </row>
    <row r="15" spans="1:18" x14ac:dyDescent="0.25">
      <c r="A15" s="4" t="s">
        <v>34</v>
      </c>
      <c r="B15" s="2">
        <v>244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f t="shared" si="0"/>
        <v>8</v>
      </c>
      <c r="L15" s="3"/>
      <c r="M15" s="3">
        <f t="shared" si="1"/>
        <v>8</v>
      </c>
      <c r="N15" s="2">
        <f t="shared" si="2"/>
        <v>1952</v>
      </c>
      <c r="O15" s="1">
        <v>8</v>
      </c>
      <c r="P15" s="1">
        <f t="shared" si="3"/>
        <v>0</v>
      </c>
    </row>
    <row r="16" spans="1:18" x14ac:dyDescent="0.25">
      <c r="A16" s="4" t="s">
        <v>26</v>
      </c>
      <c r="B16" s="2">
        <v>1912</v>
      </c>
      <c r="C16" s="3"/>
      <c r="D16" s="3">
        <v>1</v>
      </c>
      <c r="E16" s="3">
        <v>1</v>
      </c>
      <c r="F16" s="3"/>
      <c r="G16" s="3">
        <v>1</v>
      </c>
      <c r="H16" s="3">
        <v>1</v>
      </c>
      <c r="I16" s="3">
        <v>0</v>
      </c>
      <c r="J16" s="3"/>
      <c r="K16" s="3">
        <f t="shared" si="0"/>
        <v>4</v>
      </c>
      <c r="L16" s="3"/>
      <c r="M16" s="3">
        <f t="shared" si="1"/>
        <v>4</v>
      </c>
      <c r="N16" s="2">
        <f t="shared" si="2"/>
        <v>7648</v>
      </c>
      <c r="O16" s="1">
        <v>4</v>
      </c>
      <c r="P16" s="1">
        <f t="shared" ref="P16" si="12">M16-O16</f>
        <v>0</v>
      </c>
      <c r="R16" s="1" t="s">
        <v>36</v>
      </c>
    </row>
    <row r="17" spans="1:18" x14ac:dyDescent="0.25">
      <c r="A17" s="4" t="s">
        <v>23</v>
      </c>
      <c r="C17" s="2">
        <f>C4*$B4+C5*$B5+C6*$B6+C7*$B7+C8*$B8+C10*$B10+C11*$B11+C12*$B12+C13*$B13+C14*$B14+C16*$B16</f>
        <v>11353</v>
      </c>
      <c r="D17" s="2">
        <f t="shared" ref="D17:J17" si="13">D4*$B4+D5*$B5+D6*$B6+D7*$B7+D8*$B8+D10*$B10+D11*$B11+D12*$B12+D13*$B13+D14*$B14+D16*$B16</f>
        <v>15312</v>
      </c>
      <c r="E17" s="2">
        <f t="shared" si="13"/>
        <v>28124</v>
      </c>
      <c r="F17" s="2">
        <f t="shared" si="13"/>
        <v>18184</v>
      </c>
      <c r="G17" s="2">
        <f t="shared" si="13"/>
        <v>13774</v>
      </c>
      <c r="H17" s="2">
        <f t="shared" si="13"/>
        <v>26074</v>
      </c>
      <c r="I17" s="2">
        <f t="shared" si="13"/>
        <v>13400</v>
      </c>
      <c r="J17" s="2">
        <f t="shared" si="13"/>
        <v>8532</v>
      </c>
      <c r="K17" s="8">
        <f t="shared" si="0"/>
        <v>134753</v>
      </c>
      <c r="L17" s="2">
        <f>L4*$B4+L5*$B5+L6*$B6+L7*$B7+L8*$B8+L10*$B10+L11*$B11+L12*$B12+L13*$B13+L14*$B14</f>
        <v>16231</v>
      </c>
      <c r="N17" s="2">
        <f>SUM(N4:N16)</f>
        <v>126408</v>
      </c>
      <c r="O17" s="2">
        <f>O4*$B4+O5*$B5+O6*$B6+O7*$B7+O8*$B8+O9*$B9+O10*$B10+O11*$B11+O12*$B12+O13*$B13+O14*$B14+O15*$B15+O16*$B16</f>
        <v>31894</v>
      </c>
      <c r="P17" s="2">
        <f>P4*$B4+P5*$B5+P6*$B6+P7*$B7+P8*$B8+P9*$B9+P10*$B10+P11*$B11+P12*$B12+P13*$B13+P14*$B14+P15*$B15+P16*$B16</f>
        <v>94514</v>
      </c>
      <c r="R17" s="2">
        <f>O17+P17</f>
        <v>126408</v>
      </c>
    </row>
    <row r="19" spans="1:18" x14ac:dyDescent="0.25">
      <c r="A19" s="4" t="s">
        <v>25</v>
      </c>
      <c r="C19" s="1">
        <f>C4+C5+C6+C8+C11+C12+C13+C14+C16</f>
        <v>7</v>
      </c>
      <c r="D19" s="1">
        <f t="shared" ref="D19:I19" si="14">D4+D5+D6+D8+D11+D12+D13+D14+D16</f>
        <v>8</v>
      </c>
      <c r="E19" s="1">
        <f t="shared" si="14"/>
        <v>14</v>
      </c>
      <c r="F19" s="1">
        <f t="shared" si="14"/>
        <v>11</v>
      </c>
      <c r="G19" s="1">
        <f t="shared" si="14"/>
        <v>7</v>
      </c>
      <c r="H19" s="1">
        <f t="shared" si="14"/>
        <v>13</v>
      </c>
      <c r="I19" s="1">
        <f t="shared" si="14"/>
        <v>7</v>
      </c>
      <c r="K19" s="1">
        <f>SUM(C19:I19)</f>
        <v>67</v>
      </c>
    </row>
    <row r="20" spans="1:18" x14ac:dyDescent="0.25">
      <c r="P20" s="2"/>
    </row>
    <row r="21" spans="1:18" x14ac:dyDescent="0.25">
      <c r="A21" s="4" t="s">
        <v>27</v>
      </c>
      <c r="C21" s="1">
        <v>1</v>
      </c>
      <c r="D21" s="1">
        <v>2</v>
      </c>
      <c r="E21" s="1">
        <v>4</v>
      </c>
      <c r="F21" s="1">
        <v>3</v>
      </c>
      <c r="G21" s="1">
        <v>1</v>
      </c>
      <c r="H21" s="1">
        <v>4</v>
      </c>
      <c r="I21" s="1">
        <v>1</v>
      </c>
      <c r="K21" s="1">
        <f>SUM(C21:I21)</f>
        <v>16</v>
      </c>
      <c r="M21" s="3">
        <f t="shared" ref="M21:M23" si="15">K21-L21</f>
        <v>16</v>
      </c>
    </row>
    <row r="22" spans="1:18" x14ac:dyDescent="0.25">
      <c r="A22" s="4" t="s">
        <v>28</v>
      </c>
      <c r="C22" s="1">
        <v>1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1</v>
      </c>
      <c r="J22" s="1">
        <v>1</v>
      </c>
      <c r="K22" s="1">
        <f>SUM(C22:J22)</f>
        <v>5</v>
      </c>
      <c r="M22" s="3">
        <f t="shared" si="15"/>
        <v>5</v>
      </c>
    </row>
    <row r="23" spans="1:18" x14ac:dyDescent="0.25">
      <c r="A23" s="4" t="s">
        <v>29</v>
      </c>
      <c r="C23" s="1">
        <v>0</v>
      </c>
      <c r="D23" s="1">
        <v>2</v>
      </c>
      <c r="E23" s="1">
        <v>2</v>
      </c>
      <c r="F23" s="1">
        <v>0</v>
      </c>
      <c r="G23" s="1">
        <v>2</v>
      </c>
      <c r="H23" s="1">
        <v>2</v>
      </c>
      <c r="I23" s="1">
        <v>2</v>
      </c>
      <c r="J23" s="1">
        <v>1</v>
      </c>
      <c r="K23" s="1">
        <f>SUM(C23:J23)</f>
        <v>11</v>
      </c>
      <c r="L23" s="1">
        <v>2</v>
      </c>
      <c r="M23" s="3">
        <f t="shared" si="15"/>
        <v>9</v>
      </c>
    </row>
    <row r="24" spans="1:18" x14ac:dyDescent="0.25">
      <c r="A24" s="4" t="s">
        <v>32</v>
      </c>
      <c r="C24" s="1">
        <v>1</v>
      </c>
      <c r="K24" s="1">
        <f>SUM(C24:J24)</f>
        <v>1</v>
      </c>
      <c r="M24" s="3">
        <f t="shared" ref="M24" si="16">K24-L24</f>
        <v>1</v>
      </c>
    </row>
    <row r="26" spans="1:18" x14ac:dyDescent="0.25">
      <c r="A26" s="4" t="s">
        <v>33</v>
      </c>
      <c r="B26" s="2">
        <f>SUM(N7:N11)</f>
        <v>13785</v>
      </c>
    </row>
  </sheetData>
  <mergeCells count="1">
    <mergeCell ref="A1:P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2023-04-06T20:39:53Z</dcterms:modified>
</cp:coreProperties>
</file>