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업무\05.현업(전사취합등)\20220512_4월실적분석보고서\"/>
    </mc:Choice>
  </mc:AlternateContent>
  <bookViews>
    <workbookView xWindow="0" yWindow="0" windowWidth="20040" windowHeight="9156" activeTab="1"/>
  </bookViews>
  <sheets>
    <sheet name="1-1.(A형)요약" sheetId="6" r:id="rId1"/>
    <sheet name="1-1.(A형)IS" sheetId="1" r:id="rId2"/>
    <sheet name="1-1.(A형)IS실적분석" sheetId="10" r:id="rId3"/>
    <sheet name="1-2(B형)요약" sheetId="7" state="hidden" r:id="rId4"/>
    <sheet name="1-2.(B형)IS" sheetId="4" state="hidden" r:id="rId5"/>
    <sheet name="1-2.(B형)IS실적분석" sheetId="11" state="hidden" r:id="rId6"/>
    <sheet name="2.주요사업지표" sheetId="3" r:id="rId7"/>
    <sheet name="3.현안사항" sheetId="12" r:id="rId8"/>
    <sheet name="4.BS(연단위)" sheetId="2" state="hidden" r:id="rId9"/>
    <sheet name="4.실적분석" sheetId="5" state="hidden" r:id="rId10"/>
  </sheets>
  <externalReferences>
    <externalReference r:id="rId11"/>
  </externalReferences>
  <calcPr calcId="162913"/>
  <pivotCaches>
    <pivotCache cacheId="1" r:id="rId12"/>
    <pivotCache cacheId="2" r:id="rId13"/>
    <pivotCache cacheId="1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3" i="3" l="1"/>
  <c r="AU13" i="3"/>
  <c r="AT13" i="3"/>
  <c r="AS13" i="3"/>
  <c r="AR13" i="3"/>
  <c r="AQ13" i="3"/>
  <c r="AV12" i="3"/>
  <c r="AU12" i="3"/>
  <c r="AT12" i="3"/>
  <c r="AS12" i="3"/>
  <c r="AR12" i="3"/>
  <c r="AQ12" i="3"/>
  <c r="AV11" i="3"/>
  <c r="AU11" i="3"/>
  <c r="AT11" i="3"/>
  <c r="AS11" i="3"/>
  <c r="AR11" i="3"/>
  <c r="AQ11" i="3"/>
  <c r="AV10" i="3"/>
  <c r="AU10" i="3"/>
  <c r="AT10" i="3"/>
  <c r="AS10" i="3"/>
  <c r="AR10" i="3"/>
  <c r="AQ10" i="3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B10" i="10"/>
  <c r="AF68" i="1"/>
  <c r="S68" i="1"/>
  <c r="F68" i="1"/>
  <c r="AF67" i="1"/>
  <c r="S67" i="1"/>
  <c r="F67" i="1"/>
  <c r="AF66" i="1"/>
  <c r="S66" i="1"/>
  <c r="F66" i="1"/>
  <c r="AF65" i="1"/>
  <c r="S65" i="1"/>
  <c r="F65" i="1"/>
  <c r="AF64" i="1"/>
  <c r="S64" i="1"/>
  <c r="F64" i="1"/>
  <c r="AF63" i="1"/>
  <c r="S63" i="1"/>
  <c r="F63" i="1"/>
  <c r="AF61" i="1"/>
  <c r="S61" i="1"/>
  <c r="F61" i="1"/>
  <c r="AF60" i="1"/>
  <c r="S60" i="1"/>
  <c r="F60" i="1"/>
  <c r="AF59" i="1"/>
  <c r="S59" i="1"/>
  <c r="F59" i="1"/>
  <c r="AF58" i="1"/>
  <c r="S58" i="1"/>
  <c r="F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 s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F57" i="1" s="1"/>
  <c r="I57" i="1"/>
  <c r="H57" i="1"/>
  <c r="G57" i="1"/>
  <c r="AF56" i="1"/>
  <c r="S56" i="1"/>
  <c r="F56" i="1"/>
  <c r="AF55" i="1"/>
  <c r="S55" i="1"/>
  <c r="F55" i="1"/>
  <c r="AF54" i="1"/>
  <c r="S54" i="1"/>
  <c r="F54" i="1"/>
  <c r="AF53" i="1"/>
  <c r="S53" i="1"/>
  <c r="F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 s="1"/>
  <c r="AE52" i="1"/>
  <c r="AD52" i="1"/>
  <c r="AC52" i="1"/>
  <c r="AB52" i="1"/>
  <c r="AA52" i="1"/>
  <c r="Z52" i="1"/>
  <c r="Y52" i="1"/>
  <c r="X52" i="1"/>
  <c r="W52" i="1"/>
  <c r="V52" i="1"/>
  <c r="U52" i="1"/>
  <c r="S52" i="1" s="1"/>
  <c r="T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AF51" i="1"/>
  <c r="S51" i="1"/>
  <c r="F51" i="1"/>
  <c r="AF50" i="1"/>
  <c r="S50" i="1"/>
  <c r="F50" i="1"/>
  <c r="AF49" i="1"/>
  <c r="S49" i="1"/>
  <c r="F49" i="1"/>
  <c r="AF48" i="1"/>
  <c r="S48" i="1"/>
  <c r="F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 s="1"/>
  <c r="R47" i="1"/>
  <c r="Q47" i="1"/>
  <c r="P47" i="1"/>
  <c r="O47" i="1"/>
  <c r="N47" i="1"/>
  <c r="M47" i="1"/>
  <c r="L47" i="1"/>
  <c r="K47" i="1"/>
  <c r="J47" i="1"/>
  <c r="I47" i="1"/>
  <c r="H47" i="1"/>
  <c r="G47" i="1"/>
  <c r="F47" i="1" s="1"/>
  <c r="AF46" i="1"/>
  <c r="S46" i="1"/>
  <c r="F46" i="1"/>
  <c r="AF45" i="1"/>
  <c r="S45" i="1"/>
  <c r="F45" i="1"/>
  <c r="AF44" i="1"/>
  <c r="S44" i="1"/>
  <c r="F44" i="1"/>
  <c r="AF43" i="1"/>
  <c r="S43" i="1"/>
  <c r="F43" i="1"/>
  <c r="AF42" i="1"/>
  <c r="S42" i="1"/>
  <c r="F42" i="1"/>
  <c r="AF41" i="1"/>
  <c r="S41" i="1"/>
  <c r="F41" i="1"/>
  <c r="AF40" i="1"/>
  <c r="S40" i="1"/>
  <c r="F40" i="1"/>
  <c r="AF39" i="1"/>
  <c r="S39" i="1"/>
  <c r="F39" i="1"/>
  <c r="AF38" i="1"/>
  <c r="S38" i="1"/>
  <c r="F38" i="1"/>
  <c r="AF37" i="1"/>
  <c r="S37" i="1"/>
  <c r="F37" i="1"/>
  <c r="AF36" i="1"/>
  <c r="S36" i="1"/>
  <c r="F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 s="1"/>
  <c r="R35" i="1"/>
  <c r="Q35" i="1"/>
  <c r="P35" i="1"/>
  <c r="O35" i="1"/>
  <c r="N35" i="1"/>
  <c r="M35" i="1"/>
  <c r="L35" i="1"/>
  <c r="K35" i="1"/>
  <c r="J35" i="1"/>
  <c r="I35" i="1"/>
  <c r="H35" i="1"/>
  <c r="F35" i="1" s="1"/>
  <c r="G35" i="1"/>
  <c r="AF34" i="1"/>
  <c r="S34" i="1"/>
  <c r="F34" i="1"/>
  <c r="AF33" i="1"/>
  <c r="S33" i="1"/>
  <c r="F33" i="1"/>
  <c r="AF32" i="1"/>
  <c r="S32" i="1"/>
  <c r="F32" i="1"/>
  <c r="AF31" i="1"/>
  <c r="S31" i="1"/>
  <c r="F31" i="1"/>
  <c r="AR30" i="1"/>
  <c r="AR19" i="1" s="1"/>
  <c r="AQ30" i="1"/>
  <c r="AP30" i="1"/>
  <c r="AO30" i="1"/>
  <c r="AN30" i="1"/>
  <c r="AM30" i="1"/>
  <c r="AL30" i="1"/>
  <c r="AK30" i="1"/>
  <c r="AJ30" i="1"/>
  <c r="AJ19" i="1" s="1"/>
  <c r="AI30" i="1"/>
  <c r="AF30" i="1" s="1"/>
  <c r="AH30" i="1"/>
  <c r="AG30" i="1"/>
  <c r="AE30" i="1"/>
  <c r="AD30" i="1"/>
  <c r="AC30" i="1"/>
  <c r="AB30" i="1"/>
  <c r="AB19" i="1" s="1"/>
  <c r="AA30" i="1"/>
  <c r="AA19" i="1" s="1"/>
  <c r="Z30" i="1"/>
  <c r="Y30" i="1"/>
  <c r="X30" i="1"/>
  <c r="W30" i="1"/>
  <c r="V30" i="1"/>
  <c r="U30" i="1"/>
  <c r="T30" i="1"/>
  <c r="T19" i="1" s="1"/>
  <c r="S19" i="1" s="1"/>
  <c r="S30" i="1"/>
  <c r="R30" i="1"/>
  <c r="Q30" i="1"/>
  <c r="P30" i="1"/>
  <c r="O30" i="1"/>
  <c r="N30" i="1"/>
  <c r="M30" i="1"/>
  <c r="L30" i="1"/>
  <c r="L19" i="1" s="1"/>
  <c r="K30" i="1"/>
  <c r="K19" i="1" s="1"/>
  <c r="J30" i="1"/>
  <c r="I30" i="1"/>
  <c r="H30" i="1"/>
  <c r="G30" i="1"/>
  <c r="F30" i="1" s="1"/>
  <c r="AF29" i="1"/>
  <c r="S29" i="1"/>
  <c r="F29" i="1"/>
  <c r="AF28" i="1"/>
  <c r="S28" i="1"/>
  <c r="F28" i="1"/>
  <c r="AF27" i="1"/>
  <c r="S27" i="1"/>
  <c r="F27" i="1"/>
  <c r="AF26" i="1"/>
  <c r="S26" i="1"/>
  <c r="F26" i="1"/>
  <c r="AR25" i="1"/>
  <c r="AQ25" i="1"/>
  <c r="AQ19" i="1" s="1"/>
  <c r="AP25" i="1"/>
  <c r="AO25" i="1"/>
  <c r="AN25" i="1"/>
  <c r="AM25" i="1"/>
  <c r="AM19" i="1" s="1"/>
  <c r="AM62" i="1" s="1"/>
  <c r="AL25" i="1"/>
  <c r="AK25" i="1"/>
  <c r="AJ25" i="1"/>
  <c r="AI25" i="1"/>
  <c r="AH25" i="1"/>
  <c r="AG25" i="1"/>
  <c r="AF25" i="1" s="1"/>
  <c r="AE25" i="1"/>
  <c r="AE19" i="1" s="1"/>
  <c r="AE62" i="1" s="1"/>
  <c r="AD25" i="1"/>
  <c r="AD19" i="1" s="1"/>
  <c r="AC25" i="1"/>
  <c r="AB25" i="1"/>
  <c r="AA25" i="1"/>
  <c r="Z25" i="1"/>
  <c r="Y25" i="1"/>
  <c r="X25" i="1"/>
  <c r="W25" i="1"/>
  <c r="W19" i="1" s="1"/>
  <c r="W62" i="1" s="1"/>
  <c r="V25" i="1"/>
  <c r="V19" i="1" s="1"/>
  <c r="U25" i="1"/>
  <c r="T25" i="1"/>
  <c r="R25" i="1"/>
  <c r="Q25" i="1"/>
  <c r="P25" i="1"/>
  <c r="O25" i="1"/>
  <c r="O19" i="1" s="1"/>
  <c r="O62" i="1" s="1"/>
  <c r="N25" i="1"/>
  <c r="N19" i="1" s="1"/>
  <c r="M25" i="1"/>
  <c r="L25" i="1"/>
  <c r="K25" i="1"/>
  <c r="J25" i="1"/>
  <c r="I25" i="1"/>
  <c r="H25" i="1"/>
  <c r="G25" i="1"/>
  <c r="G19" i="1" s="1"/>
  <c r="F25" i="1"/>
  <c r="AF24" i="1"/>
  <c r="S24" i="1"/>
  <c r="F24" i="1"/>
  <c r="AF23" i="1"/>
  <c r="S23" i="1"/>
  <c r="F23" i="1"/>
  <c r="AF22" i="1"/>
  <c r="S22" i="1"/>
  <c r="F22" i="1"/>
  <c r="AF21" i="1"/>
  <c r="S21" i="1"/>
  <c r="F21" i="1"/>
  <c r="AR20" i="1"/>
  <c r="AQ20" i="1"/>
  <c r="AP20" i="1"/>
  <c r="AP19" i="1" s="1"/>
  <c r="AO20" i="1"/>
  <c r="AO19" i="1" s="1"/>
  <c r="AN20" i="1"/>
  <c r="AM20" i="1"/>
  <c r="AL20" i="1"/>
  <c r="AL19" i="1" s="1"/>
  <c r="AK20" i="1"/>
  <c r="AK19" i="1" s="1"/>
  <c r="AJ20" i="1"/>
  <c r="AI20" i="1"/>
  <c r="AH20" i="1"/>
  <c r="AH19" i="1" s="1"/>
  <c r="AG20" i="1"/>
  <c r="AF20" i="1" s="1"/>
  <c r="AE20" i="1"/>
  <c r="AD20" i="1"/>
  <c r="AC20" i="1"/>
  <c r="AB20" i="1"/>
  <c r="AA20" i="1"/>
  <c r="Z20" i="1"/>
  <c r="Z19" i="1" s="1"/>
  <c r="Y20" i="1"/>
  <c r="Y19" i="1" s="1"/>
  <c r="X20" i="1"/>
  <c r="W20" i="1"/>
  <c r="V20" i="1"/>
  <c r="U20" i="1"/>
  <c r="T20" i="1"/>
  <c r="S20" i="1" s="1"/>
  <c r="R20" i="1"/>
  <c r="R19" i="1" s="1"/>
  <c r="Q20" i="1"/>
  <c r="Q19" i="1" s="1"/>
  <c r="P20" i="1"/>
  <c r="O20" i="1"/>
  <c r="N20" i="1"/>
  <c r="M20" i="1"/>
  <c r="L20" i="1"/>
  <c r="K20" i="1"/>
  <c r="J20" i="1"/>
  <c r="J19" i="1" s="1"/>
  <c r="I20" i="1"/>
  <c r="F20" i="1" s="1"/>
  <c r="H20" i="1"/>
  <c r="G20" i="1"/>
  <c r="AN19" i="1"/>
  <c r="AC19" i="1"/>
  <c r="X19" i="1"/>
  <c r="U19" i="1"/>
  <c r="P19" i="1"/>
  <c r="M19" i="1"/>
  <c r="H19" i="1"/>
  <c r="AF18" i="1"/>
  <c r="S18" i="1"/>
  <c r="F18" i="1"/>
  <c r="AF17" i="1"/>
  <c r="S17" i="1"/>
  <c r="F17" i="1"/>
  <c r="AF16" i="1"/>
  <c r="S16" i="1"/>
  <c r="F16" i="1"/>
  <c r="AF15" i="1"/>
  <c r="S15" i="1"/>
  <c r="F15" i="1"/>
  <c r="AF14" i="1"/>
  <c r="S14" i="1"/>
  <c r="F14" i="1"/>
  <c r="AR13" i="1"/>
  <c r="AQ13" i="1"/>
  <c r="AQ62" i="1" s="1"/>
  <c r="AP13" i="1"/>
  <c r="AP62" i="1" s="1"/>
  <c r="AO13" i="1"/>
  <c r="AO62" i="1" s="1"/>
  <c r="AN13" i="1"/>
  <c r="AN62" i="1" s="1"/>
  <c r="AM13" i="1"/>
  <c r="AL13" i="1"/>
  <c r="AK13" i="1"/>
  <c r="AK62" i="1" s="1"/>
  <c r="AJ13" i="1"/>
  <c r="AI13" i="1"/>
  <c r="AH13" i="1"/>
  <c r="AH62" i="1" s="1"/>
  <c r="AG13" i="1"/>
  <c r="AE13" i="1"/>
  <c r="AD13" i="1"/>
  <c r="AC13" i="1"/>
  <c r="AC62" i="1" s="1"/>
  <c r="AB13" i="1"/>
  <c r="AA13" i="1"/>
  <c r="Z13" i="1"/>
  <c r="Z62" i="1" s="1"/>
  <c r="Y13" i="1"/>
  <c r="Y62" i="1" s="1"/>
  <c r="X13" i="1"/>
  <c r="X62" i="1" s="1"/>
  <c r="W13" i="1"/>
  <c r="V13" i="1"/>
  <c r="U13" i="1"/>
  <c r="U62" i="1" s="1"/>
  <c r="T13" i="1"/>
  <c r="R13" i="1"/>
  <c r="Q13" i="1"/>
  <c r="Q62" i="1" s="1"/>
  <c r="P13" i="1"/>
  <c r="P62" i="1" s="1"/>
  <c r="O13" i="1"/>
  <c r="N13" i="1"/>
  <c r="N62" i="1" s="1"/>
  <c r="M13" i="1"/>
  <c r="M62" i="1" s="1"/>
  <c r="L13" i="1"/>
  <c r="K13" i="1"/>
  <c r="J13" i="1"/>
  <c r="I13" i="1"/>
  <c r="H13" i="1"/>
  <c r="H62" i="1" s="1"/>
  <c r="G13" i="1"/>
  <c r="F13" i="1"/>
  <c r="AA62" i="1" l="1"/>
  <c r="AR62" i="1"/>
  <c r="G62" i="1"/>
  <c r="AG62" i="1"/>
  <c r="J62" i="1"/>
  <c r="R62" i="1"/>
  <c r="AJ62" i="1"/>
  <c r="K62" i="1"/>
  <c r="T62" i="1"/>
  <c r="AB62" i="1"/>
  <c r="L62" i="1"/>
  <c r="AL62" i="1"/>
  <c r="V62" i="1"/>
  <c r="AD62" i="1"/>
  <c r="I19" i="1"/>
  <c r="I62" i="1" s="1"/>
  <c r="AF13" i="1"/>
  <c r="AG19" i="1"/>
  <c r="AI19" i="1"/>
  <c r="AI62" i="1" s="1"/>
  <c r="S13" i="1"/>
  <c r="S25" i="1"/>
  <c r="AF19" i="1" l="1"/>
  <c r="S62" i="1"/>
  <c r="F62" i="1"/>
  <c r="F19" i="1"/>
  <c r="AF62" i="1"/>
  <c r="B12" i="11" l="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10" i="12"/>
  <c r="B9" i="12"/>
  <c r="AR44" i="4" l="1"/>
  <c r="AR43" i="4"/>
  <c r="AR34" i="4"/>
  <c r="AR29" i="4"/>
  <c r="AR42" i="4" s="1"/>
  <c r="AR24" i="4"/>
  <c r="AR41" i="4" s="1"/>
  <c r="AR19" i="4"/>
  <c r="AR40" i="4" s="1"/>
  <c r="AR13" i="4"/>
  <c r="AE13" i="4"/>
  <c r="E11" i="11"/>
  <c r="D11" i="11"/>
  <c r="C11" i="11"/>
  <c r="B11" i="11"/>
  <c r="AR18" i="4" l="1"/>
  <c r="AR39" i="4" s="1"/>
  <c r="AR49" i="4" s="1"/>
  <c r="G13" i="2"/>
  <c r="F13" i="2"/>
  <c r="G10" i="2"/>
  <c r="F10" i="2"/>
  <c r="G9" i="2"/>
  <c r="F9" i="2"/>
  <c r="G8" i="2"/>
  <c r="F8" i="2"/>
  <c r="G7" i="2"/>
  <c r="F7" i="2"/>
  <c r="G6" i="2"/>
  <c r="F6" i="2"/>
  <c r="G5" i="2"/>
  <c r="F5" i="2"/>
  <c r="F12" i="2" l="1"/>
  <c r="G12" i="2"/>
  <c r="F11" i="2"/>
  <c r="G11" i="2"/>
  <c r="Q19" i="7" l="1"/>
  <c r="O19" i="7" s="1"/>
  <c r="P19" i="7"/>
  <c r="K19" i="7"/>
  <c r="N19" i="7" s="1"/>
  <c r="J19" i="7"/>
  <c r="I19" i="7"/>
  <c r="G19" i="7" s="1"/>
  <c r="D19" i="7"/>
  <c r="H19" i="7" s="1"/>
  <c r="Q18" i="7"/>
  <c r="P18" i="7"/>
  <c r="K18" i="7"/>
  <c r="J18" i="7"/>
  <c r="I18" i="7"/>
  <c r="D18" i="7"/>
  <c r="Q20" i="6"/>
  <c r="Q19" i="6"/>
  <c r="P20" i="6"/>
  <c r="P19" i="6"/>
  <c r="K20" i="6"/>
  <c r="K19" i="6"/>
  <c r="J20" i="6"/>
  <c r="J19" i="6"/>
  <c r="I20" i="6"/>
  <c r="I19" i="6"/>
  <c r="D20" i="6"/>
  <c r="D19" i="6"/>
  <c r="O20" i="6" l="1"/>
  <c r="N19" i="6"/>
  <c r="L19" i="7"/>
  <c r="M19" i="7"/>
  <c r="O19" i="6"/>
  <c r="F19" i="7"/>
  <c r="M18" i="7"/>
  <c r="G18" i="7"/>
  <c r="L20" i="6"/>
  <c r="M20" i="6"/>
  <c r="N20" i="6"/>
  <c r="E19" i="7"/>
  <c r="N18" i="7"/>
  <c r="O18" i="7"/>
  <c r="H18" i="7"/>
  <c r="E18" i="7"/>
  <c r="F18" i="7"/>
  <c r="L18" i="7"/>
  <c r="E20" i="6"/>
  <c r="H20" i="6"/>
  <c r="G20" i="6"/>
  <c r="F20" i="6"/>
  <c r="H19" i="6"/>
  <c r="F19" i="6"/>
  <c r="L19" i="6"/>
  <c r="G19" i="6"/>
  <c r="M19" i="6"/>
  <c r="E19" i="6"/>
  <c r="AQ34" i="4" l="1"/>
  <c r="AP34" i="4"/>
  <c r="AO34" i="4"/>
  <c r="AN34" i="4"/>
  <c r="AM34" i="4"/>
  <c r="AL34" i="4"/>
  <c r="AK34" i="4"/>
  <c r="AJ34" i="4"/>
  <c r="AI34" i="4"/>
  <c r="AH34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Q34" i="4"/>
  <c r="P34" i="4"/>
  <c r="O34" i="4"/>
  <c r="N34" i="4"/>
  <c r="M34" i="4"/>
  <c r="L34" i="4"/>
  <c r="K34" i="4"/>
  <c r="J34" i="4"/>
  <c r="I34" i="4"/>
  <c r="H34" i="4"/>
  <c r="G34" i="4"/>
  <c r="F3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Q44" i="4"/>
  <c r="P44" i="4"/>
  <c r="O44" i="4"/>
  <c r="N44" i="4"/>
  <c r="M44" i="4"/>
  <c r="L44" i="4"/>
  <c r="K44" i="4"/>
  <c r="J44" i="4"/>
  <c r="I44" i="4"/>
  <c r="H44" i="4"/>
  <c r="G44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D43" i="4"/>
  <c r="AC43" i="4"/>
  <c r="AB43" i="4"/>
  <c r="AA43" i="4"/>
  <c r="Z43" i="4"/>
  <c r="Y43" i="4"/>
  <c r="X43" i="4"/>
  <c r="W43" i="4"/>
  <c r="V43" i="4"/>
  <c r="U43" i="4"/>
  <c r="T43" i="4"/>
  <c r="S43" i="4"/>
  <c r="Q43" i="4"/>
  <c r="P43" i="4"/>
  <c r="O43" i="4"/>
  <c r="N43" i="4"/>
  <c r="M43" i="4"/>
  <c r="L43" i="4"/>
  <c r="K43" i="4"/>
  <c r="J43" i="4"/>
  <c r="I43" i="4"/>
  <c r="H43" i="4"/>
  <c r="G43" i="4"/>
  <c r="AQ29" i="4"/>
  <c r="AP29" i="4"/>
  <c r="AP42" i="4" s="1"/>
  <c r="AO29" i="4"/>
  <c r="AO42" i="4" s="1"/>
  <c r="AN29" i="4"/>
  <c r="AN42" i="4" s="1"/>
  <c r="AM29" i="4"/>
  <c r="AM42" i="4" s="1"/>
  <c r="AL29" i="4"/>
  <c r="AL42" i="4" s="1"/>
  <c r="AK29" i="4"/>
  <c r="AJ29" i="4"/>
  <c r="AJ42" i="4" s="1"/>
  <c r="AI29" i="4"/>
  <c r="AI42" i="4" s="1"/>
  <c r="AH29" i="4"/>
  <c r="AH42" i="4" s="1"/>
  <c r="AG29" i="4"/>
  <c r="AG42" i="4" s="1"/>
  <c r="AF29" i="4"/>
  <c r="AF42" i="4" s="1"/>
  <c r="AD29" i="4"/>
  <c r="AC29" i="4"/>
  <c r="AC42" i="4" s="1"/>
  <c r="AB29" i="4"/>
  <c r="AB42" i="4" s="1"/>
  <c r="AA29" i="4"/>
  <c r="AA42" i="4" s="1"/>
  <c r="Z29" i="4"/>
  <c r="Z42" i="4" s="1"/>
  <c r="Y29" i="4"/>
  <c r="Y42" i="4" s="1"/>
  <c r="X29" i="4"/>
  <c r="W29" i="4"/>
  <c r="W42" i="4" s="1"/>
  <c r="V29" i="4"/>
  <c r="V42" i="4" s="1"/>
  <c r="U29" i="4"/>
  <c r="T29" i="4"/>
  <c r="T42" i="4" s="1"/>
  <c r="S29" i="4"/>
  <c r="S42" i="4" s="1"/>
  <c r="Q29" i="4"/>
  <c r="P29" i="4"/>
  <c r="P42" i="4" s="1"/>
  <c r="O29" i="4"/>
  <c r="O42" i="4" s="1"/>
  <c r="N29" i="4"/>
  <c r="N42" i="4" s="1"/>
  <c r="M29" i="4"/>
  <c r="M42" i="4" s="1"/>
  <c r="L29" i="4"/>
  <c r="L42" i="4" s="1"/>
  <c r="K29" i="4"/>
  <c r="J29" i="4"/>
  <c r="J42" i="4" s="1"/>
  <c r="I29" i="4"/>
  <c r="I42" i="4" s="1"/>
  <c r="H29" i="4"/>
  <c r="H42" i="4" s="1"/>
  <c r="G29" i="4"/>
  <c r="G42" i="4" s="1"/>
  <c r="AQ24" i="4"/>
  <c r="AQ41" i="4" s="1"/>
  <c r="AP24" i="4"/>
  <c r="AP41" i="4" s="1"/>
  <c r="AO24" i="4"/>
  <c r="AO41" i="4" s="1"/>
  <c r="AN24" i="4"/>
  <c r="AN41" i="4" s="1"/>
  <c r="AM24" i="4"/>
  <c r="AM41" i="4" s="1"/>
  <c r="AL24" i="4"/>
  <c r="AL41" i="4" s="1"/>
  <c r="AK24" i="4"/>
  <c r="AK41" i="4" s="1"/>
  <c r="AJ24" i="4"/>
  <c r="AJ41" i="4" s="1"/>
  <c r="AI24" i="4"/>
  <c r="AI41" i="4" s="1"/>
  <c r="AH24" i="4"/>
  <c r="AH41" i="4" s="1"/>
  <c r="AG24" i="4"/>
  <c r="AG41" i="4" s="1"/>
  <c r="AF24" i="4"/>
  <c r="AF41" i="4" s="1"/>
  <c r="AD24" i="4"/>
  <c r="AD41" i="4" s="1"/>
  <c r="AC24" i="4"/>
  <c r="AC41" i="4" s="1"/>
  <c r="AB24" i="4"/>
  <c r="AB41" i="4" s="1"/>
  <c r="AA24" i="4"/>
  <c r="AA41" i="4" s="1"/>
  <c r="Z24" i="4"/>
  <c r="Z41" i="4" s="1"/>
  <c r="Y24" i="4"/>
  <c r="Y41" i="4" s="1"/>
  <c r="X24" i="4"/>
  <c r="X41" i="4" s="1"/>
  <c r="W24" i="4"/>
  <c r="W41" i="4" s="1"/>
  <c r="V24" i="4"/>
  <c r="V41" i="4" s="1"/>
  <c r="U24" i="4"/>
  <c r="T24" i="4"/>
  <c r="T41" i="4" s="1"/>
  <c r="S24" i="4"/>
  <c r="S41" i="4" s="1"/>
  <c r="Q24" i="4"/>
  <c r="Q41" i="4" s="1"/>
  <c r="P24" i="4"/>
  <c r="P41" i="4" s="1"/>
  <c r="O24" i="4"/>
  <c r="O41" i="4" s="1"/>
  <c r="N24" i="4"/>
  <c r="N41" i="4" s="1"/>
  <c r="M24" i="4"/>
  <c r="M41" i="4" s="1"/>
  <c r="L24" i="4"/>
  <c r="L41" i="4" s="1"/>
  <c r="K24" i="4"/>
  <c r="K41" i="4" s="1"/>
  <c r="J24" i="4"/>
  <c r="J41" i="4" s="1"/>
  <c r="I24" i="4"/>
  <c r="I41" i="4" s="1"/>
  <c r="H24" i="4"/>
  <c r="G24" i="4"/>
  <c r="G41" i="4" s="1"/>
  <c r="AQ19" i="4"/>
  <c r="AQ40" i="4" s="1"/>
  <c r="AP19" i="4"/>
  <c r="AP40" i="4" s="1"/>
  <c r="AO19" i="4"/>
  <c r="AO40" i="4" s="1"/>
  <c r="AN19" i="4"/>
  <c r="AN40" i="4" s="1"/>
  <c r="AM19" i="4"/>
  <c r="AM40" i="4" s="1"/>
  <c r="AL19" i="4"/>
  <c r="AL40" i="4" s="1"/>
  <c r="AK19" i="4"/>
  <c r="AK40" i="4" s="1"/>
  <c r="AJ19" i="4"/>
  <c r="AJ40" i="4" s="1"/>
  <c r="AI19" i="4"/>
  <c r="AI40" i="4" s="1"/>
  <c r="AH19" i="4"/>
  <c r="AH40" i="4" s="1"/>
  <c r="AG19" i="4"/>
  <c r="AG40" i="4" s="1"/>
  <c r="AF19" i="4"/>
  <c r="AF40" i="4" s="1"/>
  <c r="AD19" i="4"/>
  <c r="AD40" i="4" s="1"/>
  <c r="AC19" i="4"/>
  <c r="AC40" i="4" s="1"/>
  <c r="AB19" i="4"/>
  <c r="AB40" i="4" s="1"/>
  <c r="AA19" i="4"/>
  <c r="AA40" i="4" s="1"/>
  <c r="Z19" i="4"/>
  <c r="Z40" i="4" s="1"/>
  <c r="Y19" i="4"/>
  <c r="Y40" i="4" s="1"/>
  <c r="X19" i="4"/>
  <c r="X40" i="4" s="1"/>
  <c r="W19" i="4"/>
  <c r="W40" i="4" s="1"/>
  <c r="V19" i="4"/>
  <c r="V40" i="4" s="1"/>
  <c r="U19" i="4"/>
  <c r="T19" i="4"/>
  <c r="S19" i="4"/>
  <c r="S40" i="4" s="1"/>
  <c r="Q19" i="4"/>
  <c r="Q40" i="4" s="1"/>
  <c r="P19" i="4"/>
  <c r="P40" i="4" s="1"/>
  <c r="O19" i="4"/>
  <c r="O40" i="4" s="1"/>
  <c r="N19" i="4"/>
  <c r="N40" i="4" s="1"/>
  <c r="M19" i="4"/>
  <c r="M40" i="4" s="1"/>
  <c r="L19" i="4"/>
  <c r="L40" i="4" s="1"/>
  <c r="K19" i="4"/>
  <c r="K40" i="4" s="1"/>
  <c r="J19" i="4"/>
  <c r="J40" i="4" s="1"/>
  <c r="I19" i="4"/>
  <c r="I40" i="4" s="1"/>
  <c r="H19" i="4"/>
  <c r="H40" i="4" s="1"/>
  <c r="G19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D13" i="4"/>
  <c r="AC13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44" i="4"/>
  <c r="F43" i="4"/>
  <c r="F29" i="4"/>
  <c r="F24" i="4"/>
  <c r="F41" i="4" s="1"/>
  <c r="F19" i="4"/>
  <c r="F40" i="4" s="1"/>
  <c r="F13" i="4"/>
  <c r="AL18" i="4" l="1"/>
  <c r="AL39" i="4" s="1"/>
  <c r="AL49" i="4" s="1"/>
  <c r="U42" i="4"/>
  <c r="U41" i="4"/>
  <c r="U40" i="4"/>
  <c r="Y18" i="4"/>
  <c r="Y39" i="4" s="1"/>
  <c r="Y49" i="4" s="1"/>
  <c r="AM18" i="4"/>
  <c r="AM39" i="4" s="1"/>
  <c r="AM49" i="4" s="1"/>
  <c r="Z18" i="4"/>
  <c r="Z39" i="4" s="1"/>
  <c r="Z49" i="4" s="1"/>
  <c r="AA18" i="4"/>
  <c r="AA39" i="4" s="1"/>
  <c r="AA49" i="4" s="1"/>
  <c r="G18" i="4"/>
  <c r="T18" i="4"/>
  <c r="T39" i="4" s="1"/>
  <c r="L18" i="4"/>
  <c r="L39" i="4" s="1"/>
  <c r="L49" i="4" s="1"/>
  <c r="F18" i="4"/>
  <c r="F39" i="4" s="1"/>
  <c r="F49" i="4" s="1"/>
  <c r="M18" i="4"/>
  <c r="M39" i="4" s="1"/>
  <c r="M49" i="4" s="1"/>
  <c r="AH18" i="4"/>
  <c r="AH39" i="4" s="1"/>
  <c r="AH49" i="4" s="1"/>
  <c r="N18" i="4"/>
  <c r="N39" i="4" s="1"/>
  <c r="N49" i="4" s="1"/>
  <c r="U18" i="4"/>
  <c r="AN18" i="4"/>
  <c r="AN39" i="4" s="1"/>
  <c r="AN49" i="4" s="1"/>
  <c r="H18" i="4"/>
  <c r="H39" i="4" s="1"/>
  <c r="H49" i="4" s="1"/>
  <c r="K18" i="4"/>
  <c r="K39" i="4" s="1"/>
  <c r="K49" i="4" s="1"/>
  <c r="Q18" i="4"/>
  <c r="Q39" i="4" s="1"/>
  <c r="Q49" i="4" s="1"/>
  <c r="X18" i="4"/>
  <c r="X39" i="4" s="1"/>
  <c r="X49" i="4" s="1"/>
  <c r="AD18" i="4"/>
  <c r="AD39" i="4" s="1"/>
  <c r="AD49" i="4" s="1"/>
  <c r="AK18" i="4"/>
  <c r="AK39" i="4" s="1"/>
  <c r="AK49" i="4" s="1"/>
  <c r="AQ18" i="4"/>
  <c r="AQ39" i="4" s="1"/>
  <c r="AQ49" i="4" s="1"/>
  <c r="G40" i="4"/>
  <c r="T40" i="4"/>
  <c r="F42" i="4"/>
  <c r="S18" i="4"/>
  <c r="AF18" i="4"/>
  <c r="AF39" i="4" s="1"/>
  <c r="AG18" i="4"/>
  <c r="AG39" i="4" s="1"/>
  <c r="S39" i="4"/>
  <c r="G39" i="4"/>
  <c r="G49" i="4" s="1"/>
  <c r="I18" i="4"/>
  <c r="I39" i="4" s="1"/>
  <c r="I49" i="4" s="1"/>
  <c r="O18" i="4"/>
  <c r="O39" i="4" s="1"/>
  <c r="O49" i="4" s="1"/>
  <c r="V18" i="4"/>
  <c r="V39" i="4" s="1"/>
  <c r="V49" i="4" s="1"/>
  <c r="AB18" i="4"/>
  <c r="AB39" i="4" s="1"/>
  <c r="AB49" i="4" s="1"/>
  <c r="AI18" i="4"/>
  <c r="AI39" i="4" s="1"/>
  <c r="AI49" i="4" s="1"/>
  <c r="AO18" i="4"/>
  <c r="AO39" i="4" s="1"/>
  <c r="AO49" i="4" s="1"/>
  <c r="J18" i="4"/>
  <c r="J39" i="4" s="1"/>
  <c r="J49" i="4" s="1"/>
  <c r="P18" i="4"/>
  <c r="P39" i="4" s="1"/>
  <c r="P49" i="4" s="1"/>
  <c r="W18" i="4"/>
  <c r="W39" i="4" s="1"/>
  <c r="W49" i="4" s="1"/>
  <c r="AC18" i="4"/>
  <c r="AC39" i="4" s="1"/>
  <c r="AC49" i="4" s="1"/>
  <c r="AJ18" i="4"/>
  <c r="AJ39" i="4" s="1"/>
  <c r="AJ49" i="4" s="1"/>
  <c r="AP18" i="4"/>
  <c r="AP39" i="4" s="1"/>
  <c r="AP49" i="4" s="1"/>
  <c r="K42" i="4"/>
  <c r="Q42" i="4"/>
  <c r="X42" i="4"/>
  <c r="AD42" i="4"/>
  <c r="AK42" i="4"/>
  <c r="AQ42" i="4"/>
  <c r="U39" i="4" l="1"/>
  <c r="U49" i="4" s="1"/>
  <c r="AG49" i="4"/>
  <c r="AF49" i="4"/>
  <c r="T49" i="4"/>
  <c r="S49" i="4"/>
</calcChain>
</file>

<file path=xl/comments1.xml><?xml version="1.0" encoding="utf-8"?>
<comments xmlns="http://schemas.openxmlformats.org/spreadsheetml/2006/main">
  <authors>
    <author>KIM HYUN SOO</author>
  </authors>
  <commentList>
    <comment ref="E24" authorId="0" shapeId="0">
      <text>
        <r>
          <rPr>
            <b/>
            <sz val="11"/>
            <color indexed="81"/>
            <rFont val="돋움"/>
            <family val="3"/>
            <charset val="129"/>
          </rPr>
          <t>직접비가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11"/>
            <color indexed="81"/>
            <rFont val="돋움"/>
            <family val="3"/>
            <charset val="129"/>
          </rPr>
          <t>직접비가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11"/>
            <color indexed="81"/>
            <rFont val="돋움"/>
            <family val="3"/>
            <charset val="129"/>
          </rPr>
          <t>직접비가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11"/>
            <color indexed="81"/>
            <rFont val="돋움"/>
            <family val="3"/>
            <charset val="129"/>
          </rPr>
          <t>직접비가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11"/>
            <color indexed="81"/>
            <rFont val="돋움"/>
            <family val="3"/>
            <charset val="129"/>
          </rPr>
          <t>간접비가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11"/>
            <color indexed="81"/>
            <rFont val="돋움"/>
            <family val="3"/>
            <charset val="129"/>
          </rPr>
          <t>간접비가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11"/>
            <color indexed="81"/>
            <rFont val="돋움"/>
            <family val="3"/>
            <charset val="129"/>
          </rPr>
          <t>간접비가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b/>
            <sz val="11"/>
            <color indexed="81"/>
            <rFont val="돋움"/>
            <family val="3"/>
            <charset val="129"/>
          </rPr>
          <t>간접비가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KIM HYUN SOO</author>
    <author>vdilcadmin</author>
  </authors>
  <commentList>
    <comment ref="E23" authorId="0" shapeId="0">
      <text>
        <r>
          <rPr>
            <b/>
            <sz val="11"/>
            <color indexed="81"/>
            <rFont val="돋움"/>
            <family val="3"/>
            <charset val="129"/>
          </rPr>
          <t>직접비가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11"/>
            <color indexed="81"/>
            <rFont val="돋움"/>
            <family val="3"/>
            <charset val="129"/>
          </rPr>
          <t>직접비가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11"/>
            <color indexed="81"/>
            <rFont val="돋움"/>
            <family val="3"/>
            <charset val="129"/>
          </rPr>
          <t>직접비가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11"/>
            <color indexed="81"/>
            <rFont val="돋움"/>
            <family val="3"/>
            <charset val="129"/>
          </rPr>
          <t>직접비가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크게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것은</t>
        </r>
        <r>
          <rPr>
            <b/>
            <sz val="11"/>
            <color indexed="81"/>
            <rFont val="Tahoma"/>
            <family val="2"/>
          </rPr>
          <t xml:space="preserve"> &lt;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>&gt;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묶어서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E50" authorId="1" shapeId="0">
      <text>
        <r>
          <rPr>
            <b/>
            <sz val="11"/>
            <color indexed="81"/>
            <rFont val="돋움"/>
            <family val="3"/>
            <charset val="129"/>
          </rPr>
          <t>지분투자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등</t>
        </r>
        <r>
          <rPr>
            <b/>
            <sz val="11"/>
            <color indexed="81"/>
            <rFont val="Tahoma"/>
            <family val="2"/>
          </rPr>
          <t xml:space="preserve"> In-organic </t>
        </r>
        <r>
          <rPr>
            <b/>
            <sz val="11"/>
            <color indexed="81"/>
            <rFont val="돋움"/>
            <family val="3"/>
            <charset val="129"/>
          </rPr>
          <t>제외</t>
        </r>
      </text>
    </comment>
  </commentList>
</comments>
</file>

<file path=xl/comments3.xml><?xml version="1.0" encoding="utf-8"?>
<comments xmlns="http://schemas.openxmlformats.org/spreadsheetml/2006/main">
  <authors>
    <author>최지환</author>
  </authors>
  <commentList>
    <comment ref="V10" authorId="0" shapeId="0">
      <text>
        <r>
          <rPr>
            <b/>
            <sz val="9"/>
            <color indexed="81"/>
            <rFont val="돋움"/>
            <family val="3"/>
            <charset val="129"/>
          </rPr>
          <t>최지환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 xml:space="preserve">월예상취급고
</t>
        </r>
        <r>
          <rPr>
            <sz val="9"/>
            <color indexed="81"/>
            <rFont val="Tahoma"/>
            <family val="2"/>
          </rPr>
          <t>* (</t>
        </r>
        <r>
          <rPr>
            <sz val="9"/>
            <color indexed="81"/>
            <rFont val="돋움"/>
            <family val="3"/>
            <charset val="129"/>
          </rPr>
          <t>직전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광고주직거래취급고합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직전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취급고합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<sst xmlns="http://schemas.openxmlformats.org/spreadsheetml/2006/main" count="976" uniqueCount="375">
  <si>
    <t>자산</t>
    <phoneticPr fontId="5" type="noConversion"/>
  </si>
  <si>
    <t>부채</t>
    <phoneticPr fontId="5" type="noConversion"/>
  </si>
  <si>
    <t>자본</t>
    <phoneticPr fontId="5" type="noConversion"/>
  </si>
  <si>
    <t>(자본금)</t>
    <phoneticPr fontId="5" type="noConversion"/>
  </si>
  <si>
    <t>차임급</t>
    <phoneticPr fontId="5" type="noConversion"/>
  </si>
  <si>
    <t>순부채</t>
    <phoneticPr fontId="5" type="noConversion"/>
  </si>
  <si>
    <t>부채비율</t>
    <phoneticPr fontId="5" type="noConversion"/>
  </si>
  <si>
    <t>순부채비율</t>
    <phoneticPr fontId="5" type="noConversion"/>
  </si>
  <si>
    <t>현금성자산</t>
    <phoneticPr fontId="5" type="noConversion"/>
  </si>
  <si>
    <t>구분</t>
  </si>
  <si>
    <t>구분</t>
    <phoneticPr fontId="2" type="noConversion"/>
  </si>
  <si>
    <t>그룹사</t>
    <phoneticPr fontId="2" type="noConversion"/>
  </si>
  <si>
    <t>그룹사명</t>
    <phoneticPr fontId="5" type="noConversion"/>
  </si>
  <si>
    <t>(단위 : 억원, %, 소수점 둘째자리까지 기재)</t>
    <phoneticPr fontId="2" type="noConversion"/>
  </si>
  <si>
    <t>YoY</t>
  </si>
  <si>
    <t>※ 작성방법</t>
    <phoneticPr fontId="2" type="noConversion"/>
  </si>
  <si>
    <t>1. 노란색 하이라이트 영역만 입력해주세요.</t>
    <phoneticPr fontId="2" type="noConversion"/>
  </si>
  <si>
    <t>2. 파란색 글씨 수식은 건들지 말아주세요.</t>
    <phoneticPr fontId="2" type="noConversion"/>
  </si>
  <si>
    <t>5. 궁금한 사항은 문의 주세요. (그룹성과팀 윤여준과장 01073000646)</t>
    <phoneticPr fontId="2" type="noConversion"/>
  </si>
  <si>
    <t>비고</t>
    <phoneticPr fontId="2" type="noConversion"/>
  </si>
  <si>
    <t>4. 해당 분기가 아닌 과거데이터가 변경되었을 경우 비고란에 사유를 입력해주세요.</t>
    <phoneticPr fontId="2" type="noConversion"/>
  </si>
  <si>
    <t xml:space="preserve">3. BS시트는 분기단위로 업로드 해주시면 되겠습니다. </t>
    <phoneticPr fontId="2" type="noConversion"/>
  </si>
  <si>
    <t>MoM</t>
    <phoneticPr fontId="2" type="noConversion"/>
  </si>
  <si>
    <t>'21.1</t>
    <phoneticPr fontId="2" type="noConversion"/>
  </si>
  <si>
    <t>1. ’22년 KPI 기준으로 각 지표명(계량지표) 작성</t>
  </si>
  <si>
    <t xml:space="preserve">    KPI 지표 외에 사업성과 분석을 위해 참고할 수 있는 사업지표 추가 기재</t>
  </si>
  <si>
    <t>[참고] 주요사업지표</t>
    <phoneticPr fontId="2" type="noConversion"/>
  </si>
  <si>
    <t>2. 그룹사별 회사가 관리하는 ’22년 월목표가 있는 경우 목표열에 기재</t>
    <phoneticPr fontId="2" type="noConversion"/>
  </si>
  <si>
    <t>3. 연간 목표가 확정 안된 그룹사는 현재 협의 중인 수준에서 작성</t>
    <phoneticPr fontId="2" type="noConversion"/>
  </si>
  <si>
    <t>국내매입</t>
  </si>
  <si>
    <t>카드이용금액</t>
  </si>
  <si>
    <t>└성장률</t>
  </si>
  <si>
    <t>BC매입액</t>
  </si>
  <si>
    <t>매입 M/S</t>
  </si>
  <si>
    <t>자체카드</t>
  </si>
  <si>
    <t>모집 유효카드수</t>
  </si>
  <si>
    <t>매입액</t>
  </si>
  <si>
    <t>금융사업</t>
  </si>
  <si>
    <t>가맹점대출/</t>
  </si>
  <si>
    <t>팩토링 기말잔액</t>
  </si>
  <si>
    <t>페이북</t>
  </si>
  <si>
    <t>자가구동 회원수</t>
  </si>
  <si>
    <t>BC카드</t>
    <phoneticPr fontId="2" type="noConversion"/>
  </si>
  <si>
    <t>고객수</t>
  </si>
  <si>
    <t>누적</t>
  </si>
  <si>
    <t>MAU</t>
  </si>
  <si>
    <t>여신액</t>
  </si>
  <si>
    <t>신용(우량)</t>
  </si>
  <si>
    <t>신용(중금리)</t>
  </si>
  <si>
    <t>담보(예적금)</t>
  </si>
  <si>
    <t>담보(아파트)</t>
  </si>
  <si>
    <t xml:space="preserve">합계 </t>
  </si>
  <si>
    <t>수신액</t>
  </si>
  <si>
    <t>개인(요구불)</t>
  </si>
  <si>
    <t>개인(저축성)</t>
  </si>
  <si>
    <t>법인(요구불)</t>
  </si>
  <si>
    <t>법인(저축성)</t>
  </si>
  <si>
    <t>kbank</t>
    <phoneticPr fontId="2" type="noConversion"/>
  </si>
  <si>
    <t>VAN</t>
  </si>
  <si>
    <t>취급액</t>
  </si>
  <si>
    <t>취급액 M/S</t>
  </si>
  <si>
    <t>객단가</t>
  </si>
  <si>
    <t>매출액</t>
  </si>
  <si>
    <t>PG</t>
  </si>
  <si>
    <t>플랫폼</t>
  </si>
  <si>
    <t>가입자수</t>
  </si>
  <si>
    <t>MAU비율</t>
  </si>
  <si>
    <t>Smartro</t>
  </si>
  <si>
    <t>kt skylife</t>
  </si>
  <si>
    <t>kt skylife</t>
    <phoneticPr fontId="2" type="noConversion"/>
  </si>
  <si>
    <t>K쇼핑</t>
  </si>
  <si>
    <t>취급고</t>
  </si>
  <si>
    <t>K쇼핑 매출</t>
  </si>
  <si>
    <t>EMC* 매출</t>
  </si>
  <si>
    <t>EMC 매출 비중 (%)</t>
  </si>
  <si>
    <t>기프티쇼</t>
  </si>
  <si>
    <t>기프티쇼 매출</t>
  </si>
  <si>
    <t>B2B nCaptive매출</t>
  </si>
  <si>
    <t>kt alpha</t>
  </si>
  <si>
    <t>kt alpha</t>
    <phoneticPr fontId="2" type="noConversion"/>
  </si>
  <si>
    <t xml:space="preserve">  오피스 공실율</t>
  </si>
  <si>
    <t xml:space="preserve">  임대주택 입주율</t>
  </si>
  <si>
    <t>호텔  RevPar(을지)</t>
  </si>
  <si>
    <t>호텔 RevPar(신사)</t>
  </si>
  <si>
    <t>kt estate</t>
  </si>
  <si>
    <t>kt estate</t>
    <phoneticPr fontId="2" type="noConversion"/>
  </si>
  <si>
    <t>출동 가입자 (천명)</t>
  </si>
  <si>
    <t>출동 ARPU (천원)</t>
  </si>
  <si>
    <t>출동 해지율 (%)</t>
  </si>
  <si>
    <t>영상가입자 (천명)</t>
  </si>
  <si>
    <t>영상 ARPU (천원)</t>
  </si>
  <si>
    <t>영상 해지율 (%)</t>
  </si>
  <si>
    <t>kt telecop</t>
  </si>
  <si>
    <t>kt telecop</t>
    <phoneticPr fontId="2" type="noConversion"/>
  </si>
  <si>
    <t>다이렉트 신규Capa</t>
  </si>
  <si>
    <t>M2M유심유통매출</t>
  </si>
  <si>
    <t>후불순증가입자(명)</t>
  </si>
  <si>
    <t>후불R/S요금제 비중(*)</t>
  </si>
  <si>
    <t>KT MVNO(%)</t>
  </si>
  <si>
    <t>kt M mobile(%)</t>
  </si>
  <si>
    <t>SKT MVNO(%)</t>
  </si>
  <si>
    <t>LGU+ MVNO(%)</t>
  </si>
  <si>
    <t>SK텔링크(명)</t>
  </si>
  <si>
    <t>LG헬로비전(명)</t>
  </si>
  <si>
    <t>미디어로그(명)</t>
  </si>
  <si>
    <t>주요경쟁사후불순증
kt M mobile(명)</t>
    <phoneticPr fontId="2" type="noConversion"/>
  </si>
  <si>
    <t>시장 M/S
MVNO 가입자(만명)</t>
    <phoneticPr fontId="2" type="noConversion"/>
  </si>
  <si>
    <t>kt M mobile</t>
  </si>
  <si>
    <t>OTS 가입자(만명)</t>
  </si>
  <si>
    <t>유료방송 ARPU(원)</t>
  </si>
  <si>
    <t>플랫폼 매출(억원)</t>
  </si>
  <si>
    <t>인터넷 가입자(만명)</t>
  </si>
  <si>
    <t>모바일 가입자(만명)</t>
  </si>
  <si>
    <t>'21.2</t>
  </si>
  <si>
    <t>'21.3</t>
  </si>
  <si>
    <t>'21.4</t>
  </si>
  <si>
    <t>'21.5</t>
  </si>
  <si>
    <t>'21.6</t>
  </si>
  <si>
    <t>'21.7</t>
  </si>
  <si>
    <t>'21.8</t>
  </si>
  <si>
    <t>'21.9</t>
  </si>
  <si>
    <t>'21.10</t>
  </si>
  <si>
    <t>'21.11</t>
  </si>
  <si>
    <t>'21.12</t>
  </si>
  <si>
    <t>'22.1</t>
  </si>
  <si>
    <t>'22.2</t>
  </si>
  <si>
    <t>'22.3</t>
  </si>
  <si>
    <t>'22.4</t>
  </si>
  <si>
    <t>'22.5</t>
  </si>
  <si>
    <t>'22.6</t>
  </si>
  <si>
    <t>'22.7</t>
  </si>
  <si>
    <t>'22.8</t>
  </si>
  <si>
    <t>'22.9</t>
  </si>
  <si>
    <t>'22.10</t>
  </si>
  <si>
    <t>'22.11</t>
  </si>
  <si>
    <t>'22.12</t>
  </si>
  <si>
    <t>…</t>
    <phoneticPr fontId="2" type="noConversion"/>
  </si>
  <si>
    <t>실적</t>
    <phoneticPr fontId="2" type="noConversion"/>
  </si>
  <si>
    <t>목표</t>
    <phoneticPr fontId="2" type="noConversion"/>
  </si>
  <si>
    <t>YoY_당월</t>
    <phoneticPr fontId="2" type="noConversion"/>
  </si>
  <si>
    <t>YoY_누적</t>
    <phoneticPr fontId="2" type="noConversion"/>
  </si>
  <si>
    <t>위성전용가입자(만명)</t>
    <phoneticPr fontId="2" type="noConversion"/>
  </si>
  <si>
    <t>4. 예시 하단참조</t>
    <phoneticPr fontId="2" type="noConversion"/>
  </si>
  <si>
    <t>매출</t>
  </si>
  <si>
    <t>직접비</t>
  </si>
  <si>
    <t>Business Model 1</t>
    <phoneticPr fontId="2" type="noConversion"/>
  </si>
  <si>
    <t>Business Model 2</t>
    <phoneticPr fontId="2" type="noConversion"/>
  </si>
  <si>
    <t>Business Model 3</t>
    <phoneticPr fontId="2" type="noConversion"/>
  </si>
  <si>
    <t>…</t>
    <phoneticPr fontId="2" type="noConversion"/>
  </si>
  <si>
    <t>BM1 직접비 합계</t>
    <phoneticPr fontId="2" type="noConversion"/>
  </si>
  <si>
    <t>직접비 유형 1</t>
    <phoneticPr fontId="2" type="noConversion"/>
  </si>
  <si>
    <t>직접비 유형 2</t>
    <phoneticPr fontId="2" type="noConversion"/>
  </si>
  <si>
    <t>직접비 유형 3</t>
    <phoneticPr fontId="2" type="noConversion"/>
  </si>
  <si>
    <t>Business Model 2</t>
    <phoneticPr fontId="2" type="noConversion"/>
  </si>
  <si>
    <t>BM2 직접비 합계</t>
    <phoneticPr fontId="2" type="noConversion"/>
  </si>
  <si>
    <t>직접비 유형 1</t>
    <phoneticPr fontId="2" type="noConversion"/>
  </si>
  <si>
    <t>Business Model 3</t>
    <phoneticPr fontId="2" type="noConversion"/>
  </si>
  <si>
    <t>BM3 직접비 합계</t>
    <phoneticPr fontId="2" type="noConversion"/>
  </si>
  <si>
    <t>직접비 유형 1</t>
    <phoneticPr fontId="2" type="noConversion"/>
  </si>
  <si>
    <t>직접비 유형 3</t>
    <phoneticPr fontId="2" type="noConversion"/>
  </si>
  <si>
    <t>공헌이익</t>
    <phoneticPr fontId="2" type="noConversion"/>
  </si>
  <si>
    <t>간접비</t>
    <phoneticPr fontId="2" type="noConversion"/>
  </si>
  <si>
    <t>BM1 간접비 합계</t>
    <phoneticPr fontId="2" type="noConversion"/>
  </si>
  <si>
    <t>BM2 간접비 합계</t>
  </si>
  <si>
    <t>BM3 간접비 합계</t>
  </si>
  <si>
    <t>영업이익</t>
    <phoneticPr fontId="2" type="noConversion"/>
  </si>
  <si>
    <t>EBITDA</t>
    <phoneticPr fontId="2" type="noConversion"/>
  </si>
  <si>
    <t>당기순이익</t>
    <phoneticPr fontId="2" type="noConversion"/>
  </si>
  <si>
    <t>매출/비용</t>
    <phoneticPr fontId="2" type="noConversion"/>
  </si>
  <si>
    <t>합계</t>
    <phoneticPr fontId="2" type="noConversion"/>
  </si>
  <si>
    <t>BM</t>
    <phoneticPr fontId="2" type="noConversion"/>
  </si>
  <si>
    <t>BM상세</t>
    <phoneticPr fontId="2" type="noConversion"/>
  </si>
  <si>
    <t>공헌이익</t>
  </si>
  <si>
    <t>간접비</t>
    <phoneticPr fontId="2" type="noConversion"/>
  </si>
  <si>
    <t>간접비</t>
    <phoneticPr fontId="2" type="noConversion"/>
  </si>
  <si>
    <t>간접비</t>
    <phoneticPr fontId="5" type="noConversion"/>
  </si>
  <si>
    <t>Business Model 3</t>
    <phoneticPr fontId="2" type="noConversion"/>
  </si>
  <si>
    <t>간접비 1</t>
    <phoneticPr fontId="2" type="noConversion"/>
  </si>
  <si>
    <t>간접비 2</t>
    <phoneticPr fontId="2" type="noConversion"/>
  </si>
  <si>
    <t>간접비 3</t>
    <phoneticPr fontId="2" type="noConversion"/>
  </si>
  <si>
    <t>(단위 : 억원, %)</t>
    <phoneticPr fontId="2" type="noConversion"/>
  </si>
  <si>
    <t>매출</t>
    <phoneticPr fontId="2" type="noConversion"/>
  </si>
  <si>
    <t>경영계획대비</t>
    <phoneticPr fontId="2" type="noConversion"/>
  </si>
  <si>
    <t>전년대비</t>
    <phoneticPr fontId="2" type="noConversion"/>
  </si>
  <si>
    <t>당월</t>
    <phoneticPr fontId="2" type="noConversion"/>
  </si>
  <si>
    <t>경영계획</t>
    <phoneticPr fontId="2" type="noConversion"/>
  </si>
  <si>
    <t>전년실적</t>
    <phoneticPr fontId="2" type="noConversion"/>
  </si>
  <si>
    <t>당월</t>
    <phoneticPr fontId="2" type="noConversion"/>
  </si>
  <si>
    <t>금융/핀테크</t>
    <phoneticPr fontId="2" type="noConversion"/>
  </si>
  <si>
    <t>BC Card</t>
  </si>
  <si>
    <t>VP</t>
  </si>
  <si>
    <t>kt investment</t>
  </si>
  <si>
    <t>후후앤컴퍼니</t>
  </si>
  <si>
    <t>kbank</t>
    <phoneticPr fontId="2" type="noConversion"/>
  </si>
  <si>
    <t>미디어/콘텐츠</t>
  </si>
  <si>
    <t>genie music</t>
  </si>
  <si>
    <t>skylifeTV</t>
  </si>
  <si>
    <t>HCN</t>
  </si>
  <si>
    <t>kt seezn</t>
  </si>
  <si>
    <t>kt 스튜디오지니</t>
  </si>
  <si>
    <t>storywiz</t>
  </si>
  <si>
    <t>밀리의 서재</t>
  </si>
  <si>
    <t>알티미디어</t>
  </si>
  <si>
    <t>미디어지니</t>
  </si>
  <si>
    <t>kt sports</t>
  </si>
  <si>
    <t>공간/프롭테크</t>
    <phoneticPr fontId="2" type="noConversion"/>
  </si>
  <si>
    <t>kt engineering</t>
  </si>
  <si>
    <t>kt AMC</t>
  </si>
  <si>
    <t>IT/CT</t>
  </si>
  <si>
    <t>kt ds</t>
  </si>
  <si>
    <t>kt sat</t>
  </si>
  <si>
    <t>initech</t>
  </si>
  <si>
    <t>kt submarine</t>
  </si>
  <si>
    <t>kt NexR</t>
  </si>
  <si>
    <t>kt gdh</t>
  </si>
  <si>
    <t>광고/뉴커머스/물류</t>
    <phoneticPr fontId="2" type="noConversion"/>
  </si>
  <si>
    <t>nasmedia</t>
  </si>
  <si>
    <t>Play D</t>
  </si>
  <si>
    <t>Lolab</t>
  </si>
  <si>
    <t>BPO</t>
  </si>
  <si>
    <t>kt m&amp;s</t>
  </si>
  <si>
    <t>kt cs</t>
  </si>
  <si>
    <t>kt is</t>
  </si>
  <si>
    <t>kt commerce</t>
  </si>
  <si>
    <t>kt service 남부</t>
  </si>
  <si>
    <t>kt service 북부</t>
  </si>
  <si>
    <t>kt linkus</t>
  </si>
  <si>
    <t>kt MOS 남부</t>
  </si>
  <si>
    <t>kt MOS 북부</t>
  </si>
  <si>
    <t>H&amp;C network</t>
  </si>
  <si>
    <t>그룹사명</t>
  </si>
  <si>
    <t>총합계</t>
  </si>
  <si>
    <t>EBITDA</t>
  </si>
  <si>
    <t>간접비</t>
  </si>
  <si>
    <t>당기순이익</t>
  </si>
  <si>
    <t>영업이익</t>
  </si>
  <si>
    <t>합계</t>
  </si>
  <si>
    <t>'22.1목표</t>
  </si>
  <si>
    <t>'22.2목표</t>
  </si>
  <si>
    <t>'22.3목표</t>
  </si>
  <si>
    <t>'22.4목표</t>
  </si>
  <si>
    <t>'22.5목표</t>
  </si>
  <si>
    <t>'22.6목표</t>
  </si>
  <si>
    <t>'22.7목표</t>
  </si>
  <si>
    <t>'22.8목표</t>
  </si>
  <si>
    <t>'22.9목표</t>
  </si>
  <si>
    <t>'22.10목표</t>
  </si>
  <si>
    <t>'22.11목표</t>
  </si>
  <si>
    <t>'22.12목표</t>
  </si>
  <si>
    <t>BM</t>
  </si>
  <si>
    <t>그룹사</t>
  </si>
  <si>
    <t>매출/비용</t>
  </si>
  <si>
    <t>'21.누적</t>
    <phoneticPr fontId="2" type="noConversion"/>
  </si>
  <si>
    <t>'22.누적</t>
    <phoneticPr fontId="2" type="noConversion"/>
  </si>
  <si>
    <t>'22.목표누적</t>
    <phoneticPr fontId="2" type="noConversion"/>
  </si>
  <si>
    <t>합계 : '21.누적</t>
  </si>
  <si>
    <t>합계 : '22.목표누적</t>
  </si>
  <si>
    <t>합계 : '22.누적</t>
  </si>
  <si>
    <t>당월</t>
    <phoneticPr fontId="2" type="noConversion"/>
  </si>
  <si>
    <t>경영계획
달성률</t>
    <phoneticPr fontId="2" type="noConversion"/>
  </si>
  <si>
    <t>전년대비
증감률</t>
    <phoneticPr fontId="2" type="noConversion"/>
  </si>
  <si>
    <t>경영GAP</t>
    <phoneticPr fontId="2" type="noConversion"/>
  </si>
  <si>
    <t>전년GAP</t>
    <phoneticPr fontId="2" type="noConversion"/>
  </si>
  <si>
    <t>경영계획</t>
    <phoneticPr fontId="2" type="noConversion"/>
  </si>
  <si>
    <t>전년실적</t>
    <phoneticPr fontId="2" type="noConversion"/>
  </si>
  <si>
    <t>그룹사
(단위 : 억원, %)</t>
    <phoneticPr fontId="2" type="noConversion"/>
  </si>
  <si>
    <t>매출</t>
    <phoneticPr fontId="2" type="noConversion"/>
  </si>
  <si>
    <t>영업이익</t>
    <phoneticPr fontId="2" type="noConversion"/>
  </si>
  <si>
    <t>누적</t>
    <phoneticPr fontId="2" type="noConversion"/>
  </si>
  <si>
    <t>예시</t>
    <phoneticPr fontId="2" type="noConversion"/>
  </si>
  <si>
    <t>'20년</t>
  </si>
  <si>
    <t>'20년</t>
    <phoneticPr fontId="2" type="noConversion"/>
  </si>
  <si>
    <t>'19년</t>
    <phoneticPr fontId="2" type="noConversion"/>
  </si>
  <si>
    <t>스튜디오지니</t>
    <phoneticPr fontId="2" type="noConversion"/>
  </si>
  <si>
    <t>금액</t>
    <phoneticPr fontId="2" type="noConversion"/>
  </si>
  <si>
    <t>편성예정일</t>
    <phoneticPr fontId="2" type="noConversion"/>
  </si>
  <si>
    <t>제작편수</t>
    <phoneticPr fontId="2" type="noConversion"/>
  </si>
  <si>
    <t>OTV 이용건수</t>
    <phoneticPr fontId="2" type="noConversion"/>
  </si>
  <si>
    <t>SKYTV 시청률</t>
    <phoneticPr fontId="2" type="noConversion"/>
  </si>
  <si>
    <t>Seezn 이용건수</t>
    <phoneticPr fontId="2" type="noConversion"/>
  </si>
  <si>
    <t>해외 OTT유통편수</t>
    <phoneticPr fontId="2" type="noConversion"/>
  </si>
  <si>
    <t>kt그룹 플랫폼 
경쟁력 기여</t>
    <phoneticPr fontId="2" type="noConversion"/>
  </si>
  <si>
    <t>오리지널콘텐츠 
론칭/확보</t>
    <phoneticPr fontId="2" type="noConversion"/>
  </si>
  <si>
    <t>수주형은 수주파이프라인/수주금액 등을 넣어주세요</t>
    <phoneticPr fontId="2" type="noConversion"/>
  </si>
  <si>
    <t>'21년</t>
  </si>
  <si>
    <t>NOI</t>
    <phoneticPr fontId="2" type="noConversion"/>
  </si>
  <si>
    <t>Pipline확대</t>
    <phoneticPr fontId="2" type="noConversion"/>
  </si>
  <si>
    <t>월단위 업데이트가 어려운경우 분기단위로 입력해주세요</t>
    <phoneticPr fontId="2" type="noConversion"/>
  </si>
  <si>
    <t>전년동월대비</t>
    <phoneticPr fontId="2" type="noConversion"/>
  </si>
  <si>
    <t>목표대비</t>
    <phoneticPr fontId="2" type="noConversion"/>
  </si>
  <si>
    <t>매출/비용</t>
    <phoneticPr fontId="2" type="noConversion"/>
  </si>
  <si>
    <t>BM</t>
    <phoneticPr fontId="2" type="noConversion"/>
  </si>
  <si>
    <t>BM상세</t>
    <phoneticPr fontId="2" type="noConversion"/>
  </si>
  <si>
    <t>업데이트 주기 : 연</t>
    <phoneticPr fontId="2" type="noConversion"/>
  </si>
  <si>
    <t>A형: BM별 직/간접비 구분이 가능하여 영업이익 산출가능 회사</t>
    <phoneticPr fontId="2" type="noConversion"/>
  </si>
  <si>
    <t>B형:  BM별 직/간접비만 구분이 어려워, BM별 영업이익 산출이 어려운 회사</t>
    <phoneticPr fontId="2" type="noConversion"/>
  </si>
  <si>
    <t xml:space="preserve">해당 시트 양식은 그룹사별 주요시장지표와 사업지표의 관리양식이 상이해 변경하셔도 무방합니다. </t>
    <phoneticPr fontId="2" type="noConversion"/>
  </si>
  <si>
    <t xml:space="preserve">참고장표 입력x : 피벗테이블 새로고침을 하면 "1-1.(A형)IS" 시트가 제대로 입력되었는지 확인할 수 있습니다. </t>
    <phoneticPr fontId="2" type="noConversion"/>
  </si>
  <si>
    <t xml:space="preserve">참고장표 입력x : 피벗테이블 새로고침을 하면 "1-2.(B형)IS" 시트가 제대로 입력되었는지 확인할 수 있습니다. </t>
    <phoneticPr fontId="2" type="noConversion"/>
  </si>
  <si>
    <t>(예시) 단위: 억원으로 표기할것 / 핵심위주로만 간단히 적어주세요
ㅇ 영업수익 [경영계획 대비 00억 초과 달성]
  (+) 금리 상승에 따른 운용수익 00억 초과 달성(운용수익률 00%-&gt;00%)
  (-) 1월 시중은행 대출 재계 등으로 계획 대비 여신 확대 미흡, 이자수익 00억 미달
ㅇ 세전이익 [ 경영계획 대비 00억 초과 달성]
  (+) 마케팅비용 지출계획 이연으로 판관비 목표 대비 00억 감소 등
  (-) 중저신용자 대출 확대에 따른 대손비용 계획 대비 00억 증가</t>
    <phoneticPr fontId="2" type="noConversion"/>
  </si>
  <si>
    <t>(예시) 단위: 억원으로 표기할것  / 핵심위주로만 간단히 적어주세요
ㅇ 영업수익 [전년 대비 00억 증가]
  (+) 대출평잔 00조 증가에 이자수익 00억 증가
  (+) 수신고 증가 00조에 따른 운용수익 00억 증가
  (+) 전년 대비 가상화폐 거래량 증가로 펌뱅킹 수수료 등 비이자수익 00억 증가
ㅇ 세전이익 [전년 대비 00억 증가]
  (+) 영업수익 증가에 따른 흑자 전환
  (-) 고객 증가 등에 따른 판관비 00억 / 대손비용 00억 증가</t>
    <phoneticPr fontId="2" type="noConversion"/>
  </si>
  <si>
    <t>Business Model 1</t>
  </si>
  <si>
    <t>Business Model 1</t>
    <phoneticPr fontId="2" type="noConversion"/>
  </si>
  <si>
    <t>전년동월대비</t>
  </si>
  <si>
    <t>목표대비</t>
  </si>
  <si>
    <t>당월</t>
    <phoneticPr fontId="2" type="noConversion"/>
  </si>
  <si>
    <t xml:space="preserve">▣ 주요 경영활동 </t>
    <phoneticPr fontId="2" type="noConversion"/>
  </si>
  <si>
    <t>(예시) 단위: 억원으로 표기할것 / 핵심위주로만 간단히 적어주세요
ㅇ매출 [경영계획 대비 00억 초과 달성]
  (+) 금리 상승에 따른 운용수익 00억 초과 달성(운용수익률 00%-&gt;00%)
  (-) 1월 시중은행 대출 재계 등으로 계획 대비 여신 확대 미흡, 이자수익 00억 미달
ㅇ공헌이익 [ 경영계획 대비 00억 초과 달성]
  (+) 마케팅비용 지출계획 이연으로 판관비 목표 대비 00억 감소 등
  (-) 중저신용자 대출 확대에 따른 대손비용 계획 대비 00억 증가</t>
    <phoneticPr fontId="2" type="noConversion"/>
  </si>
  <si>
    <t>누계  (분기단위 입력)</t>
    <phoneticPr fontId="2" type="noConversion"/>
  </si>
  <si>
    <t>실적분석총괄</t>
    <phoneticPr fontId="2" type="noConversion"/>
  </si>
  <si>
    <t>(예시)S22출시('22.2월)로 가입자증가</t>
    <phoneticPr fontId="2" type="noConversion"/>
  </si>
  <si>
    <t>(예시) 해지/기변 가입자 증가</t>
    <phoneticPr fontId="2" type="noConversion"/>
  </si>
  <si>
    <t>(예시)신규 고ARPU 비중 증가</t>
    <phoneticPr fontId="2" type="noConversion"/>
  </si>
  <si>
    <t xml:space="preserve">S22출시 신규, 고ARPU가입자 </t>
    <phoneticPr fontId="2" type="noConversion"/>
  </si>
  <si>
    <t>2. 전년동월대비, 목표대비 BM별 변동사유를 간략하게 한줄로 입력해주세요.</t>
    <phoneticPr fontId="2" type="noConversion"/>
  </si>
  <si>
    <t>3. '2.주요사업지표' 시트와 연동해서 사유를 입력해주세요.</t>
    <phoneticPr fontId="2" type="noConversion"/>
  </si>
  <si>
    <t>3. 누계 시트는 분기별로 입력하시면 됩니다. (4월,7월,10월,1월)</t>
    <phoneticPr fontId="2" type="noConversion"/>
  </si>
  <si>
    <t>5. 궁금한 사항은 문의 주세요. (그룹성과팀 윤여준과장 01073000646)</t>
    <phoneticPr fontId="2" type="noConversion"/>
  </si>
  <si>
    <t>※ 작성방법</t>
  </si>
  <si>
    <t>시장지표가 있을 경우 비교할 수 있는 수치를 함께 넣어주세요  ex. Bm(사업)별 M/S, 경쟁사정보등</t>
    <phoneticPr fontId="2" type="noConversion"/>
  </si>
  <si>
    <t>가능한 많은 지표를 넣어 주세요. (지표는 우측 주요사업지표 참조)</t>
    <phoneticPr fontId="2" type="noConversion"/>
  </si>
  <si>
    <t xml:space="preserve"> 목표를 BM별로 구분할 수 없는 그룹사는 매출/영업이익까지만 입력해 주시면됩니다.</t>
    <phoneticPr fontId="2" type="noConversion"/>
  </si>
  <si>
    <t>ㅇkt그룹시너지 - BM/KPI 목표 도달 위한 KT 지원 요청사항 혹은 KT와 협의 중인 사항</t>
    <phoneticPr fontId="2" type="noConversion"/>
  </si>
  <si>
    <t>ㅇ주요경영사항 - KPI 달성을 위한 주요경영사항 (계량/비계량포함)</t>
    <phoneticPr fontId="2" type="noConversion"/>
  </si>
  <si>
    <t xml:space="preserve">(예)
[매출] 시즈널 이슈(올림픽/대선)로 A사업 매출 목표 미달  
        고객들의 경쟁사 B사업 쏠림현상으로 매출 목표 미달 
[영업이익] 수수료비용 이월로 일시적인 영업이익 초과 효과 
[주요사업지표] 
 - 시청률 000채널 ‘0000’ 시청률 순항 중
 - ‘A프로그램’ 52회(?/?) 최고시청률달성 00%  
 ※ ’22년 현재(?/?) 기준 'B프로그램' 시청률 00% 기록 중 </t>
    <phoneticPr fontId="2" type="noConversion"/>
  </si>
  <si>
    <t>(예)
○ aaa-bbb 공동프로젝트 &lt;GGG&gt; 론칭  (3.17일)
 홍보, 온/오프라인광고, 이벤트 등 전방위 마케팅 진행 
 A부문, B부문, C사 그룹플랫폼 협업 편성
○ (ZZZ) 론칭 준비 (3.30일 예정)
대표브랜드 확정에 따라 슬로건 및 BI 개발 
마케팅 후속 방안 구체화</t>
    <phoneticPr fontId="2" type="noConversion"/>
  </si>
  <si>
    <t xml:space="preserve">○ AAA사업 확대 위한 KT그룹간의 협업
 주요CCC 프로젝트를 kt에서 00 그룹사로  이관 검토 요청
○ BB프로젝트 및 C그룹사  ㅇㅇ증가를 위한 KT와 공동 마케팅 협업
</t>
    <phoneticPr fontId="2" type="noConversion"/>
  </si>
  <si>
    <t>○ 1등워크숍 시행을 위한 사전 준비 (w/1등워크숍담당, 3월 시행 예정)
○ kt그룹 내 BB해당되는 CCC영업은 000그룹사로 협조요청</t>
    <phoneticPr fontId="2" type="noConversion"/>
  </si>
  <si>
    <t>(예시) 단위: 억원으로 표기할것 / 핵심위주로만 간단히 적어주세요
ㅇ매출 [경영계획 대비 00억 초과 달성]
  (+) 금리 상승에 따른 운용수익 00억 초과 달성(운용수익률 00%-&gt;00%)
  (-) 1월 시중은행 대출재계 등으로 계획 대비 여신확대미흡, 이자수익 00억 미달
ㅇ영업이익 [ 경영계획 대비 00억 초과 달성]
  (+) 마케팅비용 지출계획 이연으로 판관비 목표 대비 00억 감소 등
  (-) 중저신용자 대출 확대에 따른 대손비용 계획 대비 00억 증가</t>
    <phoneticPr fontId="2" type="noConversion"/>
  </si>
  <si>
    <t>그룹사명</t>
    <phoneticPr fontId="2" type="noConversion"/>
  </si>
  <si>
    <t>CAPEX</t>
    <phoneticPr fontId="2" type="noConversion"/>
  </si>
  <si>
    <t>`</t>
    <phoneticPr fontId="2" type="noConversion"/>
  </si>
  <si>
    <t>(비어 있음)</t>
  </si>
  <si>
    <t>4월성과 혹은 부진사유</t>
  </si>
  <si>
    <t>5월계획 혹은 메이크업방안</t>
  </si>
  <si>
    <t>나스미디어</t>
    <phoneticPr fontId="5" type="noConversion"/>
  </si>
  <si>
    <t>온라인DA</t>
    <phoneticPr fontId="2" type="noConversion"/>
  </si>
  <si>
    <t>모바일플랫폼</t>
    <phoneticPr fontId="2" type="noConversion"/>
  </si>
  <si>
    <t>디지털방송광고</t>
    <phoneticPr fontId="2" type="noConversion"/>
  </si>
  <si>
    <t>디지털옥외광고</t>
    <phoneticPr fontId="2" type="noConversion"/>
  </si>
  <si>
    <t>미디어커머스</t>
    <phoneticPr fontId="2" type="noConversion"/>
  </si>
  <si>
    <t>비용</t>
    <phoneticPr fontId="2" type="noConversion"/>
  </si>
  <si>
    <t>인건비성비용</t>
  </si>
  <si>
    <t>사업성비용</t>
  </si>
  <si>
    <t>운영비용</t>
  </si>
  <si>
    <t>CAPEX</t>
  </si>
  <si>
    <t>4. 누계 시트는 분기별로 입력하시면 됩니다. (4월,7월,10월,1월)</t>
    <phoneticPr fontId="2" type="noConversion"/>
  </si>
  <si>
    <t xml:space="preserve">
ㅇ매출 전년比 +26% 증가, 영업이익 전년比 +5% 증가
ㅇ매출 [전년 대비 +15억 증가]
  (+) 온라인DA +20%(+7억), 모바일플랫폼 +17%(+3억), 
       디지털옥외 +401%(+4억), K-deal +633%(+2억) 증가
  (-) 디지털방송광고 -8%(-0.5억) 감소
ㅇ영업이익 [ 전년 대비 +1억 증가]
  (+) 매출 증가로 인한 영업이익 증가
  (-) 인건비성 비용 +14%(+3억), 사업성 비용 +66%(+11억), 운영비용 +34%(+1억) 증가
</t>
    <phoneticPr fontId="2" type="noConversion"/>
  </si>
  <si>
    <t>ㅇ매출 목표比 97%, 영업이익 목표比 88% 달성
ㅇ매출 [경영계획 대비 -3억 미달]
  (+) 디지털방송광고 104%(+0.2억), 디지털옥외광고 110%(+0.5억), K-deal 108%(+0.2억)
  (-) 온라인DA 93%(-3억), 모바일플랫폼 98%(-0.5억) 목표 미달
ㅇ영업이익 [ 경영계획 대비 -3억 미달]
  (+) 목표대비 사업성 비용 97%(-1억) 집행
  (-) 목표대비 인건비성 비용 101%(+0.3억), 운영비용 121%(+1억) 초과집행
      목표매출 미달로 인한 영업이익 미달</t>
    <phoneticPr fontId="2" type="noConversion"/>
  </si>
  <si>
    <t>디지털방송광고를 제외한 전사업부문 매출 증가로 전년대비 +15억 증가한 75억</t>
    <phoneticPr fontId="2" type="noConversion"/>
  </si>
  <si>
    <t>경영계획 대비 -3억 미달성은 온라인DA/모바일플랫폼 미달성이 주요 원인</t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</si>
  <si>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취급고 전년 562억 대비 +3% 증가한 576억, 매출 전년 34억 대비 +20% 증가한 41억</t>
    </r>
    <r>
      <rPr>
        <sz val="8"/>
        <color theme="1"/>
        <rFont val="맑은 고딕"/>
        <family val="3"/>
        <charset val="129"/>
        <scheme val="minor"/>
      </rPr>
      <t xml:space="preserve">
구글 직대행 증가로 매출수익률 개선(6.0%</t>
    </r>
    <r>
      <rPr>
        <sz val="8"/>
        <color theme="1"/>
        <rFont val="나눔고딕 ExtraBold"/>
        <family val="3"/>
        <charset val="129"/>
      </rPr>
      <t>→</t>
    </r>
    <r>
      <rPr>
        <sz val="8"/>
        <color theme="1"/>
        <rFont val="맑은 고딕"/>
        <family val="3"/>
        <charset val="129"/>
      </rPr>
      <t>7.1%)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</si>
  <si>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취급고 목표 620억 대비 -7% 부족한 576억, 매출 목표 44억 대비 -7% 부족한 41억</t>
    </r>
    <r>
      <rPr>
        <sz val="8"/>
        <color theme="1"/>
        <rFont val="맑은 고딕"/>
        <family val="3"/>
        <charset val="129"/>
        <scheme val="minor"/>
      </rPr>
      <t xml:space="preserve">
직대행 강화 등을 통해 구글(+1억)은 목표달성하였으나 그 외 DA(-4억) 감소로 목표 미달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</si>
  <si>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취급고 전년 22억 대비 +6% 증가한 23억, 매출 전년 18억 대비 +17% 증가한 22억</t>
    </r>
    <r>
      <rPr>
        <sz val="8"/>
        <color theme="1"/>
        <rFont val="맑은 고딕"/>
        <family val="3"/>
        <charset val="129"/>
        <scheme val="minor"/>
      </rPr>
      <t xml:space="preserve">
신규 플랫폼 엔스테이션('21.3.출시) 4억, 엔브릿지('21.5.출시) 4억 효과로 인한 매출 증가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</si>
  <si>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취급고 목표 25억 대비 -7% 부족한 23억, 매출 목표 22.0억 대비 -2% 부족한 21.6억</t>
    </r>
    <r>
      <rPr>
        <sz val="8"/>
        <color theme="1"/>
        <rFont val="맑은 고딕"/>
        <family val="3"/>
        <charset val="129"/>
        <scheme val="minor"/>
      </rPr>
      <t xml:space="preserve">
일본 White Labeling 감소로 인한 매출 저하(엔스위치)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</si>
  <si>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취급고 전년 37억 대비 -25% 감소한 28억, 매출 전년 59억 대비 -8% 감소한 54억</t>
    </r>
    <r>
      <rPr>
        <sz val="8"/>
        <color theme="1"/>
        <rFont val="맑은 고딕"/>
        <family val="3"/>
        <charset val="129"/>
        <scheme val="minor"/>
      </rPr>
      <t xml:space="preserve">
전년 대형 광고주 아이스크림에듀 광고 종료로 인한 매출 감소 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</si>
  <si>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취급고 목표 29억 대비 -6% 부족한 28억, 매출 목표 5.2억 대비 +4% 초과한 5.4억</t>
    </r>
    <r>
      <rPr>
        <sz val="8"/>
        <color theme="1"/>
        <rFont val="맑은 고딕"/>
        <family val="3"/>
        <charset val="129"/>
        <scheme val="minor"/>
      </rPr>
      <t xml:space="preserve">
취급고 미달했으나 매출수익률이 높은 IPTV 취급고(삼성전자, 발란 등) 늘면서 매출 목표 달성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</si>
  <si>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취급고 전년 6억 대비 +207% 증가한 19억, 매출 전년 1억 대비 +401% 증가한 5억</t>
    </r>
    <r>
      <rPr>
        <sz val="8"/>
        <color theme="1"/>
        <rFont val="맑은 고딕"/>
        <family val="3"/>
        <charset val="129"/>
        <scheme val="minor"/>
      </rPr>
      <t xml:space="preserve">
엔스퀘어('21.11.출시) 영업본격화로 인한 전년대비 매출 증가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</si>
  <si>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취급고 목표 11억 대비 +72% 초과한 19억, 매출 목표 4.8억 대비 +10% 초과한 5.3억</t>
    </r>
    <r>
      <rPr>
        <sz val="8"/>
        <color theme="1"/>
        <rFont val="맑은 고딕"/>
        <family val="3"/>
        <charset val="129"/>
        <scheme val="minor"/>
      </rPr>
      <t xml:space="preserve">
버스쉘터(+0.2억), 기타옥외(+0.6억) 목표 달성으로 인한 매출 목표 달성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</si>
  <si>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거래액 전년 4억 대비 +540% 증가한 25억, 매출 전년 0.2억 대비 +633% 증가한 2.1억</t>
    </r>
    <r>
      <rPr>
        <sz val="8"/>
        <color theme="1"/>
        <rFont val="맑은 고딕"/>
        <family val="3"/>
        <charset val="129"/>
        <scheme val="minor"/>
      </rPr>
      <t xml:space="preserve">
K-deal('21.2.출시) 직매입 상품 매출 증가로 인한 전년대비 매출 증가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</si>
  <si>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거래액 목표 32억 대비 -22% 부족한 25억, 매출 목표 1.9억 대비 +8% 초과한 2.1억</t>
    </r>
    <r>
      <rPr>
        <sz val="8"/>
        <color theme="1"/>
        <rFont val="맑은 고딕"/>
        <family val="3"/>
        <charset val="129"/>
        <scheme val="minor"/>
      </rPr>
      <t xml:space="preserve">
가정의달 기획전에도 불구하고 취급고 미달했으나 직매입 상품판매 증가로 인해 매출 목표 달성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</si>
  <si>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비용은 전년 39억 대비 +37% 증가한 54억</t>
    </r>
    <r>
      <rPr>
        <sz val="8"/>
        <color theme="1"/>
        <rFont val="맑은 고딕"/>
        <family val="3"/>
        <charset val="129"/>
        <scheme val="minor"/>
      </rPr>
      <t xml:space="preserve">
인건비성 비용 : 전년대비 인원증가(383명→414명)로 인한 비용 +3억 증가
사업성 비용 : 모바일플랫폼 매체구입비(+5억), K-deal 상품원가(+3억), 
                 엔스퀘어 등의 사용권감가상각비(+2억)로 인해 +11억 증가
운영비용 : 지급수수료 증가로 +1억 증가</t>
    </r>
    <phoneticPr fontId="2" type="noConversion"/>
  </si>
  <si>
    <r>
      <rPr>
        <b/>
        <sz val="8"/>
        <color theme="1"/>
        <rFont val="맑은 고딕"/>
        <family val="3"/>
        <charset val="129"/>
        <scheme val="minor"/>
      </rPr>
      <t>비용은 목표 54억 대비 100% 집행한 54억</t>
    </r>
    <r>
      <rPr>
        <sz val="8"/>
        <color theme="1"/>
        <rFont val="맑은 고딕"/>
        <family val="3"/>
        <charset val="129"/>
        <scheme val="minor"/>
      </rPr>
      <t xml:space="preserve">
인건비성 비용 : 목표대비 101% 집행(+0.3억)
사업성 비용 : 접대비 절감으로 인한 사업성비용 -0.7억
운영비용 : 지급수수료 증가로 +0.6억 증가</t>
    </r>
    <phoneticPr fontId="2" type="noConversion"/>
  </si>
  <si>
    <t>매출 전년대비 +15억 증가하였으나 사업성비용 및 
인원증가로 인한 인건비 증가로 영업이익 +1억 증가</t>
    <phoneticPr fontId="2" type="noConversion"/>
  </si>
  <si>
    <t>매출 목표대비 소폭 미달성으로 인한 영업이익 -3억 미달성</t>
    <phoneticPr fontId="2" type="noConversion"/>
  </si>
  <si>
    <t>Ⅰ. 광고주 직거래 취급고</t>
  </si>
  <si>
    <t>Ⅱ. TV 채널 광고 취급고</t>
  </si>
  <si>
    <t>Ⅲ. 커머스 거래액</t>
  </si>
  <si>
    <t>Ⅳ. 모바일플랫폼 취급고</t>
  </si>
  <si>
    <t>nasmedia</t>
    <phoneticPr fontId="2" type="noConversion"/>
  </si>
  <si>
    <t>광고주 직거래취급고</t>
    <phoneticPr fontId="2" type="noConversion"/>
  </si>
  <si>
    <t>TV채널 광고 취급고</t>
    <phoneticPr fontId="2" type="noConversion"/>
  </si>
  <si>
    <t>커머스거래액</t>
    <phoneticPr fontId="2" type="noConversion"/>
  </si>
  <si>
    <t>모바일플랫폼취급고</t>
    <phoneticPr fontId="2" type="noConversion"/>
  </si>
  <si>
    <t>나스미디어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</si>
</sst>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3" formatCode="_-* #,##0.00_-;\-* #,##0.00_-;_-* &quot;-&quot;??_-;_-@_-"/>
    <numFmt numFmtId="176" formatCode="#,##0.0,,,"/>
    <numFmt numFmtId="177" formatCode="0.0%"/>
    <numFmt numFmtId="178" formatCode="#,##0_-;[Red]\△#,##0_-"/>
    <numFmt numFmtId="179" formatCode="#,##0_-;[Blue]\△#,##0_-"/>
    <numFmt numFmtId="180" formatCode="_-* #,##0.00_-;\-* #,##0.00_-;_-* &quot;-&quot;_-;_-@_-"/>
    <numFmt numFmtId="181" formatCode="#,##0;[Red]\△#,##0.0%"/>
    <numFmt numFmtId="182" formatCode="#,##0;[Red]\△#,##0"/>
    <numFmt numFmtId="183" formatCode="#,##0%;[Red]\△#,##0%"/>
  </numFmts>
  <fonts count="5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"/>
      <family val="3"/>
      <charset val="129"/>
    </font>
    <font>
      <sz val="12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0000FF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color theme="1"/>
      <name val="KT서체 Light"/>
      <family val="3"/>
      <charset val="129"/>
    </font>
    <font>
      <sz val="10"/>
      <color theme="1"/>
      <name val="KT서체 Medium"/>
      <family val="3"/>
      <charset val="129"/>
    </font>
    <font>
      <b/>
      <sz val="10"/>
      <color rgb="FF0000FF"/>
      <name val="KT서체 Light"/>
      <family val="3"/>
      <charset val="129"/>
    </font>
    <font>
      <b/>
      <sz val="10"/>
      <color rgb="FF0000FF"/>
      <name val="맑은 고딕"/>
      <family val="2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 tint="0.499984740745262"/>
      <name val="맑은 고딕"/>
      <family val="2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rgb="FF1F497D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나눔고딕 ExtraBold"/>
      <family val="3"/>
      <charset val="129"/>
    </font>
    <font>
      <sz val="8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68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53">
    <xf numFmtId="0" fontId="0" fillId="0" borderId="0" xfId="0">
      <alignment vertical="center"/>
    </xf>
    <xf numFmtId="0" fontId="0" fillId="2" borderId="5" xfId="0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8" xfId="3" applyFont="1" applyFill="1" applyBorder="1" applyAlignment="1">
      <alignment horizontal="center" vertical="center"/>
    </xf>
    <xf numFmtId="0" fontId="4" fillId="2" borderId="7" xfId="3" applyFont="1" applyFill="1" applyBorder="1" applyAlignment="1">
      <alignment horizontal="center" vertical="center"/>
    </xf>
    <xf numFmtId="0" fontId="4" fillId="5" borderId="6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176" fontId="4" fillId="5" borderId="6" xfId="3" applyNumberFormat="1" applyFont="1" applyFill="1" applyBorder="1" applyAlignment="1">
      <alignment horizontal="right" vertical="center"/>
    </xf>
    <xf numFmtId="176" fontId="4" fillId="5" borderId="8" xfId="3" applyNumberFormat="1" applyFont="1" applyFill="1" applyBorder="1" applyAlignment="1">
      <alignment horizontal="right" vertical="center"/>
    </xf>
    <xf numFmtId="176" fontId="4" fillId="5" borderId="7" xfId="3" applyNumberFormat="1" applyFont="1" applyFill="1" applyBorder="1" applyAlignment="1">
      <alignment horizontal="right" vertical="center"/>
    </xf>
    <xf numFmtId="10" fontId="7" fillId="3" borderId="0" xfId="2" applyNumberFormat="1" applyFont="1" applyFill="1" applyAlignment="1">
      <alignment horizontal="right" vertical="center"/>
    </xf>
    <xf numFmtId="177" fontId="8" fillId="2" borderId="1" xfId="2" applyNumberFormat="1" applyFont="1" applyFill="1" applyBorder="1" applyAlignment="1">
      <alignment horizontal="center" vertical="center"/>
    </xf>
    <xf numFmtId="177" fontId="9" fillId="6" borderId="2" xfId="2" applyNumberFormat="1" applyFont="1" applyFill="1" applyBorder="1" applyAlignment="1">
      <alignment horizontal="right" vertical="center"/>
    </xf>
    <xf numFmtId="41" fontId="9" fillId="6" borderId="2" xfId="1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0" fontId="0" fillId="6" borderId="0" xfId="0" applyFill="1" applyBorder="1">
      <alignment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0" xfId="0" applyFill="1" applyBorder="1">
      <alignment vertical="center"/>
    </xf>
    <xf numFmtId="0" fontId="0" fillId="6" borderId="12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0" fillId="6" borderId="15" xfId="0" applyFill="1" applyBorder="1">
      <alignment vertical="center"/>
    </xf>
    <xf numFmtId="41" fontId="9" fillId="5" borderId="2" xfId="1" applyFont="1" applyFill="1" applyBorder="1" applyAlignment="1">
      <alignment horizontal="right" vertical="center"/>
    </xf>
    <xf numFmtId="41" fontId="9" fillId="5" borderId="3" xfId="1" applyFont="1" applyFill="1" applyBorder="1" applyAlignment="1">
      <alignment horizontal="right" vertical="center"/>
    </xf>
    <xf numFmtId="41" fontId="9" fillId="5" borderId="4" xfId="1" applyFont="1" applyFill="1" applyBorder="1" applyAlignment="1">
      <alignment horizontal="right" vertical="center"/>
    </xf>
    <xf numFmtId="177" fontId="9" fillId="5" borderId="3" xfId="2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4" fillId="2" borderId="5" xfId="4" quotePrefix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0" fontId="12" fillId="3" borderId="0" xfId="2" applyNumberFormat="1" applyFont="1" applyFill="1" applyAlignment="1">
      <alignment horizontal="right" vertical="center"/>
    </xf>
    <xf numFmtId="0" fontId="0" fillId="0" borderId="0" xfId="0" applyFont="1">
      <alignment vertical="center"/>
    </xf>
    <xf numFmtId="0" fontId="17" fillId="0" borderId="0" xfId="0" applyFont="1" applyAlignment="1">
      <alignment horizontal="left" vertical="center" readingOrder="1"/>
    </xf>
    <xf numFmtId="0" fontId="18" fillId="0" borderId="0" xfId="0" applyFont="1">
      <alignment vertical="center"/>
    </xf>
    <xf numFmtId="0" fontId="19" fillId="0" borderId="0" xfId="0" applyFont="1" applyAlignment="1">
      <alignment horizontal="left" vertical="center" readingOrder="1"/>
    </xf>
    <xf numFmtId="176" fontId="4" fillId="3" borderId="8" xfId="3" applyNumberFormat="1" applyFont="1" applyFill="1" applyBorder="1" applyAlignment="1">
      <alignment horizontal="right" vertical="center"/>
    </xf>
    <xf numFmtId="176" fontId="13" fillId="3" borderId="8" xfId="3" applyNumberFormat="1" applyFont="1" applyFill="1" applyBorder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9" fillId="6" borderId="8" xfId="3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0" fontId="12" fillId="3" borderId="0" xfId="0" applyFont="1" applyFill="1">
      <alignment vertical="center"/>
    </xf>
    <xf numFmtId="0" fontId="0" fillId="3" borderId="0" xfId="0" applyFont="1" applyFill="1">
      <alignment vertical="center"/>
    </xf>
    <xf numFmtId="179" fontId="14" fillId="0" borderId="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5" fillId="6" borderId="5" xfId="0" applyFont="1" applyFill="1" applyBorder="1">
      <alignment vertical="center"/>
    </xf>
    <xf numFmtId="0" fontId="0" fillId="5" borderId="5" xfId="0" applyFill="1" applyBorder="1">
      <alignment vertical="center"/>
    </xf>
    <xf numFmtId="179" fontId="14" fillId="5" borderId="5" xfId="1" applyNumberFormat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6" fillId="5" borderId="21" xfId="3" applyFont="1" applyFill="1" applyBorder="1" applyAlignment="1">
      <alignment horizontal="center" vertical="center"/>
    </xf>
    <xf numFmtId="0" fontId="6" fillId="5" borderId="22" xfId="3" applyFont="1" applyFill="1" applyBorder="1" applyAlignment="1">
      <alignment horizontal="center" vertical="center"/>
    </xf>
    <xf numFmtId="0" fontId="0" fillId="5" borderId="23" xfId="0" applyFill="1" applyBorder="1">
      <alignment vertical="center"/>
    </xf>
    <xf numFmtId="0" fontId="0" fillId="0" borderId="23" xfId="0" applyFill="1" applyBorder="1">
      <alignment vertical="center"/>
    </xf>
    <xf numFmtId="0" fontId="25" fillId="6" borderId="18" xfId="0" applyFont="1" applyFill="1" applyBorder="1">
      <alignment vertical="center"/>
    </xf>
    <xf numFmtId="0" fontId="25" fillId="6" borderId="19" xfId="0" applyFont="1" applyFill="1" applyBorder="1">
      <alignment vertical="center"/>
    </xf>
    <xf numFmtId="0" fontId="0" fillId="5" borderId="19" xfId="0" applyFill="1" applyBorder="1">
      <alignment vertical="center"/>
    </xf>
    <xf numFmtId="179" fontId="14" fillId="5" borderId="19" xfId="1" applyNumberFormat="1" applyFont="1" applyFill="1" applyBorder="1" applyAlignment="1">
      <alignment horizontal="center" vertical="center"/>
    </xf>
    <xf numFmtId="0" fontId="0" fillId="5" borderId="25" xfId="0" applyFill="1" applyBorder="1">
      <alignment vertical="center"/>
    </xf>
    <xf numFmtId="0" fontId="6" fillId="5" borderId="28" xfId="3" applyFont="1" applyFill="1" applyBorder="1" applyAlignment="1">
      <alignment horizontal="center" vertical="center"/>
    </xf>
    <xf numFmtId="0" fontId="25" fillId="6" borderId="16" xfId="0" applyFont="1" applyFill="1" applyBorder="1">
      <alignment vertical="center"/>
    </xf>
    <xf numFmtId="0" fontId="25" fillId="6" borderId="7" xfId="0" applyFont="1" applyFill="1" applyBorder="1">
      <alignment vertical="center"/>
    </xf>
    <xf numFmtId="0" fontId="14" fillId="2" borderId="30" xfId="0" applyFont="1" applyFill="1" applyBorder="1" applyAlignment="1">
      <alignment horizontal="center" vertical="center"/>
    </xf>
    <xf numFmtId="178" fontId="20" fillId="2" borderId="31" xfId="0" applyNumberFormat="1" applyFont="1" applyFill="1" applyBorder="1" applyAlignment="1">
      <alignment horizontal="center" vertical="center"/>
    </xf>
    <xf numFmtId="0" fontId="4" fillId="2" borderId="32" xfId="4" quotePrefix="1" applyFont="1" applyFill="1" applyBorder="1" applyAlignment="1">
      <alignment horizontal="center" vertical="center"/>
    </xf>
    <xf numFmtId="0" fontId="4" fillId="2" borderId="31" xfId="4" quotePrefix="1" applyFont="1" applyFill="1" applyBorder="1" applyAlignment="1">
      <alignment horizontal="center" vertical="center"/>
    </xf>
    <xf numFmtId="0" fontId="4" fillId="8" borderId="31" xfId="4" quotePrefix="1" applyFont="1" applyFill="1" applyBorder="1" applyAlignment="1">
      <alignment horizontal="center" vertical="center"/>
    </xf>
    <xf numFmtId="0" fontId="4" fillId="6" borderId="31" xfId="4" quotePrefix="1" applyFont="1" applyFill="1" applyBorder="1" applyAlignment="1">
      <alignment horizontal="center" vertical="center"/>
    </xf>
    <xf numFmtId="177" fontId="13" fillId="2" borderId="34" xfId="2" applyNumberFormat="1" applyFont="1" applyFill="1" applyBorder="1" applyAlignment="1">
      <alignment horizontal="center" vertical="center"/>
    </xf>
    <xf numFmtId="177" fontId="13" fillId="2" borderId="35" xfId="2" applyNumberFormat="1" applyFont="1" applyFill="1" applyBorder="1" applyAlignment="1">
      <alignment horizontal="center" vertical="center"/>
    </xf>
    <xf numFmtId="41" fontId="14" fillId="6" borderId="5" xfId="1" applyFont="1" applyFill="1" applyBorder="1" applyAlignment="1">
      <alignment horizontal="center" vertical="center"/>
    </xf>
    <xf numFmtId="179" fontId="14" fillId="6" borderId="5" xfId="1" applyNumberFormat="1" applyFont="1" applyFill="1" applyBorder="1" applyAlignment="1">
      <alignment horizontal="center" vertical="center"/>
    </xf>
    <xf numFmtId="41" fontId="14" fillId="6" borderId="23" xfId="1" applyFont="1" applyFill="1" applyBorder="1" applyAlignment="1">
      <alignment horizontal="center" vertical="center"/>
    </xf>
    <xf numFmtId="179" fontId="14" fillId="6" borderId="23" xfId="1" applyNumberFormat="1" applyFont="1" applyFill="1" applyBorder="1" applyAlignment="1">
      <alignment horizontal="center" vertical="center"/>
    </xf>
    <xf numFmtId="41" fontId="14" fillId="2" borderId="7" xfId="1" applyFont="1" applyFill="1" applyBorder="1" applyAlignment="1">
      <alignment horizontal="center" vertical="center"/>
    </xf>
    <xf numFmtId="179" fontId="14" fillId="2" borderId="7" xfId="1" applyNumberFormat="1" applyFont="1" applyFill="1" applyBorder="1" applyAlignment="1">
      <alignment horizontal="center" vertical="center"/>
    </xf>
    <xf numFmtId="41" fontId="14" fillId="2" borderId="5" xfId="1" applyFont="1" applyFill="1" applyBorder="1" applyAlignment="1">
      <alignment horizontal="center" vertical="center"/>
    </xf>
    <xf numFmtId="179" fontId="14" fillId="2" borderId="5" xfId="1" applyNumberFormat="1" applyFont="1" applyFill="1" applyBorder="1" applyAlignment="1">
      <alignment horizontal="center" vertical="center"/>
    </xf>
    <xf numFmtId="41" fontId="26" fillId="0" borderId="0" xfId="1" applyFont="1" applyFill="1" applyBorder="1" applyAlignment="1">
      <alignment horizontal="left" vertical="center"/>
    </xf>
    <xf numFmtId="49" fontId="27" fillId="0" borderId="0" xfId="1" applyNumberFormat="1" applyFont="1" applyFill="1" applyBorder="1" applyAlignment="1">
      <alignment horizontal="center" vertical="center"/>
    </xf>
    <xf numFmtId="9" fontId="27" fillId="0" borderId="0" xfId="2" applyFont="1" applyFill="1" applyBorder="1" applyAlignment="1">
      <alignment horizontal="center" vertical="center"/>
    </xf>
    <xf numFmtId="180" fontId="27" fillId="0" borderId="0" xfId="1" applyNumberFormat="1" applyFont="1" applyFill="1" applyBorder="1" applyAlignment="1">
      <alignment horizontal="center" vertical="center"/>
    </xf>
    <xf numFmtId="181" fontId="28" fillId="9" borderId="40" xfId="2" applyNumberFormat="1" applyFont="1" applyFill="1" applyBorder="1" applyAlignment="1">
      <alignment horizontal="center" vertical="center" wrapText="1"/>
    </xf>
    <xf numFmtId="9" fontId="28" fillId="9" borderId="41" xfId="2" applyFont="1" applyFill="1" applyBorder="1" applyAlignment="1">
      <alignment horizontal="center" vertical="center" wrapText="1"/>
    </xf>
    <xf numFmtId="9" fontId="28" fillId="9" borderId="42" xfId="2" applyFont="1" applyFill="1" applyBorder="1" applyAlignment="1">
      <alignment horizontal="center" vertical="center" wrapText="1"/>
    </xf>
    <xf numFmtId="9" fontId="28" fillId="9" borderId="43" xfId="2" applyFont="1" applyFill="1" applyBorder="1" applyAlignment="1">
      <alignment horizontal="center" vertical="center" wrapText="1"/>
    </xf>
    <xf numFmtId="181" fontId="28" fillId="9" borderId="41" xfId="2" applyNumberFormat="1" applyFont="1" applyFill="1" applyBorder="1" applyAlignment="1">
      <alignment horizontal="center" vertical="center" wrapText="1"/>
    </xf>
    <xf numFmtId="9" fontId="28" fillId="9" borderId="44" xfId="2" applyFont="1" applyFill="1" applyBorder="1" applyAlignment="1">
      <alignment horizontal="center" vertical="center" wrapText="1"/>
    </xf>
    <xf numFmtId="41" fontId="26" fillId="7" borderId="5" xfId="1" applyFont="1" applyFill="1" applyBorder="1" applyAlignment="1">
      <alignment horizontal="left" vertical="center"/>
    </xf>
    <xf numFmtId="41" fontId="27" fillId="0" borderId="0" xfId="1" applyNumberFormat="1" applyFont="1" applyFill="1" applyBorder="1" applyAlignment="1">
      <alignment horizontal="center" vertical="center"/>
    </xf>
    <xf numFmtId="41" fontId="27" fillId="0" borderId="0" xfId="2" applyNumberFormat="1" applyFont="1" applyFill="1" applyBorder="1" applyAlignment="1">
      <alignment horizontal="center" vertical="center"/>
    </xf>
    <xf numFmtId="41" fontId="27" fillId="0" borderId="0" xfId="2" applyNumberFormat="1" applyFont="1" applyFill="1" applyBorder="1" applyAlignment="1">
      <alignment horizontal="left" vertical="center"/>
    </xf>
    <xf numFmtId="182" fontId="29" fillId="0" borderId="5" xfId="0" applyNumberFormat="1" applyFont="1" applyFill="1" applyBorder="1" applyAlignment="1">
      <alignment horizontal="left" vertical="center" wrapText="1"/>
    </xf>
    <xf numFmtId="182" fontId="26" fillId="6" borderId="5" xfId="1" applyNumberFormat="1" applyFont="1" applyFill="1" applyBorder="1" applyAlignment="1">
      <alignment horizontal="center" vertical="center"/>
    </xf>
    <xf numFmtId="182" fontId="26" fillId="6" borderId="5" xfId="0" applyNumberFormat="1" applyFont="1" applyFill="1" applyBorder="1" applyAlignment="1">
      <alignment horizontal="center" vertical="center"/>
    </xf>
    <xf numFmtId="182" fontId="26" fillId="6" borderId="5" xfId="2" applyNumberFormat="1" applyFont="1" applyFill="1" applyBorder="1" applyAlignment="1">
      <alignment horizontal="center" vertical="center"/>
    </xf>
    <xf numFmtId="182" fontId="30" fillId="0" borderId="5" xfId="0" applyNumberFormat="1" applyFont="1" applyFill="1" applyBorder="1" applyAlignment="1">
      <alignment horizontal="left" vertical="center"/>
    </xf>
    <xf numFmtId="182" fontId="30" fillId="0" borderId="5" xfId="1" applyNumberFormat="1" applyFont="1" applyFill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20" fillId="2" borderId="33" xfId="0" applyNumberFormat="1" applyFont="1" applyFill="1" applyBorder="1" applyAlignment="1">
      <alignment horizontal="center" vertical="center"/>
    </xf>
    <xf numFmtId="179" fontId="14" fillId="2" borderId="14" xfId="1" applyNumberFormat="1" applyFont="1" applyFill="1" applyBorder="1" applyAlignment="1">
      <alignment horizontal="center" vertical="center"/>
    </xf>
    <xf numFmtId="179" fontId="14" fillId="6" borderId="18" xfId="1" applyNumberFormat="1" applyFont="1" applyFill="1" applyBorder="1" applyAlignment="1">
      <alignment horizontal="center" vertical="center"/>
    </xf>
    <xf numFmtId="179" fontId="14" fillId="2" borderId="18" xfId="1" applyNumberFormat="1" applyFont="1" applyFill="1" applyBorder="1" applyAlignment="1">
      <alignment horizontal="center" vertical="center"/>
    </xf>
    <xf numFmtId="179" fontId="14" fillId="6" borderId="24" xfId="1" applyNumberFormat="1" applyFont="1" applyFill="1" applyBorder="1" applyAlignment="1">
      <alignment horizontal="center" vertical="center"/>
    </xf>
    <xf numFmtId="0" fontId="4" fillId="6" borderId="37" xfId="4" quotePrefix="1" applyFont="1" applyFill="1" applyBorder="1" applyAlignment="1">
      <alignment horizontal="center" vertical="center"/>
    </xf>
    <xf numFmtId="0" fontId="25" fillId="6" borderId="38" xfId="0" applyFont="1" applyFill="1" applyBorder="1">
      <alignment vertical="center"/>
    </xf>
    <xf numFmtId="0" fontId="0" fillId="5" borderId="39" xfId="0" applyFill="1" applyBorder="1">
      <alignment vertical="center"/>
    </xf>
    <xf numFmtId="0" fontId="25" fillId="6" borderId="39" xfId="0" applyFont="1" applyFill="1" applyBorder="1">
      <alignment vertical="center"/>
    </xf>
    <xf numFmtId="179" fontId="14" fillId="5" borderId="39" xfId="1" applyNumberFormat="1" applyFont="1" applyFill="1" applyBorder="1" applyAlignment="1">
      <alignment horizontal="center" vertical="center"/>
    </xf>
    <xf numFmtId="0" fontId="0" fillId="5" borderId="27" xfId="0" applyFill="1" applyBorder="1">
      <alignment vertical="center"/>
    </xf>
    <xf numFmtId="182" fontId="33" fillId="4" borderId="20" xfId="1" applyNumberFormat="1" applyFont="1" applyFill="1" applyBorder="1" applyAlignment="1">
      <alignment horizontal="right" vertical="center"/>
    </xf>
    <xf numFmtId="9" fontId="33" fillId="4" borderId="20" xfId="2" applyNumberFormat="1" applyFont="1" applyFill="1" applyBorder="1" applyAlignment="1">
      <alignment horizontal="center" vertical="center"/>
    </xf>
    <xf numFmtId="9" fontId="33" fillId="4" borderId="20" xfId="2" applyFont="1" applyFill="1" applyBorder="1" applyAlignment="1">
      <alignment horizontal="center" vertical="center" wrapText="1"/>
    </xf>
    <xf numFmtId="182" fontId="33" fillId="4" borderId="18" xfId="1" applyNumberFormat="1" applyFont="1" applyFill="1" applyBorder="1" applyAlignment="1">
      <alignment horizontal="right" vertical="center"/>
    </xf>
    <xf numFmtId="183" fontId="33" fillId="4" borderId="20" xfId="2" applyNumberFormat="1" applyFont="1" applyFill="1" applyBorder="1" applyAlignment="1">
      <alignment horizontal="center" vertical="center"/>
    </xf>
    <xf numFmtId="183" fontId="33" fillId="4" borderId="20" xfId="2" applyNumberFormat="1" applyFont="1" applyFill="1" applyBorder="1" applyAlignment="1">
      <alignment horizontal="center" vertical="center" wrapText="1"/>
    </xf>
    <xf numFmtId="182" fontId="33" fillId="4" borderId="19" xfId="1" applyNumberFormat="1" applyFont="1" applyFill="1" applyBorder="1" applyAlignment="1">
      <alignment horizontal="right" vertical="center"/>
    </xf>
    <xf numFmtId="0" fontId="34" fillId="0" borderId="0" xfId="0" applyFont="1">
      <alignment vertical="center"/>
    </xf>
    <xf numFmtId="176" fontId="4" fillId="3" borderId="49" xfId="3" applyNumberFormat="1" applyFont="1" applyFill="1" applyBorder="1" applyAlignment="1">
      <alignment horizontal="right" vertical="center"/>
    </xf>
    <xf numFmtId="176" fontId="13" fillId="3" borderId="49" xfId="3" applyNumberFormat="1" applyFont="1" applyFill="1" applyBorder="1">
      <alignment vertical="center"/>
    </xf>
    <xf numFmtId="176" fontId="9" fillId="6" borderId="49" xfId="3" applyNumberFormat="1" applyFont="1" applyFill="1" applyBorder="1" applyAlignment="1">
      <alignment horizontal="right" vertical="center"/>
    </xf>
    <xf numFmtId="176" fontId="4" fillId="3" borderId="52" xfId="3" applyNumberFormat="1" applyFont="1" applyFill="1" applyBorder="1" applyAlignment="1">
      <alignment horizontal="right" vertical="center"/>
    </xf>
    <xf numFmtId="176" fontId="13" fillId="3" borderId="52" xfId="3" applyNumberFormat="1" applyFont="1" applyFill="1" applyBorder="1">
      <alignment vertical="center"/>
    </xf>
    <xf numFmtId="176" fontId="9" fillId="6" borderId="52" xfId="3" applyNumberFormat="1" applyFont="1" applyFill="1" applyBorder="1" applyAlignment="1">
      <alignment horizontal="right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1" xfId="0" quotePrefix="1" applyFill="1" applyBorder="1" applyAlignment="1">
      <alignment horizontal="center" vertical="center"/>
    </xf>
    <xf numFmtId="41" fontId="9" fillId="5" borderId="54" xfId="1" applyFont="1" applyFill="1" applyBorder="1" applyAlignment="1">
      <alignment horizontal="right" vertical="center"/>
    </xf>
    <xf numFmtId="177" fontId="9" fillId="6" borderId="5" xfId="2" applyNumberFormat="1" applyFont="1" applyFill="1" applyBorder="1" applyAlignment="1">
      <alignment horizontal="right" vertical="center"/>
    </xf>
    <xf numFmtId="41" fontId="9" fillId="6" borderId="5" xfId="1" applyFont="1" applyFill="1" applyBorder="1" applyAlignment="1">
      <alignment horizontal="right" vertical="center"/>
    </xf>
    <xf numFmtId="179" fontId="14" fillId="2" borderId="55" xfId="1" applyNumberFormat="1" applyFont="1" applyFill="1" applyBorder="1" applyAlignment="1">
      <alignment horizontal="center" vertical="center"/>
    </xf>
    <xf numFmtId="0" fontId="4" fillId="2" borderId="37" xfId="4" quotePrefix="1" applyFont="1" applyFill="1" applyBorder="1" applyAlignment="1">
      <alignment horizontal="center" vertical="center"/>
    </xf>
    <xf numFmtId="179" fontId="14" fillId="2" borderId="57" xfId="1" applyNumberFormat="1" applyFont="1" applyFill="1" applyBorder="1" applyAlignment="1">
      <alignment horizontal="center" vertical="center"/>
    </xf>
    <xf numFmtId="178" fontId="20" fillId="2" borderId="46" xfId="0" quotePrefix="1" applyNumberFormat="1" applyFont="1" applyFill="1" applyBorder="1" applyAlignment="1">
      <alignment horizontal="center" vertical="center"/>
    </xf>
    <xf numFmtId="0" fontId="25" fillId="6" borderId="58" xfId="0" applyFont="1" applyFill="1" applyBorder="1">
      <alignment vertical="center"/>
    </xf>
    <xf numFmtId="179" fontId="14" fillId="2" borderId="58" xfId="1" applyNumberFormat="1" applyFont="1" applyFill="1" applyBorder="1" applyAlignment="1">
      <alignment horizontal="center" vertical="center"/>
    </xf>
    <xf numFmtId="179" fontId="14" fillId="6" borderId="59" xfId="1" applyNumberFormat="1" applyFont="1" applyFill="1" applyBorder="1" applyAlignment="1">
      <alignment horizontal="center" vertical="center"/>
    </xf>
    <xf numFmtId="179" fontId="14" fillId="2" borderId="59" xfId="1" applyNumberFormat="1" applyFont="1" applyFill="1" applyBorder="1" applyAlignment="1">
      <alignment horizontal="center" vertical="center"/>
    </xf>
    <xf numFmtId="179" fontId="14" fillId="6" borderId="60" xfId="1" applyNumberFormat="1" applyFont="1" applyFill="1" applyBorder="1" applyAlignment="1">
      <alignment horizontal="center" vertical="center"/>
    </xf>
    <xf numFmtId="179" fontId="14" fillId="5" borderId="59" xfId="1" applyNumberFormat="1" applyFont="1" applyFill="1" applyBorder="1" applyAlignment="1">
      <alignment horizontal="center" vertical="center"/>
    </xf>
    <xf numFmtId="0" fontId="0" fillId="5" borderId="59" xfId="0" applyFill="1" applyBorder="1">
      <alignment vertical="center"/>
    </xf>
    <xf numFmtId="0" fontId="0" fillId="5" borderId="60" xfId="0" applyFill="1" applyBorder="1">
      <alignment vertical="center"/>
    </xf>
    <xf numFmtId="0" fontId="4" fillId="8" borderId="30" xfId="4" quotePrefix="1" applyFont="1" applyFill="1" applyBorder="1" applyAlignment="1">
      <alignment horizontal="center" vertical="center"/>
    </xf>
    <xf numFmtId="0" fontId="25" fillId="6" borderId="21" xfId="0" applyFont="1" applyFill="1" applyBorder="1">
      <alignment vertical="center"/>
    </xf>
    <xf numFmtId="0" fontId="4" fillId="6" borderId="32" xfId="4" quotePrefix="1" applyFont="1" applyFill="1" applyBorder="1" applyAlignment="1">
      <alignment horizontal="center" vertical="center"/>
    </xf>
    <xf numFmtId="0" fontId="4" fillId="8" borderId="46" xfId="4" quotePrefix="1" applyFont="1" applyFill="1" applyBorder="1" applyAlignment="1">
      <alignment horizontal="center" vertical="center"/>
    </xf>
    <xf numFmtId="0" fontId="25" fillId="6" borderId="59" xfId="0" applyFont="1" applyFill="1" applyBorder="1">
      <alignment vertical="center"/>
    </xf>
    <xf numFmtId="0" fontId="4" fillId="2" borderId="33" xfId="4" quotePrefix="1" applyFont="1" applyFill="1" applyBorder="1" applyAlignment="1">
      <alignment horizontal="center" vertical="center"/>
    </xf>
    <xf numFmtId="0" fontId="4" fillId="8" borderId="37" xfId="4" quotePrefix="1" applyFont="1" applyFill="1" applyBorder="1" applyAlignment="1">
      <alignment horizontal="center" vertical="center"/>
    </xf>
    <xf numFmtId="0" fontId="0" fillId="0" borderId="39" xfId="0" applyFill="1" applyBorder="1">
      <alignment vertical="center"/>
    </xf>
    <xf numFmtId="179" fontId="14" fillId="0" borderId="39" xfId="1" applyNumberFormat="1" applyFont="1" applyFill="1" applyBorder="1" applyAlignment="1">
      <alignment horizontal="center" vertical="center"/>
    </xf>
    <xf numFmtId="0" fontId="0" fillId="0" borderId="27" xfId="0" applyFill="1" applyBorder="1">
      <alignment vertical="center"/>
    </xf>
    <xf numFmtId="0" fontId="4" fillId="8" borderId="32" xfId="4" quotePrefix="1" applyFont="1" applyFill="1" applyBorder="1" applyAlignment="1">
      <alignment horizontal="center" vertical="center"/>
    </xf>
    <xf numFmtId="0" fontId="4" fillId="2" borderId="46" xfId="4" quotePrefix="1" applyFont="1" applyFill="1" applyBorder="1" applyAlignment="1">
      <alignment horizontal="center" vertical="center"/>
    </xf>
    <xf numFmtId="0" fontId="0" fillId="5" borderId="58" xfId="0" applyFill="1" applyBorder="1">
      <alignment vertical="center"/>
    </xf>
    <xf numFmtId="177" fontId="13" fillId="2" borderId="46" xfId="2" applyNumberFormat="1" applyFont="1" applyFill="1" applyBorder="1" applyAlignment="1">
      <alignment horizontal="center" vertical="center"/>
    </xf>
    <xf numFmtId="0" fontId="25" fillId="0" borderId="7" xfId="0" applyFont="1" applyFill="1" applyBorder="1">
      <alignment vertical="center"/>
    </xf>
    <xf numFmtId="0" fontId="25" fillId="0" borderId="38" xfId="0" applyFont="1" applyFill="1" applyBorder="1">
      <alignment vertical="center"/>
    </xf>
    <xf numFmtId="0" fontId="25" fillId="0" borderId="5" xfId="0" applyFont="1" applyFill="1" applyBorder="1">
      <alignment vertical="center"/>
    </xf>
    <xf numFmtId="0" fontId="25" fillId="0" borderId="39" xfId="0" applyFont="1" applyFill="1" applyBorder="1">
      <alignment vertical="center"/>
    </xf>
    <xf numFmtId="0" fontId="31" fillId="6" borderId="0" xfId="0" applyFont="1" applyFill="1" applyAlignment="1">
      <alignment horizontal="left" vertical="center"/>
    </xf>
    <xf numFmtId="0" fontId="0" fillId="2" borderId="32" xfId="0" applyFill="1" applyBorder="1" applyAlignment="1">
      <alignment horizontal="center" vertical="center"/>
    </xf>
    <xf numFmtId="0" fontId="39" fillId="0" borderId="0" xfId="0" applyFont="1" applyBorder="1">
      <alignment vertical="center"/>
    </xf>
    <xf numFmtId="0" fontId="0" fillId="0" borderId="0" xfId="0" applyBorder="1">
      <alignment vertical="center"/>
    </xf>
    <xf numFmtId="0" fontId="32" fillId="3" borderId="0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9" fontId="37" fillId="5" borderId="5" xfId="2" applyFont="1" applyFill="1" applyBorder="1" applyAlignment="1">
      <alignment horizontal="center" vertical="center"/>
    </xf>
    <xf numFmtId="0" fontId="35" fillId="11" borderId="5" xfId="0" applyFont="1" applyFill="1" applyBorder="1">
      <alignment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41" fontId="14" fillId="13" borderId="5" xfId="1" applyFont="1" applyFill="1" applyBorder="1" applyAlignment="1">
      <alignment horizontal="center" vertical="center"/>
    </xf>
    <xf numFmtId="179" fontId="14" fillId="13" borderId="5" xfId="1" applyNumberFormat="1" applyFont="1" applyFill="1" applyBorder="1" applyAlignment="1">
      <alignment horizontal="center" vertical="center"/>
    </xf>
    <xf numFmtId="0" fontId="31" fillId="6" borderId="18" xfId="0" applyFont="1" applyFill="1" applyBorder="1" applyAlignment="1">
      <alignment horizontal="left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0" fillId="0" borderId="10" xfId="0" applyBorder="1">
      <alignment vertical="center"/>
    </xf>
    <xf numFmtId="0" fontId="41" fillId="0" borderId="0" xfId="0" applyFont="1">
      <alignment vertical="center"/>
    </xf>
    <xf numFmtId="0" fontId="41" fillId="6" borderId="9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center" vertical="center"/>
    </xf>
    <xf numFmtId="0" fontId="41" fillId="6" borderId="10" xfId="0" applyFont="1" applyFill="1" applyBorder="1">
      <alignment vertical="center"/>
    </xf>
    <xf numFmtId="0" fontId="41" fillId="6" borderId="11" xfId="0" applyFont="1" applyFill="1" applyBorder="1">
      <alignment vertical="center"/>
    </xf>
    <xf numFmtId="0" fontId="41" fillId="6" borderId="12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horizontal="center" vertical="center"/>
    </xf>
    <xf numFmtId="0" fontId="41" fillId="6" borderId="0" xfId="0" applyFont="1" applyFill="1" applyBorder="1">
      <alignment vertical="center"/>
    </xf>
    <xf numFmtId="0" fontId="41" fillId="6" borderId="13" xfId="0" applyFont="1" applyFill="1" applyBorder="1">
      <alignment vertical="center"/>
    </xf>
    <xf numFmtId="0" fontId="41" fillId="6" borderId="14" xfId="0" applyFont="1" applyFill="1" applyBorder="1" applyAlignment="1">
      <alignment horizontal="left" vertical="center"/>
    </xf>
    <xf numFmtId="0" fontId="41" fillId="6" borderId="15" xfId="0" applyFont="1" applyFill="1" applyBorder="1" applyAlignment="1">
      <alignment horizontal="center" vertical="center"/>
    </xf>
    <xf numFmtId="0" fontId="41" fillId="6" borderId="15" xfId="0" applyFont="1" applyFill="1" applyBorder="1">
      <alignment vertical="center"/>
    </xf>
    <xf numFmtId="0" fontId="41" fillId="6" borderId="16" xfId="0" applyFont="1" applyFill="1" applyBorder="1">
      <alignment vertical="center"/>
    </xf>
    <xf numFmtId="0" fontId="41" fillId="6" borderId="9" xfId="0" applyFont="1" applyFill="1" applyBorder="1" applyAlignment="1">
      <alignment horizontal="left" vertical="center" readingOrder="1"/>
    </xf>
    <xf numFmtId="0" fontId="41" fillId="6" borderId="12" xfId="0" applyFont="1" applyFill="1" applyBorder="1" applyAlignment="1">
      <alignment horizontal="left" vertical="center" readingOrder="1"/>
    </xf>
    <xf numFmtId="0" fontId="41" fillId="6" borderId="14" xfId="0" applyFont="1" applyFill="1" applyBorder="1" applyAlignment="1">
      <alignment horizontal="left" vertical="center" readingOrder="1"/>
    </xf>
    <xf numFmtId="9" fontId="29" fillId="5" borderId="5" xfId="2" applyFont="1" applyFill="1" applyBorder="1" applyAlignment="1">
      <alignment horizontal="center" vertical="center"/>
    </xf>
    <xf numFmtId="9" fontId="42" fillId="5" borderId="5" xfId="2" applyFont="1" applyFill="1" applyBorder="1" applyAlignment="1">
      <alignment horizontal="center" vertical="center"/>
    </xf>
    <xf numFmtId="0" fontId="26" fillId="13" borderId="7" xfId="0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vertical="center" wrapText="1"/>
    </xf>
    <xf numFmtId="0" fontId="29" fillId="5" borderId="5" xfId="0" applyFont="1" applyFill="1" applyBorder="1" applyAlignment="1">
      <alignment vertical="center" wrapText="1"/>
    </xf>
    <xf numFmtId="178" fontId="20" fillId="2" borderId="6" xfId="0" quotePrefix="1" applyNumberFormat="1" applyFont="1" applyFill="1" applyBorder="1" applyAlignment="1">
      <alignment horizontal="center" vertical="center"/>
    </xf>
    <xf numFmtId="9" fontId="29" fillId="5" borderId="7" xfId="2" applyFont="1" applyFill="1" applyBorder="1" applyAlignment="1">
      <alignment horizontal="center" vertical="center"/>
    </xf>
    <xf numFmtId="179" fontId="29" fillId="5" borderId="7" xfId="1" applyNumberFormat="1" applyFont="1" applyFill="1" applyBorder="1" applyAlignment="1">
      <alignment vertical="center" wrapText="1"/>
    </xf>
    <xf numFmtId="0" fontId="35" fillId="11" borderId="7" xfId="0" applyFont="1" applyFill="1" applyBorder="1">
      <alignment vertical="center"/>
    </xf>
    <xf numFmtId="0" fontId="6" fillId="5" borderId="30" xfId="3" applyFont="1" applyFill="1" applyBorder="1" applyAlignment="1">
      <alignment horizontal="center" vertical="center"/>
    </xf>
    <xf numFmtId="41" fontId="14" fillId="6" borderId="31" xfId="1" applyFont="1" applyFill="1" applyBorder="1" applyAlignment="1">
      <alignment horizontal="center" vertical="center"/>
    </xf>
    <xf numFmtId="179" fontId="14" fillId="6" borderId="31" xfId="1" applyNumberFormat="1" applyFont="1" applyFill="1" applyBorder="1" applyAlignment="1">
      <alignment horizontal="center" vertical="center"/>
    </xf>
    <xf numFmtId="179" fontId="29" fillId="5" borderId="31" xfId="1" applyNumberFormat="1" applyFont="1" applyFill="1" applyBorder="1" applyAlignment="1">
      <alignment vertical="center" wrapText="1"/>
    </xf>
    <xf numFmtId="0" fontId="14" fillId="11" borderId="45" xfId="0" applyFont="1" applyFill="1" applyBorder="1" applyAlignment="1">
      <alignment horizontal="center" vertical="center"/>
    </xf>
    <xf numFmtId="0" fontId="14" fillId="11" borderId="36" xfId="0" applyFont="1" applyFill="1" applyBorder="1" applyAlignment="1">
      <alignment horizontal="center" vertical="center"/>
    </xf>
    <xf numFmtId="178" fontId="20" fillId="2" borderId="67" xfId="0" quotePrefix="1" applyNumberFormat="1" applyFont="1" applyFill="1" applyBorder="1" applyAlignment="1">
      <alignment horizontal="center" vertical="center"/>
    </xf>
    <xf numFmtId="179" fontId="36" fillId="11" borderId="39" xfId="1" applyNumberFormat="1" applyFont="1" applyFill="1" applyBorder="1" applyAlignment="1">
      <alignment horizontal="left" vertical="center" wrapText="1"/>
    </xf>
    <xf numFmtId="0" fontId="35" fillId="11" borderId="23" xfId="0" applyFont="1" applyFill="1" applyBorder="1">
      <alignment vertical="center"/>
    </xf>
    <xf numFmtId="179" fontId="36" fillId="11" borderId="27" xfId="1" applyNumberFormat="1" applyFont="1" applyFill="1" applyBorder="1" applyAlignment="1">
      <alignment horizontal="left" vertical="center" wrapText="1"/>
    </xf>
    <xf numFmtId="179" fontId="36" fillId="11" borderId="38" xfId="1" applyNumberFormat="1" applyFont="1" applyFill="1" applyBorder="1" applyAlignment="1">
      <alignment horizontal="left" vertical="center" wrapText="1"/>
    </xf>
    <xf numFmtId="41" fontId="14" fillId="2" borderId="23" xfId="1" applyFont="1" applyFill="1" applyBorder="1" applyAlignment="1">
      <alignment horizontal="center" vertical="center"/>
    </xf>
    <xf numFmtId="179" fontId="14" fillId="2" borderId="23" xfId="1" applyNumberFormat="1" applyFont="1" applyFill="1" applyBorder="1" applyAlignment="1">
      <alignment horizontal="center" vertical="center"/>
    </xf>
    <xf numFmtId="9" fontId="37" fillId="5" borderId="23" xfId="2" applyFont="1" applyFill="1" applyBorder="1" applyAlignment="1">
      <alignment horizontal="center" vertical="center"/>
    </xf>
    <xf numFmtId="0" fontId="26" fillId="12" borderId="7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 wrapText="1"/>
    </xf>
    <xf numFmtId="41" fontId="14" fillId="4" borderId="5" xfId="1" applyFont="1" applyFill="1" applyBorder="1" applyAlignment="1">
      <alignment horizontal="center" vertical="center"/>
    </xf>
    <xf numFmtId="179" fontId="14" fillId="4" borderId="59" xfId="1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 readingOrder="1"/>
    </xf>
    <xf numFmtId="41" fontId="33" fillId="4" borderId="18" xfId="1" applyFont="1" applyFill="1" applyBorder="1" applyAlignment="1">
      <alignment horizontal="center" vertical="center"/>
    </xf>
    <xf numFmtId="41" fontId="33" fillId="4" borderId="19" xfId="1" applyFont="1" applyFill="1" applyBorder="1" applyAlignment="1">
      <alignment horizontal="center" vertical="center"/>
    </xf>
    <xf numFmtId="0" fontId="38" fillId="6" borderId="56" xfId="0" applyFont="1" applyFill="1" applyBorder="1" applyAlignment="1">
      <alignment horizontal="center" vertical="center"/>
    </xf>
    <xf numFmtId="0" fontId="38" fillId="6" borderId="45" xfId="0" applyFont="1" applyFill="1" applyBorder="1" applyAlignment="1">
      <alignment horizontal="center" vertical="center"/>
    </xf>
    <xf numFmtId="0" fontId="38" fillId="6" borderId="36" xfId="0" applyFont="1" applyFill="1" applyBorder="1" applyAlignment="1">
      <alignment horizontal="center" vertical="center"/>
    </xf>
    <xf numFmtId="9" fontId="28" fillId="9" borderId="9" xfId="2" applyFont="1" applyFill="1" applyBorder="1" applyAlignment="1">
      <alignment horizontal="center" vertical="center" wrapText="1"/>
    </xf>
    <xf numFmtId="9" fontId="28" fillId="9" borderId="11" xfId="2" applyFont="1" applyFill="1" applyBorder="1" applyAlignment="1">
      <alignment horizontal="center" vertical="center" wrapText="1"/>
    </xf>
    <xf numFmtId="9" fontId="28" fillId="9" borderId="12" xfId="2" applyFont="1" applyFill="1" applyBorder="1" applyAlignment="1">
      <alignment horizontal="center" vertical="center" wrapText="1"/>
    </xf>
    <xf numFmtId="9" fontId="28" fillId="9" borderId="13" xfId="2" applyFont="1" applyFill="1" applyBorder="1" applyAlignment="1">
      <alignment horizontal="center" vertical="center" wrapText="1"/>
    </xf>
    <xf numFmtId="181" fontId="28" fillId="9" borderId="20" xfId="2" applyNumberFormat="1" applyFont="1" applyFill="1" applyBorder="1" applyAlignment="1">
      <alignment horizontal="center" vertical="center" wrapText="1"/>
    </xf>
    <xf numFmtId="181" fontId="28" fillId="9" borderId="18" xfId="2" applyNumberFormat="1" applyFont="1" applyFill="1" applyBorder="1" applyAlignment="1">
      <alignment horizontal="center" vertical="center" wrapText="1"/>
    </xf>
    <xf numFmtId="181" fontId="28" fillId="9" borderId="19" xfId="2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79" fontId="37" fillId="11" borderId="7" xfId="1" applyNumberFormat="1" applyFont="1" applyFill="1" applyBorder="1" applyAlignment="1">
      <alignment horizontal="left" vertical="center" wrapText="1"/>
    </xf>
    <xf numFmtId="179" fontId="37" fillId="11" borderId="38" xfId="1" applyNumberFormat="1" applyFont="1" applyFill="1" applyBorder="1" applyAlignment="1">
      <alignment horizontal="left" vertical="center" wrapText="1"/>
    </xf>
    <xf numFmtId="0" fontId="14" fillId="2" borderId="63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178" fontId="20" fillId="2" borderId="64" xfId="0" applyNumberFormat="1" applyFont="1" applyFill="1" applyBorder="1" applyAlignment="1">
      <alignment horizontal="center" vertical="center"/>
    </xf>
    <xf numFmtId="178" fontId="20" fillId="2" borderId="6" xfId="0" applyNumberFormat="1" applyFont="1" applyFill="1" applyBorder="1" applyAlignment="1">
      <alignment horizontal="center" vertical="center"/>
    </xf>
    <xf numFmtId="0" fontId="40" fillId="2" borderId="64" xfId="0" applyFont="1" applyFill="1" applyBorder="1" applyAlignment="1">
      <alignment horizontal="center" vertical="center"/>
    </xf>
    <xf numFmtId="0" fontId="37" fillId="2" borderId="64" xfId="0" applyFont="1" applyFill="1" applyBorder="1" applyAlignment="1">
      <alignment horizontal="center" vertical="center"/>
    </xf>
    <xf numFmtId="0" fontId="37" fillId="2" borderId="65" xfId="0" applyFont="1" applyFill="1" applyBorder="1" applyAlignment="1">
      <alignment horizontal="center" vertical="center"/>
    </xf>
    <xf numFmtId="0" fontId="37" fillId="2" borderId="66" xfId="0" applyFont="1" applyFill="1" applyBorder="1" applyAlignment="1">
      <alignment horizontal="center" vertical="center"/>
    </xf>
    <xf numFmtId="0" fontId="37" fillId="2" borderId="68" xfId="0" applyFont="1" applyFill="1" applyBorder="1" applyAlignment="1">
      <alignment horizontal="center" vertical="center"/>
    </xf>
    <xf numFmtId="179" fontId="37" fillId="11" borderId="31" xfId="1" applyNumberFormat="1" applyFont="1" applyFill="1" applyBorder="1" applyAlignment="1">
      <alignment horizontal="left" vertical="center" wrapText="1"/>
    </xf>
    <xf numFmtId="179" fontId="37" fillId="11" borderId="37" xfId="1" applyNumberFormat="1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center" vertical="center" wrapText="1" readingOrder="1"/>
    </xf>
    <xf numFmtId="0" fontId="10" fillId="0" borderId="0" xfId="0" applyFont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3" borderId="7" xfId="0" applyFont="1" applyFill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center" vertical="center" wrapText="1" readingOrder="1"/>
    </xf>
    <xf numFmtId="0" fontId="16" fillId="2" borderId="5" xfId="0" applyFont="1" applyFill="1" applyBorder="1" applyAlignment="1">
      <alignment horizontal="center" vertical="center" wrapText="1" readingOrder="1"/>
    </xf>
    <xf numFmtId="0" fontId="12" fillId="3" borderId="5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 readingOrder="1"/>
    </xf>
    <xf numFmtId="0" fontId="16" fillId="2" borderId="19" xfId="0" applyFont="1" applyFill="1" applyBorder="1" applyAlignment="1">
      <alignment horizontal="center" vertical="center" wrapText="1" readingOrder="1"/>
    </xf>
    <xf numFmtId="0" fontId="32" fillId="14" borderId="56" xfId="0" applyFont="1" applyFill="1" applyBorder="1" applyAlignment="1">
      <alignment horizontal="left" vertical="center"/>
    </xf>
    <xf numFmtId="0" fontId="32" fillId="14" borderId="36" xfId="0" applyFont="1" applyFill="1" applyBorder="1" applyAlignment="1">
      <alignment horizontal="left" vertical="center"/>
    </xf>
    <xf numFmtId="0" fontId="32" fillId="3" borderId="0" xfId="0" applyFont="1" applyFill="1" applyBorder="1" applyAlignment="1">
      <alignment horizontal="left" vertical="top" wrapText="1"/>
    </xf>
    <xf numFmtId="0" fontId="32" fillId="10" borderId="56" xfId="0" applyFont="1" applyFill="1" applyBorder="1" applyAlignment="1">
      <alignment horizontal="left" vertical="center" wrapText="1"/>
    </xf>
    <xf numFmtId="0" fontId="32" fillId="10" borderId="36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41" fontId="26" fillId="7" borderId="5" xfId="1" applyFont="1" applyFill="1" applyBorder="1" applyAlignment="1">
      <alignment horizontal="center" vertical="center"/>
    </xf>
    <xf numFmtId="9" fontId="28" fillId="9" borderId="18" xfId="2" applyFont="1" applyFill="1" applyBorder="1" applyAlignment="1">
      <alignment horizontal="center" vertical="center" wrapText="1"/>
    </xf>
    <xf numFmtId="9" fontId="28" fillId="9" borderId="20" xfId="2" applyFont="1" applyFill="1" applyBorder="1" applyAlignment="1">
      <alignment horizontal="center" vertical="center" wrapText="1"/>
    </xf>
    <xf numFmtId="9" fontId="28" fillId="9" borderId="19" xfId="2" applyFont="1" applyFill="1" applyBorder="1" applyAlignment="1">
      <alignment horizontal="center" vertical="center" wrapText="1"/>
    </xf>
    <xf numFmtId="41" fontId="26" fillId="0" borderId="0" xfId="1" applyNumberFormat="1" applyFont="1" applyFill="1" applyBorder="1" applyAlignment="1">
      <alignment horizontal="center" vertical="center"/>
    </xf>
    <xf numFmtId="0" fontId="6" fillId="5" borderId="69" xfId="3" applyFont="1" applyFill="1" applyBorder="1" applyAlignment="1">
      <alignment horizontal="center" vertical="center"/>
    </xf>
    <xf numFmtId="41" fontId="14" fillId="2" borderId="16" xfId="1" applyFont="1" applyFill="1" applyBorder="1" applyAlignment="1">
      <alignment horizontal="center" vertical="center"/>
    </xf>
    <xf numFmtId="2" fontId="25" fillId="6" borderId="16" xfId="0" applyNumberFormat="1" applyFont="1" applyFill="1" applyBorder="1">
      <alignment vertical="center"/>
    </xf>
    <xf numFmtId="2" fontId="25" fillId="6" borderId="7" xfId="0" applyNumberFormat="1" applyFont="1" applyFill="1" applyBorder="1">
      <alignment vertical="center"/>
    </xf>
    <xf numFmtId="2" fontId="25" fillId="6" borderId="14" xfId="0" applyNumberFormat="1" applyFont="1" applyFill="1" applyBorder="1">
      <alignment vertical="center"/>
    </xf>
    <xf numFmtId="2" fontId="25" fillId="6" borderId="28" xfId="0" applyNumberFormat="1" applyFont="1" applyFill="1" applyBorder="1">
      <alignment vertical="center"/>
    </xf>
    <xf numFmtId="2" fontId="25" fillId="0" borderId="7" xfId="0" applyNumberFormat="1" applyFont="1" applyFill="1" applyBorder="1">
      <alignment vertical="center"/>
    </xf>
    <xf numFmtId="2" fontId="25" fillId="6" borderId="38" xfId="0" applyNumberFormat="1" applyFont="1" applyFill="1" applyBorder="1">
      <alignment vertical="center"/>
    </xf>
    <xf numFmtId="0" fontId="0" fillId="0" borderId="58" xfId="0" applyFill="1" applyBorder="1">
      <alignment vertical="center"/>
    </xf>
    <xf numFmtId="0" fontId="6" fillId="5" borderId="58" xfId="3" applyFont="1" applyFill="1" applyBorder="1" applyAlignment="1">
      <alignment horizontal="center" vertical="center"/>
    </xf>
    <xf numFmtId="41" fontId="14" fillId="6" borderId="19" xfId="1" applyFont="1" applyFill="1" applyBorder="1" applyAlignment="1">
      <alignment horizontal="center" vertical="center"/>
    </xf>
    <xf numFmtId="2" fontId="0" fillId="5" borderId="19" xfId="0" applyNumberFormat="1" applyFill="1" applyBorder="1">
      <alignment vertical="center"/>
    </xf>
    <xf numFmtId="2" fontId="0" fillId="5" borderId="5" xfId="0" applyNumberFormat="1" applyFill="1" applyBorder="1">
      <alignment vertical="center"/>
    </xf>
    <xf numFmtId="2" fontId="0" fillId="5" borderId="18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39" xfId="0" applyNumberFormat="1" applyFill="1" applyBorder="1">
      <alignment vertical="center"/>
    </xf>
    <xf numFmtId="0" fontId="0" fillId="0" borderId="59" xfId="0" applyFill="1" applyBorder="1">
      <alignment vertical="center"/>
    </xf>
    <xf numFmtId="41" fontId="14" fillId="2" borderId="19" xfId="1" applyFont="1" applyFill="1" applyBorder="1" applyAlignment="1">
      <alignment horizontal="center" vertical="center"/>
    </xf>
    <xf numFmtId="2" fontId="25" fillId="6" borderId="19" xfId="0" applyNumberFormat="1" applyFont="1" applyFill="1" applyBorder="1">
      <alignment vertical="center"/>
    </xf>
    <xf numFmtId="2" fontId="25" fillId="6" borderId="5" xfId="0" applyNumberFormat="1" applyFont="1" applyFill="1" applyBorder="1">
      <alignment vertical="center"/>
    </xf>
    <xf numFmtId="2" fontId="25" fillId="6" borderId="18" xfId="0" applyNumberFormat="1" applyFont="1" applyFill="1" applyBorder="1">
      <alignment vertical="center"/>
    </xf>
    <xf numFmtId="2" fontId="25" fillId="6" borderId="21" xfId="0" applyNumberFormat="1" applyFont="1" applyFill="1" applyBorder="1">
      <alignment vertical="center"/>
    </xf>
    <xf numFmtId="2" fontId="25" fillId="0" borderId="5" xfId="0" applyNumberFormat="1" applyFont="1" applyFill="1" applyBorder="1">
      <alignment vertical="center"/>
    </xf>
    <xf numFmtId="2" fontId="25" fillId="6" borderId="39" xfId="0" applyNumberFormat="1" applyFont="1" applyFill="1" applyBorder="1">
      <alignment vertical="center"/>
    </xf>
    <xf numFmtId="0" fontId="0" fillId="0" borderId="19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1" xfId="0" applyFill="1" applyBorder="1">
      <alignment vertical="center"/>
    </xf>
    <xf numFmtId="180" fontId="14" fillId="2" borderId="19" xfId="1" applyNumberFormat="1" applyFont="1" applyFill="1" applyBorder="1" applyAlignment="1">
      <alignment horizontal="center" vertical="center"/>
    </xf>
    <xf numFmtId="41" fontId="14" fillId="6" borderId="25" xfId="1" applyFont="1" applyFill="1" applyBorder="1" applyAlignment="1">
      <alignment horizontal="center" vertical="center"/>
    </xf>
    <xf numFmtId="2" fontId="0" fillId="5" borderId="25" xfId="0" applyNumberFormat="1" applyFill="1" applyBorder="1">
      <alignment vertical="center"/>
    </xf>
    <xf numFmtId="2" fontId="0" fillId="5" borderId="23" xfId="0" applyNumberFormat="1" applyFill="1" applyBorder="1">
      <alignment vertical="center"/>
    </xf>
    <xf numFmtId="2" fontId="0" fillId="5" borderId="24" xfId="0" applyNumberFormat="1" applyFill="1" applyBorder="1">
      <alignment vertical="center"/>
    </xf>
    <xf numFmtId="2" fontId="0" fillId="5" borderId="22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0" fontId="0" fillId="0" borderId="60" xfId="0" applyFill="1" applyBorder="1">
      <alignment vertical="center"/>
    </xf>
    <xf numFmtId="41" fontId="14" fillId="0" borderId="0" xfId="1" applyFont="1" applyAlignment="1">
      <alignment horizontal="center" vertical="center"/>
    </xf>
    <xf numFmtId="43" fontId="14" fillId="0" borderId="0" xfId="0" applyNumberFormat="1" applyFont="1" applyAlignment="1">
      <alignment horizontal="center" vertical="center"/>
    </xf>
    <xf numFmtId="179" fontId="42" fillId="5" borderId="31" xfId="1" applyNumberFormat="1" applyFont="1" applyFill="1" applyBorder="1" applyAlignment="1">
      <alignment vertical="center" wrapText="1"/>
    </xf>
    <xf numFmtId="9" fontId="42" fillId="5" borderId="7" xfId="2" applyFont="1" applyFill="1" applyBorder="1" applyAlignment="1">
      <alignment horizontal="left" vertical="center" wrapText="1"/>
    </xf>
    <xf numFmtId="9" fontId="42" fillId="5" borderId="7" xfId="2" applyFont="1" applyFill="1" applyBorder="1" applyAlignment="1">
      <alignment horizontal="left" vertical="center"/>
    </xf>
    <xf numFmtId="9" fontId="42" fillId="5" borderId="5" xfId="2" applyFont="1" applyFill="1" applyBorder="1" applyAlignment="1">
      <alignment horizontal="left" vertical="center" wrapText="1"/>
    </xf>
    <xf numFmtId="9" fontId="42" fillId="5" borderId="5" xfId="2" applyFont="1" applyFill="1" applyBorder="1" applyAlignment="1">
      <alignment horizontal="left" vertical="center"/>
    </xf>
    <xf numFmtId="0" fontId="4" fillId="0" borderId="47" xfId="3" applyFont="1" applyFill="1" applyBorder="1" applyAlignment="1">
      <alignment horizontal="center" vertical="center"/>
    </xf>
    <xf numFmtId="0" fontId="4" fillId="0" borderId="61" xfId="3" applyFont="1" applyFill="1" applyBorder="1" applyAlignment="1">
      <alignment horizontal="center" vertical="center"/>
    </xf>
    <xf numFmtId="0" fontId="4" fillId="0" borderId="49" xfId="3" applyFont="1" applyFill="1" applyBorder="1" applyAlignment="1">
      <alignment horizontal="center" vertical="center"/>
    </xf>
    <xf numFmtId="2" fontId="4" fillId="0" borderId="49" xfId="3" applyNumberFormat="1" applyFont="1" applyFill="1" applyBorder="1" applyAlignment="1">
      <alignment horizontal="center" vertical="center"/>
    </xf>
    <xf numFmtId="180" fontId="4" fillId="0" borderId="49" xfId="1" applyNumberFormat="1" applyFont="1" applyFill="1" applyBorder="1" applyAlignment="1">
      <alignment horizontal="right" vertical="center"/>
    </xf>
    <xf numFmtId="180" fontId="8" fillId="0" borderId="49" xfId="1" applyNumberFormat="1" applyFont="1" applyFill="1" applyBorder="1">
      <alignment vertical="center"/>
    </xf>
    <xf numFmtId="180" fontId="4" fillId="5" borderId="49" xfId="1" applyNumberFormat="1" applyFont="1" applyFill="1" applyBorder="1" applyAlignment="1">
      <alignment horizontal="right" vertical="center"/>
    </xf>
    <xf numFmtId="180" fontId="13" fillId="0" borderId="49" xfId="1" applyNumberFormat="1" applyFont="1" applyFill="1" applyBorder="1">
      <alignment vertical="center"/>
    </xf>
    <xf numFmtId="41" fontId="13" fillId="0" borderId="50" xfId="1" applyFont="1" applyFill="1" applyBorder="1" applyAlignment="1">
      <alignment horizontal="right" vertical="center"/>
    </xf>
    <xf numFmtId="0" fontId="4" fillId="0" borderId="29" xfId="3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2" fontId="4" fillId="0" borderId="8" xfId="3" applyNumberFormat="1" applyFont="1" applyFill="1" applyBorder="1" applyAlignment="1">
      <alignment horizontal="center" vertical="center"/>
    </xf>
    <xf numFmtId="180" fontId="4" fillId="0" borderId="8" xfId="1" applyNumberFormat="1" applyFont="1" applyFill="1" applyBorder="1" applyAlignment="1">
      <alignment horizontal="right" vertical="center"/>
    </xf>
    <xf numFmtId="180" fontId="8" fillId="0" borderId="8" xfId="1" applyNumberFormat="1" applyFont="1" applyFill="1" applyBorder="1">
      <alignment vertical="center"/>
    </xf>
    <xf numFmtId="180" fontId="4" fillId="5" borderId="8" xfId="1" applyNumberFormat="1" applyFont="1" applyFill="1" applyBorder="1" applyAlignment="1">
      <alignment horizontal="right" vertical="center"/>
    </xf>
    <xf numFmtId="180" fontId="13" fillId="0" borderId="8" xfId="1" applyNumberFormat="1" applyFont="1" applyFill="1" applyBorder="1">
      <alignment vertical="center"/>
    </xf>
    <xf numFmtId="41" fontId="13" fillId="0" borderId="51" xfId="1" applyFont="1" applyFill="1" applyBorder="1" applyAlignment="1">
      <alignment horizontal="right" vertical="center"/>
    </xf>
    <xf numFmtId="0" fontId="4" fillId="0" borderId="48" xfId="3" applyFont="1" applyFill="1" applyBorder="1" applyAlignment="1">
      <alignment horizontal="center" vertical="center"/>
    </xf>
    <xf numFmtId="0" fontId="4" fillId="0" borderId="62" xfId="3" applyFont="1" applyFill="1" applyBorder="1" applyAlignment="1">
      <alignment horizontal="center" vertical="center"/>
    </xf>
    <xf numFmtId="0" fontId="4" fillId="0" borderId="52" xfId="3" applyFont="1" applyFill="1" applyBorder="1" applyAlignment="1">
      <alignment horizontal="center" vertical="center"/>
    </xf>
    <xf numFmtId="2" fontId="4" fillId="0" borderId="52" xfId="3" applyNumberFormat="1" applyFont="1" applyFill="1" applyBorder="1" applyAlignment="1">
      <alignment horizontal="center" vertical="center"/>
    </xf>
    <xf numFmtId="180" fontId="4" fillId="0" borderId="52" xfId="1" applyNumberFormat="1" applyFont="1" applyFill="1" applyBorder="1" applyAlignment="1">
      <alignment horizontal="right" vertical="center"/>
    </xf>
    <xf numFmtId="180" fontId="8" fillId="0" borderId="52" xfId="1" applyNumberFormat="1" applyFont="1" applyFill="1" applyBorder="1">
      <alignment vertical="center"/>
    </xf>
    <xf numFmtId="180" fontId="4" fillId="5" borderId="52" xfId="1" applyNumberFormat="1" applyFont="1" applyFill="1" applyBorder="1" applyAlignment="1">
      <alignment horizontal="right" vertical="center"/>
    </xf>
    <xf numFmtId="180" fontId="13" fillId="0" borderId="52" xfId="1" applyNumberFormat="1" applyFont="1" applyFill="1" applyBorder="1">
      <alignment vertical="center"/>
    </xf>
    <xf numFmtId="41" fontId="13" fillId="0" borderId="53" xfId="1" applyFont="1" applyFill="1" applyBorder="1" applyAlignment="1">
      <alignment horizontal="right" vertical="center"/>
    </xf>
    <xf numFmtId="180" fontId="12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5">
    <cellStyle name="백분율" xfId="2" builtinId="5"/>
    <cellStyle name="쉼표 [0]" xfId="1" builtinId="6"/>
    <cellStyle name="표준" xfId="0" builtinId="0"/>
    <cellStyle name="표준 11" xfId="3"/>
    <cellStyle name="표준 2 2" xfId="4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new)22&#45380;4&#50900;_&#44536;&#47353;&#49324;&#49892;&#51201;&#48516;&#49437;_&#45208;&#49828;&#48120;&#46356;&#50612;_&#46168;&#51704;&#51452;&#48372;&#44256;_220504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.(A형)요약"/>
      <sheetName val="1-1.(A형)IS"/>
      <sheetName val="1-1.(A형)IS실적분석"/>
      <sheetName val="2.주요사업지표"/>
      <sheetName val="3.현안사항"/>
      <sheetName val="4.BS(연단위)"/>
      <sheetName val="4.실적분석"/>
    </sheetNames>
    <sheetDataSet>
      <sheetData sheetId="0" refreshError="1"/>
      <sheetData sheetId="1">
        <row r="12">
          <cell r="B12" t="str">
            <v>그룹사</v>
          </cell>
        </row>
        <row r="13">
          <cell r="B13" t="str">
            <v>나스미디어</v>
          </cell>
          <cell r="C13" t="str">
            <v>매출</v>
          </cell>
          <cell r="D13" t="str">
            <v>합계</v>
          </cell>
          <cell r="E13" t="str">
            <v>합계</v>
          </cell>
        </row>
        <row r="14">
          <cell r="B14" t="str">
            <v>나스미디어</v>
          </cell>
          <cell r="C14" t="str">
            <v>매출</v>
          </cell>
          <cell r="D14" t="str">
            <v>온라인DA</v>
          </cell>
          <cell r="E14" t="str">
            <v>온라인DA</v>
          </cell>
        </row>
        <row r="15">
          <cell r="B15" t="str">
            <v>나스미디어</v>
          </cell>
          <cell r="C15" t="str">
            <v>매출</v>
          </cell>
          <cell r="D15" t="str">
            <v>모바일플랫폼</v>
          </cell>
          <cell r="E15" t="str">
            <v>모바일플랫폼</v>
          </cell>
        </row>
        <row r="16">
          <cell r="B16" t="str">
            <v>나스미디어</v>
          </cell>
          <cell r="C16" t="str">
            <v>매출</v>
          </cell>
          <cell r="D16" t="str">
            <v>디지털방송광고</v>
          </cell>
          <cell r="E16" t="str">
            <v>디지털방송광고</v>
          </cell>
        </row>
        <row r="17">
          <cell r="B17" t="str">
            <v>나스미디어</v>
          </cell>
          <cell r="C17" t="str">
            <v>매출</v>
          </cell>
          <cell r="D17" t="str">
            <v>디지털옥외광고</v>
          </cell>
          <cell r="E17" t="str">
            <v>디지털옥외광고</v>
          </cell>
        </row>
        <row r="18">
          <cell r="B18" t="str">
            <v>나스미디어</v>
          </cell>
          <cell r="C18" t="str">
            <v>매출</v>
          </cell>
          <cell r="D18" t="str">
            <v>미디어커머스</v>
          </cell>
          <cell r="E18" t="str">
            <v>미디어커머스</v>
          </cell>
        </row>
        <row r="19">
          <cell r="C19" t="str">
            <v>직접비</v>
          </cell>
        </row>
        <row r="40">
          <cell r="B40" t="str">
            <v>나스미디어</v>
          </cell>
          <cell r="D40" t="str">
            <v>합계</v>
          </cell>
          <cell r="E40" t="str">
            <v>합계</v>
          </cell>
        </row>
        <row r="61">
          <cell r="B61" t="str">
            <v>나스미디어</v>
          </cell>
        </row>
        <row r="62">
          <cell r="C62" t="str">
            <v>영업이익</v>
          </cell>
          <cell r="D62" t="str">
            <v>합계</v>
          </cell>
          <cell r="E62" t="str">
            <v>합계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ilcadmin" refreshedDate="44624.434889467593" createdVersion="5" refreshedVersion="5" minRefreshableVersion="3" recordCount="39">
  <cacheSource type="worksheet">
    <worksheetSource ref="B12:AR52" sheet="1-2.(B형)IS"/>
  </cacheSource>
  <cacheFields count="54">
    <cacheField name="그룹사" numFmtId="0">
      <sharedItems count="1">
        <s v="그룹사명"/>
      </sharedItems>
    </cacheField>
    <cacheField name="매출/비용" numFmtId="41">
      <sharedItems count="7">
        <s v="매출"/>
        <s v="직접비"/>
        <s v="공헌이익"/>
        <s v="간접비"/>
        <s v="영업이익"/>
        <s v="EBITDA"/>
        <s v="당기순이익"/>
      </sharedItems>
    </cacheField>
    <cacheField name="BM" numFmtId="179">
      <sharedItems count="8">
        <s v="합계"/>
        <s v="Business Model 1"/>
        <s v="Business Model 2"/>
        <s v="Business Model 3"/>
        <s v="…"/>
        <s v="간접비 1"/>
        <s v="간접비 2"/>
        <s v="간접비 3"/>
      </sharedItems>
    </cacheField>
    <cacheField name="BM상세" numFmtId="179">
      <sharedItems/>
    </cacheField>
    <cacheField name="'21.누적" numFmtId="179">
      <sharedItems containsNonDate="0" containsString="0" containsBlank="1"/>
    </cacheField>
    <cacheField name="'21.1" numFmtId="0">
      <sharedItems containsString="0" containsBlank="1" containsNumber="1" containsInteger="1" minValue="0" maxValue="0"/>
    </cacheField>
    <cacheField name="'21.2" numFmtId="0">
      <sharedItems containsString="0" containsBlank="1" containsNumber="1" containsInteger="1" minValue="0" maxValue="0"/>
    </cacheField>
    <cacheField name="'21.3" numFmtId="0">
      <sharedItems containsString="0" containsBlank="1" containsNumber="1" containsInteger="1" minValue="0" maxValue="0"/>
    </cacheField>
    <cacheField name="'21.4" numFmtId="0">
      <sharedItems containsString="0" containsBlank="1" containsNumber="1" containsInteger="1" minValue="0" maxValue="0" count="2">
        <n v="0"/>
        <m/>
      </sharedItems>
    </cacheField>
    <cacheField name="'21.5" numFmtId="0">
      <sharedItems containsString="0" containsBlank="1" containsNumber="1" containsInteger="1" minValue="0" maxValue="0"/>
    </cacheField>
    <cacheField name="'21.6" numFmtId="0">
      <sharedItems containsString="0" containsBlank="1" containsNumber="1" containsInteger="1" minValue="0" maxValue="0"/>
    </cacheField>
    <cacheField name="'21.7" numFmtId="0">
      <sharedItems containsString="0" containsBlank="1" containsNumber="1" containsInteger="1" minValue="0" maxValue="0"/>
    </cacheField>
    <cacheField name="'21.8" numFmtId="0">
      <sharedItems containsString="0" containsBlank="1" containsNumber="1" containsInteger="1" minValue="0" maxValue="0"/>
    </cacheField>
    <cacheField name="'21.9" numFmtId="0">
      <sharedItems containsString="0" containsBlank="1" containsNumber="1" containsInteger="1" minValue="0" maxValue="0"/>
    </cacheField>
    <cacheField name="'21.10" numFmtId="0">
      <sharedItems containsString="0" containsBlank="1" containsNumber="1" containsInteger="1" minValue="0" maxValue="0"/>
    </cacheField>
    <cacheField name="'21.11" numFmtId="0">
      <sharedItems containsString="0" containsBlank="1" containsNumber="1" containsInteger="1" minValue="0" maxValue="0"/>
    </cacheField>
    <cacheField name="'21.12" numFmtId="0">
      <sharedItems containsString="0" containsBlank="1" containsNumber="1" containsInteger="1" minValue="0" maxValue="0"/>
    </cacheField>
    <cacheField name="'22.누적" numFmtId="0">
      <sharedItems containsNonDate="0" containsString="0" containsBlank="1"/>
    </cacheField>
    <cacheField name="'22.1" numFmtId="0">
      <sharedItems containsString="0" containsBlank="1" containsNumber="1" containsInteger="1" minValue="0" maxValue="0"/>
    </cacheField>
    <cacheField name="'22.2" numFmtId="0">
      <sharedItems containsString="0" containsBlank="1" containsNumber="1" containsInteger="1" minValue="0" maxValue="0"/>
    </cacheField>
    <cacheField name="'22.3" numFmtId="0">
      <sharedItems containsString="0" containsBlank="1" containsNumber="1" containsInteger="1" minValue="0" maxValue="0"/>
    </cacheField>
    <cacheField name="'22.4" numFmtId="0">
      <sharedItems containsString="0" containsBlank="1" containsNumber="1" containsInteger="1" minValue="0" maxValue="0" count="2">
        <n v="0"/>
        <m/>
      </sharedItems>
    </cacheField>
    <cacheField name="'22.5" numFmtId="0">
      <sharedItems containsString="0" containsBlank="1" containsNumber="1" containsInteger="1" minValue="0" maxValue="0"/>
    </cacheField>
    <cacheField name="'22.6" numFmtId="0">
      <sharedItems containsString="0" containsBlank="1" containsNumber="1" containsInteger="1" minValue="0" maxValue="0"/>
    </cacheField>
    <cacheField name="'22.7" numFmtId="0">
      <sharedItems containsString="0" containsBlank="1" containsNumber="1" containsInteger="1" minValue="0" maxValue="0"/>
    </cacheField>
    <cacheField name="'22.8" numFmtId="0">
      <sharedItems containsString="0" containsBlank="1" containsNumber="1" containsInteger="1" minValue="0" maxValue="0"/>
    </cacheField>
    <cacheField name="'22.9" numFmtId="0">
      <sharedItems containsString="0" containsBlank="1" containsNumber="1" containsInteger="1" minValue="0" maxValue="0"/>
    </cacheField>
    <cacheField name="'22.10" numFmtId="0">
      <sharedItems containsString="0" containsBlank="1" containsNumber="1" containsInteger="1" minValue="0" maxValue="0"/>
    </cacheField>
    <cacheField name="'22.11" numFmtId="0">
      <sharedItems containsString="0" containsBlank="1" containsNumber="1" containsInteger="1" minValue="0" maxValue="0"/>
    </cacheField>
    <cacheField name="'22.12" numFmtId="0">
      <sharedItems containsString="0" containsBlank="1" containsNumber="1" containsInteger="1" minValue="0" maxValue="0"/>
    </cacheField>
    <cacheField name="'22.목표누적" numFmtId="0">
      <sharedItems containsNonDate="0" containsString="0" containsBlank="1"/>
    </cacheField>
    <cacheField name="'22.1목표" numFmtId="0">
      <sharedItems containsString="0" containsBlank="1" containsNumber="1" containsInteger="1" minValue="0" maxValue="0"/>
    </cacheField>
    <cacheField name="'22.2목표" numFmtId="0">
      <sharedItems containsString="0" containsBlank="1" containsNumber="1" containsInteger="1" minValue="0" maxValue="0"/>
    </cacheField>
    <cacheField name="'22.3목표" numFmtId="0">
      <sharedItems containsString="0" containsBlank="1" containsNumber="1" containsInteger="1" minValue="0" maxValue="0"/>
    </cacheField>
    <cacheField name="'22.4목표" numFmtId="0">
      <sharedItems containsString="0" containsBlank="1" containsNumber="1" containsInteger="1" minValue="0" maxValue="0" count="2">
        <n v="0"/>
        <m/>
      </sharedItems>
    </cacheField>
    <cacheField name="'22.5목표" numFmtId="0">
      <sharedItems containsString="0" containsBlank="1" containsNumber="1" containsInteger="1" minValue="0" maxValue="0"/>
    </cacheField>
    <cacheField name="'22.6목표" numFmtId="0">
      <sharedItems containsString="0" containsBlank="1" containsNumber="1" containsInteger="1" minValue="0" maxValue="0"/>
    </cacheField>
    <cacheField name="'22.7목표" numFmtId="0">
      <sharedItems containsString="0" containsBlank="1" containsNumber="1" containsInteger="1" minValue="0" maxValue="0"/>
    </cacheField>
    <cacheField name="'22.8목표" numFmtId="0">
      <sharedItems containsString="0" containsBlank="1" containsNumber="1" containsInteger="1" minValue="0" maxValue="0"/>
    </cacheField>
    <cacheField name="'22.9목표" numFmtId="0">
      <sharedItems containsString="0" containsBlank="1" containsNumber="1" containsInteger="1" minValue="0" maxValue="0"/>
    </cacheField>
    <cacheField name="'22.10목표" numFmtId="0">
      <sharedItems containsString="0" containsBlank="1" containsNumber="1" containsInteger="1" minValue="0" maxValue="0"/>
    </cacheField>
    <cacheField name="'22.11목표" numFmtId="0">
      <sharedItems containsString="0" containsBlank="1" containsNumber="1" containsInteger="1" minValue="0" maxValue="0"/>
    </cacheField>
    <cacheField name="'22.12목표" numFmtId="0">
      <sharedItems containsString="0" containsBlank="1" containsNumber="1" containsInteger="1" minValue="0" maxValue="0"/>
    </cacheField>
    <cacheField name="MoM" numFmtId="176">
      <sharedItems/>
    </cacheField>
    <cacheField name="MoM2" numFmtId="176">
      <sharedItems containsSemiMixedTypes="0" containsString="0" containsNumber="1" containsInteger="1" minValue="0" maxValue="0"/>
    </cacheField>
    <cacheField name="YoY_당월" numFmtId="176">
      <sharedItems/>
    </cacheField>
    <cacheField name="YoY_당월2" numFmtId="176">
      <sharedItems containsSemiMixedTypes="0" containsString="0" containsNumber="1" containsInteger="1" minValue="0" maxValue="0"/>
    </cacheField>
    <cacheField name="YoY_누적" numFmtId="176">
      <sharedItems/>
    </cacheField>
    <cacheField name="YoY_누적2" numFmtId="176">
      <sharedItems containsSemiMixedTypes="0" containsString="0" containsNumber="1" containsInteger="1" minValue="0" maxValue="0"/>
    </cacheField>
    <cacheField name="계획대비_당월" numFmtId="176">
      <sharedItems/>
    </cacheField>
    <cacheField name="계획대비_당월2" numFmtId="176">
      <sharedItems containsSemiMixedTypes="0" containsString="0" containsNumber="1" containsInteger="1" minValue="0" maxValue="0"/>
    </cacheField>
    <cacheField name="계획대비_누적" numFmtId="176">
      <sharedItems/>
    </cacheField>
    <cacheField name="계획대비_누적2" numFmtId="176">
      <sharedItems containsSemiMixedTypes="0" containsString="0" containsNumber="1" containsInteger="1" minValue="0" maxValue="0"/>
    </cacheField>
    <cacheField name="비고" numFmtId="4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ilcadmin" refreshedDate="44624.435023726852" createdVersion="5" refreshedVersion="5" minRefreshableVersion="3" recordCount="55">
  <cacheSource type="worksheet">
    <worksheetSource ref="B12:AR68" sheet="1-1.(A형)IS"/>
  </cacheSource>
  <cacheFields count="54">
    <cacheField name="그룹사" numFmtId="0">
      <sharedItems count="1">
        <s v="그룹사명"/>
      </sharedItems>
    </cacheField>
    <cacheField name="매출/비용" numFmtId="0">
      <sharedItems count="7">
        <s v="매출"/>
        <s v="직접비"/>
        <s v="공헌이익"/>
        <s v="간접비"/>
        <s v="영업이익"/>
        <s v="EBITDA"/>
        <s v="당기순이익"/>
      </sharedItems>
    </cacheField>
    <cacheField name="BM" numFmtId="179">
      <sharedItems count="5">
        <s v="합계"/>
        <s v="Business Model 1"/>
        <s v="Business Model 2"/>
        <s v="Business Model 3"/>
        <s v="…"/>
      </sharedItems>
    </cacheField>
    <cacheField name="BM상세" numFmtId="179">
      <sharedItems/>
    </cacheField>
    <cacheField name="'21.누적" numFmtId="179">
      <sharedItems containsSemiMixedTypes="0" containsString="0" containsNumber="1" containsInteger="1" minValue="0" maxValue="0"/>
    </cacheField>
    <cacheField name="'21.1" numFmtId="0">
      <sharedItems containsString="0" containsBlank="1" containsNumber="1" containsInteger="1" minValue="0" maxValue="0"/>
    </cacheField>
    <cacheField name="'21.2" numFmtId="0">
      <sharedItems containsString="0" containsBlank="1" containsNumber="1" containsInteger="1" minValue="0" maxValue="0"/>
    </cacheField>
    <cacheField name="'21.3" numFmtId="0">
      <sharedItems containsString="0" containsBlank="1" containsNumber="1" containsInteger="1" minValue="0" maxValue="0"/>
    </cacheField>
    <cacheField name="'21.4" numFmtId="0">
      <sharedItems containsString="0" containsBlank="1" containsNumber="1" containsInteger="1" minValue="0" maxValue="0"/>
    </cacheField>
    <cacheField name="'21.5" numFmtId="0">
      <sharedItems containsString="0" containsBlank="1" containsNumber="1" containsInteger="1" minValue="0" maxValue="0"/>
    </cacheField>
    <cacheField name="'21.6" numFmtId="0">
      <sharedItems containsString="0" containsBlank="1" containsNumber="1" containsInteger="1" minValue="0" maxValue="0"/>
    </cacheField>
    <cacheField name="'21.7" numFmtId="0">
      <sharedItems containsString="0" containsBlank="1" containsNumber="1" containsInteger="1" minValue="0" maxValue="0"/>
    </cacheField>
    <cacheField name="'21.8" numFmtId="0">
      <sharedItems containsString="0" containsBlank="1" containsNumber="1" containsInteger="1" minValue="0" maxValue="0"/>
    </cacheField>
    <cacheField name="'21.9" numFmtId="0">
      <sharedItems containsString="0" containsBlank="1" containsNumber="1" containsInteger="1" minValue="0" maxValue="0"/>
    </cacheField>
    <cacheField name="'21.10" numFmtId="0">
      <sharedItems containsString="0" containsBlank="1" containsNumber="1" containsInteger="1" minValue="0" maxValue="0"/>
    </cacheField>
    <cacheField name="'21.11" numFmtId="0">
      <sharedItems containsString="0" containsBlank="1" containsNumber="1" containsInteger="1" minValue="0" maxValue="0"/>
    </cacheField>
    <cacheField name="'21.12" numFmtId="0">
      <sharedItems containsString="0" containsBlank="1" containsNumber="1" containsInteger="1" minValue="0" maxValue="0"/>
    </cacheField>
    <cacheField name="'22.누적" numFmtId="179">
      <sharedItems containsSemiMixedTypes="0" containsString="0" containsNumber="1" containsInteger="1" minValue="0" maxValue="0"/>
    </cacheField>
    <cacheField name="'22.1" numFmtId="0">
      <sharedItems containsString="0" containsBlank="1" containsNumber="1" containsInteger="1" minValue="0" maxValue="0"/>
    </cacheField>
    <cacheField name="'22.2" numFmtId="0">
      <sharedItems containsString="0" containsBlank="1" containsNumber="1" containsInteger="1" minValue="0" maxValue="0"/>
    </cacheField>
    <cacheField name="'22.3" numFmtId="0">
      <sharedItems containsString="0" containsBlank="1" containsNumber="1" containsInteger="1" minValue="0" maxValue="0"/>
    </cacheField>
    <cacheField name="'22.4" numFmtId="0">
      <sharedItems containsString="0" containsBlank="1" containsNumber="1" containsInteger="1" minValue="0" maxValue="0"/>
    </cacheField>
    <cacheField name="'22.5" numFmtId="0">
      <sharedItems containsString="0" containsBlank="1" containsNumber="1" containsInteger="1" minValue="0" maxValue="0"/>
    </cacheField>
    <cacheField name="'22.6" numFmtId="0">
      <sharedItems containsString="0" containsBlank="1" containsNumber="1" containsInteger="1" minValue="0" maxValue="0"/>
    </cacheField>
    <cacheField name="'22.7" numFmtId="0">
      <sharedItems containsString="0" containsBlank="1" containsNumber="1" containsInteger="1" minValue="0" maxValue="0"/>
    </cacheField>
    <cacheField name="'22.8" numFmtId="0">
      <sharedItems containsString="0" containsBlank="1" containsNumber="1" containsInteger="1" minValue="0" maxValue="0"/>
    </cacheField>
    <cacheField name="'22.9" numFmtId="0">
      <sharedItems containsString="0" containsBlank="1" containsNumber="1" containsInteger="1" minValue="0" maxValue="0"/>
    </cacheField>
    <cacheField name="'22.10" numFmtId="0">
      <sharedItems containsString="0" containsBlank="1" containsNumber="1" containsInteger="1" minValue="0" maxValue="0"/>
    </cacheField>
    <cacheField name="'22.11" numFmtId="0">
      <sharedItems containsString="0" containsBlank="1" containsNumber="1" containsInteger="1" minValue="0" maxValue="0"/>
    </cacheField>
    <cacheField name="'22.12" numFmtId="0">
      <sharedItems containsString="0" containsBlank="1" containsNumber="1" containsInteger="1" minValue="0" maxValue="0"/>
    </cacheField>
    <cacheField name="'22.목표누적" numFmtId="179">
      <sharedItems containsSemiMixedTypes="0" containsString="0" containsNumber="1" containsInteger="1" minValue="0" maxValue="0"/>
    </cacheField>
    <cacheField name="'22.1목표" numFmtId="0">
      <sharedItems containsString="0" containsBlank="1" containsNumber="1" containsInteger="1" minValue="0" maxValue="0"/>
    </cacheField>
    <cacheField name="'22.2목표" numFmtId="0">
      <sharedItems containsString="0" containsBlank="1" containsNumber="1" containsInteger="1" minValue="0" maxValue="0"/>
    </cacheField>
    <cacheField name="'22.3목표" numFmtId="0">
      <sharedItems containsString="0" containsBlank="1" containsNumber="1" containsInteger="1" minValue="0" maxValue="0"/>
    </cacheField>
    <cacheField name="'22.4목표" numFmtId="0">
      <sharedItems containsString="0" containsBlank="1" containsNumber="1" containsInteger="1" minValue="0" maxValue="0"/>
    </cacheField>
    <cacheField name="'22.5목표" numFmtId="0">
      <sharedItems containsString="0" containsBlank="1" containsNumber="1" containsInteger="1" minValue="0" maxValue="0"/>
    </cacheField>
    <cacheField name="'22.6목표" numFmtId="0">
      <sharedItems containsString="0" containsBlank="1" containsNumber="1" containsInteger="1" minValue="0" maxValue="0"/>
    </cacheField>
    <cacheField name="'22.7목표" numFmtId="0">
      <sharedItems containsString="0" containsBlank="1" containsNumber="1" containsInteger="1" minValue="0" maxValue="0"/>
    </cacheField>
    <cacheField name="'22.8목표" numFmtId="0">
      <sharedItems containsString="0" containsBlank="1" containsNumber="1" containsInteger="1" minValue="0" maxValue="0"/>
    </cacheField>
    <cacheField name="'22.9목표" numFmtId="0">
      <sharedItems containsString="0" containsBlank="1" containsNumber="1" containsInteger="1" minValue="0" maxValue="0"/>
    </cacheField>
    <cacheField name="'22.10목표" numFmtId="0">
      <sharedItems containsString="0" containsBlank="1" containsNumber="1" containsInteger="1" minValue="0" maxValue="0"/>
    </cacheField>
    <cacheField name="'22.11목표" numFmtId="0">
      <sharedItems containsString="0" containsBlank="1" containsNumber="1" containsInteger="1" minValue="0" maxValue="0"/>
    </cacheField>
    <cacheField name="'22.12목표" numFmtId="0">
      <sharedItems containsString="0" containsBlank="1" containsNumber="1" containsInteger="1" minValue="0" maxValue="0"/>
    </cacheField>
    <cacheField name="MoM" numFmtId="176">
      <sharedItems/>
    </cacheField>
    <cacheField name="MoM2" numFmtId="176">
      <sharedItems containsSemiMixedTypes="0" containsString="0" containsNumber="1" containsInteger="1" minValue="0" maxValue="0"/>
    </cacheField>
    <cacheField name="YoY_당월" numFmtId="176">
      <sharedItems/>
    </cacheField>
    <cacheField name="YoY_당월2" numFmtId="176">
      <sharedItems containsSemiMixedTypes="0" containsString="0" containsNumber="1" containsInteger="1" minValue="0" maxValue="0"/>
    </cacheField>
    <cacheField name="YoY_누적" numFmtId="176">
      <sharedItems/>
    </cacheField>
    <cacheField name="YoY_누적2" numFmtId="176">
      <sharedItems containsSemiMixedTypes="0" containsString="0" containsNumber="1" containsInteger="1" minValue="0" maxValue="0"/>
    </cacheField>
    <cacheField name="계획대비_당월" numFmtId="176">
      <sharedItems/>
    </cacheField>
    <cacheField name="계획대비_당월2" numFmtId="176">
      <sharedItems containsSemiMixedTypes="0" containsString="0" containsNumber="1" containsInteger="1" minValue="0" maxValue="0"/>
    </cacheField>
    <cacheField name="계획대비_누적" numFmtId="176">
      <sharedItems/>
    </cacheField>
    <cacheField name="계획대비_누적2" numFmtId="176">
      <sharedItems containsSemiMixedTypes="0" containsString="0" containsNumber="1" containsInteger="1" minValue="0" maxValue="0"/>
    </cacheField>
    <cacheField name="비고" numFmtId="4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최지환" refreshedDate="44693.431960532405" createdVersion="5" refreshedVersion="6" minRefreshableVersion="3" recordCount="56">
  <cacheSource type="worksheet">
    <worksheetSource ref="B12:AR68" sheet="1-1.(A형)IS"/>
  </cacheSource>
  <cacheFields count="43">
    <cacheField name="그룹사" numFmtId="0">
      <sharedItems count="2">
        <s v="나스미디어"/>
        <s v="그룹사명" u="1"/>
      </sharedItems>
    </cacheField>
    <cacheField name="매출/비용" numFmtId="0">
      <sharedItems containsBlank="1" count="9">
        <s v="매출"/>
        <s v="직접비"/>
        <m/>
        <s v="공헌이익"/>
        <s v="간접비"/>
        <s v="영업이익"/>
        <s v="CAPEX"/>
        <s v="EBITDA"/>
        <s v="당기순이익"/>
      </sharedItems>
    </cacheField>
    <cacheField name="BM" numFmtId="179">
      <sharedItems containsBlank="1" count="16">
        <s v="합계"/>
        <s v="온라인DA"/>
        <s v="모바일플랫폼"/>
        <s v="디지털방송광고"/>
        <s v="디지털옥외광고"/>
        <s v="미디어커머스"/>
        <s v="비용"/>
        <s v="인건비성비용"/>
        <s v="사업성비용"/>
        <s v="운영비용"/>
        <m/>
        <s v="Business Model 2"/>
        <s v="Business Model 3"/>
        <s v="…"/>
        <s v="Business Model 1"/>
        <s v="CAPEX"/>
      </sharedItems>
    </cacheField>
    <cacheField name="BM상세" numFmtId="179">
      <sharedItems containsBlank="1"/>
    </cacheField>
    <cacheField name="'21.누적" numFmtId="179">
      <sharedItems containsSemiMixedTypes="0" containsString="0" containsNumber="1" minValue="0" maxValue="252.70726991786725"/>
    </cacheField>
    <cacheField name="'21.1" numFmtId="0">
      <sharedItems containsString="0" containsBlank="1" containsNumber="1" minValue="0" maxValue="67.000731478560013"/>
    </cacheField>
    <cacheField name="'21.2" numFmtId="0">
      <sharedItems containsString="0" containsBlank="1" containsNumber="1" minValue="0" maxValue="60.177157447284642"/>
    </cacheField>
    <cacheField name="'21.3" numFmtId="0">
      <sharedItems containsString="0" containsBlank="1" containsNumber="1" minValue="0" maxValue="65.79858395462719"/>
    </cacheField>
    <cacheField name="'21.4" numFmtId="0">
      <sharedItems containsString="0" containsBlank="1" containsNumber="1" minValue="0" maxValue="59.730797037395412" count="16">
        <n v="59.730797037395412"/>
        <n v="33.994587460000048"/>
        <n v="18.480001017395359"/>
        <n v="5.8593025499999998"/>
        <n v="1.1162742000000001"/>
        <n v="0.28063180999999998"/>
        <n v="39.34063304"/>
        <n v="20.7441599"/>
        <n v="15.899214649999999"/>
        <n v="2.6972584899999998"/>
        <m/>
        <n v="0"/>
        <n v="20.390163997395412"/>
        <n v="0.16475561"/>
        <n v="21.089390197395399"/>
        <n v="16.955198238687931"/>
      </sharedItems>
    </cacheField>
    <cacheField name="'21.5" numFmtId="0">
      <sharedItems containsString="0" containsBlank="1" containsNumber="1" minValue="0" maxValue="67.435311769977361"/>
    </cacheField>
    <cacheField name="'21.6" numFmtId="0">
      <sharedItems containsString="0" containsBlank="1" containsNumber="1" minValue="0" maxValue="74.191573037372365"/>
    </cacheField>
    <cacheField name="'21.7" numFmtId="0">
      <sharedItems containsString="0" containsBlank="1" containsNumber="1" minValue="0" maxValue="74.428495692237732"/>
    </cacheField>
    <cacheField name="'21.8" numFmtId="0">
      <sharedItems containsString="0" containsBlank="1" containsNumber="1" minValue="0" maxValue="61.650034380020053"/>
    </cacheField>
    <cacheField name="'21.9" numFmtId="0">
      <sharedItems containsString="0" containsBlank="1" containsNumber="1" minValue="-1.0401689878173959" maxValue="93.372093997757844"/>
    </cacheField>
    <cacheField name="'21.10" numFmtId="0">
      <sharedItems containsString="0" containsBlank="1" containsNumber="1" minValue="0" maxValue="74.189130706332577"/>
    </cacheField>
    <cacheField name="'21.11" numFmtId="0">
      <sharedItems containsString="0" containsBlank="1" containsNumber="1" minValue="0" maxValue="85.831080836965398"/>
    </cacheField>
    <cacheField name="'21.12" numFmtId="0">
      <sharedItems containsString="0" containsBlank="1" containsNumber="1" minValue="0" maxValue="103.4563271494733"/>
    </cacheField>
    <cacheField name="'22.누적" numFmtId="179">
      <sharedItems containsSemiMixedTypes="0" containsString="0" containsNumber="1" minValue="0" maxValue="302.59285155908549"/>
    </cacheField>
    <cacheField name="'22.1" numFmtId="0">
      <sharedItems containsString="0" containsBlank="1" containsNumber="1" minValue="0" maxValue="75.09997951480355"/>
    </cacheField>
    <cacheField name="'22.2" numFmtId="0">
      <sharedItems containsString="0" containsBlank="1" containsNumber="1" minValue="0" maxValue="70.878113426868907"/>
    </cacheField>
    <cacheField name="'22.3" numFmtId="0">
      <sharedItems containsString="0" containsBlank="1" containsNumber="1" minValue="0" maxValue="81.399293457355697"/>
    </cacheField>
    <cacheField name="'22.4" numFmtId="0">
      <sharedItems containsString="0" containsBlank="1" containsNumber="1" minValue="0" maxValue="75.215465160057349" count="16">
        <n v="75.215465160057349"/>
        <n v="40.905774066664897"/>
        <n v="21.551272358384701"/>
        <n v="5.3812959030999998"/>
        <n v="5.3208085619077599"/>
        <n v="2.0563142700000001"/>
        <n v="53.824250983862299"/>
        <n v="23.742294842538598"/>
        <n v="26.4568997375737"/>
        <n v="3.6250564037499999"/>
        <m/>
        <n v="0"/>
        <n v="21.391214176195049"/>
        <n v="0.76395833000000002"/>
        <n v="22.3867755861951"/>
        <n v="17.538380323994598"/>
      </sharedItems>
    </cacheField>
    <cacheField name="'22.5" numFmtId="0">
      <sharedItems containsString="0" containsBlank="1" containsNumber="1" containsInteger="1" minValue="0" maxValue="0"/>
    </cacheField>
    <cacheField name="'22.6" numFmtId="0">
      <sharedItems containsString="0" containsBlank="1" containsNumber="1" containsInteger="1" minValue="0" maxValue="0"/>
    </cacheField>
    <cacheField name="'22.7" numFmtId="0">
      <sharedItems containsString="0" containsBlank="1" containsNumber="1" containsInteger="1" minValue="0" maxValue="0"/>
    </cacheField>
    <cacheField name="'22.8" numFmtId="0">
      <sharedItems containsString="0" containsBlank="1" containsNumber="1" containsInteger="1" minValue="0" maxValue="0"/>
    </cacheField>
    <cacheField name="'22.9" numFmtId="0">
      <sharedItems containsString="0" containsBlank="1" containsNumber="1" containsInteger="1" minValue="0" maxValue="0"/>
    </cacheField>
    <cacheField name="'22.10" numFmtId="0">
      <sharedItems containsString="0" containsBlank="1" containsNumber="1" containsInteger="1" minValue="0" maxValue="0"/>
    </cacheField>
    <cacheField name="'22.11" numFmtId="0">
      <sharedItems containsString="0" containsBlank="1" containsNumber="1" containsInteger="1" minValue="0" maxValue="0"/>
    </cacheField>
    <cacheField name="'22.12" numFmtId="0">
      <sharedItems containsString="0" containsBlank="1" containsNumber="1" containsInteger="1" minValue="0" maxValue="0"/>
    </cacheField>
    <cacheField name="'22.목표누적" numFmtId="179">
      <sharedItems containsSemiMixedTypes="0" containsString="0" containsNumber="1" minValue="0" maxValue="287.70845902348617"/>
    </cacheField>
    <cacheField name="'22.1목표" numFmtId="0">
      <sharedItems containsString="0" containsBlank="1" containsNumber="1" minValue="0" maxValue="68.694702589163768"/>
    </cacheField>
    <cacheField name="'22.2목표" numFmtId="0">
      <sharedItems containsString="0" containsBlank="1" containsNumber="1" minValue="0" maxValue="68.133503781275195"/>
    </cacheField>
    <cacheField name="'22.3목표" numFmtId="0">
      <sharedItems containsString="0" containsBlank="1" containsNumber="1" minValue="0" maxValue="73.05517050881943"/>
    </cacheField>
    <cacheField name="'22.4목표" numFmtId="0">
      <sharedItems containsString="0" containsBlank="1" containsNumber="1" minValue="0" maxValue="77.825082144227778" count="16">
        <n v="77.825082144227778"/>
        <n v="43.858091803278654"/>
        <n v="22.041372549019609"/>
        <n v="5.1767311819295116"/>
        <n v="4.8488469299999997"/>
        <n v="1.9000396799999999"/>
        <n v="53.651157320624911"/>
        <n v="23.453928931942858"/>
        <n v="27.191983755765392"/>
        <n v="3.0052446329166669"/>
        <m/>
        <n v="0"/>
        <n v="24.173924823602867"/>
        <n v="3.2639583299999999"/>
        <n v="25.088298303602858"/>
        <n v="19.662087560417255"/>
      </sharedItems>
    </cacheField>
    <cacheField name="'22.5목표" numFmtId="0">
      <sharedItems containsString="0" containsBlank="1" containsNumber="1" minValue="0" maxValue="88.348941659317902"/>
    </cacheField>
    <cacheField name="'22.6목표" numFmtId="0">
      <sharedItems containsString="0" containsBlank="1" containsNumber="1" minValue="0" maxValue="90.083887313855541"/>
    </cacheField>
    <cacheField name="'22.7목표" numFmtId="0">
      <sharedItems containsString="0" containsBlank="1" containsNumber="1" minValue="0" maxValue="72.107954148045735"/>
    </cacheField>
    <cacheField name="'22.8목표" numFmtId="0">
      <sharedItems containsString="0" containsBlank="1" containsNumber="1" minValue="0" maxValue="78.519486874874232"/>
    </cacheField>
    <cacheField name="'22.9목표" numFmtId="0">
      <sharedItems containsString="0" containsBlank="1" containsNumber="1" minValue="0" maxValue="90.728051142518964"/>
    </cacheField>
    <cacheField name="'22.10목표" numFmtId="0">
      <sharedItems containsString="0" containsBlank="1" containsNumber="1" minValue="0" maxValue="86.26608947763124"/>
    </cacheField>
    <cacheField name="'22.11목표" numFmtId="0">
      <sharedItems containsString="0" containsBlank="1" containsNumber="1" minValue="0" maxValue="90.392861523734254"/>
    </cacheField>
    <cacheField name="'22.12목표" numFmtId="0">
      <sharedItems containsString="0" containsBlank="1" containsNumber="1" minValue="0" maxValue="105.845853039966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s v="합계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0"/>
    <x v="1"/>
    <s v="Business Model 1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0"/>
    <x v="2"/>
    <s v="Business Model 2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0"/>
    <x v="3"/>
    <s v="Business Model 3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0"/>
    <x v="4"/>
    <s v="…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0"/>
    <s v="합계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1"/>
    <s v="BM1 직접비 합계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1"/>
    <s v="직접비 유형 1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1"/>
    <s v="직접비 유형 2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1"/>
    <s v="직접비 유형 3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1"/>
    <s v="…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2"/>
    <s v="BM2 직접비 합계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2"/>
    <s v="직접비 유형 1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2"/>
    <s v="직접비 유형 2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2"/>
    <s v="직접비 유형 3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2"/>
    <s v="…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3"/>
    <s v="BM3 직접비 합계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3"/>
    <s v="직접비 유형 1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3"/>
    <s v="직접비 유형 2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3"/>
    <s v="직접비 유형 3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3"/>
    <s v="…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4"/>
    <s v="…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4"/>
    <s v="직접비 유형 1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4"/>
    <s v="직접비 유형 2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4"/>
    <s v="직접비 유형 3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4"/>
    <s v="…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2"/>
    <x v="0"/>
    <s v="합계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2"/>
    <x v="1"/>
    <s v="Business Model 1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2"/>
    <x v="2"/>
    <s v="Business Model 2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2"/>
    <x v="3"/>
    <s v="Business Model 3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2"/>
    <x v="4"/>
    <s v="…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3"/>
    <x v="0"/>
    <s v="합계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3"/>
    <x v="5"/>
    <s v="간접비 1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6"/>
    <s v="간접비 2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7"/>
    <s v="간접비 3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4"/>
    <s v="…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4"/>
    <x v="0"/>
    <s v="합계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m/>
    <n v="0"/>
    <n v="0"/>
    <n v="0"/>
    <x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5"/>
    <x v="0"/>
    <s v="합계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6"/>
    <x v="0"/>
    <s v="합계"/>
    <m/>
    <m/>
    <m/>
    <m/>
    <x v="1"/>
    <m/>
    <m/>
    <m/>
    <m/>
    <m/>
    <m/>
    <m/>
    <m/>
    <m/>
    <m/>
    <m/>
    <m/>
    <x v="1"/>
    <m/>
    <m/>
    <m/>
    <m/>
    <m/>
    <m/>
    <m/>
    <m/>
    <m/>
    <m/>
    <m/>
    <m/>
    <x v="1"/>
    <m/>
    <m/>
    <m/>
    <m/>
    <m/>
    <m/>
    <m/>
    <m/>
    <e v="#DIV/0!"/>
    <n v="0"/>
    <e v="#DIV/0!"/>
    <n v="0"/>
    <e v="#DIV/0!"/>
    <n v="0"/>
    <e v="#DIV/0!"/>
    <n v="0"/>
    <e v="#DIV/0!"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x v="0"/>
    <x v="0"/>
    <x v="0"/>
    <s v="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0"/>
    <x v="1"/>
    <s v="Business Model 1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0"/>
    <x v="2"/>
    <s v="Business Model 2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0"/>
    <x v="3"/>
    <s v="Business Model 3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0"/>
    <x v="4"/>
    <s v="…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0"/>
    <s v="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1"/>
    <s v="BM1 직접비 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1"/>
    <s v="직접비 유형 1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1"/>
    <s v="직접비 유형 2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1"/>
    <s v="직접비 유형 3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1"/>
    <s v="…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2"/>
    <s v="BM2 직접비 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2"/>
    <s v="직접비 유형 1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2"/>
    <s v="직접비 유형 2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2"/>
    <s v="직접비 유형 3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2"/>
    <s v="…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3"/>
    <s v="BM3 직접비 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3"/>
    <s v="직접비 유형 1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3"/>
    <s v="직접비 유형 2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3"/>
    <s v="직접비 유형 3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3"/>
    <s v="…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4"/>
    <s v="…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1"/>
    <x v="4"/>
    <s v="직접비 유형 1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4"/>
    <s v="직접비 유형 2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4"/>
    <s v="직접비 유형 3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1"/>
    <x v="4"/>
    <s v="…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2"/>
    <x v="0"/>
    <s v="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3"/>
    <x v="0"/>
    <s v="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3"/>
    <x v="1"/>
    <s v="BM1 간접비 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3"/>
    <x v="1"/>
    <s v="간접비 유형 1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1"/>
    <s v="간접비 유형 2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1"/>
    <s v="간접비 유형 3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1"/>
    <s v="…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2"/>
    <s v="BM2 간접비 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3"/>
    <x v="2"/>
    <s v="간접비 유형 1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2"/>
    <s v="간접비 유형 2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2"/>
    <s v="간접비 유형 3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2"/>
    <s v="…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3"/>
    <s v="BM3 간접비 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3"/>
    <x v="3"/>
    <s v="간접비 유형 1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3"/>
    <s v="간접비 유형 2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3"/>
    <s v="간접비 유형 3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3"/>
    <s v="…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4"/>
    <s v="…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3"/>
    <x v="4"/>
    <s v="간접비 유형 1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4"/>
    <s v="간접비 유형 2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4"/>
    <s v="간접비 유형 3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3"/>
    <x v="4"/>
    <s v="…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4"/>
    <x v="0"/>
    <s v="합계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4"/>
    <x v="1"/>
    <s v="Business Model 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4"/>
    <x v="2"/>
    <s v="Business Model 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4"/>
    <x v="3"/>
    <s v="Business Model 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4"/>
    <x v="4"/>
    <s v="…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"/>
    <e v="#DIV/0!"/>
    <n v="0"/>
    <e v="#DIV/0!"/>
    <n v="0"/>
    <e v="#DIV/0!"/>
    <n v="0"/>
    <e v="#DIV/0!"/>
    <n v="0"/>
    <m/>
  </r>
  <r>
    <x v="0"/>
    <x v="5"/>
    <x v="0"/>
    <s v="합계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  <r>
    <x v="0"/>
    <x v="6"/>
    <x v="0"/>
    <s v="합계"/>
    <n v="0"/>
    <m/>
    <m/>
    <m/>
    <m/>
    <m/>
    <m/>
    <m/>
    <m/>
    <m/>
    <m/>
    <m/>
    <m/>
    <n v="0"/>
    <m/>
    <m/>
    <m/>
    <m/>
    <m/>
    <m/>
    <m/>
    <m/>
    <m/>
    <m/>
    <m/>
    <m/>
    <n v="0"/>
    <m/>
    <m/>
    <m/>
    <m/>
    <m/>
    <m/>
    <m/>
    <m/>
    <m/>
    <m/>
    <m/>
    <m/>
    <e v="#DIV/0!"/>
    <n v="0"/>
    <e v="#DIV/0!"/>
    <n v="0"/>
    <e v="#DIV/0!"/>
    <n v="0"/>
    <e v="#DIV/0!"/>
    <n v="0"/>
    <e v="#DIV/0!"/>
    <n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">
  <r>
    <x v="0"/>
    <x v="0"/>
    <x v="0"/>
    <s v="합계"/>
    <n v="252.70726991786725"/>
    <n v="67.000731478560013"/>
    <n v="60.177157447284642"/>
    <n v="65.79858395462719"/>
    <x v="0"/>
    <n v="67.435311769977361"/>
    <n v="74.191573037372365"/>
    <n v="74.428495692237732"/>
    <n v="61.650034380020053"/>
    <n v="93.372093997757844"/>
    <n v="74.189130706332577"/>
    <n v="85.831080836965398"/>
    <n v="103.4563271494733"/>
    <n v="302.59285155908549"/>
    <n v="75.09997951480355"/>
    <n v="70.878113426868907"/>
    <n v="81.399293457355697"/>
    <x v="0"/>
    <n v="0"/>
    <n v="0"/>
    <n v="0"/>
    <n v="0"/>
    <n v="0"/>
    <n v="0"/>
    <n v="0"/>
    <n v="0"/>
    <n v="287.70845902348617"/>
    <n v="68.694702589163768"/>
    <n v="68.133503781275195"/>
    <n v="73.05517050881943"/>
    <x v="0"/>
    <n v="88.348941659317902"/>
    <n v="90.083887313855541"/>
    <n v="72.107954148045735"/>
    <n v="78.519486874874232"/>
    <n v="90.728051142518964"/>
    <n v="86.26608947763124"/>
    <n v="90.392861523734254"/>
    <n v="105.84585303996684"/>
  </r>
  <r>
    <x v="0"/>
    <x v="0"/>
    <x v="1"/>
    <s v="온라인DA"/>
    <n v="140.1243622704057"/>
    <n v="33.840537749999989"/>
    <n v="33.441897270000041"/>
    <n v="38.847339790405627"/>
    <x v="1"/>
    <n v="42.693089949999958"/>
    <n v="50.177267798084031"/>
    <n v="41.537582819999962"/>
    <n v="37.033286559999951"/>
    <n v="58.566296174072072"/>
    <n v="42.349486290000016"/>
    <n v="44.301971389999999"/>
    <n v="56.02994635422035"/>
    <n v="165.19895966085394"/>
    <n v="40.008391529999997"/>
    <n v="39.285120834000161"/>
    <n v="44.999673230188897"/>
    <x v="1"/>
    <m/>
    <m/>
    <m/>
    <m/>
    <m/>
    <m/>
    <m/>
    <m/>
    <n v="153.50332131147533"/>
    <n v="38.172783606557353"/>
    <n v="33.29966229508198"/>
    <n v="38.172783606557353"/>
    <x v="1"/>
    <n v="48.731213114754098"/>
    <n v="54.416521311475428"/>
    <n v="38.172783606557353"/>
    <n v="43.858091803278654"/>
    <n v="48.731213114754098"/>
    <n v="48.731213114754098"/>
    <n v="48.731213114754098"/>
    <n v="60.101829508196694"/>
  </r>
  <r>
    <x v="0"/>
    <x v="0"/>
    <x v="2"/>
    <s v="모바일플랫폼"/>
    <n v="69.297357900626537"/>
    <n v="16.252982308104826"/>
    <n v="16.540561156114947"/>
    <n v="18.023813419011404"/>
    <x v="2"/>
    <n v="17.933248629977392"/>
    <n v="17.463347099855678"/>
    <n v="20.327518754526764"/>
    <n v="20.416173944778794"/>
    <n v="26.874343487442328"/>
    <n v="25.389516388369099"/>
    <n v="34.036344018620561"/>
    <n v="31.562558068918495"/>
    <n v="94.160542341171833"/>
    <n v="24.880888650430254"/>
    <n v="23.144506847243687"/>
    <n v="24.583874485113199"/>
    <x v="2"/>
    <m/>
    <m/>
    <m/>
    <m/>
    <m/>
    <m/>
    <m/>
    <m/>
    <n v="84.524166666666673"/>
    <n v="19.666960784313726"/>
    <n v="19.482549019607845"/>
    <n v="23.333284313725489"/>
    <x v="2"/>
    <n v="23.381372549019609"/>
    <n v="23.568872549019609"/>
    <n v="21.126960784313727"/>
    <n v="20.597549019607843"/>
    <n v="21.874460784313726"/>
    <n v="22.416960784313726"/>
    <n v="25.468872549019608"/>
    <n v="27.110784313725489"/>
  </r>
  <r>
    <x v="0"/>
    <x v="0"/>
    <x v="3"/>
    <s v="디지털방송광고"/>
    <n v="31.859144076244817"/>
    <n v="10.52775274"/>
    <n v="9.2926740500000005"/>
    <n v="6.1794147362448184"/>
    <x v="3"/>
    <n v="3.52968438"/>
    <n v="2.0519247688864004"/>
    <n v="6.7053964499999985"/>
    <n v="2.2085263899999998"/>
    <n v="3.8167435640608502"/>
    <n v="2.9696817200000001"/>
    <n v="3.8911617700000001"/>
    <n v="8.9790906980622403"/>
    <n v="16.487730383377482"/>
    <n v="3.2940343799999998"/>
    <n v="2.7774216100000002"/>
    <n v="5.0349784902774797"/>
    <x v="3"/>
    <m/>
    <m/>
    <m/>
    <m/>
    <m/>
    <m/>
    <m/>
    <m/>
    <n v="20.916862645344146"/>
    <n v="5.303679268292683"/>
    <n v="5.3086285365853652"/>
    <n v="5.1278236585365846"/>
    <x v="3"/>
    <n v="5.5915450655441932"/>
    <n v="5.5893996433605109"/>
    <n v="5.6080938271746579"/>
    <n v="6.6445178419877315"/>
    <n v="6.7560741834511475"/>
    <n v="7.3750186485634135"/>
    <n v="8.004878929960535"/>
    <n v="9.6475322880446583"/>
  </r>
  <r>
    <x v="0"/>
    <x v="0"/>
    <x v="4"/>
    <s v="디지털옥외광고"/>
    <n v="11.024847130590196"/>
    <n v="6.3794586804551994"/>
    <n v="0.89773096116964701"/>
    <n v="2.6313832889653503"/>
    <x v="4"/>
    <n v="1.04326819"/>
    <n v="3.4656150805462618"/>
    <n v="4.5267723177110026"/>
    <n v="0.66293952524130406"/>
    <n v="-1.0401689878173959"/>
    <n v="2.2405346769634691"/>
    <n v="2.4429109083448477"/>
    <n v="5.1581471582722198"/>
    <n v="16.531145703682238"/>
    <n v="3.3405056443733119"/>
    <n v="2.7634959856250561"/>
    <n v="5.10633551177611"/>
    <x v="4"/>
    <m/>
    <m/>
    <m/>
    <m/>
    <m/>
    <m/>
    <m/>
    <m/>
    <n v="17.65538772"/>
    <n v="3.97884693"/>
    <n v="3.97884693"/>
    <n v="4.8488469299999997"/>
    <x v="4"/>
    <n v="4.9483469299999996"/>
    <n v="4.9483469299999996"/>
    <n v="5.3733469300000003"/>
    <n v="5.3733469300000003"/>
    <n v="5.8408469299999997"/>
    <n v="5.8788469299999999"/>
    <n v="6.3238469300000002"/>
    <n v="6.74884693"/>
  </r>
  <r>
    <x v="0"/>
    <x v="0"/>
    <x v="5"/>
    <s v="미디어커머스"/>
    <n v="0.40155853999999996"/>
    <n v="0"/>
    <n v="4.29401E-3"/>
    <n v="0.11663272"/>
    <x v="5"/>
    <n v="2.2360206200000001"/>
    <n v="1.03341829"/>
    <n v="1.33122535"/>
    <n v="1.32910796"/>
    <n v="5.15487976"/>
    <n v="1.239911631"/>
    <n v="1.1586927499999999"/>
    <n v="1.7265848699999999"/>
    <n v="10.21447347"/>
    <n v="3.57615931"/>
    <n v="2.9075681499999999"/>
    <n v="1.6744317399999999"/>
    <x v="5"/>
    <m/>
    <m/>
    <m/>
    <m/>
    <m/>
    <m/>
    <m/>
    <m/>
    <n v="11.108720680000001"/>
    <n v="1.5724320000000001"/>
    <n v="6.0638170000000002"/>
    <n v="1.5724320000000001"/>
    <x v="5"/>
    <n v="5.6964639999999997"/>
    <n v="1.5607468799999999"/>
    <n v="1.8267690000000001"/>
    <n v="2.0459812799999999"/>
    <n v="7.5254561300000002"/>
    <n v="1.86405"/>
    <n v="1.86405"/>
    <n v="2.2368600000000001"/>
  </r>
  <r>
    <x v="0"/>
    <x v="1"/>
    <x v="0"/>
    <s v="합계"/>
    <n v="174.08274809"/>
    <n v="40.386585089999997"/>
    <n v="41.76197853"/>
    <n v="52.593551430000005"/>
    <x v="6"/>
    <n v="41.786577510000008"/>
    <n v="46.645906150000002"/>
    <n v="45.679762439999998"/>
    <n v="43.00027283"/>
    <n v="60.630994209999997"/>
    <n v="46.598532519999999"/>
    <n v="56.734809339999998"/>
    <n v="66.039260640000009"/>
    <n v="223.4491658238623"/>
    <n v="50.488324720000001"/>
    <n v="53.058717739999999"/>
    <n v="66.077872380000002"/>
    <x v="6"/>
    <n v="0"/>
    <n v="0"/>
    <n v="0"/>
    <n v="0"/>
    <n v="0"/>
    <n v="0"/>
    <n v="0"/>
    <n v="0"/>
    <n v="214.60302811573376"/>
    <n v="48.874398829397528"/>
    <n v="52.28997320429724"/>
    <n v="59.787498761414085"/>
    <x v="6"/>
    <n v="50.728843509502994"/>
    <n v="65.058511160023855"/>
    <n v="48.678536200386041"/>
    <n v="54.029841464216595"/>
    <n v="62.179795710931131"/>
    <n v="50.905821916307154"/>
    <n v="52.845765566127682"/>
    <n v="70.968150392908001"/>
  </r>
  <r>
    <x v="0"/>
    <x v="1"/>
    <x v="6"/>
    <s v="비용"/>
    <n v="174.08274809"/>
    <n v="40.386585089999997"/>
    <n v="41.76197853"/>
    <n v="52.593551430000005"/>
    <x v="6"/>
    <n v="41.786577510000008"/>
    <n v="46.645906150000002"/>
    <n v="45.679762439999998"/>
    <n v="43.00027283"/>
    <n v="60.630994209999997"/>
    <n v="46.598532519999999"/>
    <n v="56.734809339999998"/>
    <n v="66.039260640000009"/>
    <n v="223.4491658238623"/>
    <n v="50.488324720000001"/>
    <n v="53.058717739999999"/>
    <n v="66.077872380000002"/>
    <x v="6"/>
    <n v="0"/>
    <n v="0"/>
    <n v="0"/>
    <n v="0"/>
    <n v="0"/>
    <n v="0"/>
    <n v="0"/>
    <n v="0"/>
    <n v="214.60302811573376"/>
    <n v="48.874398829397528"/>
    <n v="52.28997320429724"/>
    <n v="59.787498761414085"/>
    <x v="6"/>
    <n v="50.728843509502994"/>
    <n v="65.058511160023855"/>
    <n v="48.678536200386041"/>
    <n v="54.029841464216595"/>
    <n v="62.179795710931131"/>
    <n v="50.905821916307154"/>
    <n v="52.845765566127682"/>
    <n v="70.968150392908001"/>
  </r>
  <r>
    <x v="0"/>
    <x v="1"/>
    <x v="7"/>
    <s v="인건비성비용"/>
    <n v="91.107643029999991"/>
    <n v="18.857311760000002"/>
    <n v="21.354620069999999"/>
    <n v="30.151551300000001"/>
    <x v="7"/>
    <n v="20.653098320000002"/>
    <n v="29.331483389999999"/>
    <n v="20.43444478"/>
    <n v="20.247592730000001"/>
    <n v="32.173370159999997"/>
    <n v="20.722989630000001"/>
    <n v="21.08288181"/>
    <n v="33.034506190000002"/>
    <n v="106.0843099525386"/>
    <n v="21.175714230000001"/>
    <n v="25.301409670000002"/>
    <n v="35.864891210000003"/>
    <x v="7"/>
    <m/>
    <m/>
    <m/>
    <m/>
    <m/>
    <m/>
    <m/>
    <m/>
    <n v="102.58730356062586"/>
    <n v="23.303578931942859"/>
    <n v="24.88677893194286"/>
    <n v="30.943016764797282"/>
    <x v="7"/>
    <n v="23.29285893194286"/>
    <n v="35.262425272827095"/>
    <n v="23.28252893194286"/>
    <n v="23.23372893194286"/>
    <n v="34.030481216840712"/>
    <n v="23.42958893194286"/>
    <n v="23.317648931942859"/>
    <n v="37.529489822444646"/>
  </r>
  <r>
    <x v="0"/>
    <x v="1"/>
    <x v="8"/>
    <s v="사업성비용"/>
    <n v="70.568868670000001"/>
    <n v="18.301860699999999"/>
    <n v="17.272603929999999"/>
    <n v="19.095189390000002"/>
    <x v="8"/>
    <n v="17.527449740000002"/>
    <n v="14.88383174"/>
    <n v="21.689623900000001"/>
    <n v="18.680680550000002"/>
    <n v="25.422382450000001"/>
    <n v="23.47010358"/>
    <n v="31.51792902"/>
    <n v="30.073824040000002"/>
    <n v="102.6604910975737"/>
    <n v="25.326484499999999"/>
    <n v="25.05507201"/>
    <n v="25.822034850000001"/>
    <x v="8"/>
    <m/>
    <m/>
    <m/>
    <m/>
    <m/>
    <m/>
    <m/>
    <m/>
    <n v="98.307065013441246"/>
    <n v="21.490870557871332"/>
    <n v="24.540767412771039"/>
    <n v="25.083443287033475"/>
    <x v="8"/>
    <n v="24.219269941310138"/>
    <n v="25.933737080946756"/>
    <n v="22.148712962193184"/>
    <n v="26.565275066023737"/>
    <n v="24.919422357840414"/>
    <n v="24.051355094780956"/>
    <n v="26.30936690460149"/>
    <n v="29.450207660880022"/>
  </r>
  <r>
    <x v="0"/>
    <x v="1"/>
    <x v="9"/>
    <s v="운영비용"/>
    <n v="12.40623639"/>
    <n v="3.2274126299999999"/>
    <n v="3.1347545299999999"/>
    <n v="3.34681074"/>
    <x v="9"/>
    <n v="3.6060294499999999"/>
    <n v="2.43059102"/>
    <n v="3.55569376"/>
    <n v="4.0719995500000001"/>
    <n v="3.0352416"/>
    <n v="2.4054393100000002"/>
    <n v="4.1339985099999996"/>
    <n v="2.9309304100000002"/>
    <n v="14.704364773749999"/>
    <n v="3.9861259900000001"/>
    <n v="2.7022360600000002"/>
    <n v="4.3909463200000003"/>
    <x v="9"/>
    <m/>
    <m/>
    <m/>
    <m/>
    <m/>
    <m/>
    <m/>
    <m/>
    <n v="13.708659541666666"/>
    <n v="4.0799493395833339"/>
    <n v="2.8624268595833335"/>
    <n v="3.7610387095833331"/>
    <x v="9"/>
    <n v="3.2167146362499999"/>
    <n v="3.8623488062499995"/>
    <n v="3.2472943062500002"/>
    <n v="4.2308374662499997"/>
    <n v="3.2298921362500002"/>
    <n v="3.4248778895833336"/>
    <n v="3.2187497295833336"/>
    <n v="3.9884529095833336"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1"/>
    <x v="11"/>
    <s v="BM2 직접비 합계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1"/>
    <x v="12"/>
    <s v="BM3 직접비 합계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1"/>
    <x v="13"/>
    <s v="…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3"/>
    <x v="0"/>
    <s v="합계"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4"/>
    <x v="0"/>
    <s v="합계"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4"/>
    <x v="14"/>
    <s v="BM1 간접비 합계"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4"/>
    <x v="11"/>
    <s v="BM2 간접비 합계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4"/>
    <x v="12"/>
    <s v="BM3 간접비 합계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  <n v="0"/>
    <n v="0"/>
    <n v="0"/>
    <n v="0"/>
    <x v="11"/>
    <n v="0"/>
    <n v="0"/>
    <n v="0"/>
    <n v="0"/>
    <n v="0"/>
    <n v="0"/>
    <n v="0"/>
    <n v="0"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2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5"/>
    <x v="0"/>
    <s v="합계"/>
    <n v="78.624521827867255"/>
    <n v="26.614146388560016"/>
    <n v="18.415178917284642"/>
    <n v="13.205032524627185"/>
    <x v="12"/>
    <n v="25.648734259977353"/>
    <n v="27.545666887372363"/>
    <n v="28.748733252237734"/>
    <n v="18.649761550020052"/>
    <n v="32.741099787757847"/>
    <n v="27.590598186332578"/>
    <n v="29.0962714969654"/>
    <n v="37.417066509473287"/>
    <n v="79.143685735223201"/>
    <n v="24.611654794803549"/>
    <n v="17.819395686868909"/>
    <n v="15.321421077355694"/>
    <x v="12"/>
    <n v="0"/>
    <n v="0"/>
    <n v="0"/>
    <n v="0"/>
    <n v="0"/>
    <n v="0"/>
    <n v="0"/>
    <n v="0"/>
    <n v="73.105430907752407"/>
    <n v="19.82030375976624"/>
    <n v="15.843530576977955"/>
    <n v="13.267671747405345"/>
    <x v="12"/>
    <n v="37.620098149814908"/>
    <n v="25.025376153831687"/>
    <n v="23.429417947659694"/>
    <n v="24.489645410657637"/>
    <n v="28.548255431587833"/>
    <n v="35.360267561324086"/>
    <n v="37.547095957606572"/>
    <n v="34.87770264705884"/>
  </r>
  <r>
    <x v="0"/>
    <x v="5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5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5"/>
    <x v="10"/>
    <m/>
    <n v="0"/>
    <m/>
    <m/>
    <m/>
    <x v="10"/>
    <m/>
    <m/>
    <m/>
    <m/>
    <m/>
    <m/>
    <m/>
    <m/>
    <n v="0"/>
    <m/>
    <m/>
    <m/>
    <x v="10"/>
    <m/>
    <m/>
    <m/>
    <m/>
    <m/>
    <m/>
    <m/>
    <m/>
    <n v="0"/>
    <m/>
    <m/>
    <m/>
    <x v="10"/>
    <m/>
    <m/>
    <m/>
    <m/>
    <m/>
    <m/>
    <m/>
    <m/>
  </r>
  <r>
    <x v="0"/>
    <x v="6"/>
    <x v="15"/>
    <s v="CAPEX"/>
    <n v="0.95206483000000008"/>
    <n v="0"/>
    <n v="8.0000000000000002E-3"/>
    <n v="0.77930922000000002"/>
    <x v="13"/>
    <n v="1.4627222600000001"/>
    <n v="0.20709"/>
    <n v="4.6166799999999997"/>
    <n v="0.54328080000000001"/>
    <n v="0.24203720000000001"/>
    <n v="0.17252300000000001"/>
    <n v="18.173717409999998"/>
    <n v="4.2021999999999997E-2"/>
    <n v="29.88562632"/>
    <n v="0.34210699999999999"/>
    <n v="7.5226644"/>
    <n v="21.25689659"/>
    <x v="13"/>
    <m/>
    <m/>
    <m/>
    <m/>
    <m/>
    <m/>
    <m/>
    <m/>
    <n v="19.463958330000001"/>
    <n v="10.6"/>
    <n v="0.6"/>
    <n v="5"/>
    <x v="13"/>
    <n v="9.2639583299999995"/>
    <n v="0.76395833000000002"/>
    <n v="11.763958329999999"/>
    <n v="0.76395833000000002"/>
    <n v="0.76395833000000002"/>
    <n v="1.4639583300000001"/>
    <n v="0.76395833000000002"/>
    <n v="0.76395833000000002"/>
  </r>
  <r>
    <x v="0"/>
    <x v="7"/>
    <x v="0"/>
    <s v="합계"/>
    <n v="81.383546417867251"/>
    <n v="27.295991908560019"/>
    <n v="19.09649624728463"/>
    <n v="13.901668064627199"/>
    <x v="14"/>
    <n v="26.377963339977349"/>
    <n v="28.268676097372378"/>
    <n v="29.547061462237728"/>
    <n v="19.459028930020057"/>
    <n v="33.555298687757855"/>
    <n v="28.396537406332598"/>
    <n v="30.274919346965419"/>
    <n v="38.408302979473305"/>
    <n v="83.806556205223174"/>
    <n v="25.588988784803572"/>
    <n v="18.949746926868897"/>
    <n v="16.881044907355601"/>
    <x v="14"/>
    <m/>
    <m/>
    <m/>
    <m/>
    <m/>
    <m/>
    <m/>
    <m/>
    <n v="76.461693837752421"/>
    <n v="20.600469946432924"/>
    <n v="16.625086283644634"/>
    <n v="14.147839304072003"/>
    <x v="14"/>
    <n v="38.554141633148227"/>
    <n v="25.956853807165036"/>
    <n v="24.585841100993029"/>
    <n v="25.639611723990978"/>
    <n v="29.697276414921163"/>
    <n v="36.514274297990745"/>
    <n v="38.684974534273238"/>
    <n v="35.985284403725508"/>
  </r>
  <r>
    <x v="0"/>
    <x v="8"/>
    <x v="0"/>
    <s v="합계"/>
    <n v="64.514886853511612"/>
    <n v="21.253337372378549"/>
    <n v="15.165210607284632"/>
    <n v="11.141140635160497"/>
    <x v="15"/>
    <n v="20.954526027864297"/>
    <n v="22.14482681845271"/>
    <n v="24.229724502621568"/>
    <n v="15.794462969463339"/>
    <n v="25.317304547757853"/>
    <n v="21.768040978653776"/>
    <n v="23.095030833229536"/>
    <n v="26.011144656161004"/>
    <n v="64.567134613219224"/>
    <n v="19.494035084803571"/>
    <n v="14.919702816646963"/>
    <n v="12.6150163877741"/>
    <x v="15"/>
    <m/>
    <m/>
    <m/>
    <m/>
    <m/>
    <m/>
    <m/>
    <m/>
    <n v="60.644745086780084"/>
    <n v="16.339493966202429"/>
    <n v="13.304502884288285"/>
    <n v="11.338660675872111"/>
    <x v="15"/>
    <n v="29.923929072412271"/>
    <n v="20.311897613732047"/>
    <n v="19.093895303767866"/>
    <n v="19.903038985616757"/>
    <n v="23.000486250601053"/>
    <n v="28.199273084388949"/>
    <n v="29.868215308481417"/>
    <n v="27.8309895178082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8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5" indent="0" compact="0" compactData="0" multipleFieldFilters="0">
  <location ref="I6:M14" firstHeaderRow="0" firstDataRow="1" firstDataCol="2" rowPageCount="1" colPageCount="1"/>
  <pivotFields count="43"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9">
        <item x="0"/>
        <item x="1"/>
        <item x="3"/>
        <item x="4"/>
        <item x="5"/>
        <item x="7"/>
        <item x="8"/>
        <item x="2"/>
        <item x="6"/>
      </items>
    </pivotField>
    <pivotField axis="axisPage" compact="0" outline="0" multipleItemSelectionAllowed="1" showAll="0" defaultSubtotal="0">
      <items count="16">
        <item h="1" x="13"/>
        <item h="1" x="14"/>
        <item h="1" x="11"/>
        <item h="1" x="12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5"/>
      </items>
    </pivotField>
    <pivotField compact="0" outline="0" showAll="0" defaultSubtotal="0"/>
    <pivotField dataField="1" compact="0" numFmtId="179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79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79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8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합계 : '21.누적" fld="4" baseField="0" baseItem="0"/>
    <dataField name="합계 : '22.누적" fld="17" baseField="0" baseItem="0"/>
    <dataField name="합계 : '22.목표누적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5" indent="0" compact="0" compactData="0" multipleFieldFilters="0">
  <location ref="B6:F14" firstHeaderRow="1" firstDataRow="1" firstDataCol="5" rowPageCount="1" colPageCount="1"/>
  <pivotFields count="43">
    <pivotField axis="axisRow" compact="0" outline="0" subtotalTop="0" showAll="0" defaultSubtotal="0">
      <items count="2">
        <item m="1" x="1"/>
        <item x="0"/>
      </items>
    </pivotField>
    <pivotField axis="axisRow" compact="0" outline="0" subtotalTop="0" showAll="0" defaultSubtotal="0">
      <items count="9">
        <item x="0"/>
        <item x="1"/>
        <item x="3"/>
        <item x="4"/>
        <item x="5"/>
        <item x="7"/>
        <item x="8"/>
        <item x="2"/>
        <item x="6"/>
      </items>
    </pivotField>
    <pivotField axis="axisPage" compact="0" outline="0" subtotalTop="0" multipleItemSelectionAllowed="1" showAll="0" defaultSubtotal="0">
      <items count="16">
        <item h="1" x="13"/>
        <item h="1" x="14"/>
        <item h="1" x="11"/>
        <item h="1" x="12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5"/>
      </items>
    </pivotField>
    <pivotField compact="0" outline="0" subtotalTop="0" showAll="0" defaultSubtotal="0"/>
    <pivotField compact="0" numFmtId="179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6"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79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6"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79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6"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5">
    <field x="0"/>
    <field x="1"/>
    <field x="8"/>
    <field x="21"/>
    <field x="34"/>
  </rowFields>
  <rowItems count="8">
    <i>
      <x v="1"/>
      <x/>
      <x v="2"/>
      <x v="2"/>
      <x v="2"/>
    </i>
    <i r="1">
      <x v="1"/>
      <x v="8"/>
      <x v="8"/>
      <x v="8"/>
    </i>
    <i r="1">
      <x v="2"/>
      <x v="1"/>
      <x v="1"/>
      <x v="1"/>
    </i>
    <i r="1">
      <x v="3"/>
      <x v="1"/>
      <x v="1"/>
      <x v="1"/>
    </i>
    <i r="1">
      <x v="4"/>
      <x v="12"/>
      <x v="12"/>
      <x v="12"/>
    </i>
    <i r="1">
      <x v="5"/>
      <x v="14"/>
      <x v="14"/>
      <x v="14"/>
    </i>
    <i r="1">
      <x v="6"/>
      <x v="15"/>
      <x v="15"/>
      <x v="15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9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compact="0" compactData="0" multipleFieldFilters="0">
  <location ref="I5:M13" firstHeaderRow="0" firstDataRow="1" firstDataCol="2" rowPageCount="1" colPageCount="1"/>
  <pivotFields count="54">
    <pivotField axis="axisRow" compact="0" outline="0" showAll="0" defaultSubtotal="0">
      <items count="1">
        <item x="0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Page" compact="0" outline="0" multipleItemSelectionAllowed="1" showAll="0" defaultSubtotal="0">
      <items count="5">
        <item h="1" x="4"/>
        <item h="1" x="1"/>
        <item h="1" x="2"/>
        <item h="1" x="3"/>
        <item x="0"/>
      </items>
    </pivotField>
    <pivotField compact="0" outline="0" showAll="0" defaultSubtotal="0"/>
    <pivotField dataField="1" compact="0" numFmtId="179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79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79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76" outline="0" showAll="0" defaultSubtotal="0"/>
    <pivotField compact="0" outline="0" showAll="0" defaultSubtotal="0"/>
    <pivotField compact="0" numFmtId="176" outline="0" showAll="0" defaultSubtotal="0"/>
    <pivotField compact="0" outline="0" showAll="0" defaultSubtotal="0"/>
    <pivotField compact="0" numFmtId="176" outline="0" showAll="0" defaultSubtotal="0"/>
    <pivotField compact="0" outline="0" showAll="0" defaultSubtotal="0"/>
    <pivotField compact="0" numFmtId="176" outline="0" showAll="0" defaultSubtotal="0"/>
    <pivotField compact="0" outline="0" showAll="0" defaultSubtotal="0"/>
    <pivotField compact="0" numFmtId="176" outline="0" showAll="0" defaultSubtotal="0"/>
    <pivotField compact="0" outline="0" showAll="0" defaultSubtotal="0"/>
  </pivotFields>
  <rowFields count="2">
    <field x="0"/>
    <field x="1"/>
  </rowFields>
  <rowItems count="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합계 : '21.누적" fld="4" baseField="0" baseItem="0"/>
    <dataField name="합계 : '22.누적" fld="17" baseField="0" baseItem="0"/>
    <dataField name="합계 : '22.목표누적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0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compact="0" compactData="0" multipleFieldFilters="0">
  <location ref="B5:F13" firstHeaderRow="1" firstDataRow="1" firstDataCol="5" rowPageCount="1" colPageCount="1"/>
  <pivotFields count="54">
    <pivotField axis="axisRow" compact="0" outline="0" subtotalTop="0" showAll="0" defaultSubtotal="0">
      <items count="1">
        <item x="0"/>
      </items>
    </pivotField>
    <pivotField axis="axisRow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  <pivotField axis="axisPage" compact="0" outline="0" subtotalTop="0" multipleItemSelectionAllowed="1" showAll="0" defaultSubtotal="0">
      <items count="8">
        <item h="1" x="4"/>
        <item h="1" x="1"/>
        <item h="1" x="2"/>
        <item h="1" x="3"/>
        <item x="0"/>
        <item h="1" x="5"/>
        <item h="1" x="6"/>
        <item h="1" x="7"/>
      </items>
    </pivotField>
    <pivotField compact="0" outline="0" subtotalTop="0" showAll="0" defaultSubtotal="0"/>
    <pivotField compact="0" numFmtId="179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79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79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numFmtId="176" outline="0" showAll="0" defaultSubtotal="0"/>
    <pivotField compact="0" outline="0" showAll="0" defaultSubtotal="0"/>
    <pivotField compact="0" numFmtId="176" outline="0" showAll="0" defaultSubtotal="0"/>
    <pivotField compact="0" outline="0" showAll="0" defaultSubtotal="0"/>
    <pivotField compact="0" numFmtId="176" outline="0" showAll="0" defaultSubtotal="0"/>
    <pivotField compact="0" outline="0" showAll="0" defaultSubtotal="0"/>
    <pivotField compact="0" numFmtId="176" outline="0" showAll="0" defaultSubtotal="0"/>
    <pivotField compact="0" outline="0" showAll="0" defaultSubtotal="0"/>
    <pivotField compact="0" numFmtId="176" outline="0" showAll="0" defaultSubtotal="0"/>
    <pivotField compact="0" outline="0" showAll="0" defaultSubtotal="0"/>
  </pivotFields>
  <rowFields count="5">
    <field x="0"/>
    <field x="1"/>
    <field x="8"/>
    <field x="21"/>
    <field x="34"/>
  </rowFields>
  <rowItems count="8">
    <i>
      <x/>
      <x/>
      <x/>
      <x/>
      <x/>
    </i>
    <i r="1">
      <x v="1"/>
      <x/>
      <x/>
      <x/>
    </i>
    <i r="1">
      <x v="2"/>
      <x/>
      <x/>
      <x/>
    </i>
    <i r="1">
      <x v="3"/>
      <x/>
      <x/>
      <x/>
    </i>
    <i r="1">
      <x v="4"/>
      <x/>
      <x/>
      <x/>
    </i>
    <i r="1">
      <x v="5"/>
      <x v="1"/>
      <x v="1"/>
      <x v="1"/>
    </i>
    <i r="1">
      <x v="6"/>
      <x v="1"/>
      <x v="1"/>
      <x v="1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Q20"/>
  <sheetViews>
    <sheetView showGridLines="0" zoomScaleNormal="100" workbookViewId="0">
      <selection activeCell="G10" sqref="G10"/>
    </sheetView>
  </sheetViews>
  <sheetFormatPr defaultRowHeight="17.399999999999999"/>
  <cols>
    <col min="2" max="2" width="9.3984375" customWidth="1"/>
    <col min="3" max="3" width="12.09765625" customWidth="1"/>
    <col min="4" max="5" width="11" customWidth="1"/>
    <col min="6" max="6" width="12.59765625" customWidth="1"/>
    <col min="7" max="9" width="9.3984375" customWidth="1"/>
    <col min="10" max="10" width="11.3984375" customWidth="1"/>
    <col min="11" max="12" width="13.59765625" customWidth="1"/>
    <col min="13" max="13" width="17.5" customWidth="1"/>
    <col min="14" max="17" width="9.3984375" customWidth="1"/>
  </cols>
  <sheetData>
    <row r="1" spans="2:17" ht="18" thickBot="1"/>
    <row r="2" spans="2:17" ht="18" thickBot="1">
      <c r="B2" s="232" t="s">
        <v>297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4" spans="2:17">
      <c r="B4" s="101" t="s">
        <v>249</v>
      </c>
      <c r="C4" t="s">
        <v>236</v>
      </c>
      <c r="I4" s="101" t="s">
        <v>249</v>
      </c>
      <c r="J4" t="s">
        <v>236</v>
      </c>
    </row>
    <row r="6" spans="2:17">
      <c r="B6" s="101" t="s">
        <v>250</v>
      </c>
      <c r="C6" s="101" t="s">
        <v>251</v>
      </c>
      <c r="D6" s="101" t="s">
        <v>115</v>
      </c>
      <c r="E6" s="101" t="s">
        <v>127</v>
      </c>
      <c r="F6" s="101" t="s">
        <v>240</v>
      </c>
      <c r="I6" s="101" t="s">
        <v>250</v>
      </c>
      <c r="J6" s="101" t="s">
        <v>251</v>
      </c>
      <c r="K6" t="s">
        <v>255</v>
      </c>
      <c r="L6" t="s">
        <v>257</v>
      </c>
      <c r="M6" t="s">
        <v>256</v>
      </c>
    </row>
    <row r="7" spans="2:17">
      <c r="B7" t="s">
        <v>374</v>
      </c>
      <c r="C7" t="s">
        <v>143</v>
      </c>
      <c r="D7">
        <v>59.730797037395412</v>
      </c>
      <c r="E7">
        <v>75.215465160057349</v>
      </c>
      <c r="F7">
        <v>77.825082144227778</v>
      </c>
      <c r="I7" t="s">
        <v>374</v>
      </c>
      <c r="J7" t="s">
        <v>143</v>
      </c>
      <c r="K7" s="102">
        <v>252.70726991786725</v>
      </c>
      <c r="L7" s="102">
        <v>302.59285155908549</v>
      </c>
      <c r="M7" s="102">
        <v>287.70845902348617</v>
      </c>
    </row>
    <row r="8" spans="2:17">
      <c r="C8" t="s">
        <v>144</v>
      </c>
      <c r="D8">
        <v>39.34063304</v>
      </c>
      <c r="E8">
        <v>53.824250983862299</v>
      </c>
      <c r="F8">
        <v>53.651157320624911</v>
      </c>
      <c r="J8" t="s">
        <v>144</v>
      </c>
      <c r="K8" s="102">
        <v>174.08274809</v>
      </c>
      <c r="L8" s="102">
        <v>223.4491658238623</v>
      </c>
      <c r="M8" s="102">
        <v>214.60302811573376</v>
      </c>
    </row>
    <row r="9" spans="2:17">
      <c r="C9" t="s">
        <v>172</v>
      </c>
      <c r="D9" t="s">
        <v>332</v>
      </c>
      <c r="E9" t="s">
        <v>332</v>
      </c>
      <c r="F9" t="s">
        <v>332</v>
      </c>
      <c r="J9" t="s">
        <v>172</v>
      </c>
      <c r="K9" s="102">
        <v>0</v>
      </c>
      <c r="L9" s="102">
        <v>0</v>
      </c>
      <c r="M9" s="102">
        <v>0</v>
      </c>
    </row>
    <row r="10" spans="2:17">
      <c r="C10" t="s">
        <v>233</v>
      </c>
      <c r="D10" t="s">
        <v>332</v>
      </c>
      <c r="E10" t="s">
        <v>332</v>
      </c>
      <c r="F10" t="s">
        <v>332</v>
      </c>
      <c r="J10" t="s">
        <v>233</v>
      </c>
      <c r="K10" s="102">
        <v>0</v>
      </c>
      <c r="L10" s="102">
        <v>0</v>
      </c>
      <c r="M10" s="102">
        <v>0</v>
      </c>
    </row>
    <row r="11" spans="2:17">
      <c r="C11" t="s">
        <v>235</v>
      </c>
      <c r="D11">
        <v>20.390163997395412</v>
      </c>
      <c r="E11">
        <v>21.391214176195049</v>
      </c>
      <c r="F11">
        <v>24.173924823602867</v>
      </c>
      <c r="J11" t="s">
        <v>235</v>
      </c>
      <c r="K11" s="102">
        <v>78.624521827867255</v>
      </c>
      <c r="L11" s="102">
        <v>79.143685735223201</v>
      </c>
      <c r="M11" s="102">
        <v>73.105430907752407</v>
      </c>
    </row>
    <row r="12" spans="2:17">
      <c r="C12" t="s">
        <v>232</v>
      </c>
      <c r="D12">
        <v>21.089390197395399</v>
      </c>
      <c r="E12">
        <v>22.3867755861951</v>
      </c>
      <c r="F12">
        <v>25.088298303602858</v>
      </c>
      <c r="J12" t="s">
        <v>232</v>
      </c>
      <c r="K12" s="102">
        <v>81.383546417867251</v>
      </c>
      <c r="L12" s="102">
        <v>83.806556205223174</v>
      </c>
      <c r="M12" s="102">
        <v>76.461693837752421</v>
      </c>
    </row>
    <row r="13" spans="2:17">
      <c r="C13" t="s">
        <v>234</v>
      </c>
      <c r="D13">
        <v>16.955198238687931</v>
      </c>
      <c r="E13">
        <v>17.538380323994598</v>
      </c>
      <c r="F13">
        <v>19.662087560417255</v>
      </c>
      <c r="J13" t="s">
        <v>234</v>
      </c>
      <c r="K13" s="102">
        <v>64.514886853511612</v>
      </c>
      <c r="L13" s="102">
        <v>64.567134613219224</v>
      </c>
      <c r="M13" s="102">
        <v>60.644745086780084</v>
      </c>
    </row>
    <row r="14" spans="2:17">
      <c r="B14" t="s">
        <v>231</v>
      </c>
      <c r="I14" t="s">
        <v>231</v>
      </c>
      <c r="K14" s="102">
        <v>651.31297310711341</v>
      </c>
      <c r="L14" s="102">
        <v>753.55939393661333</v>
      </c>
      <c r="M14" s="102">
        <v>712.52335697150477</v>
      </c>
    </row>
    <row r="17" spans="2:17" ht="19.2">
      <c r="B17" s="235" t="s">
        <v>265</v>
      </c>
      <c r="C17" s="236"/>
      <c r="D17" s="239" t="s">
        <v>266</v>
      </c>
      <c r="E17" s="239"/>
      <c r="F17" s="239"/>
      <c r="G17" s="239"/>
      <c r="H17" s="239"/>
      <c r="I17" s="239"/>
      <c r="J17" s="239"/>
      <c r="K17" s="240" t="s">
        <v>267</v>
      </c>
      <c r="L17" s="239"/>
      <c r="M17" s="239"/>
      <c r="N17" s="239"/>
      <c r="O17" s="239"/>
      <c r="P17" s="239"/>
      <c r="Q17" s="241"/>
    </row>
    <row r="18" spans="2:17" ht="38.4">
      <c r="B18" s="237"/>
      <c r="C18" s="238"/>
      <c r="D18" s="85" t="s">
        <v>258</v>
      </c>
      <c r="E18" s="86" t="s">
        <v>259</v>
      </c>
      <c r="F18" s="86" t="s">
        <v>260</v>
      </c>
      <c r="G18" s="86" t="s">
        <v>261</v>
      </c>
      <c r="H18" s="89" t="s">
        <v>262</v>
      </c>
      <c r="I18" s="86" t="s">
        <v>263</v>
      </c>
      <c r="J18" s="87" t="s">
        <v>264</v>
      </c>
      <c r="K18" s="88" t="s">
        <v>258</v>
      </c>
      <c r="L18" s="89" t="s">
        <v>259</v>
      </c>
      <c r="M18" s="86" t="s">
        <v>260</v>
      </c>
      <c r="N18" s="86" t="s">
        <v>261</v>
      </c>
      <c r="O18" s="86" t="s">
        <v>262</v>
      </c>
      <c r="P18" s="89" t="s">
        <v>263</v>
      </c>
      <c r="Q18" s="90" t="s">
        <v>264</v>
      </c>
    </row>
    <row r="19" spans="2:17" ht="19.2">
      <c r="B19" s="230" t="s">
        <v>184</v>
      </c>
      <c r="C19" s="231"/>
      <c r="D19" s="114">
        <f>E7</f>
        <v>75.215465160057349</v>
      </c>
      <c r="E19" s="115">
        <f>IFERROR(IF(D19=I19,"-",IF(AND(D19&gt;0,I19&gt;0),D19/I19,IF(AND(D19&gt;0,I19&lt;0),"초과달성",IF(AND(D19&lt;0,I19&gt;0),"목표미달",IF(AND(D19&lt;0,D19&lt;I19),"목표미달","초과달성"))))),"N/A")</f>
        <v>0.96646817565403642</v>
      </c>
      <c r="F19" s="116">
        <f>IFERROR(IF(AND(D19&gt;0,J19&gt;0),D19/J19-1,IF(AND(D19&gt;0,J19&lt;0),"흑자전환",IF(AND(D19&lt;0,J19&gt;0),"적자전환",IF(AND(D19&lt;0,D19&lt;J19),"적자확대","적자축소")))),"N/A")</f>
        <v>0.25924094254037011</v>
      </c>
      <c r="G19" s="114">
        <f>D19-I19</f>
        <v>-2.6096169841704295</v>
      </c>
      <c r="H19" s="114">
        <f>D19-J19</f>
        <v>15.484668122661937</v>
      </c>
      <c r="I19" s="114">
        <f>F7</f>
        <v>77.825082144227778</v>
      </c>
      <c r="J19" s="114">
        <f>D7</f>
        <v>59.730797037395412</v>
      </c>
      <c r="K19" s="117">
        <f>E11</f>
        <v>21.391214176195049</v>
      </c>
      <c r="L19" s="118">
        <f>IFERROR(IF(K19=P19,"-",IF(AND(K19&gt;0,P19&gt;0),K19/P19,IF(AND(K19&gt;0,P19&lt;0),"초과달성",IF(AND(K19&lt;0,P19&gt;0),"목표미달",IF(AND(K19&lt;0,K19&lt;P19),"목표미달","초과달성"))))),"N/A")</f>
        <v>0.88488792499715052</v>
      </c>
      <c r="M19" s="119">
        <f>IFERROR(IF(AND(K19&gt;0,Q19&gt;0),K19/Q19-1,IF(AND(K19&gt;0,Q19&lt;0),"흑자전환",IF(AND(K19&lt;0,Q19&gt;0),"적자전환",IF(AND(K19&lt;0,K19&lt;Q19),"적자확대","적자축소")))),"N/A")</f>
        <v>4.9094758577101549E-2</v>
      </c>
      <c r="N19" s="114">
        <f>K19-P19</f>
        <v>-2.7827106474078178</v>
      </c>
      <c r="O19" s="114">
        <f>K19-Q19</f>
        <v>1.0010501787996375</v>
      </c>
      <c r="P19" s="114">
        <f>F11</f>
        <v>24.173924823602867</v>
      </c>
      <c r="Q19" s="120">
        <f>D11</f>
        <v>20.390163997395412</v>
      </c>
    </row>
    <row r="20" spans="2:17" ht="19.2">
      <c r="B20" s="230" t="s">
        <v>268</v>
      </c>
      <c r="C20" s="231"/>
      <c r="D20" s="114">
        <f>L7</f>
        <v>302.59285155908549</v>
      </c>
      <c r="E20" s="115">
        <f>IFERROR(IF(D20=I20,"-",IF(AND(D20&gt;0,I20&gt;0),D20/I20,IF(AND(D20&gt;0,I20&lt;0),"초과달성",IF(AND(D20&lt;0,I20&gt;0),"목표미달",IF(AND(D20&lt;0,D20&lt;I20),"목표미달","초과달성"))))),"N/A")</f>
        <v>1.0517342888913261</v>
      </c>
      <c r="F20" s="116">
        <f>IFERROR(IF(AND(D20&gt;0,J20&gt;0),D20/J20-1,IF(AND(D20&gt;0,J20&lt;0),"흑자전환",IF(AND(D20&lt;0,J20&gt;0),"적자전환",IF(AND(D20&lt;0,D20&lt;J20),"적자확대","적자축소")))),"N/A")</f>
        <v>0.19740461624800743</v>
      </c>
      <c r="G20" s="114">
        <f>D20-I20</f>
        <v>14.884392535599318</v>
      </c>
      <c r="H20" s="114">
        <f>D20-J20</f>
        <v>49.885581641218238</v>
      </c>
      <c r="I20" s="114">
        <f>M7</f>
        <v>287.70845902348617</v>
      </c>
      <c r="J20" s="114">
        <f>K7</f>
        <v>252.70726991786725</v>
      </c>
      <c r="K20" s="117">
        <f>L11</f>
        <v>79.143685735223201</v>
      </c>
      <c r="L20" s="118">
        <f>IFERROR(IF(K20=P20,"-",IF(AND(K20&gt;0,P20&gt;0),K20/P20,IF(AND(K20&gt;0,P20&lt;0),"초과달성",IF(AND(K20&lt;0,P20&gt;0),"목표미달",IF(AND(K20&lt;0,K20&lt;P20),"목표미달","초과달성"))))),"N/A")</f>
        <v>1.0825965287734933</v>
      </c>
      <c r="M20" s="119">
        <f>IFERROR(IF(AND(K20&gt;0,Q20&gt;0),K20/Q20-1,IF(AND(K20&gt;0,Q20&lt;0),"흑자전환",IF(AND(K20&lt;0,Q20&gt;0),"적자전환",IF(AND(K20&lt;0,K20&lt;Q20),"적자확대","적자축소")))),"N/A")</f>
        <v>6.6030787251405432E-3</v>
      </c>
      <c r="N20" s="114">
        <f>K20-P20</f>
        <v>6.0382548274707943</v>
      </c>
      <c r="O20" s="114">
        <f>K20-Q20</f>
        <v>0.51916390735594575</v>
      </c>
      <c r="P20" s="114">
        <f>M11</f>
        <v>73.105430907752407</v>
      </c>
      <c r="Q20" s="120">
        <f>K11</f>
        <v>78.624521827867255</v>
      </c>
    </row>
  </sheetData>
  <mergeCells count="6">
    <mergeCell ref="B20:C20"/>
    <mergeCell ref="B2:Q2"/>
    <mergeCell ref="B17:C18"/>
    <mergeCell ref="D17:J17"/>
    <mergeCell ref="K17:Q17"/>
    <mergeCell ref="B19:C19"/>
  </mergeCells>
  <phoneticPr fontId="2" type="noConversion"/>
  <conditionalFormatting sqref="F19">
    <cfRule type="cellIs" dxfId="27" priority="13" operator="lessThan">
      <formula>0</formula>
    </cfRule>
  </conditionalFormatting>
  <conditionalFormatting sqref="E19">
    <cfRule type="cellIs" dxfId="26" priority="14" operator="lessThan">
      <formula>1</formula>
    </cfRule>
  </conditionalFormatting>
  <conditionalFormatting sqref="M19">
    <cfRule type="cellIs" dxfId="25" priority="10" operator="lessThan">
      <formula>0</formula>
    </cfRule>
  </conditionalFormatting>
  <conditionalFormatting sqref="L19">
    <cfRule type="cellIs" dxfId="24" priority="11" operator="lessThan">
      <formula>1</formula>
    </cfRule>
    <cfRule type="containsText" dxfId="23" priority="12" operator="containsText" text="목표미달">
      <formula>NOT(ISERROR(SEARCH("목표미달",L19)))</formula>
    </cfRule>
  </conditionalFormatting>
  <conditionalFormatting sqref="I19">
    <cfRule type="cellIs" dxfId="22" priority="9" operator="equal">
      <formula>0</formula>
    </cfRule>
  </conditionalFormatting>
  <conditionalFormatting sqref="K19 D19">
    <cfRule type="cellIs" dxfId="21" priority="8" operator="equal">
      <formula>0</formula>
    </cfRule>
  </conditionalFormatting>
  <conditionalFormatting sqref="F20">
    <cfRule type="cellIs" dxfId="20" priority="6" operator="lessThan">
      <formula>0</formula>
    </cfRule>
  </conditionalFormatting>
  <conditionalFormatting sqref="E20">
    <cfRule type="cellIs" dxfId="19" priority="7" operator="lessThan">
      <formula>1</formula>
    </cfRule>
  </conditionalFormatting>
  <conditionalFormatting sqref="M20">
    <cfRule type="cellIs" dxfId="18" priority="3" operator="lessThan">
      <formula>0</formula>
    </cfRule>
  </conditionalFormatting>
  <conditionalFormatting sqref="L20">
    <cfRule type="cellIs" dxfId="17" priority="4" operator="lessThan">
      <formula>1</formula>
    </cfRule>
    <cfRule type="containsText" dxfId="16" priority="5" operator="containsText" text="목표미달">
      <formula>NOT(ISERROR(SEARCH("목표미달",L20)))</formula>
    </cfRule>
  </conditionalFormatting>
  <conditionalFormatting sqref="I20">
    <cfRule type="cellIs" dxfId="15" priority="2" operator="equal">
      <formula>0</formula>
    </cfRule>
  </conditionalFormatting>
  <conditionalFormatting sqref="K20 D20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K46"/>
  <sheetViews>
    <sheetView showGridLines="0" zoomScale="85" zoomScaleNormal="85" workbookViewId="0">
      <selection activeCell="K34" sqref="K34"/>
    </sheetView>
  </sheetViews>
  <sheetFormatPr defaultRowHeight="17.399999999999999"/>
  <cols>
    <col min="2" max="2" width="20.5" style="81" bestFit="1" customWidth="1"/>
    <col min="3" max="3" width="17.19921875" style="81" bestFit="1" customWidth="1"/>
    <col min="4" max="4" width="10.09765625" style="84" customWidth="1"/>
    <col min="5" max="5" width="10.09765625" style="83" customWidth="1"/>
    <col min="6" max="6" width="10.09765625" style="84" customWidth="1"/>
    <col min="7" max="8" width="10.09765625" style="92" customWidth="1"/>
    <col min="9" max="9" width="10.09765625" style="93" customWidth="1"/>
    <col min="10" max="11" width="62.5" style="94" customWidth="1"/>
  </cols>
  <sheetData>
    <row r="1" spans="2:11">
      <c r="D1" s="82"/>
      <c r="F1" s="82"/>
      <c r="G1" s="84"/>
      <c r="H1" s="281" t="s">
        <v>180</v>
      </c>
      <c r="I1" s="281"/>
      <c r="J1" s="33"/>
      <c r="K1" s="33"/>
    </row>
    <row r="2" spans="2:11" ht="19.2">
      <c r="B2" s="235" t="s">
        <v>11</v>
      </c>
      <c r="C2" s="236"/>
      <c r="D2" s="239" t="s">
        <v>181</v>
      </c>
      <c r="E2" s="239"/>
      <c r="F2" s="239"/>
      <c r="G2" s="240" t="s">
        <v>165</v>
      </c>
      <c r="H2" s="239"/>
      <c r="I2" s="241"/>
      <c r="J2" s="273" t="s">
        <v>182</v>
      </c>
      <c r="K2" s="275" t="s">
        <v>183</v>
      </c>
    </row>
    <row r="3" spans="2:11" ht="19.2">
      <c r="B3" s="237"/>
      <c r="C3" s="238"/>
      <c r="D3" s="85" t="s">
        <v>184</v>
      </c>
      <c r="E3" s="86" t="s">
        <v>185</v>
      </c>
      <c r="F3" s="87" t="s">
        <v>186</v>
      </c>
      <c r="G3" s="88" t="s">
        <v>187</v>
      </c>
      <c r="H3" s="89" t="s">
        <v>185</v>
      </c>
      <c r="I3" s="90" t="s">
        <v>186</v>
      </c>
      <c r="J3" s="274"/>
      <c r="K3" s="276"/>
    </row>
    <row r="4" spans="2:11" ht="86.4">
      <c r="B4" s="278" t="s">
        <v>269</v>
      </c>
      <c r="C4" s="279"/>
      <c r="D4" s="279"/>
      <c r="E4" s="279"/>
      <c r="F4" s="279"/>
      <c r="G4" s="279"/>
      <c r="H4" s="279"/>
      <c r="I4" s="280"/>
      <c r="J4" s="95" t="s">
        <v>299</v>
      </c>
      <c r="K4" s="95" t="s">
        <v>300</v>
      </c>
    </row>
    <row r="5" spans="2:11">
      <c r="B5" s="277" t="s">
        <v>188</v>
      </c>
      <c r="C5" s="91" t="s">
        <v>189</v>
      </c>
      <c r="D5" s="96"/>
      <c r="E5" s="96"/>
      <c r="F5" s="97"/>
      <c r="G5" s="96"/>
      <c r="H5" s="96"/>
      <c r="I5" s="97"/>
      <c r="J5" s="95"/>
      <c r="K5" s="95"/>
    </row>
    <row r="6" spans="2:11">
      <c r="B6" s="277"/>
      <c r="C6" s="91" t="s">
        <v>67</v>
      </c>
      <c r="D6" s="96"/>
      <c r="E6" s="96"/>
      <c r="F6" s="97"/>
      <c r="G6" s="96"/>
      <c r="H6" s="96"/>
      <c r="I6" s="97"/>
      <c r="J6" s="99"/>
      <c r="K6" s="99"/>
    </row>
    <row r="7" spans="2:11">
      <c r="B7" s="277"/>
      <c r="C7" s="91" t="s">
        <v>190</v>
      </c>
      <c r="D7" s="96"/>
      <c r="E7" s="96"/>
      <c r="F7" s="97"/>
      <c r="G7" s="96"/>
      <c r="H7" s="96"/>
      <c r="I7" s="97"/>
      <c r="J7" s="99"/>
      <c r="K7" s="99"/>
    </row>
    <row r="8" spans="2:11">
      <c r="B8" s="277"/>
      <c r="C8" s="91" t="s">
        <v>191</v>
      </c>
      <c r="D8" s="96"/>
      <c r="E8" s="96"/>
      <c r="F8" s="97"/>
      <c r="G8" s="96"/>
      <c r="H8" s="96"/>
      <c r="I8" s="97"/>
      <c r="J8" s="99"/>
      <c r="K8" s="99"/>
    </row>
    <row r="9" spans="2:11">
      <c r="B9" s="277"/>
      <c r="C9" s="91" t="s">
        <v>192</v>
      </c>
      <c r="D9" s="96"/>
      <c r="E9" s="96"/>
      <c r="F9" s="97"/>
      <c r="G9" s="96"/>
      <c r="H9" s="96"/>
      <c r="I9" s="97"/>
      <c r="J9" s="99"/>
      <c r="K9" s="99"/>
    </row>
    <row r="10" spans="2:11">
      <c r="B10" s="277"/>
      <c r="C10" s="91" t="s">
        <v>193</v>
      </c>
      <c r="D10" s="96"/>
      <c r="E10" s="96"/>
      <c r="F10" s="97"/>
      <c r="G10" s="96"/>
      <c r="H10" s="96"/>
      <c r="I10" s="97"/>
      <c r="J10" s="99"/>
      <c r="K10" s="99"/>
    </row>
    <row r="11" spans="2:11">
      <c r="B11" s="277" t="s">
        <v>194</v>
      </c>
      <c r="C11" s="91" t="s">
        <v>68</v>
      </c>
      <c r="D11" s="96"/>
      <c r="E11" s="96"/>
      <c r="F11" s="97"/>
      <c r="G11" s="96"/>
      <c r="H11" s="96"/>
      <c r="I11" s="97"/>
      <c r="J11" s="99"/>
      <c r="K11" s="99"/>
    </row>
    <row r="12" spans="2:11">
      <c r="B12" s="277"/>
      <c r="C12" s="91" t="s">
        <v>195</v>
      </c>
      <c r="D12" s="96"/>
      <c r="E12" s="98"/>
      <c r="F12" s="98"/>
      <c r="G12" s="96"/>
      <c r="H12" s="96"/>
      <c r="I12" s="96"/>
      <c r="J12" s="100"/>
      <c r="K12" s="100"/>
    </row>
    <row r="13" spans="2:11">
      <c r="B13" s="277"/>
      <c r="C13" s="91" t="s">
        <v>196</v>
      </c>
      <c r="D13" s="96"/>
      <c r="E13" s="96"/>
      <c r="F13" s="97"/>
      <c r="G13" s="96"/>
      <c r="H13" s="96"/>
      <c r="I13" s="97"/>
      <c r="J13" s="99"/>
      <c r="K13" s="99"/>
    </row>
    <row r="14" spans="2:11">
      <c r="B14" s="277"/>
      <c r="C14" s="91" t="s">
        <v>197</v>
      </c>
      <c r="D14" s="96"/>
      <c r="E14" s="96"/>
      <c r="F14" s="97"/>
      <c r="G14" s="96"/>
      <c r="H14" s="96"/>
      <c r="I14" s="97"/>
      <c r="J14" s="99"/>
      <c r="K14" s="99"/>
    </row>
    <row r="15" spans="2:11">
      <c r="B15" s="277"/>
      <c r="C15" s="91" t="s">
        <v>198</v>
      </c>
      <c r="D15" s="96"/>
      <c r="E15" s="96"/>
      <c r="F15" s="97"/>
      <c r="G15" s="96"/>
      <c r="H15" s="96"/>
      <c r="I15" s="97"/>
      <c r="J15" s="99"/>
      <c r="K15" s="99"/>
    </row>
    <row r="16" spans="2:11">
      <c r="B16" s="277"/>
      <c r="C16" s="91" t="s">
        <v>199</v>
      </c>
      <c r="D16" s="96"/>
      <c r="E16" s="96"/>
      <c r="F16" s="97"/>
      <c r="G16" s="96"/>
      <c r="H16" s="96"/>
      <c r="I16" s="97"/>
      <c r="J16" s="99"/>
      <c r="K16" s="99"/>
    </row>
    <row r="17" spans="2:11">
      <c r="B17" s="277"/>
      <c r="C17" s="91" t="s">
        <v>200</v>
      </c>
      <c r="D17" s="96"/>
      <c r="E17" s="96"/>
      <c r="F17" s="97"/>
      <c r="G17" s="96"/>
      <c r="H17" s="96"/>
      <c r="I17" s="97"/>
      <c r="J17" s="99"/>
      <c r="K17" s="99"/>
    </row>
    <row r="18" spans="2:11">
      <c r="B18" s="277"/>
      <c r="C18" s="91" t="s">
        <v>201</v>
      </c>
      <c r="D18" s="96"/>
      <c r="E18" s="96"/>
      <c r="F18" s="96"/>
      <c r="G18" s="96"/>
      <c r="H18" s="96"/>
      <c r="I18" s="96"/>
      <c r="J18" s="100"/>
      <c r="K18" s="100"/>
    </row>
    <row r="19" spans="2:11">
      <c r="B19" s="277"/>
      <c r="C19" s="91" t="s">
        <v>202</v>
      </c>
      <c r="D19" s="96"/>
      <c r="E19" s="96"/>
      <c r="F19" s="97"/>
      <c r="G19" s="96"/>
      <c r="H19" s="96"/>
      <c r="I19" s="97"/>
      <c r="J19" s="99"/>
      <c r="K19" s="99"/>
    </row>
    <row r="20" spans="2:11">
      <c r="B20" s="277"/>
      <c r="C20" s="91" t="s">
        <v>203</v>
      </c>
      <c r="D20" s="96"/>
      <c r="E20" s="96"/>
      <c r="F20" s="97"/>
      <c r="G20" s="96"/>
      <c r="H20" s="96"/>
      <c r="I20" s="97"/>
      <c r="J20" s="99"/>
      <c r="K20" s="99"/>
    </row>
    <row r="21" spans="2:11">
      <c r="B21" s="277"/>
      <c r="C21" s="91" t="s">
        <v>204</v>
      </c>
      <c r="D21" s="96"/>
      <c r="E21" s="96"/>
      <c r="F21" s="96"/>
      <c r="G21" s="96"/>
      <c r="H21" s="96"/>
      <c r="I21" s="96"/>
      <c r="J21" s="100"/>
      <c r="K21" s="100"/>
    </row>
    <row r="22" spans="2:11">
      <c r="B22" s="277" t="s">
        <v>205</v>
      </c>
      <c r="C22" s="91" t="s">
        <v>92</v>
      </c>
      <c r="D22" s="96"/>
      <c r="E22" s="96"/>
      <c r="F22" s="97"/>
      <c r="G22" s="96"/>
      <c r="H22" s="96"/>
      <c r="I22" s="97"/>
      <c r="J22" s="99"/>
      <c r="K22" s="99"/>
    </row>
    <row r="23" spans="2:11">
      <c r="B23" s="277"/>
      <c r="C23" s="91" t="s">
        <v>84</v>
      </c>
      <c r="D23" s="96"/>
      <c r="E23" s="96"/>
      <c r="F23" s="96"/>
      <c r="G23" s="96"/>
      <c r="H23" s="96"/>
      <c r="I23" s="96"/>
      <c r="J23" s="100"/>
      <c r="K23" s="100"/>
    </row>
    <row r="24" spans="2:11">
      <c r="B24" s="277"/>
      <c r="C24" s="91" t="s">
        <v>206</v>
      </c>
      <c r="D24" s="96"/>
      <c r="E24" s="96"/>
      <c r="F24" s="97"/>
      <c r="G24" s="96"/>
      <c r="H24" s="96"/>
      <c r="I24" s="97"/>
      <c r="J24" s="99"/>
      <c r="K24" s="99"/>
    </row>
    <row r="25" spans="2:11">
      <c r="B25" s="277"/>
      <c r="C25" s="91" t="s">
        <v>207</v>
      </c>
      <c r="D25" s="96"/>
      <c r="E25" s="96"/>
      <c r="F25" s="97"/>
      <c r="G25" s="96"/>
      <c r="H25" s="96"/>
      <c r="I25" s="97"/>
      <c r="J25" s="99"/>
      <c r="K25" s="99"/>
    </row>
    <row r="26" spans="2:11">
      <c r="B26" s="277" t="s">
        <v>208</v>
      </c>
      <c r="C26" s="91" t="s">
        <v>209</v>
      </c>
      <c r="D26" s="96"/>
      <c r="E26" s="96"/>
      <c r="F26" s="97"/>
      <c r="G26" s="96"/>
      <c r="H26" s="96"/>
      <c r="I26" s="97"/>
      <c r="J26" s="99"/>
      <c r="K26" s="99"/>
    </row>
    <row r="27" spans="2:11">
      <c r="B27" s="277"/>
      <c r="C27" s="91" t="s">
        <v>107</v>
      </c>
      <c r="D27" s="96"/>
      <c r="E27" s="96"/>
      <c r="F27" s="97"/>
      <c r="G27" s="96"/>
      <c r="H27" s="96"/>
      <c r="I27" s="97"/>
      <c r="J27" s="99"/>
      <c r="K27" s="99"/>
    </row>
    <row r="28" spans="2:11">
      <c r="B28" s="277"/>
      <c r="C28" s="91" t="s">
        <v>210</v>
      </c>
      <c r="D28" s="96"/>
      <c r="E28" s="98"/>
      <c r="F28" s="98"/>
      <c r="G28" s="96"/>
      <c r="H28" s="96"/>
      <c r="I28" s="96"/>
      <c r="J28" s="100"/>
      <c r="K28" s="100"/>
    </row>
    <row r="29" spans="2:11">
      <c r="B29" s="277"/>
      <c r="C29" s="91" t="s">
        <v>211</v>
      </c>
      <c r="D29" s="96"/>
      <c r="E29" s="96"/>
      <c r="F29" s="97"/>
      <c r="G29" s="96"/>
      <c r="H29" s="96"/>
      <c r="I29" s="97"/>
      <c r="J29" s="99"/>
      <c r="K29" s="99"/>
    </row>
    <row r="30" spans="2:11">
      <c r="B30" s="277"/>
      <c r="C30" s="91" t="s">
        <v>212</v>
      </c>
      <c r="D30" s="96"/>
      <c r="E30" s="96"/>
      <c r="F30" s="97"/>
      <c r="G30" s="96"/>
      <c r="H30" s="96"/>
      <c r="I30" s="97"/>
      <c r="J30" s="99"/>
      <c r="K30" s="99"/>
    </row>
    <row r="31" spans="2:11">
      <c r="B31" s="277"/>
      <c r="C31" s="91" t="s">
        <v>213</v>
      </c>
      <c r="D31" s="96"/>
      <c r="E31" s="96"/>
      <c r="F31" s="97"/>
      <c r="G31" s="96"/>
      <c r="H31" s="96"/>
      <c r="I31" s="97"/>
      <c r="J31" s="99"/>
      <c r="K31" s="99"/>
    </row>
    <row r="32" spans="2:11">
      <c r="B32" s="277"/>
      <c r="C32" s="91" t="s">
        <v>214</v>
      </c>
      <c r="D32" s="96"/>
      <c r="E32" s="96"/>
      <c r="F32" s="97"/>
      <c r="G32" s="96"/>
      <c r="H32" s="96"/>
      <c r="I32" s="97"/>
      <c r="J32" s="99"/>
      <c r="K32" s="99"/>
    </row>
    <row r="33" spans="2:11">
      <c r="B33" s="277" t="s">
        <v>215</v>
      </c>
      <c r="C33" s="91" t="s">
        <v>78</v>
      </c>
      <c r="D33" s="96"/>
      <c r="E33" s="96"/>
      <c r="F33" s="97"/>
      <c r="G33" s="96"/>
      <c r="H33" s="96"/>
      <c r="I33" s="97"/>
      <c r="J33" s="99"/>
      <c r="K33" s="99"/>
    </row>
    <row r="34" spans="2:11">
      <c r="B34" s="277"/>
      <c r="C34" s="91" t="s">
        <v>216</v>
      </c>
      <c r="D34" s="96"/>
      <c r="E34" s="96"/>
      <c r="F34" s="97"/>
      <c r="G34" s="96"/>
      <c r="H34" s="96"/>
      <c r="I34" s="97"/>
      <c r="J34" s="99"/>
      <c r="K34" s="99"/>
    </row>
    <row r="35" spans="2:11">
      <c r="B35" s="277"/>
      <c r="C35" s="91" t="s">
        <v>217</v>
      </c>
      <c r="D35" s="96"/>
      <c r="E35" s="96"/>
      <c r="F35" s="97"/>
      <c r="G35" s="96"/>
      <c r="H35" s="96"/>
      <c r="I35" s="97"/>
      <c r="J35" s="99"/>
      <c r="K35" s="99"/>
    </row>
    <row r="36" spans="2:11">
      <c r="B36" s="277"/>
      <c r="C36" s="91" t="s">
        <v>218</v>
      </c>
      <c r="D36" s="96"/>
      <c r="E36" s="96"/>
      <c r="F36" s="96"/>
      <c r="G36" s="96"/>
      <c r="H36" s="96"/>
      <c r="I36" s="96"/>
      <c r="J36" s="100"/>
      <c r="K36" s="100"/>
    </row>
    <row r="37" spans="2:11">
      <c r="B37" s="277" t="s">
        <v>219</v>
      </c>
      <c r="C37" s="91" t="s">
        <v>220</v>
      </c>
      <c r="D37" s="96"/>
      <c r="E37" s="96"/>
      <c r="F37" s="97"/>
      <c r="G37" s="96"/>
      <c r="H37" s="96"/>
      <c r="I37" s="97"/>
      <c r="J37" s="99"/>
      <c r="K37" s="99"/>
    </row>
    <row r="38" spans="2:11">
      <c r="B38" s="277"/>
      <c r="C38" s="91" t="s">
        <v>221</v>
      </c>
      <c r="D38" s="96"/>
      <c r="E38" s="96"/>
      <c r="F38" s="97"/>
      <c r="G38" s="96"/>
      <c r="H38" s="96"/>
      <c r="I38" s="97"/>
      <c r="J38" s="99"/>
      <c r="K38" s="99"/>
    </row>
    <row r="39" spans="2:11">
      <c r="B39" s="277"/>
      <c r="C39" s="91" t="s">
        <v>222</v>
      </c>
      <c r="D39" s="96"/>
      <c r="E39" s="96"/>
      <c r="F39" s="97"/>
      <c r="G39" s="96"/>
      <c r="H39" s="96"/>
      <c r="I39" s="97"/>
      <c r="J39" s="99"/>
      <c r="K39" s="99"/>
    </row>
    <row r="40" spans="2:11">
      <c r="B40" s="277"/>
      <c r="C40" s="91" t="s">
        <v>223</v>
      </c>
      <c r="D40" s="96"/>
      <c r="E40" s="96"/>
      <c r="F40" s="97"/>
      <c r="G40" s="96"/>
      <c r="H40" s="96"/>
      <c r="I40" s="97"/>
      <c r="J40" s="99"/>
      <c r="K40" s="99"/>
    </row>
    <row r="41" spans="2:11">
      <c r="B41" s="277"/>
      <c r="C41" s="91" t="s">
        <v>224</v>
      </c>
      <c r="D41" s="96"/>
      <c r="E41" s="96"/>
      <c r="F41" s="97"/>
      <c r="G41" s="96"/>
      <c r="H41" s="96"/>
      <c r="I41" s="97"/>
      <c r="J41" s="99"/>
      <c r="K41" s="99"/>
    </row>
    <row r="42" spans="2:11">
      <c r="B42" s="277"/>
      <c r="C42" s="91" t="s">
        <v>225</v>
      </c>
      <c r="D42" s="96"/>
      <c r="E42" s="96"/>
      <c r="F42" s="97"/>
      <c r="G42" s="96"/>
      <c r="H42" s="96"/>
      <c r="I42" s="97"/>
      <c r="J42" s="99"/>
      <c r="K42" s="99"/>
    </row>
    <row r="43" spans="2:11">
      <c r="B43" s="277"/>
      <c r="C43" s="91" t="s">
        <v>226</v>
      </c>
      <c r="D43" s="96"/>
      <c r="E43" s="96"/>
      <c r="F43" s="97"/>
      <c r="G43" s="96"/>
      <c r="H43" s="96"/>
      <c r="I43" s="97"/>
      <c r="J43" s="99"/>
      <c r="K43" s="99"/>
    </row>
    <row r="44" spans="2:11">
      <c r="B44" s="277"/>
      <c r="C44" s="91" t="s">
        <v>227</v>
      </c>
      <c r="D44" s="96"/>
      <c r="E44" s="96"/>
      <c r="F44" s="97"/>
      <c r="G44" s="96"/>
      <c r="H44" s="96"/>
      <c r="I44" s="97"/>
      <c r="J44" s="99"/>
      <c r="K44" s="99"/>
    </row>
    <row r="45" spans="2:11">
      <c r="B45" s="277"/>
      <c r="C45" s="91" t="s">
        <v>228</v>
      </c>
      <c r="D45" s="96"/>
      <c r="E45" s="96"/>
      <c r="F45" s="97"/>
      <c r="G45" s="96"/>
      <c r="H45" s="96"/>
      <c r="I45" s="97"/>
      <c r="J45" s="99"/>
      <c r="K45" s="99"/>
    </row>
    <row r="46" spans="2:11">
      <c r="B46" s="277"/>
      <c r="C46" s="91" t="s">
        <v>229</v>
      </c>
      <c r="D46" s="96"/>
      <c r="E46" s="96"/>
      <c r="F46" s="97"/>
      <c r="G46" s="96"/>
      <c r="H46" s="96"/>
      <c r="I46" s="97"/>
      <c r="J46" s="99"/>
      <c r="K46" s="99"/>
    </row>
  </sheetData>
  <mergeCells count="13">
    <mergeCell ref="B22:B25"/>
    <mergeCell ref="B26:B32"/>
    <mergeCell ref="B33:B36"/>
    <mergeCell ref="B37:B46"/>
    <mergeCell ref="H1:I1"/>
    <mergeCell ref="B2:C3"/>
    <mergeCell ref="D2:F2"/>
    <mergeCell ref="G2:I2"/>
    <mergeCell ref="J2:J3"/>
    <mergeCell ref="K2:K3"/>
    <mergeCell ref="B5:B10"/>
    <mergeCell ref="B11:B21"/>
    <mergeCell ref="B4:I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AS73"/>
  <sheetViews>
    <sheetView showGridLines="0" tabSelected="1" topLeftCell="G9" zoomScale="85" zoomScaleNormal="85" workbookViewId="0">
      <selection activeCell="K19" sqref="K19"/>
    </sheetView>
  </sheetViews>
  <sheetFormatPr defaultColWidth="9" defaultRowHeight="15.6"/>
  <cols>
    <col min="1" max="1" width="1.69921875" style="48" customWidth="1"/>
    <col min="2" max="2" width="12.5" style="48" customWidth="1"/>
    <col min="3" max="3" width="11" style="48" bestFit="1" customWidth="1"/>
    <col min="4" max="5" width="15.3984375" style="48" bestFit="1" customWidth="1"/>
    <col min="6" max="7" width="11.09765625" style="48" customWidth="1"/>
    <col min="8" max="42" width="10.8984375" style="48" customWidth="1"/>
    <col min="43" max="43" width="10.09765625" style="48" bestFit="1" customWidth="1"/>
    <col min="44" max="44" width="11.19921875" style="48" bestFit="1" customWidth="1"/>
    <col min="45" max="16384" width="9" style="48"/>
  </cols>
  <sheetData>
    <row r="2" spans="2:45" ht="19.2">
      <c r="B2" s="177" t="s">
        <v>294</v>
      </c>
      <c r="C2" s="178"/>
      <c r="D2" s="178"/>
      <c r="E2" s="178"/>
      <c r="F2" s="179"/>
    </row>
    <row r="3" spans="2:45" ht="17.399999999999999">
      <c r="B3" s="28" t="s">
        <v>15</v>
      </c>
      <c r="C3" s="28"/>
      <c r="D3" s="29"/>
      <c r="E3" s="29"/>
      <c r="F3" s="30"/>
    </row>
    <row r="4" spans="2:45" ht="17.399999999999999">
      <c r="B4" s="17" t="s">
        <v>16</v>
      </c>
      <c r="C4" s="18"/>
      <c r="D4" s="19"/>
      <c r="E4" s="19"/>
      <c r="F4" s="19"/>
      <c r="G4" s="181"/>
      <c r="H4" s="172"/>
    </row>
    <row r="5" spans="2:45" ht="17.399999999999999">
      <c r="B5" s="20" t="s">
        <v>321</v>
      </c>
      <c r="C5" s="15"/>
      <c r="D5" s="16"/>
      <c r="E5" s="16"/>
      <c r="F5" s="16"/>
      <c r="G5" s="180"/>
      <c r="H5" s="173"/>
    </row>
    <row r="6" spans="2:45" ht="17.399999999999999">
      <c r="B6" s="20" t="s">
        <v>17</v>
      </c>
      <c r="C6" s="15"/>
      <c r="D6" s="16"/>
      <c r="E6" s="16"/>
      <c r="F6" s="16"/>
      <c r="G6" s="180"/>
      <c r="H6" s="173"/>
    </row>
    <row r="7" spans="2:45" ht="17.399999999999999">
      <c r="B7" s="20" t="s">
        <v>21</v>
      </c>
      <c r="C7" s="15"/>
      <c r="D7" s="16"/>
      <c r="E7" s="16"/>
      <c r="F7" s="16"/>
      <c r="G7" s="180"/>
      <c r="H7" s="173"/>
    </row>
    <row r="8" spans="2:45" ht="17.399999999999999">
      <c r="B8" s="20" t="s">
        <v>20</v>
      </c>
      <c r="C8" s="15"/>
      <c r="D8" s="16"/>
      <c r="E8" s="16"/>
      <c r="F8" s="16"/>
      <c r="G8" s="180"/>
      <c r="H8" s="173"/>
    </row>
    <row r="9" spans="2:45" ht="17.399999999999999">
      <c r="B9" s="20" t="s">
        <v>18</v>
      </c>
      <c r="C9" s="15"/>
      <c r="D9" s="16"/>
      <c r="E9" s="16"/>
      <c r="F9" s="16"/>
      <c r="G9" s="182"/>
      <c r="H9" s="174"/>
    </row>
    <row r="10" spans="2:45" customFormat="1" ht="19.2">
      <c r="B10" s="183"/>
      <c r="C10" s="183"/>
      <c r="D10" s="183"/>
      <c r="E10" s="183"/>
      <c r="F10" s="184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AQ10" s="34" t="s">
        <v>13</v>
      </c>
    </row>
    <row r="11" spans="2:45" ht="16.2" thickBot="1">
      <c r="G11" s="41" t="s">
        <v>137</v>
      </c>
      <c r="H11" s="41" t="s">
        <v>137</v>
      </c>
      <c r="I11" s="41" t="s">
        <v>137</v>
      </c>
      <c r="J11" s="41" t="s">
        <v>137</v>
      </c>
      <c r="K11" s="41" t="s">
        <v>137</v>
      </c>
      <c r="L11" s="41" t="s">
        <v>137</v>
      </c>
      <c r="M11" s="41" t="s">
        <v>137</v>
      </c>
      <c r="N11" s="41" t="s">
        <v>137</v>
      </c>
      <c r="O11" s="41" t="s">
        <v>137</v>
      </c>
      <c r="P11" s="41" t="s">
        <v>137</v>
      </c>
      <c r="Q11" s="41" t="s">
        <v>137</v>
      </c>
      <c r="R11" s="41" t="s">
        <v>137</v>
      </c>
      <c r="S11" s="41"/>
      <c r="T11" s="41" t="s">
        <v>137</v>
      </c>
      <c r="U11" s="41" t="s">
        <v>137</v>
      </c>
      <c r="V11" s="41" t="s">
        <v>137</v>
      </c>
      <c r="W11" s="41" t="s">
        <v>137</v>
      </c>
      <c r="X11" s="41" t="s">
        <v>137</v>
      </c>
      <c r="Y11" s="41" t="s">
        <v>137</v>
      </c>
      <c r="Z11" s="41" t="s">
        <v>137</v>
      </c>
      <c r="AA11" s="41" t="s">
        <v>137</v>
      </c>
      <c r="AB11" s="41" t="s">
        <v>137</v>
      </c>
      <c r="AC11" s="41" t="s">
        <v>137</v>
      </c>
      <c r="AD11" s="41" t="s">
        <v>137</v>
      </c>
      <c r="AE11" s="41" t="s">
        <v>137</v>
      </c>
      <c r="AF11" s="41"/>
      <c r="AG11" s="42" t="s">
        <v>138</v>
      </c>
      <c r="AH11" s="42" t="s">
        <v>138</v>
      </c>
      <c r="AI11" s="42" t="s">
        <v>138</v>
      </c>
      <c r="AJ11" s="42" t="s">
        <v>138</v>
      </c>
      <c r="AK11" s="42" t="s">
        <v>138</v>
      </c>
      <c r="AL11" s="42" t="s">
        <v>138</v>
      </c>
      <c r="AM11" s="42" t="s">
        <v>138</v>
      </c>
      <c r="AN11" s="42" t="s">
        <v>138</v>
      </c>
      <c r="AO11" s="42" t="s">
        <v>138</v>
      </c>
      <c r="AP11" s="42" t="s">
        <v>138</v>
      </c>
      <c r="AQ11" s="42" t="s">
        <v>138</v>
      </c>
      <c r="AR11" s="42" t="s">
        <v>138</v>
      </c>
    </row>
    <row r="12" spans="2:45" ht="16.5" customHeight="1" thickBot="1">
      <c r="B12" s="65" t="s">
        <v>11</v>
      </c>
      <c r="C12" s="66" t="s">
        <v>168</v>
      </c>
      <c r="D12" s="66" t="s">
        <v>170</v>
      </c>
      <c r="E12" s="103" t="s">
        <v>171</v>
      </c>
      <c r="F12" s="157" t="s">
        <v>252</v>
      </c>
      <c r="G12" s="67" t="s">
        <v>23</v>
      </c>
      <c r="H12" s="68" t="s">
        <v>113</v>
      </c>
      <c r="I12" s="68" t="s">
        <v>114</v>
      </c>
      <c r="J12" s="68" t="s">
        <v>115</v>
      </c>
      <c r="K12" s="68" t="s">
        <v>116</v>
      </c>
      <c r="L12" s="68" t="s">
        <v>117</v>
      </c>
      <c r="M12" s="68" t="s">
        <v>118</v>
      </c>
      <c r="N12" s="68" t="s">
        <v>119</v>
      </c>
      <c r="O12" s="68" t="s">
        <v>120</v>
      </c>
      <c r="P12" s="68" t="s">
        <v>121</v>
      </c>
      <c r="Q12" s="68" t="s">
        <v>122</v>
      </c>
      <c r="R12" s="151" t="s">
        <v>123</v>
      </c>
      <c r="S12" s="157" t="s">
        <v>253</v>
      </c>
      <c r="T12" s="146" t="s">
        <v>124</v>
      </c>
      <c r="U12" s="69" t="s">
        <v>125</v>
      </c>
      <c r="V12" s="69" t="s">
        <v>126</v>
      </c>
      <c r="W12" s="69" t="s">
        <v>127</v>
      </c>
      <c r="X12" s="69" t="s">
        <v>128</v>
      </c>
      <c r="Y12" s="69" t="s">
        <v>129</v>
      </c>
      <c r="Z12" s="69" t="s">
        <v>130</v>
      </c>
      <c r="AA12" s="69" t="s">
        <v>131</v>
      </c>
      <c r="AB12" s="69" t="s">
        <v>132</v>
      </c>
      <c r="AC12" s="69" t="s">
        <v>133</v>
      </c>
      <c r="AD12" s="69" t="s">
        <v>134</v>
      </c>
      <c r="AE12" s="152" t="s">
        <v>135</v>
      </c>
      <c r="AF12" s="157" t="s">
        <v>254</v>
      </c>
      <c r="AG12" s="148" t="s">
        <v>237</v>
      </c>
      <c r="AH12" s="70" t="s">
        <v>238</v>
      </c>
      <c r="AI12" s="70" t="s">
        <v>239</v>
      </c>
      <c r="AJ12" s="70" t="s">
        <v>240</v>
      </c>
      <c r="AK12" s="70" t="s">
        <v>241</v>
      </c>
      <c r="AL12" s="70" t="s">
        <v>242</v>
      </c>
      <c r="AM12" s="70" t="s">
        <v>243</v>
      </c>
      <c r="AN12" s="70" t="s">
        <v>244</v>
      </c>
      <c r="AO12" s="70" t="s">
        <v>245</v>
      </c>
      <c r="AP12" s="70" t="s">
        <v>246</v>
      </c>
      <c r="AQ12" s="70" t="s">
        <v>247</v>
      </c>
      <c r="AR12" s="108" t="s">
        <v>248</v>
      </c>
      <c r="AS12" s="159" t="s">
        <v>19</v>
      </c>
    </row>
    <row r="13" spans="2:45" ht="17.399999999999999">
      <c r="B13" s="282" t="s">
        <v>335</v>
      </c>
      <c r="C13" s="283" t="s">
        <v>143</v>
      </c>
      <c r="D13" s="78" t="s">
        <v>169</v>
      </c>
      <c r="E13" s="104" t="s">
        <v>169</v>
      </c>
      <c r="F13" s="139">
        <f>SUM(G13:J13)</f>
        <v>252.70726991786725</v>
      </c>
      <c r="G13" s="284">
        <f>SUM(G14:G18)</f>
        <v>67.000731478560013</v>
      </c>
      <c r="H13" s="284">
        <f>SUM(H14:H18)</f>
        <v>60.177157447284642</v>
      </c>
      <c r="I13" s="285">
        <f t="shared" ref="I13:AR13" si="0">SUM(I14:I18)</f>
        <v>65.79858395462719</v>
      </c>
      <c r="J13" s="285">
        <f t="shared" si="0"/>
        <v>59.730797037395412</v>
      </c>
      <c r="K13" s="285">
        <f t="shared" si="0"/>
        <v>67.435311769977361</v>
      </c>
      <c r="L13" s="285">
        <f t="shared" si="0"/>
        <v>74.191573037372365</v>
      </c>
      <c r="M13" s="285">
        <f t="shared" si="0"/>
        <v>74.428495692237732</v>
      </c>
      <c r="N13" s="285">
        <f t="shared" si="0"/>
        <v>61.650034380020053</v>
      </c>
      <c r="O13" s="285">
        <f t="shared" si="0"/>
        <v>93.372093997757844</v>
      </c>
      <c r="P13" s="285">
        <f t="shared" si="0"/>
        <v>74.189130706332577</v>
      </c>
      <c r="Q13" s="285">
        <f t="shared" si="0"/>
        <v>85.831080836965398</v>
      </c>
      <c r="R13" s="286">
        <f t="shared" si="0"/>
        <v>103.4563271494733</v>
      </c>
      <c r="S13" s="139">
        <f>SUM(T13:W13)</f>
        <v>302.59285155908549</v>
      </c>
      <c r="T13" s="287">
        <f t="shared" si="0"/>
        <v>75.09997951480355</v>
      </c>
      <c r="U13" s="285">
        <f t="shared" si="0"/>
        <v>70.878113426868907</v>
      </c>
      <c r="V13" s="285">
        <f t="shared" si="0"/>
        <v>81.399293457355697</v>
      </c>
      <c r="W13" s="288">
        <f t="shared" si="0"/>
        <v>75.215465160057349</v>
      </c>
      <c r="X13" s="160">
        <f t="shared" si="0"/>
        <v>0</v>
      </c>
      <c r="Y13" s="160">
        <f t="shared" si="0"/>
        <v>0</v>
      </c>
      <c r="Z13" s="160">
        <f t="shared" si="0"/>
        <v>0</v>
      </c>
      <c r="AA13" s="160">
        <f t="shared" si="0"/>
        <v>0</v>
      </c>
      <c r="AB13" s="160">
        <f t="shared" si="0"/>
        <v>0</v>
      </c>
      <c r="AC13" s="160">
        <f t="shared" si="0"/>
        <v>0</v>
      </c>
      <c r="AD13" s="160">
        <f t="shared" si="0"/>
        <v>0</v>
      </c>
      <c r="AE13" s="161">
        <f t="shared" si="0"/>
        <v>0</v>
      </c>
      <c r="AF13" s="139">
        <f>SUM(AG13:AJ13)</f>
        <v>287.70845902348617</v>
      </c>
      <c r="AG13" s="284">
        <f t="shared" si="0"/>
        <v>68.694702589163768</v>
      </c>
      <c r="AH13" s="285">
        <f t="shared" si="0"/>
        <v>68.133503781275195</v>
      </c>
      <c r="AI13" s="285">
        <f t="shared" si="0"/>
        <v>73.05517050881943</v>
      </c>
      <c r="AJ13" s="285">
        <f t="shared" si="0"/>
        <v>77.825082144227778</v>
      </c>
      <c r="AK13" s="285">
        <f t="shared" si="0"/>
        <v>88.348941659317902</v>
      </c>
      <c r="AL13" s="285">
        <f t="shared" si="0"/>
        <v>90.083887313855541</v>
      </c>
      <c r="AM13" s="285">
        <f t="shared" si="0"/>
        <v>72.107954148045735</v>
      </c>
      <c r="AN13" s="285">
        <f t="shared" si="0"/>
        <v>78.519486874874232</v>
      </c>
      <c r="AO13" s="285">
        <f t="shared" si="0"/>
        <v>90.728051142518964</v>
      </c>
      <c r="AP13" s="285">
        <f t="shared" si="0"/>
        <v>86.26608947763124</v>
      </c>
      <c r="AQ13" s="285">
        <f t="shared" si="0"/>
        <v>90.392861523734254</v>
      </c>
      <c r="AR13" s="289">
        <f t="shared" si="0"/>
        <v>105.84585303996684</v>
      </c>
      <c r="AS13" s="290"/>
    </row>
    <row r="14" spans="2:45" ht="17.399999999999999">
      <c r="B14" s="291" t="s">
        <v>335</v>
      </c>
      <c r="C14" s="292" t="s">
        <v>143</v>
      </c>
      <c r="D14" s="74" t="s">
        <v>336</v>
      </c>
      <c r="E14" s="74" t="s">
        <v>336</v>
      </c>
      <c r="F14" s="140">
        <f t="shared" ref="F14:F68" si="1">SUM(G14:J14)</f>
        <v>140.1243622704057</v>
      </c>
      <c r="G14" s="293">
        <v>33.840537749999989</v>
      </c>
      <c r="H14" s="293">
        <v>33.441897270000041</v>
      </c>
      <c r="I14" s="294">
        <v>38.847339790405627</v>
      </c>
      <c r="J14" s="294">
        <v>33.994587460000048</v>
      </c>
      <c r="K14" s="294">
        <v>42.693089949999958</v>
      </c>
      <c r="L14" s="294">
        <v>50.177267798084031</v>
      </c>
      <c r="M14" s="294">
        <v>41.537582819999962</v>
      </c>
      <c r="N14" s="294">
        <v>37.033286559999951</v>
      </c>
      <c r="O14" s="294">
        <v>58.566296174072072</v>
      </c>
      <c r="P14" s="294">
        <v>42.349486290000016</v>
      </c>
      <c r="Q14" s="294">
        <v>44.301971389999999</v>
      </c>
      <c r="R14" s="295">
        <v>56.02994635422035</v>
      </c>
      <c r="S14" s="140">
        <f t="shared" ref="S14:S68" si="2">SUM(T14:W14)</f>
        <v>165.19895966085394</v>
      </c>
      <c r="T14" s="296">
        <v>40.008391529999997</v>
      </c>
      <c r="U14" s="293">
        <v>39.285120834000161</v>
      </c>
      <c r="V14" s="293">
        <v>44.999673230188897</v>
      </c>
      <c r="W14" s="294">
        <v>40.905774066664897</v>
      </c>
      <c r="X14" s="52"/>
      <c r="Y14" s="52"/>
      <c r="Z14" s="52"/>
      <c r="AA14" s="52"/>
      <c r="AB14" s="52"/>
      <c r="AC14" s="52"/>
      <c r="AD14" s="52"/>
      <c r="AE14" s="153"/>
      <c r="AF14" s="140">
        <f t="shared" ref="AF14:AF68" si="3">SUM(AG14:AJ14)</f>
        <v>153.50332131147533</v>
      </c>
      <c r="AG14" s="293">
        <v>38.172783606557353</v>
      </c>
      <c r="AH14" s="293">
        <v>33.29966229508198</v>
      </c>
      <c r="AI14" s="294">
        <v>38.172783606557353</v>
      </c>
      <c r="AJ14" s="294">
        <v>43.858091803278654</v>
      </c>
      <c r="AK14" s="294">
        <v>48.731213114754098</v>
      </c>
      <c r="AL14" s="294">
        <v>54.416521311475428</v>
      </c>
      <c r="AM14" s="294">
        <v>38.172783606557353</v>
      </c>
      <c r="AN14" s="294">
        <v>43.858091803278654</v>
      </c>
      <c r="AO14" s="294">
        <v>48.731213114754098</v>
      </c>
      <c r="AP14" s="294">
        <v>48.731213114754098</v>
      </c>
      <c r="AQ14" s="294">
        <v>48.731213114754098</v>
      </c>
      <c r="AR14" s="297">
        <v>60.101829508196694</v>
      </c>
      <c r="AS14" s="298"/>
    </row>
    <row r="15" spans="2:45" ht="17.399999999999999">
      <c r="B15" s="291" t="s">
        <v>335</v>
      </c>
      <c r="C15" s="292" t="s">
        <v>143</v>
      </c>
      <c r="D15" s="74" t="s">
        <v>337</v>
      </c>
      <c r="E15" s="74" t="s">
        <v>337</v>
      </c>
      <c r="F15" s="140">
        <f t="shared" si="1"/>
        <v>69.297357900626537</v>
      </c>
      <c r="G15" s="293">
        <v>16.252982308104826</v>
      </c>
      <c r="H15" s="294">
        <v>16.540561156114947</v>
      </c>
      <c r="I15" s="294">
        <v>18.023813419011404</v>
      </c>
      <c r="J15" s="294">
        <v>18.480001017395359</v>
      </c>
      <c r="K15" s="294">
        <v>17.933248629977392</v>
      </c>
      <c r="L15" s="294">
        <v>17.463347099855678</v>
      </c>
      <c r="M15" s="294">
        <v>20.327518754526764</v>
      </c>
      <c r="N15" s="294">
        <v>20.416173944778794</v>
      </c>
      <c r="O15" s="294">
        <v>26.874343487442328</v>
      </c>
      <c r="P15" s="294">
        <v>25.389516388369099</v>
      </c>
      <c r="Q15" s="294">
        <v>34.036344018620561</v>
      </c>
      <c r="R15" s="295">
        <v>31.562558068918495</v>
      </c>
      <c r="S15" s="140">
        <f t="shared" si="2"/>
        <v>94.160542341171833</v>
      </c>
      <c r="T15" s="296">
        <v>24.880888650430254</v>
      </c>
      <c r="U15" s="294">
        <v>23.144506847243687</v>
      </c>
      <c r="V15" s="294">
        <v>24.583874485113199</v>
      </c>
      <c r="W15" s="294">
        <v>21.551272358384701</v>
      </c>
      <c r="X15" s="52"/>
      <c r="Y15" s="52"/>
      <c r="Z15" s="52"/>
      <c r="AA15" s="52"/>
      <c r="AB15" s="52"/>
      <c r="AC15" s="52"/>
      <c r="AD15" s="52"/>
      <c r="AE15" s="153"/>
      <c r="AF15" s="140">
        <f t="shared" si="3"/>
        <v>84.524166666666673</v>
      </c>
      <c r="AG15" s="293">
        <v>19.666960784313726</v>
      </c>
      <c r="AH15" s="294">
        <v>19.482549019607845</v>
      </c>
      <c r="AI15" s="294">
        <v>23.333284313725489</v>
      </c>
      <c r="AJ15" s="294">
        <v>22.041372549019609</v>
      </c>
      <c r="AK15" s="294">
        <v>23.381372549019609</v>
      </c>
      <c r="AL15" s="294">
        <v>23.568872549019609</v>
      </c>
      <c r="AM15" s="294">
        <v>21.126960784313727</v>
      </c>
      <c r="AN15" s="294">
        <v>20.597549019607843</v>
      </c>
      <c r="AO15" s="294">
        <v>21.874460784313726</v>
      </c>
      <c r="AP15" s="294">
        <v>22.416960784313726</v>
      </c>
      <c r="AQ15" s="294">
        <v>25.468872549019608</v>
      </c>
      <c r="AR15" s="297">
        <v>27.110784313725489</v>
      </c>
      <c r="AS15" s="298"/>
    </row>
    <row r="16" spans="2:45" ht="17.399999999999999">
      <c r="B16" s="291" t="s">
        <v>335</v>
      </c>
      <c r="C16" s="292" t="s">
        <v>143</v>
      </c>
      <c r="D16" s="74" t="s">
        <v>338</v>
      </c>
      <c r="E16" s="74" t="s">
        <v>338</v>
      </c>
      <c r="F16" s="140">
        <f t="shared" si="1"/>
        <v>31.859144076244817</v>
      </c>
      <c r="G16" s="293">
        <v>10.52775274</v>
      </c>
      <c r="H16" s="294">
        <v>9.2926740500000005</v>
      </c>
      <c r="I16" s="294">
        <v>6.1794147362448184</v>
      </c>
      <c r="J16" s="294">
        <v>5.8593025499999998</v>
      </c>
      <c r="K16" s="294">
        <v>3.52968438</v>
      </c>
      <c r="L16" s="294">
        <v>2.0519247688864004</v>
      </c>
      <c r="M16" s="294">
        <v>6.7053964499999985</v>
      </c>
      <c r="N16" s="294">
        <v>2.2085263899999998</v>
      </c>
      <c r="O16" s="294">
        <v>3.8167435640608502</v>
      </c>
      <c r="P16" s="294">
        <v>2.9696817200000001</v>
      </c>
      <c r="Q16" s="294">
        <v>3.8911617700000001</v>
      </c>
      <c r="R16" s="295">
        <v>8.9790906980622403</v>
      </c>
      <c r="S16" s="140">
        <f t="shared" si="2"/>
        <v>16.487730383377482</v>
      </c>
      <c r="T16" s="296">
        <v>3.2940343799999998</v>
      </c>
      <c r="U16" s="294">
        <v>2.7774216100000002</v>
      </c>
      <c r="V16" s="294">
        <v>5.0349784902774797</v>
      </c>
      <c r="W16" s="294">
        <v>5.3812959030999998</v>
      </c>
      <c r="X16" s="52"/>
      <c r="Y16" s="52"/>
      <c r="Z16" s="52"/>
      <c r="AA16" s="52"/>
      <c r="AB16" s="52"/>
      <c r="AC16" s="52"/>
      <c r="AD16" s="52"/>
      <c r="AE16" s="153"/>
      <c r="AF16" s="140">
        <f t="shared" si="3"/>
        <v>20.916862645344146</v>
      </c>
      <c r="AG16" s="293">
        <v>5.303679268292683</v>
      </c>
      <c r="AH16" s="294">
        <v>5.3086285365853652</v>
      </c>
      <c r="AI16" s="294">
        <v>5.1278236585365846</v>
      </c>
      <c r="AJ16" s="294">
        <v>5.1767311819295116</v>
      </c>
      <c r="AK16" s="294">
        <v>5.5915450655441932</v>
      </c>
      <c r="AL16" s="294">
        <v>5.5893996433605109</v>
      </c>
      <c r="AM16" s="294">
        <v>5.6080938271746579</v>
      </c>
      <c r="AN16" s="294">
        <v>6.6445178419877315</v>
      </c>
      <c r="AO16" s="294">
        <v>6.7560741834511475</v>
      </c>
      <c r="AP16" s="294">
        <v>7.3750186485634135</v>
      </c>
      <c r="AQ16" s="294">
        <v>8.004878929960535</v>
      </c>
      <c r="AR16" s="297">
        <v>9.6475322880446583</v>
      </c>
      <c r="AS16" s="298"/>
    </row>
    <row r="17" spans="2:45" ht="17.399999999999999">
      <c r="B17" s="291" t="s">
        <v>335</v>
      </c>
      <c r="C17" s="292" t="s">
        <v>143</v>
      </c>
      <c r="D17" s="74" t="s">
        <v>339</v>
      </c>
      <c r="E17" s="74" t="s">
        <v>339</v>
      </c>
      <c r="F17" s="140">
        <f t="shared" si="1"/>
        <v>11.024847130590196</v>
      </c>
      <c r="G17" s="293">
        <v>6.3794586804551994</v>
      </c>
      <c r="H17" s="294">
        <v>0.89773096116964701</v>
      </c>
      <c r="I17" s="294">
        <v>2.6313832889653503</v>
      </c>
      <c r="J17" s="294">
        <v>1.1162742000000001</v>
      </c>
      <c r="K17" s="294">
        <v>1.04326819</v>
      </c>
      <c r="L17" s="294">
        <v>3.4656150805462618</v>
      </c>
      <c r="M17" s="294">
        <v>4.5267723177110026</v>
      </c>
      <c r="N17" s="294">
        <v>0.66293952524130406</v>
      </c>
      <c r="O17" s="294">
        <v>-1.0401689878173959</v>
      </c>
      <c r="P17" s="294">
        <v>2.2405346769634691</v>
      </c>
      <c r="Q17" s="294">
        <v>2.4429109083448477</v>
      </c>
      <c r="R17" s="295">
        <v>5.1581471582722198</v>
      </c>
      <c r="S17" s="140">
        <f t="shared" si="2"/>
        <v>16.531145703682238</v>
      </c>
      <c r="T17" s="296">
        <v>3.3405056443733119</v>
      </c>
      <c r="U17" s="294">
        <v>2.7634959856250561</v>
      </c>
      <c r="V17" s="294">
        <v>5.10633551177611</v>
      </c>
      <c r="W17" s="294">
        <v>5.3208085619077599</v>
      </c>
      <c r="X17" s="52"/>
      <c r="Y17" s="52"/>
      <c r="Z17" s="52"/>
      <c r="AA17" s="52"/>
      <c r="AB17" s="52"/>
      <c r="AC17" s="52"/>
      <c r="AD17" s="52"/>
      <c r="AE17" s="153"/>
      <c r="AF17" s="140">
        <f t="shared" si="3"/>
        <v>17.65538772</v>
      </c>
      <c r="AG17" s="293">
        <v>3.97884693</v>
      </c>
      <c r="AH17" s="294">
        <v>3.97884693</v>
      </c>
      <c r="AI17" s="294">
        <v>4.8488469299999997</v>
      </c>
      <c r="AJ17" s="294">
        <v>4.8488469299999997</v>
      </c>
      <c r="AK17" s="294">
        <v>4.9483469299999996</v>
      </c>
      <c r="AL17" s="294">
        <v>4.9483469299999996</v>
      </c>
      <c r="AM17" s="294">
        <v>5.3733469300000003</v>
      </c>
      <c r="AN17" s="294">
        <v>5.3733469300000003</v>
      </c>
      <c r="AO17" s="294">
        <v>5.8408469299999997</v>
      </c>
      <c r="AP17" s="294">
        <v>5.8788469299999999</v>
      </c>
      <c r="AQ17" s="294">
        <v>6.3238469300000002</v>
      </c>
      <c r="AR17" s="297">
        <v>6.74884693</v>
      </c>
      <c r="AS17" s="298"/>
    </row>
    <row r="18" spans="2:45" ht="17.399999999999999">
      <c r="B18" s="291" t="s">
        <v>335</v>
      </c>
      <c r="C18" s="292" t="s">
        <v>143</v>
      </c>
      <c r="D18" s="74" t="s">
        <v>340</v>
      </c>
      <c r="E18" s="74" t="s">
        <v>340</v>
      </c>
      <c r="F18" s="140">
        <f t="shared" si="1"/>
        <v>0.40155853999999996</v>
      </c>
      <c r="G18" s="293">
        <v>0</v>
      </c>
      <c r="H18" s="294">
        <v>4.29401E-3</v>
      </c>
      <c r="I18" s="294">
        <v>0.11663272</v>
      </c>
      <c r="J18" s="294">
        <v>0.28063180999999998</v>
      </c>
      <c r="K18" s="294">
        <v>2.2360206200000001</v>
      </c>
      <c r="L18" s="294">
        <v>1.03341829</v>
      </c>
      <c r="M18" s="294">
        <v>1.33122535</v>
      </c>
      <c r="N18" s="294">
        <v>1.32910796</v>
      </c>
      <c r="O18" s="294">
        <v>5.15487976</v>
      </c>
      <c r="P18" s="294">
        <v>1.239911631</v>
      </c>
      <c r="Q18" s="294">
        <v>1.1586927499999999</v>
      </c>
      <c r="R18" s="295">
        <v>1.7265848699999999</v>
      </c>
      <c r="S18" s="140">
        <f t="shared" si="2"/>
        <v>10.21447347</v>
      </c>
      <c r="T18" s="296">
        <v>3.57615931</v>
      </c>
      <c r="U18" s="294">
        <v>2.9075681499999999</v>
      </c>
      <c r="V18" s="294">
        <v>1.6744317399999999</v>
      </c>
      <c r="W18" s="294">
        <v>2.0563142700000001</v>
      </c>
      <c r="X18" s="52"/>
      <c r="Y18" s="52"/>
      <c r="Z18" s="52"/>
      <c r="AA18" s="52"/>
      <c r="AB18" s="52"/>
      <c r="AC18" s="52"/>
      <c r="AD18" s="52"/>
      <c r="AE18" s="153"/>
      <c r="AF18" s="140">
        <f t="shared" si="3"/>
        <v>11.108720680000001</v>
      </c>
      <c r="AG18" s="293">
        <v>1.5724320000000001</v>
      </c>
      <c r="AH18" s="294">
        <v>6.0638170000000002</v>
      </c>
      <c r="AI18" s="294">
        <v>1.5724320000000001</v>
      </c>
      <c r="AJ18" s="294">
        <v>1.9000396799999999</v>
      </c>
      <c r="AK18" s="294">
        <v>5.6964639999999997</v>
      </c>
      <c r="AL18" s="294">
        <v>1.5607468799999999</v>
      </c>
      <c r="AM18" s="294">
        <v>1.8267690000000001</v>
      </c>
      <c r="AN18" s="294">
        <v>2.0459812799999999</v>
      </c>
      <c r="AO18" s="294">
        <v>7.5254561300000002</v>
      </c>
      <c r="AP18" s="294">
        <v>1.86405</v>
      </c>
      <c r="AQ18" s="294">
        <v>1.86405</v>
      </c>
      <c r="AR18" s="297">
        <v>2.2368600000000001</v>
      </c>
      <c r="AS18" s="298"/>
    </row>
    <row r="19" spans="2:45" ht="17.399999999999999">
      <c r="B19" s="291" t="s">
        <v>335</v>
      </c>
      <c r="C19" s="299" t="s">
        <v>144</v>
      </c>
      <c r="D19" s="80" t="s">
        <v>169</v>
      </c>
      <c r="E19" s="106" t="s">
        <v>169</v>
      </c>
      <c r="F19" s="141">
        <f t="shared" si="1"/>
        <v>174.08274809</v>
      </c>
      <c r="G19" s="300">
        <f>SUM(G20,G25,G30,G35)</f>
        <v>40.386585089999997</v>
      </c>
      <c r="H19" s="301">
        <f t="shared" ref="H19:AR19" si="4">SUM(H20,H25,H30,H35)</f>
        <v>41.76197853</v>
      </c>
      <c r="I19" s="301">
        <f t="shared" si="4"/>
        <v>52.593551430000005</v>
      </c>
      <c r="J19" s="301">
        <f t="shared" si="4"/>
        <v>39.34063304</v>
      </c>
      <c r="K19" s="301">
        <f t="shared" si="4"/>
        <v>41.786577510000008</v>
      </c>
      <c r="L19" s="301">
        <f t="shared" si="4"/>
        <v>46.645906150000002</v>
      </c>
      <c r="M19" s="301">
        <f t="shared" si="4"/>
        <v>45.679762439999998</v>
      </c>
      <c r="N19" s="301">
        <f t="shared" si="4"/>
        <v>43.00027283</v>
      </c>
      <c r="O19" s="301">
        <f t="shared" si="4"/>
        <v>60.630994209999997</v>
      </c>
      <c r="P19" s="301">
        <f t="shared" si="4"/>
        <v>46.598532519999999</v>
      </c>
      <c r="Q19" s="301">
        <f t="shared" si="4"/>
        <v>56.734809339999998</v>
      </c>
      <c r="R19" s="302">
        <f t="shared" si="4"/>
        <v>66.039260640000009</v>
      </c>
      <c r="S19" s="141">
        <f t="shared" si="2"/>
        <v>223.4491658238623</v>
      </c>
      <c r="T19" s="303">
        <f t="shared" si="4"/>
        <v>50.488324720000001</v>
      </c>
      <c r="U19" s="301">
        <f t="shared" si="4"/>
        <v>53.058717739999999</v>
      </c>
      <c r="V19" s="301">
        <f t="shared" si="4"/>
        <v>66.077872380000002</v>
      </c>
      <c r="W19" s="304">
        <f t="shared" si="4"/>
        <v>53.824250983862299</v>
      </c>
      <c r="X19" s="162">
        <f t="shared" si="4"/>
        <v>0</v>
      </c>
      <c r="Y19" s="162">
        <f t="shared" si="4"/>
        <v>0</v>
      </c>
      <c r="Z19" s="162">
        <f t="shared" si="4"/>
        <v>0</v>
      </c>
      <c r="AA19" s="162">
        <f t="shared" si="4"/>
        <v>0</v>
      </c>
      <c r="AB19" s="162">
        <f t="shared" si="4"/>
        <v>0</v>
      </c>
      <c r="AC19" s="162">
        <f t="shared" si="4"/>
        <v>0</v>
      </c>
      <c r="AD19" s="162">
        <f t="shared" si="4"/>
        <v>0</v>
      </c>
      <c r="AE19" s="163">
        <f t="shared" si="4"/>
        <v>0</v>
      </c>
      <c r="AF19" s="141">
        <f t="shared" si="3"/>
        <v>214.60302811573376</v>
      </c>
      <c r="AG19" s="300">
        <f t="shared" si="4"/>
        <v>48.874398829397528</v>
      </c>
      <c r="AH19" s="301">
        <f t="shared" si="4"/>
        <v>52.28997320429724</v>
      </c>
      <c r="AI19" s="301">
        <f t="shared" si="4"/>
        <v>59.787498761414085</v>
      </c>
      <c r="AJ19" s="301">
        <f t="shared" si="4"/>
        <v>53.651157320624911</v>
      </c>
      <c r="AK19" s="301">
        <f t="shared" si="4"/>
        <v>50.728843509502994</v>
      </c>
      <c r="AL19" s="301">
        <f t="shared" si="4"/>
        <v>65.058511160023855</v>
      </c>
      <c r="AM19" s="301">
        <f t="shared" si="4"/>
        <v>48.678536200386041</v>
      </c>
      <c r="AN19" s="301">
        <f t="shared" si="4"/>
        <v>54.029841464216595</v>
      </c>
      <c r="AO19" s="301">
        <f t="shared" si="4"/>
        <v>62.179795710931131</v>
      </c>
      <c r="AP19" s="301">
        <f t="shared" si="4"/>
        <v>50.905821916307154</v>
      </c>
      <c r="AQ19" s="301">
        <f t="shared" si="4"/>
        <v>52.845765566127682</v>
      </c>
      <c r="AR19" s="305">
        <f t="shared" si="4"/>
        <v>70.968150392908001</v>
      </c>
      <c r="AS19" s="298"/>
    </row>
    <row r="20" spans="2:45" ht="17.399999999999999">
      <c r="B20" s="291" t="s">
        <v>335</v>
      </c>
      <c r="C20" s="299" t="s">
        <v>144</v>
      </c>
      <c r="D20" s="80" t="s">
        <v>341</v>
      </c>
      <c r="E20" s="106" t="s">
        <v>341</v>
      </c>
      <c r="F20" s="141">
        <f t="shared" si="1"/>
        <v>174.08274809</v>
      </c>
      <c r="G20" s="300">
        <f>SUM(G21:G24)</f>
        <v>40.386585089999997</v>
      </c>
      <c r="H20" s="301">
        <f t="shared" ref="H20:AR20" si="5">SUM(H21:H24)</f>
        <v>41.76197853</v>
      </c>
      <c r="I20" s="301">
        <f t="shared" si="5"/>
        <v>52.593551430000005</v>
      </c>
      <c r="J20" s="301">
        <f t="shared" si="5"/>
        <v>39.34063304</v>
      </c>
      <c r="K20" s="301">
        <f t="shared" si="5"/>
        <v>41.786577510000008</v>
      </c>
      <c r="L20" s="301">
        <f t="shared" si="5"/>
        <v>46.645906150000002</v>
      </c>
      <c r="M20" s="301">
        <f t="shared" si="5"/>
        <v>45.679762439999998</v>
      </c>
      <c r="N20" s="301">
        <f t="shared" si="5"/>
        <v>43.00027283</v>
      </c>
      <c r="O20" s="301">
        <f t="shared" si="5"/>
        <v>60.630994209999997</v>
      </c>
      <c r="P20" s="301">
        <f t="shared" si="5"/>
        <v>46.598532519999999</v>
      </c>
      <c r="Q20" s="301">
        <f t="shared" si="5"/>
        <v>56.734809339999998</v>
      </c>
      <c r="R20" s="302">
        <f t="shared" si="5"/>
        <v>66.039260640000009</v>
      </c>
      <c r="S20" s="141">
        <f t="shared" si="2"/>
        <v>223.4491658238623</v>
      </c>
      <c r="T20" s="303">
        <f t="shared" si="5"/>
        <v>50.488324720000001</v>
      </c>
      <c r="U20" s="301">
        <f t="shared" si="5"/>
        <v>53.058717739999999</v>
      </c>
      <c r="V20" s="301">
        <f t="shared" si="5"/>
        <v>66.077872380000002</v>
      </c>
      <c r="W20" s="304">
        <f t="shared" si="5"/>
        <v>53.824250983862299</v>
      </c>
      <c r="X20" s="162">
        <f t="shared" si="5"/>
        <v>0</v>
      </c>
      <c r="Y20" s="162">
        <f t="shared" si="5"/>
        <v>0</v>
      </c>
      <c r="Z20" s="162">
        <f t="shared" si="5"/>
        <v>0</v>
      </c>
      <c r="AA20" s="162">
        <f t="shared" si="5"/>
        <v>0</v>
      </c>
      <c r="AB20" s="162">
        <f t="shared" si="5"/>
        <v>0</v>
      </c>
      <c r="AC20" s="162">
        <f t="shared" si="5"/>
        <v>0</v>
      </c>
      <c r="AD20" s="162">
        <f t="shared" si="5"/>
        <v>0</v>
      </c>
      <c r="AE20" s="163">
        <f t="shared" si="5"/>
        <v>0</v>
      </c>
      <c r="AF20" s="141">
        <f t="shared" si="3"/>
        <v>214.60302811573376</v>
      </c>
      <c r="AG20" s="300">
        <f t="shared" si="5"/>
        <v>48.874398829397528</v>
      </c>
      <c r="AH20" s="301">
        <f t="shared" si="5"/>
        <v>52.28997320429724</v>
      </c>
      <c r="AI20" s="301">
        <f t="shared" si="5"/>
        <v>59.787498761414085</v>
      </c>
      <c r="AJ20" s="301">
        <f t="shared" si="5"/>
        <v>53.651157320624911</v>
      </c>
      <c r="AK20" s="301">
        <f t="shared" si="5"/>
        <v>50.728843509502994</v>
      </c>
      <c r="AL20" s="301">
        <f t="shared" si="5"/>
        <v>65.058511160023855</v>
      </c>
      <c r="AM20" s="301">
        <f t="shared" si="5"/>
        <v>48.678536200386041</v>
      </c>
      <c r="AN20" s="301">
        <f t="shared" si="5"/>
        <v>54.029841464216595</v>
      </c>
      <c r="AO20" s="301">
        <f t="shared" si="5"/>
        <v>62.179795710931131</v>
      </c>
      <c r="AP20" s="301">
        <f t="shared" si="5"/>
        <v>50.905821916307154</v>
      </c>
      <c r="AQ20" s="301">
        <f t="shared" si="5"/>
        <v>52.845765566127682</v>
      </c>
      <c r="AR20" s="305">
        <f t="shared" si="5"/>
        <v>70.968150392908001</v>
      </c>
      <c r="AS20" s="298"/>
    </row>
    <row r="21" spans="2:45" ht="17.399999999999999">
      <c r="B21" s="291" t="s">
        <v>335</v>
      </c>
      <c r="C21" s="292" t="s">
        <v>144</v>
      </c>
      <c r="D21" s="74" t="s">
        <v>342</v>
      </c>
      <c r="E21" s="74" t="s">
        <v>342</v>
      </c>
      <c r="F21" s="140">
        <f t="shared" si="1"/>
        <v>91.107643029999991</v>
      </c>
      <c r="G21" s="293">
        <v>18.857311760000002</v>
      </c>
      <c r="H21" s="294">
        <v>21.354620069999999</v>
      </c>
      <c r="I21" s="294">
        <v>30.151551300000001</v>
      </c>
      <c r="J21" s="294">
        <v>20.7441599</v>
      </c>
      <c r="K21" s="294">
        <v>20.653098320000002</v>
      </c>
      <c r="L21" s="294">
        <v>29.331483389999999</v>
      </c>
      <c r="M21" s="294">
        <v>20.43444478</v>
      </c>
      <c r="N21" s="294">
        <v>20.247592730000001</v>
      </c>
      <c r="O21" s="294">
        <v>32.173370159999997</v>
      </c>
      <c r="P21" s="294">
        <v>20.722989630000001</v>
      </c>
      <c r="Q21" s="294">
        <v>21.08288181</v>
      </c>
      <c r="R21" s="295">
        <v>33.034506190000002</v>
      </c>
      <c r="S21" s="140">
        <f t="shared" si="2"/>
        <v>106.0843099525386</v>
      </c>
      <c r="T21" s="296">
        <v>21.175714230000001</v>
      </c>
      <c r="U21" s="294">
        <v>25.301409670000002</v>
      </c>
      <c r="V21" s="294">
        <v>35.864891210000003</v>
      </c>
      <c r="W21" s="294">
        <v>23.742294842538598</v>
      </c>
      <c r="X21" s="52"/>
      <c r="Y21" s="52"/>
      <c r="Z21" s="52"/>
      <c r="AA21" s="52"/>
      <c r="AB21" s="52"/>
      <c r="AC21" s="52"/>
      <c r="AD21" s="52"/>
      <c r="AE21" s="153"/>
      <c r="AF21" s="140">
        <f t="shared" si="3"/>
        <v>102.58730356062586</v>
      </c>
      <c r="AG21" s="293">
        <v>23.303578931942859</v>
      </c>
      <c r="AH21" s="294">
        <v>24.88677893194286</v>
      </c>
      <c r="AI21" s="294">
        <v>30.943016764797282</v>
      </c>
      <c r="AJ21" s="294">
        <v>23.453928931942858</v>
      </c>
      <c r="AK21" s="294">
        <v>23.29285893194286</v>
      </c>
      <c r="AL21" s="294">
        <v>35.262425272827095</v>
      </c>
      <c r="AM21" s="294">
        <v>23.28252893194286</v>
      </c>
      <c r="AN21" s="294">
        <v>23.23372893194286</v>
      </c>
      <c r="AO21" s="294">
        <v>34.030481216840712</v>
      </c>
      <c r="AP21" s="294">
        <v>23.42958893194286</v>
      </c>
      <c r="AQ21" s="294">
        <v>23.317648931942859</v>
      </c>
      <c r="AR21" s="297">
        <v>37.529489822444646</v>
      </c>
      <c r="AS21" s="298"/>
    </row>
    <row r="22" spans="2:45" ht="17.399999999999999">
      <c r="B22" s="291" t="s">
        <v>335</v>
      </c>
      <c r="C22" s="292" t="s">
        <v>144</v>
      </c>
      <c r="D22" s="74" t="s">
        <v>343</v>
      </c>
      <c r="E22" s="74" t="s">
        <v>343</v>
      </c>
      <c r="F22" s="140">
        <f t="shared" si="1"/>
        <v>70.568868670000001</v>
      </c>
      <c r="G22" s="293">
        <v>18.301860699999999</v>
      </c>
      <c r="H22" s="294">
        <v>17.272603929999999</v>
      </c>
      <c r="I22" s="294">
        <v>19.095189390000002</v>
      </c>
      <c r="J22" s="294">
        <v>15.899214649999999</v>
      </c>
      <c r="K22" s="294">
        <v>17.527449740000002</v>
      </c>
      <c r="L22" s="294">
        <v>14.88383174</v>
      </c>
      <c r="M22" s="294">
        <v>21.689623900000001</v>
      </c>
      <c r="N22" s="294">
        <v>18.680680550000002</v>
      </c>
      <c r="O22" s="294">
        <v>25.422382450000001</v>
      </c>
      <c r="P22" s="294">
        <v>23.47010358</v>
      </c>
      <c r="Q22" s="294">
        <v>31.51792902</v>
      </c>
      <c r="R22" s="295">
        <v>30.073824040000002</v>
      </c>
      <c r="S22" s="140">
        <f t="shared" si="2"/>
        <v>102.6604910975737</v>
      </c>
      <c r="T22" s="296">
        <v>25.326484499999999</v>
      </c>
      <c r="U22" s="294">
        <v>25.05507201</v>
      </c>
      <c r="V22" s="294">
        <v>25.822034850000001</v>
      </c>
      <c r="W22" s="294">
        <v>26.4568997375737</v>
      </c>
      <c r="X22" s="52"/>
      <c r="Y22" s="52"/>
      <c r="Z22" s="52"/>
      <c r="AA22" s="52"/>
      <c r="AB22" s="52"/>
      <c r="AC22" s="52"/>
      <c r="AD22" s="52"/>
      <c r="AE22" s="153"/>
      <c r="AF22" s="140">
        <f t="shared" si="3"/>
        <v>98.307065013441246</v>
      </c>
      <c r="AG22" s="293">
        <v>21.490870557871332</v>
      </c>
      <c r="AH22" s="294">
        <v>24.540767412771039</v>
      </c>
      <c r="AI22" s="294">
        <v>25.083443287033475</v>
      </c>
      <c r="AJ22" s="294">
        <v>27.191983755765392</v>
      </c>
      <c r="AK22" s="294">
        <v>24.219269941310138</v>
      </c>
      <c r="AL22" s="294">
        <v>25.933737080946756</v>
      </c>
      <c r="AM22" s="294">
        <v>22.148712962193184</v>
      </c>
      <c r="AN22" s="294">
        <v>26.565275066023737</v>
      </c>
      <c r="AO22" s="294">
        <v>24.919422357840414</v>
      </c>
      <c r="AP22" s="294">
        <v>24.051355094780956</v>
      </c>
      <c r="AQ22" s="294">
        <v>26.30936690460149</v>
      </c>
      <c r="AR22" s="297">
        <v>29.450207660880022</v>
      </c>
      <c r="AS22" s="298"/>
    </row>
    <row r="23" spans="2:45" ht="17.399999999999999">
      <c r="B23" s="291" t="s">
        <v>335</v>
      </c>
      <c r="C23" s="292" t="s">
        <v>144</v>
      </c>
      <c r="D23" s="74" t="s">
        <v>344</v>
      </c>
      <c r="E23" s="74" t="s">
        <v>344</v>
      </c>
      <c r="F23" s="140">
        <f t="shared" si="1"/>
        <v>12.40623639</v>
      </c>
      <c r="G23" s="293">
        <v>3.2274126299999999</v>
      </c>
      <c r="H23" s="294">
        <v>3.1347545299999999</v>
      </c>
      <c r="I23" s="294">
        <v>3.34681074</v>
      </c>
      <c r="J23" s="294">
        <v>2.6972584899999998</v>
      </c>
      <c r="K23" s="294">
        <v>3.6060294499999999</v>
      </c>
      <c r="L23" s="294">
        <v>2.43059102</v>
      </c>
      <c r="M23" s="294">
        <v>3.55569376</v>
      </c>
      <c r="N23" s="294">
        <v>4.0719995500000001</v>
      </c>
      <c r="O23" s="294">
        <v>3.0352416</v>
      </c>
      <c r="P23" s="294">
        <v>2.4054393100000002</v>
      </c>
      <c r="Q23" s="294">
        <v>4.1339985099999996</v>
      </c>
      <c r="R23" s="295">
        <v>2.9309304100000002</v>
      </c>
      <c r="S23" s="140">
        <f t="shared" si="2"/>
        <v>14.704364773749999</v>
      </c>
      <c r="T23" s="296">
        <v>3.9861259900000001</v>
      </c>
      <c r="U23" s="294">
        <v>2.7022360600000002</v>
      </c>
      <c r="V23" s="294">
        <v>4.3909463200000003</v>
      </c>
      <c r="W23" s="294">
        <v>3.6250564037499999</v>
      </c>
      <c r="X23" s="52"/>
      <c r="Y23" s="52"/>
      <c r="Z23" s="52"/>
      <c r="AA23" s="52"/>
      <c r="AB23" s="52"/>
      <c r="AC23" s="52"/>
      <c r="AD23" s="52"/>
      <c r="AE23" s="153"/>
      <c r="AF23" s="140">
        <f t="shared" si="3"/>
        <v>13.708659541666666</v>
      </c>
      <c r="AG23" s="293">
        <v>4.0799493395833339</v>
      </c>
      <c r="AH23" s="294">
        <v>2.8624268595833335</v>
      </c>
      <c r="AI23" s="294">
        <v>3.7610387095833331</v>
      </c>
      <c r="AJ23" s="294">
        <v>3.0052446329166669</v>
      </c>
      <c r="AK23" s="294">
        <v>3.2167146362499999</v>
      </c>
      <c r="AL23" s="294">
        <v>3.8623488062499995</v>
      </c>
      <c r="AM23" s="294">
        <v>3.2472943062500002</v>
      </c>
      <c r="AN23" s="294">
        <v>4.2308374662499997</v>
      </c>
      <c r="AO23" s="294">
        <v>3.2298921362500002</v>
      </c>
      <c r="AP23" s="294">
        <v>3.4248778895833336</v>
      </c>
      <c r="AQ23" s="294">
        <v>3.2187497295833336</v>
      </c>
      <c r="AR23" s="297">
        <v>3.9884529095833336</v>
      </c>
      <c r="AS23" s="298"/>
    </row>
    <row r="24" spans="2:45" ht="17.399999999999999">
      <c r="B24" s="291" t="s">
        <v>335</v>
      </c>
      <c r="C24" s="292"/>
      <c r="D24" s="74"/>
      <c r="E24" s="105"/>
      <c r="F24" s="140">
        <f t="shared" si="1"/>
        <v>0</v>
      </c>
      <c r="G24" s="306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307"/>
      <c r="S24" s="140">
        <f t="shared" si="2"/>
        <v>0</v>
      </c>
      <c r="T24" s="308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153"/>
      <c r="AF24" s="140">
        <f t="shared" si="3"/>
        <v>0</v>
      </c>
      <c r="AG24" s="306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153"/>
      <c r="AS24" s="298"/>
    </row>
    <row r="25" spans="2:45" ht="17.399999999999999">
      <c r="B25" s="291" t="s">
        <v>335</v>
      </c>
      <c r="C25" s="299" t="s">
        <v>144</v>
      </c>
      <c r="D25" s="80" t="s">
        <v>146</v>
      </c>
      <c r="E25" s="106" t="s">
        <v>154</v>
      </c>
      <c r="F25" s="141">
        <f t="shared" si="1"/>
        <v>0</v>
      </c>
      <c r="G25" s="58">
        <f>SUM(G26:G29)</f>
        <v>0</v>
      </c>
      <c r="H25" s="49">
        <f t="shared" ref="H25:AR25" si="6">SUM(H26:H29)</f>
        <v>0</v>
      </c>
      <c r="I25" s="49">
        <f t="shared" si="6"/>
        <v>0</v>
      </c>
      <c r="J25" s="49">
        <f t="shared" si="6"/>
        <v>0</v>
      </c>
      <c r="K25" s="49">
        <f t="shared" si="6"/>
        <v>0</v>
      </c>
      <c r="L25" s="49">
        <f t="shared" si="6"/>
        <v>0</v>
      </c>
      <c r="M25" s="49">
        <f t="shared" si="6"/>
        <v>0</v>
      </c>
      <c r="N25" s="49">
        <f t="shared" si="6"/>
        <v>0</v>
      </c>
      <c r="O25" s="49">
        <f t="shared" si="6"/>
        <v>0</v>
      </c>
      <c r="P25" s="49">
        <f t="shared" si="6"/>
        <v>0</v>
      </c>
      <c r="Q25" s="49">
        <f t="shared" si="6"/>
        <v>0</v>
      </c>
      <c r="R25" s="57">
        <f t="shared" si="6"/>
        <v>0</v>
      </c>
      <c r="S25" s="141">
        <f t="shared" si="2"/>
        <v>0</v>
      </c>
      <c r="T25" s="147">
        <f t="shared" si="6"/>
        <v>0</v>
      </c>
      <c r="U25" s="49">
        <f t="shared" si="6"/>
        <v>0</v>
      </c>
      <c r="V25" s="49">
        <f t="shared" si="6"/>
        <v>0</v>
      </c>
      <c r="W25" s="49">
        <f t="shared" si="6"/>
        <v>0</v>
      </c>
      <c r="X25" s="162">
        <f t="shared" si="6"/>
        <v>0</v>
      </c>
      <c r="Y25" s="162">
        <f t="shared" si="6"/>
        <v>0</v>
      </c>
      <c r="Z25" s="162">
        <f t="shared" si="6"/>
        <v>0</v>
      </c>
      <c r="AA25" s="162">
        <f t="shared" si="6"/>
        <v>0</v>
      </c>
      <c r="AB25" s="162">
        <f t="shared" si="6"/>
        <v>0</v>
      </c>
      <c r="AC25" s="162">
        <f t="shared" si="6"/>
        <v>0</v>
      </c>
      <c r="AD25" s="162">
        <f t="shared" si="6"/>
        <v>0</v>
      </c>
      <c r="AE25" s="163">
        <f t="shared" si="6"/>
        <v>0</v>
      </c>
      <c r="AF25" s="141">
        <f t="shared" si="3"/>
        <v>0</v>
      </c>
      <c r="AG25" s="58">
        <f t="shared" si="6"/>
        <v>0</v>
      </c>
      <c r="AH25" s="49">
        <f t="shared" si="6"/>
        <v>0</v>
      </c>
      <c r="AI25" s="49">
        <f t="shared" si="6"/>
        <v>0</v>
      </c>
      <c r="AJ25" s="49">
        <f t="shared" si="6"/>
        <v>0</v>
      </c>
      <c r="AK25" s="49">
        <f t="shared" si="6"/>
        <v>0</v>
      </c>
      <c r="AL25" s="49">
        <f t="shared" si="6"/>
        <v>0</v>
      </c>
      <c r="AM25" s="49">
        <f t="shared" si="6"/>
        <v>0</v>
      </c>
      <c r="AN25" s="49">
        <f t="shared" si="6"/>
        <v>0</v>
      </c>
      <c r="AO25" s="49">
        <f t="shared" si="6"/>
        <v>0</v>
      </c>
      <c r="AP25" s="49">
        <f t="shared" si="6"/>
        <v>0</v>
      </c>
      <c r="AQ25" s="49">
        <f t="shared" si="6"/>
        <v>0</v>
      </c>
      <c r="AR25" s="111">
        <f t="shared" si="6"/>
        <v>0</v>
      </c>
      <c r="AS25" s="298"/>
    </row>
    <row r="26" spans="2:45" ht="17.399999999999999">
      <c r="B26" s="291" t="s">
        <v>335</v>
      </c>
      <c r="C26" s="292"/>
      <c r="D26" s="74"/>
      <c r="E26" s="105"/>
      <c r="F26" s="140">
        <f t="shared" si="1"/>
        <v>0</v>
      </c>
      <c r="G26" s="306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307"/>
      <c r="S26" s="140">
        <f t="shared" si="2"/>
        <v>0</v>
      </c>
      <c r="T26" s="308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153"/>
      <c r="AF26" s="140">
        <f t="shared" si="3"/>
        <v>0</v>
      </c>
      <c r="AG26" s="306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153"/>
      <c r="AS26" s="298"/>
    </row>
    <row r="27" spans="2:45" ht="17.399999999999999">
      <c r="B27" s="291" t="s">
        <v>335</v>
      </c>
      <c r="C27" s="292"/>
      <c r="D27" s="74"/>
      <c r="E27" s="105"/>
      <c r="F27" s="140">
        <f t="shared" si="1"/>
        <v>0</v>
      </c>
      <c r="G27" s="306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307"/>
      <c r="S27" s="140">
        <f t="shared" si="2"/>
        <v>0</v>
      </c>
      <c r="T27" s="308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153"/>
      <c r="AF27" s="140">
        <f t="shared" si="3"/>
        <v>0</v>
      </c>
      <c r="AG27" s="306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153"/>
      <c r="AS27" s="298"/>
    </row>
    <row r="28" spans="2:45" ht="17.399999999999999">
      <c r="B28" s="291" t="s">
        <v>335</v>
      </c>
      <c r="C28" s="292"/>
      <c r="D28" s="74"/>
      <c r="E28" s="105"/>
      <c r="F28" s="140">
        <f t="shared" si="1"/>
        <v>0</v>
      </c>
      <c r="G28" s="306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307"/>
      <c r="S28" s="140">
        <f t="shared" si="2"/>
        <v>0</v>
      </c>
      <c r="T28" s="308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153"/>
      <c r="AF28" s="140">
        <f t="shared" si="3"/>
        <v>0</v>
      </c>
      <c r="AG28" s="306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153"/>
      <c r="AS28" s="298"/>
    </row>
    <row r="29" spans="2:45" ht="17.399999999999999">
      <c r="B29" s="291" t="s">
        <v>335</v>
      </c>
      <c r="C29" s="292"/>
      <c r="D29" s="74"/>
      <c r="E29" s="105"/>
      <c r="F29" s="140">
        <f t="shared" si="1"/>
        <v>0</v>
      </c>
      <c r="G29" s="306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307"/>
      <c r="S29" s="140">
        <f t="shared" si="2"/>
        <v>0</v>
      </c>
      <c r="T29" s="308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153"/>
      <c r="AF29" s="140">
        <f t="shared" si="3"/>
        <v>0</v>
      </c>
      <c r="AG29" s="306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153"/>
      <c r="AS29" s="298"/>
    </row>
    <row r="30" spans="2:45" ht="17.399999999999999">
      <c r="B30" s="291" t="s">
        <v>335</v>
      </c>
      <c r="C30" s="299" t="s">
        <v>144</v>
      </c>
      <c r="D30" s="80" t="s">
        <v>147</v>
      </c>
      <c r="E30" s="106" t="s">
        <v>157</v>
      </c>
      <c r="F30" s="141">
        <f t="shared" si="1"/>
        <v>0</v>
      </c>
      <c r="G30" s="58">
        <f>SUM(G31:G34)</f>
        <v>0</v>
      </c>
      <c r="H30" s="49">
        <f t="shared" ref="H30:AR30" si="7">SUM(H31:H34)</f>
        <v>0</v>
      </c>
      <c r="I30" s="49">
        <f t="shared" si="7"/>
        <v>0</v>
      </c>
      <c r="J30" s="49">
        <f t="shared" si="7"/>
        <v>0</v>
      </c>
      <c r="K30" s="49">
        <f t="shared" si="7"/>
        <v>0</v>
      </c>
      <c r="L30" s="49">
        <f t="shared" si="7"/>
        <v>0</v>
      </c>
      <c r="M30" s="49">
        <f t="shared" si="7"/>
        <v>0</v>
      </c>
      <c r="N30" s="49">
        <f t="shared" si="7"/>
        <v>0</v>
      </c>
      <c r="O30" s="49">
        <f t="shared" si="7"/>
        <v>0</v>
      </c>
      <c r="P30" s="49">
        <f t="shared" si="7"/>
        <v>0</v>
      </c>
      <c r="Q30" s="49">
        <f t="shared" si="7"/>
        <v>0</v>
      </c>
      <c r="R30" s="57">
        <f t="shared" si="7"/>
        <v>0</v>
      </c>
      <c r="S30" s="141">
        <f t="shared" si="2"/>
        <v>0</v>
      </c>
      <c r="T30" s="147">
        <f t="shared" si="7"/>
        <v>0</v>
      </c>
      <c r="U30" s="49">
        <f t="shared" si="7"/>
        <v>0</v>
      </c>
      <c r="V30" s="49">
        <f t="shared" si="7"/>
        <v>0</v>
      </c>
      <c r="W30" s="49">
        <f t="shared" si="7"/>
        <v>0</v>
      </c>
      <c r="X30" s="162">
        <f t="shared" si="7"/>
        <v>0</v>
      </c>
      <c r="Y30" s="162">
        <f t="shared" si="7"/>
        <v>0</v>
      </c>
      <c r="Z30" s="162">
        <f t="shared" si="7"/>
        <v>0</v>
      </c>
      <c r="AA30" s="162">
        <f t="shared" si="7"/>
        <v>0</v>
      </c>
      <c r="AB30" s="162">
        <f t="shared" si="7"/>
        <v>0</v>
      </c>
      <c r="AC30" s="162">
        <f t="shared" si="7"/>
        <v>0</v>
      </c>
      <c r="AD30" s="162">
        <f t="shared" si="7"/>
        <v>0</v>
      </c>
      <c r="AE30" s="163">
        <f t="shared" si="7"/>
        <v>0</v>
      </c>
      <c r="AF30" s="141">
        <f t="shared" si="3"/>
        <v>0</v>
      </c>
      <c r="AG30" s="58">
        <f t="shared" si="7"/>
        <v>0</v>
      </c>
      <c r="AH30" s="49">
        <f t="shared" si="7"/>
        <v>0</v>
      </c>
      <c r="AI30" s="49">
        <f t="shared" si="7"/>
        <v>0</v>
      </c>
      <c r="AJ30" s="49">
        <f t="shared" si="7"/>
        <v>0</v>
      </c>
      <c r="AK30" s="49">
        <f t="shared" si="7"/>
        <v>0</v>
      </c>
      <c r="AL30" s="49">
        <f t="shared" si="7"/>
        <v>0</v>
      </c>
      <c r="AM30" s="49">
        <f t="shared" si="7"/>
        <v>0</v>
      </c>
      <c r="AN30" s="49">
        <f t="shared" si="7"/>
        <v>0</v>
      </c>
      <c r="AO30" s="49">
        <f t="shared" si="7"/>
        <v>0</v>
      </c>
      <c r="AP30" s="49">
        <f t="shared" si="7"/>
        <v>0</v>
      </c>
      <c r="AQ30" s="49">
        <f t="shared" si="7"/>
        <v>0</v>
      </c>
      <c r="AR30" s="111">
        <f t="shared" si="7"/>
        <v>0</v>
      </c>
      <c r="AS30" s="298"/>
    </row>
    <row r="31" spans="2:45" ht="17.399999999999999">
      <c r="B31" s="291" t="s">
        <v>335</v>
      </c>
      <c r="C31" s="292"/>
      <c r="D31" s="74"/>
      <c r="E31" s="105"/>
      <c r="F31" s="140">
        <f t="shared" si="1"/>
        <v>0</v>
      </c>
      <c r="G31" s="306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307"/>
      <c r="S31" s="140">
        <f t="shared" si="2"/>
        <v>0</v>
      </c>
      <c r="T31" s="308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153"/>
      <c r="AF31" s="140">
        <f t="shared" si="3"/>
        <v>0</v>
      </c>
      <c r="AG31" s="306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153"/>
      <c r="AS31" s="298"/>
    </row>
    <row r="32" spans="2:45" ht="17.399999999999999">
      <c r="B32" s="291" t="s">
        <v>335</v>
      </c>
      <c r="C32" s="292"/>
      <c r="D32" s="74"/>
      <c r="E32" s="105"/>
      <c r="F32" s="140">
        <f t="shared" si="1"/>
        <v>0</v>
      </c>
      <c r="G32" s="306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307"/>
      <c r="S32" s="140">
        <f t="shared" si="2"/>
        <v>0</v>
      </c>
      <c r="T32" s="308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153"/>
      <c r="AF32" s="140">
        <f t="shared" si="3"/>
        <v>0</v>
      </c>
      <c r="AG32" s="306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153"/>
      <c r="AS32" s="298"/>
    </row>
    <row r="33" spans="2:45" ht="17.399999999999999">
      <c r="B33" s="291" t="s">
        <v>335</v>
      </c>
      <c r="C33" s="292"/>
      <c r="D33" s="74"/>
      <c r="E33" s="105"/>
      <c r="F33" s="140">
        <f t="shared" si="1"/>
        <v>0</v>
      </c>
      <c r="G33" s="306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307"/>
      <c r="S33" s="140">
        <f t="shared" si="2"/>
        <v>0</v>
      </c>
      <c r="T33" s="308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153"/>
      <c r="AF33" s="140">
        <f t="shared" si="3"/>
        <v>0</v>
      </c>
      <c r="AG33" s="306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153"/>
      <c r="AS33" s="298"/>
    </row>
    <row r="34" spans="2:45" ht="17.399999999999999">
      <c r="B34" s="291" t="s">
        <v>335</v>
      </c>
      <c r="C34" s="292"/>
      <c r="D34" s="74"/>
      <c r="E34" s="105"/>
      <c r="F34" s="140">
        <f t="shared" si="1"/>
        <v>0</v>
      </c>
      <c r="G34" s="306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307"/>
      <c r="S34" s="140">
        <f t="shared" si="2"/>
        <v>0</v>
      </c>
      <c r="T34" s="308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153"/>
      <c r="AF34" s="140">
        <f t="shared" si="3"/>
        <v>0</v>
      </c>
      <c r="AG34" s="306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153"/>
      <c r="AS34" s="298"/>
    </row>
    <row r="35" spans="2:45" ht="17.399999999999999">
      <c r="B35" s="291" t="s">
        <v>335</v>
      </c>
      <c r="C35" s="299" t="s">
        <v>144</v>
      </c>
      <c r="D35" s="80" t="s">
        <v>136</v>
      </c>
      <c r="E35" s="106" t="s">
        <v>136</v>
      </c>
      <c r="F35" s="141">
        <f t="shared" si="1"/>
        <v>0</v>
      </c>
      <c r="G35" s="58">
        <f>SUM(G36:G39)</f>
        <v>0</v>
      </c>
      <c r="H35" s="49">
        <f t="shared" ref="H35:AR35" si="8">SUM(H36:H39)</f>
        <v>0</v>
      </c>
      <c r="I35" s="49">
        <f t="shared" si="8"/>
        <v>0</v>
      </c>
      <c r="J35" s="49">
        <f t="shared" si="8"/>
        <v>0</v>
      </c>
      <c r="K35" s="49">
        <f t="shared" si="8"/>
        <v>0</v>
      </c>
      <c r="L35" s="49">
        <f t="shared" si="8"/>
        <v>0</v>
      </c>
      <c r="M35" s="49">
        <f t="shared" si="8"/>
        <v>0</v>
      </c>
      <c r="N35" s="49">
        <f t="shared" si="8"/>
        <v>0</v>
      </c>
      <c r="O35" s="49">
        <f t="shared" si="8"/>
        <v>0</v>
      </c>
      <c r="P35" s="49">
        <f t="shared" si="8"/>
        <v>0</v>
      </c>
      <c r="Q35" s="49">
        <f t="shared" si="8"/>
        <v>0</v>
      </c>
      <c r="R35" s="57">
        <f t="shared" si="8"/>
        <v>0</v>
      </c>
      <c r="S35" s="141">
        <f t="shared" si="2"/>
        <v>0</v>
      </c>
      <c r="T35" s="147">
        <f t="shared" si="8"/>
        <v>0</v>
      </c>
      <c r="U35" s="49">
        <f t="shared" si="8"/>
        <v>0</v>
      </c>
      <c r="V35" s="49">
        <f t="shared" si="8"/>
        <v>0</v>
      </c>
      <c r="W35" s="49">
        <f t="shared" si="8"/>
        <v>0</v>
      </c>
      <c r="X35" s="162">
        <f t="shared" si="8"/>
        <v>0</v>
      </c>
      <c r="Y35" s="162">
        <f t="shared" si="8"/>
        <v>0</v>
      </c>
      <c r="Z35" s="162">
        <f t="shared" si="8"/>
        <v>0</v>
      </c>
      <c r="AA35" s="162">
        <f t="shared" si="8"/>
        <v>0</v>
      </c>
      <c r="AB35" s="162">
        <f t="shared" si="8"/>
        <v>0</v>
      </c>
      <c r="AC35" s="162">
        <f t="shared" si="8"/>
        <v>0</v>
      </c>
      <c r="AD35" s="162">
        <f t="shared" si="8"/>
        <v>0</v>
      </c>
      <c r="AE35" s="163">
        <f t="shared" si="8"/>
        <v>0</v>
      </c>
      <c r="AF35" s="141">
        <f t="shared" si="3"/>
        <v>0</v>
      </c>
      <c r="AG35" s="58">
        <f t="shared" si="8"/>
        <v>0</v>
      </c>
      <c r="AH35" s="49">
        <f t="shared" si="8"/>
        <v>0</v>
      </c>
      <c r="AI35" s="49">
        <f t="shared" si="8"/>
        <v>0</v>
      </c>
      <c r="AJ35" s="49">
        <f t="shared" si="8"/>
        <v>0</v>
      </c>
      <c r="AK35" s="49">
        <f t="shared" si="8"/>
        <v>0</v>
      </c>
      <c r="AL35" s="49">
        <f t="shared" si="8"/>
        <v>0</v>
      </c>
      <c r="AM35" s="49">
        <f t="shared" si="8"/>
        <v>0</v>
      </c>
      <c r="AN35" s="49">
        <f t="shared" si="8"/>
        <v>0</v>
      </c>
      <c r="AO35" s="49">
        <f t="shared" si="8"/>
        <v>0</v>
      </c>
      <c r="AP35" s="49">
        <f t="shared" si="8"/>
        <v>0</v>
      </c>
      <c r="AQ35" s="49">
        <f t="shared" si="8"/>
        <v>0</v>
      </c>
      <c r="AR35" s="111">
        <f t="shared" si="8"/>
        <v>0</v>
      </c>
      <c r="AS35" s="298"/>
    </row>
    <row r="36" spans="2:45" ht="17.399999999999999">
      <c r="B36" s="291" t="s">
        <v>335</v>
      </c>
      <c r="C36" s="292"/>
      <c r="D36" s="74"/>
      <c r="E36" s="105"/>
      <c r="F36" s="140">
        <f t="shared" si="1"/>
        <v>0</v>
      </c>
      <c r="G36" s="306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307"/>
      <c r="S36" s="140">
        <f t="shared" si="2"/>
        <v>0</v>
      </c>
      <c r="T36" s="308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153"/>
      <c r="AF36" s="140">
        <f t="shared" si="3"/>
        <v>0</v>
      </c>
      <c r="AG36" s="306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153"/>
      <c r="AS36" s="298"/>
    </row>
    <row r="37" spans="2:45" ht="17.399999999999999">
      <c r="B37" s="291" t="s">
        <v>335</v>
      </c>
      <c r="C37" s="292"/>
      <c r="D37" s="74"/>
      <c r="E37" s="105"/>
      <c r="F37" s="140">
        <f t="shared" si="1"/>
        <v>0</v>
      </c>
      <c r="G37" s="306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307"/>
      <c r="S37" s="140">
        <f t="shared" si="2"/>
        <v>0</v>
      </c>
      <c r="T37" s="308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153"/>
      <c r="AF37" s="140">
        <f t="shared" si="3"/>
        <v>0</v>
      </c>
      <c r="AG37" s="306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153"/>
      <c r="AS37" s="298"/>
    </row>
    <row r="38" spans="2:45" ht="17.399999999999999">
      <c r="B38" s="291" t="s">
        <v>335</v>
      </c>
      <c r="C38" s="292"/>
      <c r="D38" s="74"/>
      <c r="E38" s="105"/>
      <c r="F38" s="140">
        <f t="shared" si="1"/>
        <v>0</v>
      </c>
      <c r="G38" s="306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307"/>
      <c r="S38" s="140">
        <f t="shared" si="2"/>
        <v>0</v>
      </c>
      <c r="T38" s="308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153"/>
      <c r="AF38" s="140">
        <f t="shared" si="3"/>
        <v>0</v>
      </c>
      <c r="AG38" s="306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153"/>
      <c r="AS38" s="298"/>
    </row>
    <row r="39" spans="2:45" ht="17.399999999999999">
      <c r="B39" s="291" t="s">
        <v>335</v>
      </c>
      <c r="C39" s="292"/>
      <c r="D39" s="74"/>
      <c r="E39" s="105"/>
      <c r="F39" s="140">
        <f t="shared" si="1"/>
        <v>0</v>
      </c>
      <c r="G39" s="306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307"/>
      <c r="S39" s="140">
        <f t="shared" si="2"/>
        <v>0</v>
      </c>
      <c r="T39" s="308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153"/>
      <c r="AF39" s="140">
        <f t="shared" si="3"/>
        <v>0</v>
      </c>
      <c r="AG39" s="306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153"/>
      <c r="AS39" s="298"/>
    </row>
    <row r="40" spans="2:45" ht="17.399999999999999">
      <c r="B40" s="291" t="s">
        <v>335</v>
      </c>
      <c r="C40" s="309" t="s">
        <v>160</v>
      </c>
      <c r="D40" s="80" t="s">
        <v>169</v>
      </c>
      <c r="E40" s="106" t="s">
        <v>169</v>
      </c>
      <c r="F40" s="141">
        <f t="shared" si="1"/>
        <v>0</v>
      </c>
      <c r="G40" s="300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2"/>
      <c r="S40" s="141">
        <f t="shared" si="2"/>
        <v>0</v>
      </c>
      <c r="T40" s="147"/>
      <c r="U40" s="49"/>
      <c r="V40" s="49"/>
      <c r="W40" s="49"/>
      <c r="X40" s="162"/>
      <c r="Y40" s="162"/>
      <c r="Z40" s="162"/>
      <c r="AA40" s="162"/>
      <c r="AB40" s="162"/>
      <c r="AC40" s="162"/>
      <c r="AD40" s="162"/>
      <c r="AE40" s="163"/>
      <c r="AF40" s="141">
        <f t="shared" si="3"/>
        <v>0</v>
      </c>
      <c r="AG40" s="58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111"/>
      <c r="AS40" s="298"/>
    </row>
    <row r="41" spans="2:45" ht="17.399999999999999">
      <c r="B41" s="291" t="s">
        <v>335</v>
      </c>
      <c r="C41" s="299" t="s">
        <v>161</v>
      </c>
      <c r="D41" s="80" t="s">
        <v>169</v>
      </c>
      <c r="E41" s="106" t="s">
        <v>169</v>
      </c>
      <c r="F41" s="141">
        <f t="shared" si="1"/>
        <v>0</v>
      </c>
      <c r="G41" s="58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57"/>
      <c r="S41" s="141">
        <f t="shared" si="2"/>
        <v>0</v>
      </c>
      <c r="T41" s="147"/>
      <c r="U41" s="49"/>
      <c r="V41" s="49"/>
      <c r="W41" s="49"/>
      <c r="X41" s="162"/>
      <c r="Y41" s="162"/>
      <c r="Z41" s="162"/>
      <c r="AA41" s="162"/>
      <c r="AB41" s="162"/>
      <c r="AC41" s="162"/>
      <c r="AD41" s="162"/>
      <c r="AE41" s="163"/>
      <c r="AF41" s="141">
        <f t="shared" si="3"/>
        <v>0</v>
      </c>
      <c r="AG41" s="58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111"/>
      <c r="AS41" s="298"/>
    </row>
    <row r="42" spans="2:45" ht="17.399999999999999">
      <c r="B42" s="291" t="s">
        <v>335</v>
      </c>
      <c r="C42" s="299" t="s">
        <v>161</v>
      </c>
      <c r="D42" s="80" t="s">
        <v>145</v>
      </c>
      <c r="E42" s="106" t="s">
        <v>162</v>
      </c>
      <c r="F42" s="141">
        <f t="shared" si="1"/>
        <v>0</v>
      </c>
      <c r="G42" s="5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57"/>
      <c r="S42" s="141">
        <f t="shared" si="2"/>
        <v>0</v>
      </c>
      <c r="T42" s="147"/>
      <c r="U42" s="49"/>
      <c r="V42" s="49"/>
      <c r="W42" s="49"/>
      <c r="X42" s="162"/>
      <c r="Y42" s="162"/>
      <c r="Z42" s="162"/>
      <c r="AA42" s="162"/>
      <c r="AB42" s="162"/>
      <c r="AC42" s="162"/>
      <c r="AD42" s="162"/>
      <c r="AE42" s="163"/>
      <c r="AF42" s="141">
        <f t="shared" si="3"/>
        <v>0</v>
      </c>
      <c r="AG42" s="58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111"/>
      <c r="AS42" s="298"/>
    </row>
    <row r="43" spans="2:45" ht="17.399999999999999">
      <c r="B43" s="291" t="s">
        <v>335</v>
      </c>
      <c r="C43" s="292"/>
      <c r="D43" s="74"/>
      <c r="E43" s="105"/>
      <c r="F43" s="140">
        <f t="shared" si="1"/>
        <v>0</v>
      </c>
      <c r="G43" s="306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307"/>
      <c r="S43" s="140">
        <f t="shared" si="2"/>
        <v>0</v>
      </c>
      <c r="T43" s="308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153"/>
      <c r="AF43" s="140">
        <f t="shared" si="3"/>
        <v>0</v>
      </c>
      <c r="AG43" s="306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153"/>
      <c r="AS43" s="298"/>
    </row>
    <row r="44" spans="2:45" ht="17.399999999999999">
      <c r="B44" s="291" t="s">
        <v>335</v>
      </c>
      <c r="C44" s="292"/>
      <c r="D44" s="74"/>
      <c r="E44" s="105"/>
      <c r="F44" s="140">
        <f t="shared" si="1"/>
        <v>0</v>
      </c>
      <c r="G44" s="306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307"/>
      <c r="S44" s="140">
        <f t="shared" si="2"/>
        <v>0</v>
      </c>
      <c r="T44" s="308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153"/>
      <c r="AF44" s="140">
        <f t="shared" si="3"/>
        <v>0</v>
      </c>
      <c r="AG44" s="306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153"/>
      <c r="AS44" s="298"/>
    </row>
    <row r="45" spans="2:45" ht="17.399999999999999">
      <c r="B45" s="291" t="s">
        <v>335</v>
      </c>
      <c r="C45" s="292"/>
      <c r="D45" s="74"/>
      <c r="E45" s="105"/>
      <c r="F45" s="140">
        <f t="shared" si="1"/>
        <v>0</v>
      </c>
      <c r="G45" s="306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307"/>
      <c r="S45" s="140">
        <f t="shared" si="2"/>
        <v>0</v>
      </c>
      <c r="T45" s="308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153"/>
      <c r="AF45" s="140">
        <f t="shared" si="3"/>
        <v>0</v>
      </c>
      <c r="AG45" s="306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153"/>
      <c r="AS45" s="298"/>
    </row>
    <row r="46" spans="2:45" ht="17.399999999999999">
      <c r="B46" s="291" t="s">
        <v>335</v>
      </c>
      <c r="C46" s="292"/>
      <c r="D46" s="74"/>
      <c r="E46" s="105"/>
      <c r="F46" s="140">
        <f t="shared" si="1"/>
        <v>0</v>
      </c>
      <c r="G46" s="306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307"/>
      <c r="S46" s="140">
        <f t="shared" si="2"/>
        <v>0</v>
      </c>
      <c r="T46" s="308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153"/>
      <c r="AF46" s="140">
        <f t="shared" si="3"/>
        <v>0</v>
      </c>
      <c r="AG46" s="306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153"/>
      <c r="AS46" s="298"/>
    </row>
    <row r="47" spans="2:45" ht="17.399999999999999">
      <c r="B47" s="291" t="s">
        <v>335</v>
      </c>
      <c r="C47" s="299" t="s">
        <v>161</v>
      </c>
      <c r="D47" s="80" t="s">
        <v>146</v>
      </c>
      <c r="E47" s="106" t="s">
        <v>163</v>
      </c>
      <c r="F47" s="141">
        <f t="shared" si="1"/>
        <v>0</v>
      </c>
      <c r="G47" s="58">
        <f>SUM(G48:G51)</f>
        <v>0</v>
      </c>
      <c r="H47" s="49">
        <f t="shared" ref="H47:AR47" si="9">SUM(H48:H51)</f>
        <v>0</v>
      </c>
      <c r="I47" s="49">
        <f t="shared" si="9"/>
        <v>0</v>
      </c>
      <c r="J47" s="49">
        <f t="shared" si="9"/>
        <v>0</v>
      </c>
      <c r="K47" s="49">
        <f t="shared" si="9"/>
        <v>0</v>
      </c>
      <c r="L47" s="49">
        <f t="shared" si="9"/>
        <v>0</v>
      </c>
      <c r="M47" s="49">
        <f t="shared" si="9"/>
        <v>0</v>
      </c>
      <c r="N47" s="49">
        <f t="shared" si="9"/>
        <v>0</v>
      </c>
      <c r="O47" s="49">
        <f t="shared" si="9"/>
        <v>0</v>
      </c>
      <c r="P47" s="49">
        <f t="shared" si="9"/>
        <v>0</v>
      </c>
      <c r="Q47" s="49">
        <f t="shared" si="9"/>
        <v>0</v>
      </c>
      <c r="R47" s="57">
        <f t="shared" si="9"/>
        <v>0</v>
      </c>
      <c r="S47" s="141">
        <f t="shared" si="2"/>
        <v>0</v>
      </c>
      <c r="T47" s="147">
        <f t="shared" si="9"/>
        <v>0</v>
      </c>
      <c r="U47" s="49">
        <f t="shared" si="9"/>
        <v>0</v>
      </c>
      <c r="V47" s="49">
        <f t="shared" si="9"/>
        <v>0</v>
      </c>
      <c r="W47" s="49">
        <f t="shared" si="9"/>
        <v>0</v>
      </c>
      <c r="X47" s="162">
        <f t="shared" si="9"/>
        <v>0</v>
      </c>
      <c r="Y47" s="162">
        <f t="shared" si="9"/>
        <v>0</v>
      </c>
      <c r="Z47" s="162">
        <f t="shared" si="9"/>
        <v>0</v>
      </c>
      <c r="AA47" s="162">
        <f t="shared" si="9"/>
        <v>0</v>
      </c>
      <c r="AB47" s="162">
        <f t="shared" si="9"/>
        <v>0</v>
      </c>
      <c r="AC47" s="162">
        <f t="shared" si="9"/>
        <v>0</v>
      </c>
      <c r="AD47" s="162">
        <f t="shared" si="9"/>
        <v>0</v>
      </c>
      <c r="AE47" s="163">
        <f t="shared" si="9"/>
        <v>0</v>
      </c>
      <c r="AF47" s="141">
        <f t="shared" si="3"/>
        <v>0</v>
      </c>
      <c r="AG47" s="58">
        <f t="shared" si="9"/>
        <v>0</v>
      </c>
      <c r="AH47" s="49">
        <f t="shared" si="9"/>
        <v>0</v>
      </c>
      <c r="AI47" s="49">
        <f t="shared" si="9"/>
        <v>0</v>
      </c>
      <c r="AJ47" s="49">
        <f t="shared" si="9"/>
        <v>0</v>
      </c>
      <c r="AK47" s="49">
        <f t="shared" si="9"/>
        <v>0</v>
      </c>
      <c r="AL47" s="49">
        <f t="shared" si="9"/>
        <v>0</v>
      </c>
      <c r="AM47" s="49">
        <f t="shared" si="9"/>
        <v>0</v>
      </c>
      <c r="AN47" s="49">
        <f t="shared" si="9"/>
        <v>0</v>
      </c>
      <c r="AO47" s="49">
        <f t="shared" si="9"/>
        <v>0</v>
      </c>
      <c r="AP47" s="49">
        <f t="shared" si="9"/>
        <v>0</v>
      </c>
      <c r="AQ47" s="49">
        <f t="shared" si="9"/>
        <v>0</v>
      </c>
      <c r="AR47" s="111">
        <f t="shared" si="9"/>
        <v>0</v>
      </c>
      <c r="AS47" s="298"/>
    </row>
    <row r="48" spans="2:45" ht="17.399999999999999">
      <c r="B48" s="291" t="s">
        <v>335</v>
      </c>
      <c r="C48" s="292"/>
      <c r="D48" s="74"/>
      <c r="E48" s="105"/>
      <c r="F48" s="140">
        <f t="shared" si="1"/>
        <v>0</v>
      </c>
      <c r="G48" s="306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307"/>
      <c r="S48" s="140">
        <f t="shared" si="2"/>
        <v>0</v>
      </c>
      <c r="T48" s="308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153"/>
      <c r="AF48" s="140">
        <f t="shared" si="3"/>
        <v>0</v>
      </c>
      <c r="AG48" s="306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153"/>
      <c r="AS48" s="298"/>
    </row>
    <row r="49" spans="2:45" ht="17.399999999999999">
      <c r="B49" s="291" t="s">
        <v>335</v>
      </c>
      <c r="C49" s="292"/>
      <c r="D49" s="74"/>
      <c r="E49" s="105"/>
      <c r="F49" s="140">
        <f t="shared" si="1"/>
        <v>0</v>
      </c>
      <c r="G49" s="306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307"/>
      <c r="S49" s="140">
        <f t="shared" si="2"/>
        <v>0</v>
      </c>
      <c r="T49" s="308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153"/>
      <c r="AF49" s="140">
        <f t="shared" si="3"/>
        <v>0</v>
      </c>
      <c r="AG49" s="306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153"/>
      <c r="AS49" s="298"/>
    </row>
    <row r="50" spans="2:45" ht="17.399999999999999">
      <c r="B50" s="291" t="s">
        <v>335</v>
      </c>
      <c r="C50" s="292"/>
      <c r="D50" s="74"/>
      <c r="E50" s="105"/>
      <c r="F50" s="140">
        <f t="shared" si="1"/>
        <v>0</v>
      </c>
      <c r="G50" s="306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307"/>
      <c r="S50" s="140">
        <f t="shared" si="2"/>
        <v>0</v>
      </c>
      <c r="T50" s="308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153"/>
      <c r="AF50" s="140">
        <f t="shared" si="3"/>
        <v>0</v>
      </c>
      <c r="AG50" s="306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153"/>
      <c r="AS50" s="298"/>
    </row>
    <row r="51" spans="2:45" ht="17.399999999999999">
      <c r="B51" s="291" t="s">
        <v>335</v>
      </c>
      <c r="C51" s="292"/>
      <c r="D51" s="74"/>
      <c r="E51" s="105"/>
      <c r="F51" s="140">
        <f t="shared" si="1"/>
        <v>0</v>
      </c>
      <c r="G51" s="306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307"/>
      <c r="S51" s="140">
        <f t="shared" si="2"/>
        <v>0</v>
      </c>
      <c r="T51" s="308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153"/>
      <c r="AF51" s="140">
        <f t="shared" si="3"/>
        <v>0</v>
      </c>
      <c r="AG51" s="306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153"/>
      <c r="AS51" s="298"/>
    </row>
    <row r="52" spans="2:45" ht="17.399999999999999">
      <c r="B52" s="291" t="s">
        <v>335</v>
      </c>
      <c r="C52" s="299" t="s">
        <v>161</v>
      </c>
      <c r="D52" s="80" t="s">
        <v>147</v>
      </c>
      <c r="E52" s="106" t="s">
        <v>164</v>
      </c>
      <c r="F52" s="141">
        <f t="shared" si="1"/>
        <v>0</v>
      </c>
      <c r="G52" s="58">
        <f>SUM(G53:G56)</f>
        <v>0</v>
      </c>
      <c r="H52" s="49">
        <f t="shared" ref="H52:AR52" si="10">SUM(H53:H56)</f>
        <v>0</v>
      </c>
      <c r="I52" s="49">
        <f t="shared" si="10"/>
        <v>0</v>
      </c>
      <c r="J52" s="49">
        <f t="shared" si="10"/>
        <v>0</v>
      </c>
      <c r="K52" s="49">
        <f t="shared" si="10"/>
        <v>0</v>
      </c>
      <c r="L52" s="49">
        <f t="shared" si="10"/>
        <v>0</v>
      </c>
      <c r="M52" s="49">
        <f t="shared" si="10"/>
        <v>0</v>
      </c>
      <c r="N52" s="49">
        <f t="shared" si="10"/>
        <v>0</v>
      </c>
      <c r="O52" s="49">
        <f t="shared" si="10"/>
        <v>0</v>
      </c>
      <c r="P52" s="49">
        <f t="shared" si="10"/>
        <v>0</v>
      </c>
      <c r="Q52" s="49">
        <f t="shared" si="10"/>
        <v>0</v>
      </c>
      <c r="R52" s="57">
        <f t="shared" si="10"/>
        <v>0</v>
      </c>
      <c r="S52" s="141">
        <f t="shared" si="2"/>
        <v>0</v>
      </c>
      <c r="T52" s="147">
        <f t="shared" si="10"/>
        <v>0</v>
      </c>
      <c r="U52" s="49">
        <f t="shared" si="10"/>
        <v>0</v>
      </c>
      <c r="V52" s="49">
        <f t="shared" si="10"/>
        <v>0</v>
      </c>
      <c r="W52" s="49">
        <f t="shared" si="10"/>
        <v>0</v>
      </c>
      <c r="X52" s="162">
        <f t="shared" si="10"/>
        <v>0</v>
      </c>
      <c r="Y52" s="162">
        <f t="shared" si="10"/>
        <v>0</v>
      </c>
      <c r="Z52" s="162">
        <f t="shared" si="10"/>
        <v>0</v>
      </c>
      <c r="AA52" s="162">
        <f t="shared" si="10"/>
        <v>0</v>
      </c>
      <c r="AB52" s="162">
        <f t="shared" si="10"/>
        <v>0</v>
      </c>
      <c r="AC52" s="162">
        <f t="shared" si="10"/>
        <v>0</v>
      </c>
      <c r="AD52" s="162">
        <f t="shared" si="10"/>
        <v>0</v>
      </c>
      <c r="AE52" s="163">
        <f t="shared" si="10"/>
        <v>0</v>
      </c>
      <c r="AF52" s="141">
        <f t="shared" si="3"/>
        <v>0</v>
      </c>
      <c r="AG52" s="58">
        <f t="shared" si="10"/>
        <v>0</v>
      </c>
      <c r="AH52" s="49">
        <f t="shared" si="10"/>
        <v>0</v>
      </c>
      <c r="AI52" s="49">
        <f t="shared" si="10"/>
        <v>0</v>
      </c>
      <c r="AJ52" s="49">
        <f t="shared" si="10"/>
        <v>0</v>
      </c>
      <c r="AK52" s="49">
        <f t="shared" si="10"/>
        <v>0</v>
      </c>
      <c r="AL52" s="49">
        <f t="shared" si="10"/>
        <v>0</v>
      </c>
      <c r="AM52" s="49">
        <f t="shared" si="10"/>
        <v>0</v>
      </c>
      <c r="AN52" s="49">
        <f t="shared" si="10"/>
        <v>0</v>
      </c>
      <c r="AO52" s="49">
        <f t="shared" si="10"/>
        <v>0</v>
      </c>
      <c r="AP52" s="49">
        <f t="shared" si="10"/>
        <v>0</v>
      </c>
      <c r="AQ52" s="49">
        <f t="shared" si="10"/>
        <v>0</v>
      </c>
      <c r="AR52" s="111">
        <f t="shared" si="10"/>
        <v>0</v>
      </c>
      <c r="AS52" s="298"/>
    </row>
    <row r="53" spans="2:45" ht="17.399999999999999">
      <c r="B53" s="291" t="s">
        <v>335</v>
      </c>
      <c r="C53" s="292"/>
      <c r="D53" s="74"/>
      <c r="E53" s="105"/>
      <c r="F53" s="140">
        <f t="shared" si="1"/>
        <v>0</v>
      </c>
      <c r="G53" s="306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307"/>
      <c r="S53" s="140">
        <f t="shared" si="2"/>
        <v>0</v>
      </c>
      <c r="T53" s="308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153"/>
      <c r="AF53" s="140">
        <f t="shared" si="3"/>
        <v>0</v>
      </c>
      <c r="AG53" s="306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153"/>
      <c r="AS53" s="298"/>
    </row>
    <row r="54" spans="2:45" ht="17.399999999999999">
      <c r="B54" s="291" t="s">
        <v>335</v>
      </c>
      <c r="C54" s="292"/>
      <c r="D54" s="74"/>
      <c r="E54" s="105"/>
      <c r="F54" s="140">
        <f t="shared" si="1"/>
        <v>0</v>
      </c>
      <c r="G54" s="306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307"/>
      <c r="S54" s="140">
        <f t="shared" si="2"/>
        <v>0</v>
      </c>
      <c r="T54" s="308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153"/>
      <c r="AF54" s="140">
        <f t="shared" si="3"/>
        <v>0</v>
      </c>
      <c r="AG54" s="306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153"/>
      <c r="AS54" s="298"/>
    </row>
    <row r="55" spans="2:45" ht="17.399999999999999">
      <c r="B55" s="291" t="s">
        <v>335</v>
      </c>
      <c r="C55" s="292"/>
      <c r="D55" s="74"/>
      <c r="E55" s="105"/>
      <c r="F55" s="140">
        <f t="shared" si="1"/>
        <v>0</v>
      </c>
      <c r="G55" s="306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307"/>
      <c r="S55" s="140">
        <f t="shared" si="2"/>
        <v>0</v>
      </c>
      <c r="T55" s="308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153"/>
      <c r="AF55" s="140">
        <f t="shared" si="3"/>
        <v>0</v>
      </c>
      <c r="AG55" s="306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153"/>
      <c r="AS55" s="298"/>
    </row>
    <row r="56" spans="2:45" ht="17.399999999999999">
      <c r="B56" s="291" t="s">
        <v>335</v>
      </c>
      <c r="C56" s="292"/>
      <c r="D56" s="74"/>
      <c r="E56" s="105"/>
      <c r="F56" s="140">
        <f t="shared" si="1"/>
        <v>0</v>
      </c>
      <c r="G56" s="306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307"/>
      <c r="S56" s="140">
        <f t="shared" si="2"/>
        <v>0</v>
      </c>
      <c r="T56" s="308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153"/>
      <c r="AF56" s="140">
        <f t="shared" si="3"/>
        <v>0</v>
      </c>
      <c r="AG56" s="306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153"/>
      <c r="AS56" s="298"/>
    </row>
    <row r="57" spans="2:45" ht="17.399999999999999">
      <c r="B57" s="291" t="s">
        <v>335</v>
      </c>
      <c r="C57" s="299"/>
      <c r="D57" s="80"/>
      <c r="E57" s="106"/>
      <c r="F57" s="141">
        <f t="shared" si="1"/>
        <v>0</v>
      </c>
      <c r="G57" s="58">
        <f>SUM(G58:G61)</f>
        <v>0</v>
      </c>
      <c r="H57" s="49">
        <f t="shared" ref="H57:AR57" si="11">SUM(H58:H61)</f>
        <v>0</v>
      </c>
      <c r="I57" s="49">
        <f t="shared" si="11"/>
        <v>0</v>
      </c>
      <c r="J57" s="49">
        <f t="shared" si="11"/>
        <v>0</v>
      </c>
      <c r="K57" s="49">
        <f t="shared" si="11"/>
        <v>0</v>
      </c>
      <c r="L57" s="49">
        <f t="shared" si="11"/>
        <v>0</v>
      </c>
      <c r="M57" s="49">
        <f t="shared" si="11"/>
        <v>0</v>
      </c>
      <c r="N57" s="49">
        <f t="shared" si="11"/>
        <v>0</v>
      </c>
      <c r="O57" s="49">
        <f t="shared" si="11"/>
        <v>0</v>
      </c>
      <c r="P57" s="49">
        <f t="shared" si="11"/>
        <v>0</v>
      </c>
      <c r="Q57" s="49">
        <f t="shared" si="11"/>
        <v>0</v>
      </c>
      <c r="R57" s="57">
        <f t="shared" si="11"/>
        <v>0</v>
      </c>
      <c r="S57" s="141">
        <f t="shared" si="2"/>
        <v>0</v>
      </c>
      <c r="T57" s="147">
        <f t="shared" si="11"/>
        <v>0</v>
      </c>
      <c r="U57" s="49">
        <f t="shared" si="11"/>
        <v>0</v>
      </c>
      <c r="V57" s="49">
        <f t="shared" si="11"/>
        <v>0</v>
      </c>
      <c r="W57" s="49">
        <f t="shared" si="11"/>
        <v>0</v>
      </c>
      <c r="X57" s="162">
        <f t="shared" si="11"/>
        <v>0</v>
      </c>
      <c r="Y57" s="162">
        <f t="shared" si="11"/>
        <v>0</v>
      </c>
      <c r="Z57" s="162">
        <f t="shared" si="11"/>
        <v>0</v>
      </c>
      <c r="AA57" s="162">
        <f t="shared" si="11"/>
        <v>0</v>
      </c>
      <c r="AB57" s="162">
        <f t="shared" si="11"/>
        <v>0</v>
      </c>
      <c r="AC57" s="162">
        <f t="shared" si="11"/>
        <v>0</v>
      </c>
      <c r="AD57" s="162">
        <f t="shared" si="11"/>
        <v>0</v>
      </c>
      <c r="AE57" s="163">
        <f t="shared" si="11"/>
        <v>0</v>
      </c>
      <c r="AF57" s="141">
        <f t="shared" si="3"/>
        <v>0</v>
      </c>
      <c r="AG57" s="58">
        <f t="shared" si="11"/>
        <v>0</v>
      </c>
      <c r="AH57" s="49">
        <f t="shared" si="11"/>
        <v>0</v>
      </c>
      <c r="AI57" s="49">
        <f t="shared" si="11"/>
        <v>0</v>
      </c>
      <c r="AJ57" s="49">
        <f t="shared" si="11"/>
        <v>0</v>
      </c>
      <c r="AK57" s="49">
        <f t="shared" si="11"/>
        <v>0</v>
      </c>
      <c r="AL57" s="49">
        <f t="shared" si="11"/>
        <v>0</v>
      </c>
      <c r="AM57" s="49">
        <f t="shared" si="11"/>
        <v>0</v>
      </c>
      <c r="AN57" s="49">
        <f t="shared" si="11"/>
        <v>0</v>
      </c>
      <c r="AO57" s="49">
        <f t="shared" si="11"/>
        <v>0</v>
      </c>
      <c r="AP57" s="49">
        <f t="shared" si="11"/>
        <v>0</v>
      </c>
      <c r="AQ57" s="49">
        <f t="shared" si="11"/>
        <v>0</v>
      </c>
      <c r="AR57" s="111">
        <f t="shared" si="11"/>
        <v>0</v>
      </c>
      <c r="AS57" s="298"/>
    </row>
    <row r="58" spans="2:45" ht="17.399999999999999">
      <c r="B58" s="291" t="s">
        <v>335</v>
      </c>
      <c r="C58" s="292"/>
      <c r="D58" s="74"/>
      <c r="E58" s="105"/>
      <c r="F58" s="140">
        <f t="shared" si="1"/>
        <v>0</v>
      </c>
      <c r="G58" s="306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307"/>
      <c r="S58" s="140">
        <f t="shared" si="2"/>
        <v>0</v>
      </c>
      <c r="T58" s="308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153"/>
      <c r="AF58" s="140">
        <f t="shared" si="3"/>
        <v>0</v>
      </c>
      <c r="AG58" s="306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153"/>
      <c r="AS58" s="298"/>
    </row>
    <row r="59" spans="2:45" ht="17.399999999999999">
      <c r="B59" s="291" t="s">
        <v>335</v>
      </c>
      <c r="C59" s="292"/>
      <c r="D59" s="74"/>
      <c r="E59" s="105"/>
      <c r="F59" s="140">
        <f t="shared" si="1"/>
        <v>0</v>
      </c>
      <c r="G59" s="306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307"/>
      <c r="S59" s="140">
        <f t="shared" si="2"/>
        <v>0</v>
      </c>
      <c r="T59" s="308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153"/>
      <c r="AF59" s="140">
        <f t="shared" si="3"/>
        <v>0</v>
      </c>
      <c r="AG59" s="306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153"/>
      <c r="AS59" s="298"/>
    </row>
    <row r="60" spans="2:45" ht="17.399999999999999">
      <c r="B60" s="291" t="s">
        <v>335</v>
      </c>
      <c r="C60" s="292"/>
      <c r="D60" s="74"/>
      <c r="E60" s="105"/>
      <c r="F60" s="140">
        <f t="shared" si="1"/>
        <v>0</v>
      </c>
      <c r="G60" s="306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307"/>
      <c r="S60" s="140">
        <f t="shared" si="2"/>
        <v>0</v>
      </c>
      <c r="T60" s="308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153"/>
      <c r="AF60" s="140">
        <f t="shared" si="3"/>
        <v>0</v>
      </c>
      <c r="AG60" s="306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153"/>
      <c r="AS60" s="298"/>
    </row>
    <row r="61" spans="2:45" ht="17.399999999999999">
      <c r="B61" s="291" t="s">
        <v>335</v>
      </c>
      <c r="C61" s="292"/>
      <c r="D61" s="74"/>
      <c r="E61" s="105"/>
      <c r="F61" s="140">
        <f t="shared" si="1"/>
        <v>0</v>
      </c>
      <c r="G61" s="306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307"/>
      <c r="S61" s="140">
        <f t="shared" si="2"/>
        <v>0</v>
      </c>
      <c r="T61" s="308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153"/>
      <c r="AF61" s="140">
        <f t="shared" si="3"/>
        <v>0</v>
      </c>
      <c r="AG61" s="306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153"/>
      <c r="AS61" s="298"/>
    </row>
    <row r="62" spans="2:45" ht="17.399999999999999">
      <c r="B62" s="291" t="s">
        <v>335</v>
      </c>
      <c r="C62" s="299" t="s">
        <v>165</v>
      </c>
      <c r="D62" s="80" t="s">
        <v>169</v>
      </c>
      <c r="E62" s="106" t="s">
        <v>169</v>
      </c>
      <c r="F62" s="141">
        <f t="shared" si="1"/>
        <v>78.624521827867255</v>
      </c>
      <c r="G62" s="300">
        <f>G13-G19-G41</f>
        <v>26.614146388560016</v>
      </c>
      <c r="H62" s="301">
        <f t="shared" ref="H62:AR62" si="12">H13-H19-H41</f>
        <v>18.415178917284642</v>
      </c>
      <c r="I62" s="301">
        <f t="shared" si="12"/>
        <v>13.205032524627185</v>
      </c>
      <c r="J62" s="301">
        <f t="shared" si="12"/>
        <v>20.390163997395412</v>
      </c>
      <c r="K62" s="301">
        <f t="shared" si="12"/>
        <v>25.648734259977353</v>
      </c>
      <c r="L62" s="301">
        <f t="shared" si="12"/>
        <v>27.545666887372363</v>
      </c>
      <c r="M62" s="301">
        <f t="shared" si="12"/>
        <v>28.748733252237734</v>
      </c>
      <c r="N62" s="301">
        <f t="shared" si="12"/>
        <v>18.649761550020052</v>
      </c>
      <c r="O62" s="301">
        <f t="shared" si="12"/>
        <v>32.741099787757847</v>
      </c>
      <c r="P62" s="301">
        <f t="shared" si="12"/>
        <v>27.590598186332578</v>
      </c>
      <c r="Q62" s="301">
        <f t="shared" si="12"/>
        <v>29.0962714969654</v>
      </c>
      <c r="R62" s="302">
        <f t="shared" si="12"/>
        <v>37.417066509473287</v>
      </c>
      <c r="S62" s="141">
        <f t="shared" si="2"/>
        <v>79.143685735223201</v>
      </c>
      <c r="T62" s="303">
        <f t="shared" si="12"/>
        <v>24.611654794803549</v>
      </c>
      <c r="U62" s="301">
        <f t="shared" si="12"/>
        <v>17.819395686868909</v>
      </c>
      <c r="V62" s="301">
        <f t="shared" si="12"/>
        <v>15.321421077355694</v>
      </c>
      <c r="W62" s="301">
        <f t="shared" si="12"/>
        <v>21.391214176195049</v>
      </c>
      <c r="X62" s="162">
        <f t="shared" si="12"/>
        <v>0</v>
      </c>
      <c r="Y62" s="162">
        <f t="shared" si="12"/>
        <v>0</v>
      </c>
      <c r="Z62" s="162">
        <f t="shared" si="12"/>
        <v>0</v>
      </c>
      <c r="AA62" s="162">
        <f t="shared" si="12"/>
        <v>0</v>
      </c>
      <c r="AB62" s="162">
        <f t="shared" si="12"/>
        <v>0</v>
      </c>
      <c r="AC62" s="162">
        <f t="shared" si="12"/>
        <v>0</v>
      </c>
      <c r="AD62" s="162">
        <f t="shared" si="12"/>
        <v>0</v>
      </c>
      <c r="AE62" s="163">
        <f t="shared" si="12"/>
        <v>0</v>
      </c>
      <c r="AF62" s="141">
        <f t="shared" si="3"/>
        <v>73.105430907752407</v>
      </c>
      <c r="AG62" s="300">
        <f t="shared" si="12"/>
        <v>19.82030375976624</v>
      </c>
      <c r="AH62" s="301">
        <f t="shared" si="12"/>
        <v>15.843530576977955</v>
      </c>
      <c r="AI62" s="301">
        <f t="shared" si="12"/>
        <v>13.267671747405345</v>
      </c>
      <c r="AJ62" s="301">
        <f t="shared" si="12"/>
        <v>24.173924823602867</v>
      </c>
      <c r="AK62" s="301">
        <f t="shared" si="12"/>
        <v>37.620098149814908</v>
      </c>
      <c r="AL62" s="301">
        <f t="shared" si="12"/>
        <v>25.025376153831687</v>
      </c>
      <c r="AM62" s="301">
        <f t="shared" si="12"/>
        <v>23.429417947659694</v>
      </c>
      <c r="AN62" s="301">
        <f t="shared" si="12"/>
        <v>24.489645410657637</v>
      </c>
      <c r="AO62" s="301">
        <f t="shared" si="12"/>
        <v>28.548255431587833</v>
      </c>
      <c r="AP62" s="301">
        <f t="shared" si="12"/>
        <v>35.360267561324086</v>
      </c>
      <c r="AQ62" s="301">
        <f t="shared" si="12"/>
        <v>37.547095957606572</v>
      </c>
      <c r="AR62" s="305">
        <f t="shared" si="12"/>
        <v>34.87770264705884</v>
      </c>
      <c r="AS62" s="298"/>
    </row>
    <row r="63" spans="2:45" ht="17.399999999999999">
      <c r="B63" s="291" t="s">
        <v>335</v>
      </c>
      <c r="C63" s="299" t="s">
        <v>165</v>
      </c>
      <c r="D63" s="80"/>
      <c r="E63" s="106"/>
      <c r="F63" s="141">
        <f t="shared" si="1"/>
        <v>0</v>
      </c>
      <c r="G63" s="58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7"/>
      <c r="S63" s="141">
        <f t="shared" si="2"/>
        <v>0</v>
      </c>
      <c r="T63" s="147"/>
      <c r="U63" s="49"/>
      <c r="V63" s="49"/>
      <c r="W63" s="49"/>
      <c r="X63" s="162"/>
      <c r="Y63" s="162"/>
      <c r="Z63" s="162"/>
      <c r="AA63" s="162"/>
      <c r="AB63" s="162"/>
      <c r="AC63" s="162"/>
      <c r="AD63" s="162"/>
      <c r="AE63" s="163"/>
      <c r="AF63" s="141">
        <f t="shared" si="3"/>
        <v>0</v>
      </c>
      <c r="AG63" s="58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111"/>
      <c r="AS63" s="298"/>
    </row>
    <row r="64" spans="2:45" ht="17.399999999999999">
      <c r="B64" s="291" t="s">
        <v>335</v>
      </c>
      <c r="C64" s="299" t="s">
        <v>165</v>
      </c>
      <c r="D64" s="80"/>
      <c r="E64" s="106"/>
      <c r="F64" s="141">
        <f t="shared" si="1"/>
        <v>0</v>
      </c>
      <c r="G64" s="58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7"/>
      <c r="S64" s="141">
        <f t="shared" si="2"/>
        <v>0</v>
      </c>
      <c r="T64" s="147"/>
      <c r="U64" s="49"/>
      <c r="V64" s="49"/>
      <c r="W64" s="49"/>
      <c r="X64" s="162"/>
      <c r="Y64" s="162"/>
      <c r="Z64" s="162"/>
      <c r="AA64" s="162"/>
      <c r="AB64" s="162"/>
      <c r="AC64" s="162"/>
      <c r="AD64" s="162"/>
      <c r="AE64" s="163"/>
      <c r="AF64" s="141">
        <f t="shared" si="3"/>
        <v>0</v>
      </c>
      <c r="AG64" s="58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111"/>
      <c r="AS64" s="298"/>
    </row>
    <row r="65" spans="2:45" ht="17.399999999999999">
      <c r="B65" s="291" t="s">
        <v>335</v>
      </c>
      <c r="C65" s="299" t="s">
        <v>165</v>
      </c>
      <c r="D65" s="80"/>
      <c r="E65" s="106"/>
      <c r="F65" s="141">
        <f t="shared" si="1"/>
        <v>0</v>
      </c>
      <c r="G65" s="58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57"/>
      <c r="S65" s="141">
        <f t="shared" si="2"/>
        <v>0</v>
      </c>
      <c r="T65" s="147"/>
      <c r="U65" s="49"/>
      <c r="V65" s="49"/>
      <c r="W65" s="49"/>
      <c r="X65" s="162"/>
      <c r="Y65" s="162"/>
      <c r="Z65" s="162"/>
      <c r="AA65" s="162"/>
      <c r="AB65" s="162"/>
      <c r="AC65" s="162"/>
      <c r="AD65" s="162"/>
      <c r="AE65" s="163"/>
      <c r="AF65" s="141">
        <f t="shared" si="3"/>
        <v>0</v>
      </c>
      <c r="AG65" s="58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111"/>
      <c r="AS65" s="298"/>
    </row>
    <row r="66" spans="2:45" ht="17.399999999999999">
      <c r="B66" s="291" t="s">
        <v>335</v>
      </c>
      <c r="C66" s="299" t="s">
        <v>345</v>
      </c>
      <c r="D66" s="80" t="s">
        <v>345</v>
      </c>
      <c r="E66" s="106" t="s">
        <v>345</v>
      </c>
      <c r="F66" s="141">
        <f t="shared" si="1"/>
        <v>0.95206483000000008</v>
      </c>
      <c r="G66" s="300">
        <v>0</v>
      </c>
      <c r="H66" s="301">
        <v>8.0000000000000002E-3</v>
      </c>
      <c r="I66" s="301">
        <v>0.77930922000000002</v>
      </c>
      <c r="J66" s="301">
        <v>0.16475561</v>
      </c>
      <c r="K66" s="301">
        <v>1.4627222600000001</v>
      </c>
      <c r="L66" s="301">
        <v>0.20709</v>
      </c>
      <c r="M66" s="301">
        <v>4.6166799999999997</v>
      </c>
      <c r="N66" s="301">
        <v>0.54328080000000001</v>
      </c>
      <c r="O66" s="301">
        <v>0.24203720000000001</v>
      </c>
      <c r="P66" s="301">
        <v>0.17252300000000001</v>
      </c>
      <c r="Q66" s="301">
        <v>18.173717409999998</v>
      </c>
      <c r="R66" s="302">
        <v>4.2021999999999997E-2</v>
      </c>
      <c r="S66" s="141">
        <f t="shared" si="2"/>
        <v>29.88562632</v>
      </c>
      <c r="T66" s="300">
        <v>0.34210699999999999</v>
      </c>
      <c r="U66" s="301">
        <v>7.5226644</v>
      </c>
      <c r="V66" s="301">
        <v>21.25689659</v>
      </c>
      <c r="W66" s="301">
        <v>0.76395833000000002</v>
      </c>
      <c r="X66" s="162"/>
      <c r="Y66" s="162"/>
      <c r="Z66" s="162"/>
      <c r="AA66" s="162"/>
      <c r="AB66" s="162"/>
      <c r="AC66" s="162"/>
      <c r="AD66" s="162"/>
      <c r="AE66" s="163"/>
      <c r="AF66" s="141">
        <f t="shared" si="3"/>
        <v>19.463958330000001</v>
      </c>
      <c r="AG66" s="300">
        <v>10.6</v>
      </c>
      <c r="AH66" s="301">
        <v>0.6</v>
      </c>
      <c r="AI66" s="301">
        <v>5</v>
      </c>
      <c r="AJ66" s="301">
        <v>3.2639583299999999</v>
      </c>
      <c r="AK66" s="301">
        <v>9.2639583299999995</v>
      </c>
      <c r="AL66" s="301">
        <v>0.76395833000000002</v>
      </c>
      <c r="AM66" s="301">
        <v>11.763958329999999</v>
      </c>
      <c r="AN66" s="301">
        <v>0.76395833000000002</v>
      </c>
      <c r="AO66" s="301">
        <v>0.76395833000000002</v>
      </c>
      <c r="AP66" s="301">
        <v>1.4639583300000001</v>
      </c>
      <c r="AQ66" s="301">
        <v>0.76395833000000002</v>
      </c>
      <c r="AR66" s="305">
        <v>0.76395833000000002</v>
      </c>
      <c r="AS66" s="298"/>
    </row>
    <row r="67" spans="2:45" ht="17.399999999999999">
      <c r="B67" s="291" t="s">
        <v>335</v>
      </c>
      <c r="C67" s="292" t="s">
        <v>166</v>
      </c>
      <c r="D67" s="74" t="s">
        <v>169</v>
      </c>
      <c r="E67" s="105" t="s">
        <v>169</v>
      </c>
      <c r="F67" s="140">
        <f t="shared" si="1"/>
        <v>81.383546417867251</v>
      </c>
      <c r="G67" s="293">
        <v>27.295991908560019</v>
      </c>
      <c r="H67" s="294">
        <v>19.09649624728463</v>
      </c>
      <c r="I67" s="294">
        <v>13.901668064627199</v>
      </c>
      <c r="J67" s="294">
        <v>21.089390197395399</v>
      </c>
      <c r="K67" s="294">
        <v>26.377963339977349</v>
      </c>
      <c r="L67" s="294">
        <v>28.268676097372378</v>
      </c>
      <c r="M67" s="294">
        <v>29.547061462237728</v>
      </c>
      <c r="N67" s="294">
        <v>19.459028930020057</v>
      </c>
      <c r="O67" s="294">
        <v>33.555298687757855</v>
      </c>
      <c r="P67" s="294">
        <v>28.396537406332598</v>
      </c>
      <c r="Q67" s="294">
        <v>30.274919346965419</v>
      </c>
      <c r="R67" s="295">
        <v>38.408302979473305</v>
      </c>
      <c r="S67" s="140">
        <f t="shared" si="2"/>
        <v>83.806556205223174</v>
      </c>
      <c r="T67" s="296">
        <v>25.588988784803572</v>
      </c>
      <c r="U67" s="294">
        <v>18.949746926868897</v>
      </c>
      <c r="V67" s="294">
        <v>16.881044907355601</v>
      </c>
      <c r="W67" s="294">
        <v>22.3867755861951</v>
      </c>
      <c r="X67" s="52"/>
      <c r="Y67" s="52"/>
      <c r="Z67" s="52"/>
      <c r="AA67" s="52"/>
      <c r="AB67" s="52"/>
      <c r="AC67" s="52"/>
      <c r="AD67" s="52"/>
      <c r="AE67" s="153"/>
      <c r="AF67" s="140">
        <f t="shared" si="3"/>
        <v>76.461693837752421</v>
      </c>
      <c r="AG67" s="293">
        <v>20.600469946432924</v>
      </c>
      <c r="AH67" s="294">
        <v>16.625086283644634</v>
      </c>
      <c r="AI67" s="294">
        <v>14.147839304072003</v>
      </c>
      <c r="AJ67" s="294">
        <v>25.088298303602858</v>
      </c>
      <c r="AK67" s="294">
        <v>38.554141633148227</v>
      </c>
      <c r="AL67" s="294">
        <v>25.956853807165036</v>
      </c>
      <c r="AM67" s="294">
        <v>24.585841100993029</v>
      </c>
      <c r="AN67" s="294">
        <v>25.639611723990978</v>
      </c>
      <c r="AO67" s="294">
        <v>29.697276414921163</v>
      </c>
      <c r="AP67" s="294">
        <v>36.514274297990745</v>
      </c>
      <c r="AQ67" s="294">
        <v>38.684974534273238</v>
      </c>
      <c r="AR67" s="297">
        <v>35.985284403725508</v>
      </c>
      <c r="AS67" s="298"/>
    </row>
    <row r="68" spans="2:45" ht="18" thickBot="1">
      <c r="B68" s="291" t="s">
        <v>335</v>
      </c>
      <c r="C68" s="310" t="s">
        <v>167</v>
      </c>
      <c r="D68" s="76" t="s">
        <v>169</v>
      </c>
      <c r="E68" s="107" t="s">
        <v>169</v>
      </c>
      <c r="F68" s="142">
        <f t="shared" si="1"/>
        <v>64.514886853511612</v>
      </c>
      <c r="G68" s="311">
        <v>21.253337372378549</v>
      </c>
      <c r="H68" s="312">
        <v>15.165210607284632</v>
      </c>
      <c r="I68" s="312">
        <v>11.141140635160497</v>
      </c>
      <c r="J68" s="312">
        <v>16.955198238687931</v>
      </c>
      <c r="K68" s="312">
        <v>20.954526027864297</v>
      </c>
      <c r="L68" s="312">
        <v>22.14482681845271</v>
      </c>
      <c r="M68" s="312">
        <v>24.229724502621568</v>
      </c>
      <c r="N68" s="312">
        <v>15.794462969463339</v>
      </c>
      <c r="O68" s="312">
        <v>25.317304547757853</v>
      </c>
      <c r="P68" s="312">
        <v>21.768040978653776</v>
      </c>
      <c r="Q68" s="312">
        <v>23.095030833229536</v>
      </c>
      <c r="R68" s="313">
        <v>26.011144656161004</v>
      </c>
      <c r="S68" s="142">
        <f t="shared" si="2"/>
        <v>64.567134613219224</v>
      </c>
      <c r="T68" s="314">
        <v>19.494035084803571</v>
      </c>
      <c r="U68" s="312">
        <v>14.919702816646963</v>
      </c>
      <c r="V68" s="312">
        <v>12.6150163877741</v>
      </c>
      <c r="W68" s="312">
        <v>17.538380323994598</v>
      </c>
      <c r="X68" s="56"/>
      <c r="Y68" s="56"/>
      <c r="Z68" s="56"/>
      <c r="AA68" s="56"/>
      <c r="AB68" s="56"/>
      <c r="AC68" s="56"/>
      <c r="AD68" s="56"/>
      <c r="AE68" s="155"/>
      <c r="AF68" s="142">
        <f t="shared" si="3"/>
        <v>60.644745086780084</v>
      </c>
      <c r="AG68" s="311">
        <v>16.339493966202429</v>
      </c>
      <c r="AH68" s="312">
        <v>13.304502884288285</v>
      </c>
      <c r="AI68" s="312">
        <v>11.338660675872111</v>
      </c>
      <c r="AJ68" s="312">
        <v>19.662087560417255</v>
      </c>
      <c r="AK68" s="312">
        <v>29.923929072412271</v>
      </c>
      <c r="AL68" s="312">
        <v>20.311897613732047</v>
      </c>
      <c r="AM68" s="312">
        <v>19.093895303767866</v>
      </c>
      <c r="AN68" s="312">
        <v>19.903038985616757</v>
      </c>
      <c r="AO68" s="312">
        <v>23.000486250601053</v>
      </c>
      <c r="AP68" s="312">
        <v>28.199273084388949</v>
      </c>
      <c r="AQ68" s="312">
        <v>29.868215308481417</v>
      </c>
      <c r="AR68" s="315">
        <v>27.830989517808266</v>
      </c>
      <c r="AS68" s="316"/>
    </row>
    <row r="72" spans="2:45">
      <c r="G72" s="317"/>
      <c r="H72" s="317"/>
      <c r="I72" s="317"/>
      <c r="J72" s="317"/>
      <c r="K72" s="317"/>
      <c r="L72" s="317"/>
      <c r="M72" s="317"/>
      <c r="N72" s="317"/>
      <c r="O72" s="317"/>
      <c r="P72" s="317"/>
      <c r="Q72" s="317"/>
      <c r="U72" s="317"/>
    </row>
    <row r="73" spans="2:45">
      <c r="G73" s="318"/>
      <c r="H73" s="318"/>
      <c r="I73" s="318"/>
      <c r="J73" s="318"/>
      <c r="K73" s="318"/>
      <c r="L73" s="318"/>
      <c r="M73" s="318"/>
      <c r="N73" s="318"/>
      <c r="O73" s="318"/>
      <c r="P73" s="318"/>
      <c r="Q73" s="318"/>
      <c r="T73" s="318"/>
      <c r="U73" s="318"/>
      <c r="V73" s="31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20"/>
  <sheetViews>
    <sheetView showGridLines="0" zoomScale="85" zoomScaleNormal="85" workbookViewId="0">
      <selection sqref="A1:XFD1048576"/>
    </sheetView>
  </sheetViews>
  <sheetFormatPr defaultRowHeight="17.399999999999999"/>
  <cols>
    <col min="1" max="1" width="1.59765625" customWidth="1"/>
    <col min="2" max="5" width="15.59765625" style="48" customWidth="1"/>
    <col min="6" max="6" width="55.19921875" style="48" customWidth="1"/>
    <col min="7" max="7" width="59.69921875" style="48" customWidth="1"/>
    <col min="8" max="9" width="35.59765625" style="48" customWidth="1"/>
  </cols>
  <sheetData>
    <row r="1" spans="2:9">
      <c r="B1" s="28" t="s">
        <v>15</v>
      </c>
      <c r="C1" s="28"/>
      <c r="D1" s="29"/>
      <c r="E1" s="29"/>
    </row>
    <row r="2" spans="2:9">
      <c r="B2" s="17" t="s">
        <v>16</v>
      </c>
      <c r="C2" s="18"/>
      <c r="D2" s="19"/>
      <c r="E2" s="19"/>
      <c r="F2" s="172"/>
    </row>
    <row r="3" spans="2:9">
      <c r="B3" s="20" t="s">
        <v>314</v>
      </c>
      <c r="C3" s="15"/>
      <c r="D3" s="16"/>
      <c r="E3" s="16"/>
      <c r="F3" s="173"/>
    </row>
    <row r="4" spans="2:9">
      <c r="B4" s="20" t="s">
        <v>315</v>
      </c>
      <c r="C4" s="15"/>
      <c r="D4" s="16"/>
      <c r="E4" s="16"/>
      <c r="F4" s="173"/>
    </row>
    <row r="5" spans="2:9">
      <c r="B5" s="20" t="s">
        <v>346</v>
      </c>
      <c r="C5" s="15"/>
      <c r="D5" s="16"/>
      <c r="E5" s="16"/>
      <c r="F5" s="173"/>
    </row>
    <row r="6" spans="2:9">
      <c r="B6" s="21" t="s">
        <v>18</v>
      </c>
      <c r="C6" s="22"/>
      <c r="D6" s="23"/>
      <c r="E6" s="23"/>
      <c r="F6" s="174"/>
    </row>
    <row r="7" spans="2:9" ht="19.8" thickBot="1">
      <c r="B7" s="242"/>
      <c r="C7" s="242"/>
      <c r="D7" s="242"/>
      <c r="E7" s="242"/>
      <c r="F7"/>
      <c r="G7" s="33"/>
      <c r="H7" s="33"/>
      <c r="I7" s="33"/>
    </row>
    <row r="8" spans="2:9">
      <c r="B8" s="245" t="s">
        <v>11</v>
      </c>
      <c r="C8" s="247" t="s">
        <v>168</v>
      </c>
      <c r="D8" s="247" t="s">
        <v>170</v>
      </c>
      <c r="E8" s="247" t="s">
        <v>171</v>
      </c>
      <c r="F8" s="249" t="s">
        <v>184</v>
      </c>
      <c r="G8" s="250"/>
      <c r="H8" s="251" t="s">
        <v>308</v>
      </c>
      <c r="I8" s="252"/>
    </row>
    <row r="9" spans="2:9" ht="18" thickBot="1">
      <c r="B9" s="246"/>
      <c r="C9" s="248"/>
      <c r="D9" s="248"/>
      <c r="E9" s="248"/>
      <c r="F9" s="207" t="s">
        <v>288</v>
      </c>
      <c r="G9" s="207" t="s">
        <v>289</v>
      </c>
      <c r="H9" s="207" t="s">
        <v>303</v>
      </c>
      <c r="I9" s="217" t="s">
        <v>304</v>
      </c>
    </row>
    <row r="10" spans="2:9" ht="106.5" customHeight="1" thickBot="1">
      <c r="B10" s="211" t="str">
        <f>'[1]1-1.(A형)IS'!B12</f>
        <v>그룹사</v>
      </c>
      <c r="C10" s="212" t="s">
        <v>309</v>
      </c>
      <c r="D10" s="213" t="s">
        <v>309</v>
      </c>
      <c r="E10" s="213" t="s">
        <v>309</v>
      </c>
      <c r="F10" s="319" t="s">
        <v>347</v>
      </c>
      <c r="G10" s="319" t="s">
        <v>348</v>
      </c>
      <c r="H10" s="215"/>
      <c r="I10" s="216"/>
    </row>
    <row r="11" spans="2:9" ht="16.5" customHeight="1">
      <c r="B11" s="62" t="str">
        <f>'[1]1-1.(A형)IS'!B13</f>
        <v>나스미디어</v>
      </c>
      <c r="C11" s="77" t="str">
        <f>'[1]1-1.(A형)IS'!C13</f>
        <v>매출</v>
      </c>
      <c r="D11" s="78" t="str">
        <f>'[1]1-1.(A형)IS'!D13</f>
        <v>합계</v>
      </c>
      <c r="E11" s="104" t="str">
        <f>'[1]1-1.(A형)IS'!E13</f>
        <v>합계</v>
      </c>
      <c r="F11" s="320" t="s">
        <v>349</v>
      </c>
      <c r="G11" s="321" t="s">
        <v>350</v>
      </c>
      <c r="H11" s="243" t="s">
        <v>307</v>
      </c>
      <c r="I11" s="244"/>
    </row>
    <row r="12" spans="2:9" ht="21.6">
      <c r="B12" s="53" t="str">
        <f>'[1]1-1.(A형)IS'!B14</f>
        <v>나스미디어</v>
      </c>
      <c r="C12" s="73" t="str">
        <f>'[1]1-1.(A형)IS'!C14</f>
        <v>매출</v>
      </c>
      <c r="D12" s="74" t="str">
        <f>'[1]1-1.(A형)IS'!D14</f>
        <v>온라인DA</v>
      </c>
      <c r="E12" s="105" t="str">
        <f>'[1]1-1.(A형)IS'!E14</f>
        <v>온라인DA</v>
      </c>
      <c r="F12" s="322" t="s">
        <v>351</v>
      </c>
      <c r="G12" s="322" t="s">
        <v>352</v>
      </c>
      <c r="H12" s="171"/>
      <c r="I12" s="218"/>
    </row>
    <row r="13" spans="2:9" ht="21.6">
      <c r="B13" s="53" t="str">
        <f>'[1]1-1.(A형)IS'!B15</f>
        <v>나스미디어</v>
      </c>
      <c r="C13" s="73" t="str">
        <f>'[1]1-1.(A형)IS'!C15</f>
        <v>매출</v>
      </c>
      <c r="D13" s="74" t="str">
        <f>'[1]1-1.(A형)IS'!D15</f>
        <v>모바일플랫폼</v>
      </c>
      <c r="E13" s="105" t="str">
        <f>'[1]1-1.(A형)IS'!E15</f>
        <v>모바일플랫폼</v>
      </c>
      <c r="F13" s="322" t="s">
        <v>353</v>
      </c>
      <c r="G13" s="322" t="s">
        <v>354</v>
      </c>
      <c r="H13" s="171"/>
      <c r="I13" s="218"/>
    </row>
    <row r="14" spans="2:9" ht="21.6">
      <c r="B14" s="53" t="str">
        <f>'[1]1-1.(A형)IS'!B16</f>
        <v>나스미디어</v>
      </c>
      <c r="C14" s="73" t="str">
        <f>'[1]1-1.(A형)IS'!C16</f>
        <v>매출</v>
      </c>
      <c r="D14" s="74" t="str">
        <f>'[1]1-1.(A형)IS'!D16</f>
        <v>디지털방송광고</v>
      </c>
      <c r="E14" s="105" t="str">
        <f>'[1]1-1.(A형)IS'!E16</f>
        <v>디지털방송광고</v>
      </c>
      <c r="F14" s="322" t="s">
        <v>355</v>
      </c>
      <c r="G14" s="322" t="s">
        <v>356</v>
      </c>
      <c r="H14" s="171"/>
      <c r="I14" s="218"/>
    </row>
    <row r="15" spans="2:9" ht="21.6">
      <c r="B15" s="53" t="str">
        <f>'[1]1-1.(A형)IS'!B17</f>
        <v>나스미디어</v>
      </c>
      <c r="C15" s="73" t="str">
        <f>'[1]1-1.(A형)IS'!C17</f>
        <v>매출</v>
      </c>
      <c r="D15" s="74" t="str">
        <f>'[1]1-1.(A형)IS'!D17</f>
        <v>디지털옥외광고</v>
      </c>
      <c r="E15" s="105" t="str">
        <f>'[1]1-1.(A형)IS'!E17</f>
        <v>디지털옥외광고</v>
      </c>
      <c r="F15" s="322" t="s">
        <v>357</v>
      </c>
      <c r="G15" s="322" t="s">
        <v>358</v>
      </c>
      <c r="H15" s="171"/>
      <c r="I15" s="218"/>
    </row>
    <row r="16" spans="2:9" ht="21.6">
      <c r="B16" s="53" t="str">
        <f>'[1]1-1.(A형)IS'!B18</f>
        <v>나스미디어</v>
      </c>
      <c r="C16" s="79" t="str">
        <f>'[1]1-1.(A형)IS'!C18</f>
        <v>매출</v>
      </c>
      <c r="D16" s="80" t="str">
        <f>'[1]1-1.(A형)IS'!D18</f>
        <v>미디어커머스</v>
      </c>
      <c r="E16" s="106" t="str">
        <f>'[1]1-1.(A형)IS'!E18</f>
        <v>미디어커머스</v>
      </c>
      <c r="F16" s="322" t="s">
        <v>359</v>
      </c>
      <c r="G16" s="322" t="s">
        <v>360</v>
      </c>
      <c r="H16" s="171"/>
      <c r="I16" s="218"/>
    </row>
    <row r="17" spans="2:11" ht="54">
      <c r="B17" s="53" t="str">
        <f>'[1]1-1.(A형)IS'!B40</f>
        <v>나스미디어</v>
      </c>
      <c r="C17" s="79" t="str">
        <f>'[1]1-1.(A형)IS'!C19</f>
        <v>직접비</v>
      </c>
      <c r="D17" s="80" t="str">
        <f>'[1]1-1.(A형)IS'!D40</f>
        <v>합계</v>
      </c>
      <c r="E17" s="106" t="str">
        <f>'[1]1-1.(A형)IS'!E40</f>
        <v>합계</v>
      </c>
      <c r="F17" s="322" t="s">
        <v>361</v>
      </c>
      <c r="G17" s="322" t="s">
        <v>362</v>
      </c>
      <c r="H17" s="171"/>
      <c r="I17" s="218"/>
    </row>
    <row r="18" spans="2:11" ht="21.6">
      <c r="B18" s="53" t="str">
        <f>'[1]1-1.(A형)IS'!B61</f>
        <v>나스미디어</v>
      </c>
      <c r="C18" s="79" t="str">
        <f>'[1]1-1.(A형)IS'!C62</f>
        <v>영업이익</v>
      </c>
      <c r="D18" s="79" t="str">
        <f>'[1]1-1.(A형)IS'!D62</f>
        <v>합계</v>
      </c>
      <c r="E18" s="79" t="str">
        <f>'[1]1-1.(A형)IS'!E62</f>
        <v>합계</v>
      </c>
      <c r="F18" s="322" t="s">
        <v>363</v>
      </c>
      <c r="G18" s="323" t="s">
        <v>364</v>
      </c>
      <c r="H18" s="171"/>
      <c r="I18" s="218"/>
    </row>
    <row r="19" spans="2:11">
      <c r="J19" s="48"/>
      <c r="K19" s="48"/>
    </row>
    <row r="20" spans="2:11">
      <c r="J20" s="48"/>
      <c r="K20" s="48"/>
    </row>
  </sheetData>
  <mergeCells count="8">
    <mergeCell ref="B7:E7"/>
    <mergeCell ref="H11:I11"/>
    <mergeCell ref="B8:B9"/>
    <mergeCell ref="C8:C9"/>
    <mergeCell ref="D8:D9"/>
    <mergeCell ref="E8:E9"/>
    <mergeCell ref="F8:G8"/>
    <mergeCell ref="H8:I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Q19"/>
  <sheetViews>
    <sheetView showGridLines="0" topLeftCell="A4" zoomScaleNormal="100" workbookViewId="0">
      <selection activeCell="D7" sqref="D7"/>
    </sheetView>
  </sheetViews>
  <sheetFormatPr defaultRowHeight="17.399999999999999"/>
  <cols>
    <col min="2" max="2" width="9.3984375" customWidth="1"/>
    <col min="3" max="3" width="12.09765625" customWidth="1"/>
    <col min="4" max="5" width="11" customWidth="1"/>
    <col min="6" max="6" width="11.8984375" customWidth="1"/>
    <col min="7" max="9" width="9.3984375" customWidth="1"/>
    <col min="10" max="10" width="12.09765625" customWidth="1"/>
    <col min="11" max="12" width="14.59765625" customWidth="1"/>
    <col min="13" max="13" width="18.8984375" customWidth="1"/>
    <col min="14" max="17" width="9.3984375" customWidth="1"/>
  </cols>
  <sheetData>
    <row r="1" spans="2:17" ht="18" thickBot="1">
      <c r="B1" s="232" t="s">
        <v>298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4"/>
    </row>
    <row r="3" spans="2:17">
      <c r="B3" s="101" t="s">
        <v>249</v>
      </c>
      <c r="C3" t="s">
        <v>236</v>
      </c>
      <c r="I3" s="101" t="s">
        <v>249</v>
      </c>
      <c r="J3" t="s">
        <v>236</v>
      </c>
    </row>
    <row r="5" spans="2:17">
      <c r="B5" s="101" t="s">
        <v>250</v>
      </c>
      <c r="C5" s="101" t="s">
        <v>251</v>
      </c>
      <c r="D5" s="101" t="s">
        <v>115</v>
      </c>
      <c r="E5" s="101" t="s">
        <v>127</v>
      </c>
      <c r="F5" s="101" t="s">
        <v>240</v>
      </c>
      <c r="I5" s="101" t="s">
        <v>250</v>
      </c>
      <c r="J5" s="101" t="s">
        <v>251</v>
      </c>
      <c r="K5" t="s">
        <v>255</v>
      </c>
      <c r="L5" t="s">
        <v>257</v>
      </c>
      <c r="M5" t="s">
        <v>256</v>
      </c>
    </row>
    <row r="6" spans="2:17">
      <c r="B6" t="s">
        <v>230</v>
      </c>
      <c r="C6" t="s">
        <v>143</v>
      </c>
      <c r="D6">
        <v>0</v>
      </c>
      <c r="E6">
        <v>0</v>
      </c>
      <c r="F6">
        <v>0</v>
      </c>
      <c r="I6" t="s">
        <v>230</v>
      </c>
      <c r="J6" t="s">
        <v>143</v>
      </c>
      <c r="K6" s="102">
        <v>0</v>
      </c>
      <c r="L6" s="102">
        <v>0</v>
      </c>
      <c r="M6" s="102">
        <v>0</v>
      </c>
    </row>
    <row r="7" spans="2:17">
      <c r="C7" t="s">
        <v>144</v>
      </c>
      <c r="D7">
        <v>0</v>
      </c>
      <c r="E7">
        <v>0</v>
      </c>
      <c r="F7">
        <v>0</v>
      </c>
      <c r="J7" t="s">
        <v>144</v>
      </c>
      <c r="K7" s="102">
        <v>0</v>
      </c>
      <c r="L7" s="102">
        <v>0</v>
      </c>
      <c r="M7" s="102">
        <v>0</v>
      </c>
    </row>
    <row r="8" spans="2:17">
      <c r="C8" t="s">
        <v>172</v>
      </c>
      <c r="D8">
        <v>0</v>
      </c>
      <c r="E8">
        <v>0</v>
      </c>
      <c r="F8">
        <v>0</v>
      </c>
      <c r="J8" t="s">
        <v>172</v>
      </c>
      <c r="K8" s="102">
        <v>0</v>
      </c>
      <c r="L8" s="102">
        <v>0</v>
      </c>
      <c r="M8" s="102">
        <v>0</v>
      </c>
    </row>
    <row r="9" spans="2:17">
      <c r="C9" t="s">
        <v>233</v>
      </c>
      <c r="D9">
        <v>0</v>
      </c>
      <c r="E9">
        <v>0</v>
      </c>
      <c r="F9">
        <v>0</v>
      </c>
      <c r="J9" t="s">
        <v>233</v>
      </c>
      <c r="K9" s="102">
        <v>0</v>
      </c>
      <c r="L9" s="102">
        <v>0</v>
      </c>
      <c r="M9" s="102">
        <v>0</v>
      </c>
    </row>
    <row r="10" spans="2:17">
      <c r="C10" t="s">
        <v>235</v>
      </c>
      <c r="D10">
        <v>0</v>
      </c>
      <c r="E10">
        <v>0</v>
      </c>
      <c r="F10">
        <v>0</v>
      </c>
      <c r="J10" t="s">
        <v>235</v>
      </c>
      <c r="K10" s="102">
        <v>0</v>
      </c>
      <c r="L10" s="102">
        <v>0</v>
      </c>
      <c r="M10" s="102">
        <v>0</v>
      </c>
    </row>
    <row r="11" spans="2:17">
      <c r="C11" t="s">
        <v>232</v>
      </c>
      <c r="D11" t="s">
        <v>332</v>
      </c>
      <c r="E11" t="s">
        <v>332</v>
      </c>
      <c r="F11" t="s">
        <v>332</v>
      </c>
      <c r="J11" t="s">
        <v>232</v>
      </c>
      <c r="K11" s="102">
        <v>0</v>
      </c>
      <c r="L11" s="102">
        <v>0</v>
      </c>
      <c r="M11" s="102">
        <v>0</v>
      </c>
    </row>
    <row r="12" spans="2:17">
      <c r="C12" t="s">
        <v>234</v>
      </c>
      <c r="D12" t="s">
        <v>332</v>
      </c>
      <c r="E12" t="s">
        <v>332</v>
      </c>
      <c r="F12" t="s">
        <v>332</v>
      </c>
      <c r="J12" t="s">
        <v>234</v>
      </c>
      <c r="K12" s="102">
        <v>0</v>
      </c>
      <c r="L12" s="102">
        <v>0</v>
      </c>
      <c r="M12" s="102">
        <v>0</v>
      </c>
    </row>
    <row r="13" spans="2:17">
      <c r="B13" t="s">
        <v>231</v>
      </c>
      <c r="I13" t="s">
        <v>231</v>
      </c>
      <c r="K13" s="102">
        <v>0</v>
      </c>
      <c r="L13" s="102">
        <v>0</v>
      </c>
      <c r="M13" s="102">
        <v>0</v>
      </c>
    </row>
    <row r="16" spans="2:17" ht="19.2">
      <c r="B16" s="235" t="s">
        <v>265</v>
      </c>
      <c r="C16" s="236"/>
      <c r="D16" s="239" t="s">
        <v>266</v>
      </c>
      <c r="E16" s="239"/>
      <c r="F16" s="239"/>
      <c r="G16" s="239"/>
      <c r="H16" s="239"/>
      <c r="I16" s="239"/>
      <c r="J16" s="239"/>
      <c r="K16" s="240" t="s">
        <v>267</v>
      </c>
      <c r="L16" s="239"/>
      <c r="M16" s="239"/>
      <c r="N16" s="239"/>
      <c r="O16" s="239"/>
      <c r="P16" s="239"/>
      <c r="Q16" s="241"/>
    </row>
    <row r="17" spans="2:17" ht="38.4">
      <c r="B17" s="237"/>
      <c r="C17" s="238"/>
      <c r="D17" s="85" t="s">
        <v>258</v>
      </c>
      <c r="E17" s="86" t="s">
        <v>259</v>
      </c>
      <c r="F17" s="86" t="s">
        <v>260</v>
      </c>
      <c r="G17" s="86" t="s">
        <v>261</v>
      </c>
      <c r="H17" s="89" t="s">
        <v>262</v>
      </c>
      <c r="I17" s="86" t="s">
        <v>263</v>
      </c>
      <c r="J17" s="87" t="s">
        <v>264</v>
      </c>
      <c r="K17" s="88" t="s">
        <v>258</v>
      </c>
      <c r="L17" s="89" t="s">
        <v>259</v>
      </c>
      <c r="M17" s="86" t="s">
        <v>260</v>
      </c>
      <c r="N17" s="86" t="s">
        <v>261</v>
      </c>
      <c r="O17" s="86" t="s">
        <v>262</v>
      </c>
      <c r="P17" s="89" t="s">
        <v>263</v>
      </c>
      <c r="Q17" s="90" t="s">
        <v>264</v>
      </c>
    </row>
    <row r="18" spans="2:17" ht="19.2">
      <c r="B18" s="230" t="s">
        <v>184</v>
      </c>
      <c r="C18" s="231"/>
      <c r="D18" s="114">
        <f>E6</f>
        <v>0</v>
      </c>
      <c r="E18" s="115" t="str">
        <f>IFERROR(IF(D18=I18,"-",IF(AND(D18&gt;0,I18&gt;0),D18/I18,IF(AND(D18&gt;0,I18&lt;0),"초과달성",IF(AND(D18&lt;0,I18&gt;0),"목표미달",IF(AND(D18&lt;0,D18&lt;I18),"목표미달","초과달성"))))),"N/A")</f>
        <v>-</v>
      </c>
      <c r="F18" s="116" t="str">
        <f>IFERROR(IF(AND(D18&gt;0,J18&gt;0),D18/J18-1,IF(AND(D18&gt;0,J18&lt;0),"흑자전환",IF(AND(D18&lt;0,J18&gt;0),"적자전환",IF(AND(D18&lt;0,D18&lt;J18),"적자확대","적자축소")))),"N/A")</f>
        <v>적자축소</v>
      </c>
      <c r="G18" s="114">
        <f>D18-I18</f>
        <v>0</v>
      </c>
      <c r="H18" s="114">
        <f>D18-J18</f>
        <v>0</v>
      </c>
      <c r="I18" s="114">
        <f>F6</f>
        <v>0</v>
      </c>
      <c r="J18" s="114">
        <f>D6</f>
        <v>0</v>
      </c>
      <c r="K18" s="117">
        <f>E10</f>
        <v>0</v>
      </c>
      <c r="L18" s="118" t="str">
        <f>IFERROR(IF(K18=P18,"-",IF(AND(K18&gt;0,P18&gt;0),K18/P18,IF(AND(K18&gt;0,P18&lt;0),"초과달성",IF(AND(K18&lt;0,P18&gt;0),"목표미달",IF(AND(K18&lt;0,K18&lt;P18),"목표미달","초과달성"))))),"N/A")</f>
        <v>-</v>
      </c>
      <c r="M18" s="119" t="str">
        <f>IFERROR(IF(AND(K18&gt;0,Q18&gt;0),K18/Q18-1,IF(AND(K18&gt;0,Q18&lt;0),"흑자전환",IF(AND(K18&lt;0,Q18&gt;0),"적자전환",IF(AND(K18&lt;0,K18&lt;Q18),"적자확대","적자축소")))),"N/A")</f>
        <v>적자축소</v>
      </c>
      <c r="N18" s="114">
        <f>K18-P18</f>
        <v>0</v>
      </c>
      <c r="O18" s="114">
        <f>K18-Q18</f>
        <v>0</v>
      </c>
      <c r="P18" s="114">
        <f>F10</f>
        <v>0</v>
      </c>
      <c r="Q18" s="120">
        <f>D10</f>
        <v>0</v>
      </c>
    </row>
    <row r="19" spans="2:17" ht="19.2">
      <c r="B19" s="230" t="s">
        <v>268</v>
      </c>
      <c r="C19" s="231"/>
      <c r="D19" s="114">
        <f>L6</f>
        <v>0</v>
      </c>
      <c r="E19" s="115" t="str">
        <f>IFERROR(IF(D19=I19,"-",IF(AND(D19&gt;0,I19&gt;0),D19/I19,IF(AND(D19&gt;0,I19&lt;0),"초과달성",IF(AND(D19&lt;0,I19&gt;0),"목표미달",IF(AND(D19&lt;0,D19&lt;I19),"목표미달","초과달성"))))),"N/A")</f>
        <v>-</v>
      </c>
      <c r="F19" s="116" t="str">
        <f>IFERROR(IF(AND(D19&gt;0,J19&gt;0),D19/J19-1,IF(AND(D19&gt;0,J19&lt;0),"흑자전환",IF(AND(D19&lt;0,J19&gt;0),"적자전환",IF(AND(D19&lt;0,D19&lt;J19),"적자확대","적자축소")))),"N/A")</f>
        <v>적자축소</v>
      </c>
      <c r="G19" s="114">
        <f>D19-I19</f>
        <v>0</v>
      </c>
      <c r="H19" s="114">
        <f>D19-J19</f>
        <v>0</v>
      </c>
      <c r="I19" s="114">
        <f>M6</f>
        <v>0</v>
      </c>
      <c r="J19" s="114">
        <f>K6</f>
        <v>0</v>
      </c>
      <c r="K19" s="117">
        <f>L10</f>
        <v>0</v>
      </c>
      <c r="L19" s="118" t="str">
        <f>IFERROR(IF(K19=P19,"-",IF(AND(K19&gt;0,P19&gt;0),K19/P19,IF(AND(K19&gt;0,P19&lt;0),"초과달성",IF(AND(K19&lt;0,P19&gt;0),"목표미달",IF(AND(K19&lt;0,K19&lt;P19),"목표미달","초과달성"))))),"N/A")</f>
        <v>-</v>
      </c>
      <c r="M19" s="119" t="str">
        <f>IFERROR(IF(AND(K19&gt;0,Q19&gt;0),K19/Q19-1,IF(AND(K19&gt;0,Q19&lt;0),"흑자전환",IF(AND(K19&lt;0,Q19&gt;0),"적자전환",IF(AND(K19&lt;0,K19&lt;Q19),"적자확대","적자축소")))),"N/A")</f>
        <v>적자축소</v>
      </c>
      <c r="N19" s="114">
        <f>K19-P19</f>
        <v>0</v>
      </c>
      <c r="O19" s="114">
        <f>K19-Q19</f>
        <v>0</v>
      </c>
      <c r="P19" s="114">
        <f>M10</f>
        <v>0</v>
      </c>
      <c r="Q19" s="120">
        <f>K10</f>
        <v>0</v>
      </c>
    </row>
  </sheetData>
  <mergeCells count="6">
    <mergeCell ref="B19:C19"/>
    <mergeCell ref="B1:Q1"/>
    <mergeCell ref="B16:C17"/>
    <mergeCell ref="D16:J16"/>
    <mergeCell ref="K16:Q16"/>
    <mergeCell ref="B18:C18"/>
  </mergeCells>
  <phoneticPr fontId="2" type="noConversion"/>
  <conditionalFormatting sqref="F18">
    <cfRule type="cellIs" dxfId="13" priority="13" operator="lessThan">
      <formula>0</formula>
    </cfRule>
  </conditionalFormatting>
  <conditionalFormatting sqref="E18">
    <cfRule type="cellIs" dxfId="12" priority="14" operator="lessThan">
      <formula>1</formula>
    </cfRule>
  </conditionalFormatting>
  <conditionalFormatting sqref="M18">
    <cfRule type="cellIs" dxfId="11" priority="10" operator="lessThan">
      <formula>0</formula>
    </cfRule>
  </conditionalFormatting>
  <conditionalFormatting sqref="L18">
    <cfRule type="cellIs" dxfId="10" priority="11" operator="lessThan">
      <formula>1</formula>
    </cfRule>
    <cfRule type="containsText" dxfId="9" priority="12" operator="containsText" text="목표미달">
      <formula>NOT(ISERROR(SEARCH("목표미달",L18)))</formula>
    </cfRule>
  </conditionalFormatting>
  <conditionalFormatting sqref="I18">
    <cfRule type="cellIs" dxfId="8" priority="9" operator="equal">
      <formula>0</formula>
    </cfRule>
  </conditionalFormatting>
  <conditionalFormatting sqref="K18 D18">
    <cfRule type="cellIs" dxfId="7" priority="8" operator="equal">
      <formula>0</formula>
    </cfRule>
  </conditionalFormatting>
  <conditionalFormatting sqref="F19">
    <cfRule type="cellIs" dxfId="6" priority="6" operator="lessThan">
      <formula>0</formula>
    </cfRule>
  </conditionalFormatting>
  <conditionalFormatting sqref="E19">
    <cfRule type="cellIs" dxfId="5" priority="7" operator="lessThan">
      <formula>1</formula>
    </cfRule>
  </conditionalFormatting>
  <conditionalFormatting sqref="M19">
    <cfRule type="cellIs" dxfId="4" priority="3" operator="lessThan">
      <formula>0</formula>
    </cfRule>
  </conditionalFormatting>
  <conditionalFormatting sqref="L19">
    <cfRule type="cellIs" dxfId="3" priority="4" operator="lessThan">
      <formula>1</formula>
    </cfRule>
    <cfRule type="containsText" dxfId="2" priority="5" operator="containsText" text="목표미달">
      <formula>NOT(ISERROR(SEARCH("목표미달",L19)))</formula>
    </cfRule>
  </conditionalFormatting>
  <conditionalFormatting sqref="I19">
    <cfRule type="cellIs" dxfId="1" priority="2" operator="equal">
      <formula>0</formula>
    </cfRule>
  </conditionalFormatting>
  <conditionalFormatting sqref="K19 D1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AS73"/>
  <sheetViews>
    <sheetView showGridLines="0" topLeftCell="A7" zoomScale="70" zoomScaleNormal="70" workbookViewId="0">
      <selection activeCell="D7" sqref="D7"/>
    </sheetView>
  </sheetViews>
  <sheetFormatPr defaultRowHeight="17.399999999999999"/>
  <cols>
    <col min="1" max="1" width="1.59765625" customWidth="1"/>
    <col min="2" max="2" width="8" bestFit="1" customWidth="1"/>
    <col min="3" max="3" width="11" bestFit="1" customWidth="1"/>
    <col min="4" max="5" width="15.3984375" bestFit="1" customWidth="1"/>
    <col min="6" max="42" width="10.59765625" customWidth="1"/>
    <col min="43" max="43" width="9" style="48"/>
  </cols>
  <sheetData>
    <row r="2" spans="2:45" ht="19.2">
      <c r="B2" s="164" t="s">
        <v>295</v>
      </c>
    </row>
    <row r="3" spans="2:45">
      <c r="B3" s="28" t="s">
        <v>15</v>
      </c>
      <c r="C3" s="28"/>
      <c r="D3" s="29"/>
      <c r="E3" s="29"/>
      <c r="F3" s="30"/>
      <c r="G3" s="48"/>
      <c r="H3" s="48"/>
      <c r="I3" s="48"/>
    </row>
    <row r="4" spans="2:45">
      <c r="B4" s="17" t="s">
        <v>16</v>
      </c>
      <c r="C4" s="18"/>
      <c r="D4" s="19"/>
      <c r="E4" s="19"/>
      <c r="F4" s="19"/>
      <c r="G4" s="181"/>
      <c r="H4" s="172"/>
      <c r="I4" s="48"/>
    </row>
    <row r="5" spans="2:45">
      <c r="B5" s="20" t="s">
        <v>321</v>
      </c>
      <c r="C5" s="15"/>
      <c r="D5" s="16"/>
      <c r="E5" s="16"/>
      <c r="F5" s="16"/>
      <c r="G5" s="180"/>
      <c r="H5" s="173"/>
      <c r="I5" s="48"/>
    </row>
    <row r="6" spans="2:45">
      <c r="B6" s="20" t="s">
        <v>17</v>
      </c>
      <c r="C6" s="15"/>
      <c r="D6" s="16"/>
      <c r="E6" s="16"/>
      <c r="F6" s="16"/>
      <c r="G6" s="180"/>
      <c r="H6" s="173"/>
      <c r="I6" s="48"/>
    </row>
    <row r="7" spans="2:45">
      <c r="B7" s="20" t="s">
        <v>21</v>
      </c>
      <c r="C7" s="15"/>
      <c r="D7" s="16"/>
      <c r="E7" s="16"/>
      <c r="F7" s="16"/>
      <c r="G7" s="180"/>
      <c r="H7" s="173"/>
      <c r="I7" s="48"/>
    </row>
    <row r="8" spans="2:45">
      <c r="B8" s="20" t="s">
        <v>20</v>
      </c>
      <c r="C8" s="15"/>
      <c r="D8" s="16"/>
      <c r="E8" s="16"/>
      <c r="F8" s="16"/>
      <c r="G8" s="180"/>
      <c r="H8" s="173"/>
      <c r="I8" s="48"/>
    </row>
    <row r="9" spans="2:45">
      <c r="B9" s="21" t="s">
        <v>18</v>
      </c>
      <c r="C9" s="22"/>
      <c r="D9" s="23"/>
      <c r="E9" s="23"/>
      <c r="F9" s="23"/>
      <c r="G9" s="182"/>
      <c r="H9" s="174"/>
      <c r="I9" s="48"/>
    </row>
    <row r="10" spans="2:45">
      <c r="I10" s="33"/>
      <c r="J10" s="33"/>
      <c r="K10" s="33"/>
      <c r="L10" s="33"/>
      <c r="M10" s="33"/>
      <c r="N10" s="33"/>
      <c r="O10" s="33"/>
      <c r="P10" s="33"/>
      <c r="Q10" s="33"/>
      <c r="AQ10" s="34" t="s">
        <v>13</v>
      </c>
    </row>
    <row r="11" spans="2:45" ht="18" thickBot="1">
      <c r="F11" s="41" t="s">
        <v>137</v>
      </c>
      <c r="G11" s="41" t="s">
        <v>137</v>
      </c>
      <c r="H11" s="41" t="s">
        <v>137</v>
      </c>
      <c r="I11" s="41" t="s">
        <v>137</v>
      </c>
      <c r="J11" s="41" t="s">
        <v>137</v>
      </c>
      <c r="K11" s="41" t="s">
        <v>137</v>
      </c>
      <c r="L11" s="41" t="s">
        <v>137</v>
      </c>
      <c r="M11" s="41" t="s">
        <v>137</v>
      </c>
      <c r="N11" s="41" t="s">
        <v>137</v>
      </c>
      <c r="O11" s="41" t="s">
        <v>137</v>
      </c>
      <c r="P11" s="41" t="s">
        <v>137</v>
      </c>
      <c r="Q11" s="41"/>
      <c r="R11" s="41" t="s">
        <v>137</v>
      </c>
      <c r="S11" s="41" t="s">
        <v>137</v>
      </c>
      <c r="T11" s="41" t="s">
        <v>137</v>
      </c>
      <c r="U11" s="41" t="s">
        <v>137</v>
      </c>
      <c r="V11" s="41" t="s">
        <v>137</v>
      </c>
      <c r="W11" s="41" t="s">
        <v>137</v>
      </c>
      <c r="X11" s="41" t="s">
        <v>137</v>
      </c>
      <c r="Y11" s="41" t="s">
        <v>137</v>
      </c>
      <c r="Z11" s="41" t="s">
        <v>137</v>
      </c>
      <c r="AA11" s="41" t="s">
        <v>137</v>
      </c>
      <c r="AB11" s="41" t="s">
        <v>137</v>
      </c>
      <c r="AC11" s="41" t="s">
        <v>137</v>
      </c>
      <c r="AD11" s="41"/>
      <c r="AE11" s="42" t="s">
        <v>138</v>
      </c>
      <c r="AF11" s="42" t="s">
        <v>138</v>
      </c>
      <c r="AG11" s="42" t="s">
        <v>138</v>
      </c>
      <c r="AH11" s="42" t="s">
        <v>138</v>
      </c>
      <c r="AI11" s="42" t="s">
        <v>138</v>
      </c>
      <c r="AJ11" s="42" t="s">
        <v>138</v>
      </c>
      <c r="AK11" s="42" t="s">
        <v>138</v>
      </c>
      <c r="AL11" s="42" t="s">
        <v>138</v>
      </c>
      <c r="AM11" s="42" t="s">
        <v>138</v>
      </c>
      <c r="AN11" s="42" t="s">
        <v>138</v>
      </c>
      <c r="AO11" s="42" t="s">
        <v>138</v>
      </c>
      <c r="AP11" s="42" t="s">
        <v>138</v>
      </c>
    </row>
    <row r="12" spans="2:45" ht="16.5" customHeight="1" thickBot="1">
      <c r="B12" s="65" t="s">
        <v>11</v>
      </c>
      <c r="C12" s="66" t="s">
        <v>168</v>
      </c>
      <c r="D12" s="66" t="s">
        <v>170</v>
      </c>
      <c r="E12" s="103" t="s">
        <v>171</v>
      </c>
      <c r="F12" s="137" t="s">
        <v>252</v>
      </c>
      <c r="G12" s="67" t="s">
        <v>23</v>
      </c>
      <c r="H12" s="68" t="s">
        <v>113</v>
      </c>
      <c r="I12" s="68" t="s">
        <v>114</v>
      </c>
      <c r="J12" s="68" t="s">
        <v>115</v>
      </c>
      <c r="K12" s="68" t="s">
        <v>116</v>
      </c>
      <c r="L12" s="68" t="s">
        <v>117</v>
      </c>
      <c r="M12" s="68" t="s">
        <v>118</v>
      </c>
      <c r="N12" s="68" t="s">
        <v>119</v>
      </c>
      <c r="O12" s="68" t="s">
        <v>120</v>
      </c>
      <c r="P12" s="68" t="s">
        <v>121</v>
      </c>
      <c r="Q12" s="68" t="s">
        <v>122</v>
      </c>
      <c r="R12" s="135" t="s">
        <v>123</v>
      </c>
      <c r="S12" s="157" t="s">
        <v>253</v>
      </c>
      <c r="T12" s="156" t="s">
        <v>124</v>
      </c>
      <c r="U12" s="69" t="s">
        <v>125</v>
      </c>
      <c r="V12" s="69" t="s">
        <v>126</v>
      </c>
      <c r="W12" s="69" t="s">
        <v>127</v>
      </c>
      <c r="X12" s="69" t="s">
        <v>128</v>
      </c>
      <c r="Y12" s="69" t="s">
        <v>129</v>
      </c>
      <c r="Z12" s="69" t="s">
        <v>130</v>
      </c>
      <c r="AA12" s="69" t="s">
        <v>131</v>
      </c>
      <c r="AB12" s="69" t="s">
        <v>132</v>
      </c>
      <c r="AC12" s="69" t="s">
        <v>133</v>
      </c>
      <c r="AD12" s="69" t="s">
        <v>134</v>
      </c>
      <c r="AE12" s="152" t="s">
        <v>135</v>
      </c>
      <c r="AF12" s="149" t="s">
        <v>254</v>
      </c>
      <c r="AG12" s="148" t="s">
        <v>237</v>
      </c>
      <c r="AH12" s="70" t="s">
        <v>238</v>
      </c>
      <c r="AI12" s="70" t="s">
        <v>239</v>
      </c>
      <c r="AJ12" s="70" t="s">
        <v>240</v>
      </c>
      <c r="AK12" s="70" t="s">
        <v>241</v>
      </c>
      <c r="AL12" s="70" t="s">
        <v>242</v>
      </c>
      <c r="AM12" s="70" t="s">
        <v>243</v>
      </c>
      <c r="AN12" s="70" t="s">
        <v>244</v>
      </c>
      <c r="AO12" s="70" t="s">
        <v>245</v>
      </c>
      <c r="AP12" s="70" t="s">
        <v>246</v>
      </c>
      <c r="AQ12" s="70" t="s">
        <v>247</v>
      </c>
      <c r="AR12" s="108" t="s">
        <v>248</v>
      </c>
      <c r="AS12" s="159" t="s">
        <v>19</v>
      </c>
    </row>
    <row r="13" spans="2:45" ht="16.5" customHeight="1">
      <c r="B13" s="62" t="s">
        <v>12</v>
      </c>
      <c r="C13" s="77" t="s">
        <v>143</v>
      </c>
      <c r="D13" s="78" t="s">
        <v>169</v>
      </c>
      <c r="E13" s="104" t="s">
        <v>169</v>
      </c>
      <c r="F13" s="138">
        <f>SUM(F14:F17)</f>
        <v>0</v>
      </c>
      <c r="G13" s="63">
        <f t="shared" ref="G13:AQ13" si="0">SUM(G14:G17)</f>
        <v>0</v>
      </c>
      <c r="H13" s="64">
        <f t="shared" si="0"/>
        <v>0</v>
      </c>
      <c r="I13" s="64">
        <f t="shared" si="0"/>
        <v>0</v>
      </c>
      <c r="J13" s="64">
        <f t="shared" si="0"/>
        <v>0</v>
      </c>
      <c r="K13" s="64">
        <f t="shared" si="0"/>
        <v>0</v>
      </c>
      <c r="L13" s="64">
        <f t="shared" si="0"/>
        <v>0</v>
      </c>
      <c r="M13" s="64">
        <f t="shared" si="0"/>
        <v>0</v>
      </c>
      <c r="N13" s="64">
        <f t="shared" si="0"/>
        <v>0</v>
      </c>
      <c r="O13" s="64">
        <f t="shared" si="0"/>
        <v>0</v>
      </c>
      <c r="P13" s="64">
        <f t="shared" si="0"/>
        <v>0</v>
      </c>
      <c r="Q13" s="64">
        <f t="shared" si="0"/>
        <v>0</v>
      </c>
      <c r="R13" s="109"/>
      <c r="S13" s="138">
        <f t="shared" si="0"/>
        <v>0</v>
      </c>
      <c r="T13" s="63">
        <f t="shared" si="0"/>
        <v>0</v>
      </c>
      <c r="U13" s="64">
        <f t="shared" si="0"/>
        <v>0</v>
      </c>
      <c r="V13" s="64">
        <f t="shared" si="0"/>
        <v>0</v>
      </c>
      <c r="W13" s="64">
        <f t="shared" si="0"/>
        <v>0</v>
      </c>
      <c r="X13" s="64">
        <f t="shared" si="0"/>
        <v>0</v>
      </c>
      <c r="Y13" s="64">
        <f t="shared" si="0"/>
        <v>0</v>
      </c>
      <c r="Z13" s="64">
        <f t="shared" si="0"/>
        <v>0</v>
      </c>
      <c r="AA13" s="64">
        <f t="shared" si="0"/>
        <v>0</v>
      </c>
      <c r="AB13" s="64">
        <f t="shared" si="0"/>
        <v>0</v>
      </c>
      <c r="AC13" s="64">
        <f t="shared" si="0"/>
        <v>0</v>
      </c>
      <c r="AD13" s="64">
        <f t="shared" si="0"/>
        <v>0</v>
      </c>
      <c r="AE13" s="109">
        <f t="shared" si="0"/>
        <v>0</v>
      </c>
      <c r="AF13" s="138">
        <f t="shared" si="0"/>
        <v>0</v>
      </c>
      <c r="AG13" s="63">
        <f t="shared" si="0"/>
        <v>0</v>
      </c>
      <c r="AH13" s="64">
        <f t="shared" si="0"/>
        <v>0</v>
      </c>
      <c r="AI13" s="64">
        <f t="shared" si="0"/>
        <v>0</v>
      </c>
      <c r="AJ13" s="64">
        <f t="shared" si="0"/>
        <v>0</v>
      </c>
      <c r="AK13" s="64">
        <f t="shared" si="0"/>
        <v>0</v>
      </c>
      <c r="AL13" s="64">
        <f t="shared" si="0"/>
        <v>0</v>
      </c>
      <c r="AM13" s="64">
        <f t="shared" si="0"/>
        <v>0</v>
      </c>
      <c r="AN13" s="64">
        <f t="shared" si="0"/>
        <v>0</v>
      </c>
      <c r="AO13" s="64">
        <f t="shared" si="0"/>
        <v>0</v>
      </c>
      <c r="AP13" s="64">
        <f t="shared" si="0"/>
        <v>0</v>
      </c>
      <c r="AQ13" s="64">
        <f t="shared" si="0"/>
        <v>0</v>
      </c>
      <c r="AR13" s="109">
        <f t="shared" ref="AR13" si="1">SUM(AR14:AR17)</f>
        <v>0</v>
      </c>
      <c r="AS13" s="158"/>
    </row>
    <row r="14" spans="2:45" ht="16.5" customHeight="1">
      <c r="B14" s="53" t="s">
        <v>12</v>
      </c>
      <c r="C14" s="73" t="s">
        <v>143</v>
      </c>
      <c r="D14" s="74" t="s">
        <v>302</v>
      </c>
      <c r="E14" s="105" t="s">
        <v>145</v>
      </c>
      <c r="F14" s="144"/>
      <c r="G14" s="59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110"/>
      <c r="S14" s="144"/>
      <c r="T14" s="59"/>
      <c r="U14" s="50"/>
      <c r="V14" s="50"/>
      <c r="W14" s="50"/>
      <c r="X14" s="52"/>
      <c r="Y14" s="52"/>
      <c r="Z14" s="52"/>
      <c r="AA14" s="52"/>
      <c r="AB14" s="52"/>
      <c r="AC14" s="52"/>
      <c r="AD14" s="52"/>
      <c r="AE14" s="153"/>
      <c r="AF14" s="144"/>
      <c r="AG14" s="59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110"/>
      <c r="AS14" s="144"/>
    </row>
    <row r="15" spans="2:45">
      <c r="B15" s="53" t="s">
        <v>12</v>
      </c>
      <c r="C15" s="73" t="s">
        <v>143</v>
      </c>
      <c r="D15" s="74" t="s">
        <v>146</v>
      </c>
      <c r="E15" s="105" t="s">
        <v>146</v>
      </c>
      <c r="F15" s="144"/>
      <c r="G15" s="59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110"/>
      <c r="S15" s="144"/>
      <c r="T15" s="59"/>
      <c r="U15" s="50"/>
      <c r="V15" s="50"/>
      <c r="W15" s="50"/>
      <c r="X15" s="52"/>
      <c r="Y15" s="52"/>
      <c r="Z15" s="52"/>
      <c r="AA15" s="52"/>
      <c r="AB15" s="52"/>
      <c r="AC15" s="52"/>
      <c r="AD15" s="52"/>
      <c r="AE15" s="153"/>
      <c r="AF15" s="144"/>
      <c r="AG15" s="59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110"/>
      <c r="AS15" s="144"/>
    </row>
    <row r="16" spans="2:45">
      <c r="B16" s="53" t="s">
        <v>12</v>
      </c>
      <c r="C16" s="73" t="s">
        <v>143</v>
      </c>
      <c r="D16" s="74" t="s">
        <v>147</v>
      </c>
      <c r="E16" s="105" t="s">
        <v>147</v>
      </c>
      <c r="F16" s="144"/>
      <c r="G16" s="59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110"/>
      <c r="S16" s="144"/>
      <c r="T16" s="59"/>
      <c r="U16" s="50"/>
      <c r="V16" s="50"/>
      <c r="W16" s="50"/>
      <c r="X16" s="52"/>
      <c r="Y16" s="52"/>
      <c r="Z16" s="52"/>
      <c r="AA16" s="52"/>
      <c r="AB16" s="52"/>
      <c r="AC16" s="52"/>
      <c r="AD16" s="52"/>
      <c r="AE16" s="153"/>
      <c r="AF16" s="144"/>
      <c r="AG16" s="59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110"/>
      <c r="AS16" s="144"/>
    </row>
    <row r="17" spans="2:45">
      <c r="B17" s="53" t="s">
        <v>12</v>
      </c>
      <c r="C17" s="73" t="s">
        <v>143</v>
      </c>
      <c r="D17" s="74" t="s">
        <v>148</v>
      </c>
      <c r="E17" s="105" t="s">
        <v>148</v>
      </c>
      <c r="F17" s="144"/>
      <c r="G17" s="59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110"/>
      <c r="S17" s="144"/>
      <c r="T17" s="59"/>
      <c r="U17" s="50"/>
      <c r="V17" s="50"/>
      <c r="W17" s="50"/>
      <c r="X17" s="52"/>
      <c r="Y17" s="52"/>
      <c r="Z17" s="52"/>
      <c r="AA17" s="52"/>
      <c r="AB17" s="52"/>
      <c r="AC17" s="52"/>
      <c r="AD17" s="52"/>
      <c r="AE17" s="153"/>
      <c r="AF17" s="144"/>
      <c r="AG17" s="59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110"/>
      <c r="AS17" s="144"/>
    </row>
    <row r="18" spans="2:45">
      <c r="B18" s="53" t="s">
        <v>12</v>
      </c>
      <c r="C18" s="79" t="s">
        <v>144</v>
      </c>
      <c r="D18" s="80" t="s">
        <v>169</v>
      </c>
      <c r="E18" s="106" t="s">
        <v>169</v>
      </c>
      <c r="F18" s="150">
        <f>SUM(F19,F24,F29,F34)</f>
        <v>0</v>
      </c>
      <c r="G18" s="58">
        <f t="shared" ref="G18:AQ18" si="2">SUM(G19,G24,G29,G34)</f>
        <v>0</v>
      </c>
      <c r="H18" s="49">
        <f t="shared" si="2"/>
        <v>0</v>
      </c>
      <c r="I18" s="49">
        <f t="shared" si="2"/>
        <v>0</v>
      </c>
      <c r="J18" s="49">
        <f t="shared" si="2"/>
        <v>0</v>
      </c>
      <c r="K18" s="49">
        <f t="shared" si="2"/>
        <v>0</v>
      </c>
      <c r="L18" s="49">
        <f t="shared" si="2"/>
        <v>0</v>
      </c>
      <c r="M18" s="49">
        <f t="shared" si="2"/>
        <v>0</v>
      </c>
      <c r="N18" s="49">
        <f t="shared" si="2"/>
        <v>0</v>
      </c>
      <c r="O18" s="49">
        <f t="shared" si="2"/>
        <v>0</v>
      </c>
      <c r="P18" s="49">
        <f t="shared" si="2"/>
        <v>0</v>
      </c>
      <c r="Q18" s="49">
        <f t="shared" si="2"/>
        <v>0</v>
      </c>
      <c r="R18" s="111"/>
      <c r="S18" s="150">
        <f t="shared" si="2"/>
        <v>0</v>
      </c>
      <c r="T18" s="58">
        <f t="shared" si="2"/>
        <v>0</v>
      </c>
      <c r="U18" s="49">
        <f t="shared" si="2"/>
        <v>0</v>
      </c>
      <c r="V18" s="49">
        <f t="shared" si="2"/>
        <v>0</v>
      </c>
      <c r="W18" s="49">
        <f t="shared" si="2"/>
        <v>0</v>
      </c>
      <c r="X18" s="49">
        <f t="shared" si="2"/>
        <v>0</v>
      </c>
      <c r="Y18" s="49">
        <f t="shared" si="2"/>
        <v>0</v>
      </c>
      <c r="Z18" s="49">
        <f t="shared" si="2"/>
        <v>0</v>
      </c>
      <c r="AA18" s="49">
        <f t="shared" si="2"/>
        <v>0</v>
      </c>
      <c r="AB18" s="49">
        <f t="shared" si="2"/>
        <v>0</v>
      </c>
      <c r="AC18" s="49">
        <f t="shared" si="2"/>
        <v>0</v>
      </c>
      <c r="AD18" s="49">
        <f t="shared" si="2"/>
        <v>0</v>
      </c>
      <c r="AE18" s="111"/>
      <c r="AF18" s="150">
        <f t="shared" si="2"/>
        <v>0</v>
      </c>
      <c r="AG18" s="58">
        <f t="shared" si="2"/>
        <v>0</v>
      </c>
      <c r="AH18" s="49">
        <f t="shared" si="2"/>
        <v>0</v>
      </c>
      <c r="AI18" s="49">
        <f t="shared" si="2"/>
        <v>0</v>
      </c>
      <c r="AJ18" s="49">
        <f t="shared" si="2"/>
        <v>0</v>
      </c>
      <c r="AK18" s="49">
        <f t="shared" si="2"/>
        <v>0</v>
      </c>
      <c r="AL18" s="49">
        <f t="shared" si="2"/>
        <v>0</v>
      </c>
      <c r="AM18" s="49">
        <f t="shared" si="2"/>
        <v>0</v>
      </c>
      <c r="AN18" s="49">
        <f t="shared" si="2"/>
        <v>0</v>
      </c>
      <c r="AO18" s="49">
        <f t="shared" si="2"/>
        <v>0</v>
      </c>
      <c r="AP18" s="49">
        <f t="shared" si="2"/>
        <v>0</v>
      </c>
      <c r="AQ18" s="49">
        <f t="shared" si="2"/>
        <v>0</v>
      </c>
      <c r="AR18" s="111">
        <f t="shared" ref="AR18" si="3">SUM(AR19,AR24,AR29,AR34)</f>
        <v>0</v>
      </c>
      <c r="AS18" s="144"/>
    </row>
    <row r="19" spans="2:45">
      <c r="B19" s="53" t="s">
        <v>12</v>
      </c>
      <c r="C19" s="79" t="s">
        <v>144</v>
      </c>
      <c r="D19" s="80" t="s">
        <v>145</v>
      </c>
      <c r="E19" s="106" t="s">
        <v>149</v>
      </c>
      <c r="F19" s="150">
        <f>SUM(F20:F23)</f>
        <v>0</v>
      </c>
      <c r="G19" s="58">
        <f t="shared" ref="G19:AQ19" si="4">SUM(G20:G23)</f>
        <v>0</v>
      </c>
      <c r="H19" s="49">
        <f t="shared" si="4"/>
        <v>0</v>
      </c>
      <c r="I19" s="49">
        <f t="shared" si="4"/>
        <v>0</v>
      </c>
      <c r="J19" s="49">
        <f t="shared" si="4"/>
        <v>0</v>
      </c>
      <c r="K19" s="49">
        <f t="shared" si="4"/>
        <v>0</v>
      </c>
      <c r="L19" s="49">
        <f t="shared" si="4"/>
        <v>0</v>
      </c>
      <c r="M19" s="49">
        <f t="shared" si="4"/>
        <v>0</v>
      </c>
      <c r="N19" s="49">
        <f t="shared" si="4"/>
        <v>0</v>
      </c>
      <c r="O19" s="49">
        <f t="shared" si="4"/>
        <v>0</v>
      </c>
      <c r="P19" s="49">
        <f t="shared" si="4"/>
        <v>0</v>
      </c>
      <c r="Q19" s="49">
        <f t="shared" si="4"/>
        <v>0</v>
      </c>
      <c r="R19" s="111"/>
      <c r="S19" s="150">
        <f t="shared" si="4"/>
        <v>0</v>
      </c>
      <c r="T19" s="58">
        <f t="shared" si="4"/>
        <v>0</v>
      </c>
      <c r="U19" s="49">
        <f t="shared" si="4"/>
        <v>0</v>
      </c>
      <c r="V19" s="49">
        <f t="shared" si="4"/>
        <v>0</v>
      </c>
      <c r="W19" s="49">
        <f t="shared" si="4"/>
        <v>0</v>
      </c>
      <c r="X19" s="49">
        <f t="shared" si="4"/>
        <v>0</v>
      </c>
      <c r="Y19" s="49">
        <f t="shared" si="4"/>
        <v>0</v>
      </c>
      <c r="Z19" s="49">
        <f t="shared" si="4"/>
        <v>0</v>
      </c>
      <c r="AA19" s="49">
        <f t="shared" si="4"/>
        <v>0</v>
      </c>
      <c r="AB19" s="49">
        <f t="shared" si="4"/>
        <v>0</v>
      </c>
      <c r="AC19" s="49">
        <f t="shared" si="4"/>
        <v>0</v>
      </c>
      <c r="AD19" s="49">
        <f t="shared" si="4"/>
        <v>0</v>
      </c>
      <c r="AE19" s="111"/>
      <c r="AF19" s="150">
        <f t="shared" si="4"/>
        <v>0</v>
      </c>
      <c r="AG19" s="58">
        <f t="shared" si="4"/>
        <v>0</v>
      </c>
      <c r="AH19" s="49">
        <f t="shared" si="4"/>
        <v>0</v>
      </c>
      <c r="AI19" s="49">
        <f t="shared" si="4"/>
        <v>0</v>
      </c>
      <c r="AJ19" s="49">
        <f t="shared" si="4"/>
        <v>0</v>
      </c>
      <c r="AK19" s="49">
        <f t="shared" si="4"/>
        <v>0</v>
      </c>
      <c r="AL19" s="49">
        <f t="shared" si="4"/>
        <v>0</v>
      </c>
      <c r="AM19" s="49">
        <f t="shared" si="4"/>
        <v>0</v>
      </c>
      <c r="AN19" s="49">
        <f t="shared" si="4"/>
        <v>0</v>
      </c>
      <c r="AO19" s="49">
        <f t="shared" si="4"/>
        <v>0</v>
      </c>
      <c r="AP19" s="49">
        <f t="shared" si="4"/>
        <v>0</v>
      </c>
      <c r="AQ19" s="49">
        <f t="shared" si="4"/>
        <v>0</v>
      </c>
      <c r="AR19" s="111">
        <f t="shared" ref="AR19" si="5">SUM(AR20:AR23)</f>
        <v>0</v>
      </c>
      <c r="AS19" s="144"/>
    </row>
    <row r="20" spans="2:45">
      <c r="B20" s="53" t="s">
        <v>12</v>
      </c>
      <c r="C20" s="73" t="s">
        <v>144</v>
      </c>
      <c r="D20" s="74" t="s">
        <v>145</v>
      </c>
      <c r="E20" s="105" t="s">
        <v>150</v>
      </c>
      <c r="F20" s="144"/>
      <c r="G20" s="59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110"/>
      <c r="S20" s="144"/>
      <c r="T20" s="59"/>
      <c r="U20" s="50"/>
      <c r="V20" s="50"/>
      <c r="W20" s="50"/>
      <c r="X20" s="52"/>
      <c r="Y20" s="52"/>
      <c r="Z20" s="52"/>
      <c r="AA20" s="52"/>
      <c r="AB20" s="52"/>
      <c r="AC20" s="52"/>
      <c r="AD20" s="52"/>
      <c r="AE20" s="153"/>
      <c r="AF20" s="144"/>
      <c r="AG20" s="59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110"/>
      <c r="AS20" s="144"/>
    </row>
    <row r="21" spans="2:45">
      <c r="B21" s="53" t="s">
        <v>12</v>
      </c>
      <c r="C21" s="73" t="s">
        <v>144</v>
      </c>
      <c r="D21" s="74" t="s">
        <v>145</v>
      </c>
      <c r="E21" s="105" t="s">
        <v>151</v>
      </c>
      <c r="F21" s="144"/>
      <c r="G21" s="59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110"/>
      <c r="S21" s="144"/>
      <c r="T21" s="59"/>
      <c r="U21" s="50"/>
      <c r="V21" s="50"/>
      <c r="W21" s="50"/>
      <c r="X21" s="52"/>
      <c r="Y21" s="52"/>
      <c r="Z21" s="52"/>
      <c r="AA21" s="52"/>
      <c r="AB21" s="52"/>
      <c r="AC21" s="52"/>
      <c r="AD21" s="52"/>
      <c r="AE21" s="153"/>
      <c r="AF21" s="144"/>
      <c r="AG21" s="59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110"/>
      <c r="AS21" s="144"/>
    </row>
    <row r="22" spans="2:45">
      <c r="B22" s="53" t="s">
        <v>12</v>
      </c>
      <c r="C22" s="73" t="s">
        <v>144</v>
      </c>
      <c r="D22" s="74" t="s">
        <v>145</v>
      </c>
      <c r="E22" s="105" t="s">
        <v>152</v>
      </c>
      <c r="F22" s="144"/>
      <c r="G22" s="59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110"/>
      <c r="S22" s="144"/>
      <c r="T22" s="59"/>
      <c r="U22" s="50"/>
      <c r="V22" s="50"/>
      <c r="W22" s="50"/>
      <c r="X22" s="52"/>
      <c r="Y22" s="52"/>
      <c r="Z22" s="52"/>
      <c r="AA22" s="52"/>
      <c r="AB22" s="52"/>
      <c r="AC22" s="52"/>
      <c r="AD22" s="52"/>
      <c r="AE22" s="153"/>
      <c r="AF22" s="144"/>
      <c r="AG22" s="5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110"/>
      <c r="AS22" s="144"/>
    </row>
    <row r="23" spans="2:45">
      <c r="B23" s="53" t="s">
        <v>12</v>
      </c>
      <c r="C23" s="73" t="s">
        <v>144</v>
      </c>
      <c r="D23" s="74" t="s">
        <v>145</v>
      </c>
      <c r="E23" s="105" t="s">
        <v>148</v>
      </c>
      <c r="F23" s="144"/>
      <c r="G23" s="59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110"/>
      <c r="S23" s="144"/>
      <c r="T23" s="59"/>
      <c r="U23" s="50"/>
      <c r="V23" s="50"/>
      <c r="W23" s="50"/>
      <c r="X23" s="52"/>
      <c r="Y23" s="52"/>
      <c r="Z23" s="52"/>
      <c r="AA23" s="52"/>
      <c r="AB23" s="52"/>
      <c r="AC23" s="52"/>
      <c r="AD23" s="52"/>
      <c r="AE23" s="153"/>
      <c r="AF23" s="144"/>
      <c r="AG23" s="5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110"/>
      <c r="AS23" s="144"/>
    </row>
    <row r="24" spans="2:45">
      <c r="B24" s="53" t="s">
        <v>12</v>
      </c>
      <c r="C24" s="79" t="s">
        <v>144</v>
      </c>
      <c r="D24" s="80" t="s">
        <v>153</v>
      </c>
      <c r="E24" s="106" t="s">
        <v>154</v>
      </c>
      <c r="F24" s="150">
        <f>SUM(F25:F28)</f>
        <v>0</v>
      </c>
      <c r="G24" s="58">
        <f t="shared" ref="G24:AQ24" si="6">SUM(G25:G28)</f>
        <v>0</v>
      </c>
      <c r="H24" s="49">
        <f t="shared" si="6"/>
        <v>0</v>
      </c>
      <c r="I24" s="49">
        <f t="shared" si="6"/>
        <v>0</v>
      </c>
      <c r="J24" s="49">
        <f t="shared" si="6"/>
        <v>0</v>
      </c>
      <c r="K24" s="49">
        <f t="shared" si="6"/>
        <v>0</v>
      </c>
      <c r="L24" s="49">
        <f t="shared" si="6"/>
        <v>0</v>
      </c>
      <c r="M24" s="49">
        <f t="shared" si="6"/>
        <v>0</v>
      </c>
      <c r="N24" s="49">
        <f t="shared" si="6"/>
        <v>0</v>
      </c>
      <c r="O24" s="49">
        <f t="shared" si="6"/>
        <v>0</v>
      </c>
      <c r="P24" s="49">
        <f t="shared" si="6"/>
        <v>0</v>
      </c>
      <c r="Q24" s="49">
        <f t="shared" si="6"/>
        <v>0</v>
      </c>
      <c r="R24" s="111"/>
      <c r="S24" s="150">
        <f t="shared" si="6"/>
        <v>0</v>
      </c>
      <c r="T24" s="58">
        <f t="shared" si="6"/>
        <v>0</v>
      </c>
      <c r="U24" s="49">
        <f t="shared" si="6"/>
        <v>0</v>
      </c>
      <c r="V24" s="49">
        <f t="shared" si="6"/>
        <v>0</v>
      </c>
      <c r="W24" s="49">
        <f t="shared" si="6"/>
        <v>0</v>
      </c>
      <c r="X24" s="49">
        <f t="shared" si="6"/>
        <v>0</v>
      </c>
      <c r="Y24" s="49">
        <f t="shared" si="6"/>
        <v>0</v>
      </c>
      <c r="Z24" s="49">
        <f t="shared" si="6"/>
        <v>0</v>
      </c>
      <c r="AA24" s="49">
        <f t="shared" si="6"/>
        <v>0</v>
      </c>
      <c r="AB24" s="49">
        <f t="shared" si="6"/>
        <v>0</v>
      </c>
      <c r="AC24" s="49">
        <f t="shared" si="6"/>
        <v>0</v>
      </c>
      <c r="AD24" s="49">
        <f t="shared" si="6"/>
        <v>0</v>
      </c>
      <c r="AE24" s="111"/>
      <c r="AF24" s="150">
        <f t="shared" si="6"/>
        <v>0</v>
      </c>
      <c r="AG24" s="58">
        <f t="shared" si="6"/>
        <v>0</v>
      </c>
      <c r="AH24" s="49">
        <f t="shared" si="6"/>
        <v>0</v>
      </c>
      <c r="AI24" s="49">
        <f t="shared" si="6"/>
        <v>0</v>
      </c>
      <c r="AJ24" s="49">
        <f t="shared" si="6"/>
        <v>0</v>
      </c>
      <c r="AK24" s="49">
        <f t="shared" si="6"/>
        <v>0</v>
      </c>
      <c r="AL24" s="49">
        <f t="shared" si="6"/>
        <v>0</v>
      </c>
      <c r="AM24" s="49">
        <f t="shared" si="6"/>
        <v>0</v>
      </c>
      <c r="AN24" s="49">
        <f t="shared" si="6"/>
        <v>0</v>
      </c>
      <c r="AO24" s="49">
        <f t="shared" si="6"/>
        <v>0</v>
      </c>
      <c r="AP24" s="49">
        <f t="shared" si="6"/>
        <v>0</v>
      </c>
      <c r="AQ24" s="49">
        <f t="shared" si="6"/>
        <v>0</v>
      </c>
      <c r="AR24" s="111">
        <f t="shared" ref="AR24" si="7">SUM(AR25:AR28)</f>
        <v>0</v>
      </c>
      <c r="AS24" s="144"/>
    </row>
    <row r="25" spans="2:45">
      <c r="B25" s="53" t="s">
        <v>12</v>
      </c>
      <c r="C25" s="73" t="s">
        <v>144</v>
      </c>
      <c r="D25" s="74" t="s">
        <v>153</v>
      </c>
      <c r="E25" s="105" t="s">
        <v>155</v>
      </c>
      <c r="F25" s="144"/>
      <c r="G25" s="59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110"/>
      <c r="S25" s="144"/>
      <c r="T25" s="59"/>
      <c r="U25" s="50"/>
      <c r="V25" s="50"/>
      <c r="W25" s="50"/>
      <c r="X25" s="52"/>
      <c r="Y25" s="52"/>
      <c r="Z25" s="52"/>
      <c r="AA25" s="52"/>
      <c r="AB25" s="52"/>
      <c r="AC25" s="52"/>
      <c r="AD25" s="52"/>
      <c r="AE25" s="153"/>
      <c r="AF25" s="144"/>
      <c r="AG25" s="5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110"/>
      <c r="AS25" s="144"/>
    </row>
    <row r="26" spans="2:45">
      <c r="B26" s="53" t="s">
        <v>12</v>
      </c>
      <c r="C26" s="73" t="s">
        <v>144</v>
      </c>
      <c r="D26" s="74" t="s">
        <v>153</v>
      </c>
      <c r="E26" s="105" t="s">
        <v>151</v>
      </c>
      <c r="F26" s="144"/>
      <c r="G26" s="59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110"/>
      <c r="S26" s="144"/>
      <c r="T26" s="59"/>
      <c r="U26" s="50"/>
      <c r="V26" s="50"/>
      <c r="W26" s="50"/>
      <c r="X26" s="52"/>
      <c r="Y26" s="52"/>
      <c r="Z26" s="52"/>
      <c r="AA26" s="52"/>
      <c r="AB26" s="52"/>
      <c r="AC26" s="52"/>
      <c r="AD26" s="52"/>
      <c r="AE26" s="153"/>
      <c r="AF26" s="144"/>
      <c r="AG26" s="5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110"/>
      <c r="AS26" s="144"/>
    </row>
    <row r="27" spans="2:45">
      <c r="B27" s="53" t="s">
        <v>12</v>
      </c>
      <c r="C27" s="73" t="s">
        <v>144</v>
      </c>
      <c r="D27" s="74" t="s">
        <v>153</v>
      </c>
      <c r="E27" s="105" t="s">
        <v>152</v>
      </c>
      <c r="F27" s="144"/>
      <c r="G27" s="59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110"/>
      <c r="S27" s="144"/>
      <c r="T27" s="59"/>
      <c r="U27" s="50"/>
      <c r="V27" s="50"/>
      <c r="W27" s="50"/>
      <c r="X27" s="52"/>
      <c r="Y27" s="52"/>
      <c r="Z27" s="52"/>
      <c r="AA27" s="52"/>
      <c r="AB27" s="52"/>
      <c r="AC27" s="52"/>
      <c r="AD27" s="52"/>
      <c r="AE27" s="153"/>
      <c r="AF27" s="144"/>
      <c r="AG27" s="5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110"/>
      <c r="AS27" s="144"/>
    </row>
    <row r="28" spans="2:45">
      <c r="B28" s="53" t="s">
        <v>12</v>
      </c>
      <c r="C28" s="73" t="s">
        <v>144</v>
      </c>
      <c r="D28" s="74" t="s">
        <v>153</v>
      </c>
      <c r="E28" s="105" t="s">
        <v>148</v>
      </c>
      <c r="F28" s="144"/>
      <c r="G28" s="59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110"/>
      <c r="S28" s="144"/>
      <c r="T28" s="59"/>
      <c r="U28" s="50"/>
      <c r="V28" s="50"/>
      <c r="W28" s="50"/>
      <c r="X28" s="52"/>
      <c r="Y28" s="52"/>
      <c r="Z28" s="52"/>
      <c r="AA28" s="52"/>
      <c r="AB28" s="52"/>
      <c r="AC28" s="52"/>
      <c r="AD28" s="52"/>
      <c r="AE28" s="153"/>
      <c r="AF28" s="144"/>
      <c r="AG28" s="5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110"/>
      <c r="AS28" s="144"/>
    </row>
    <row r="29" spans="2:45">
      <c r="B29" s="53" t="s">
        <v>12</v>
      </c>
      <c r="C29" s="79" t="s">
        <v>144</v>
      </c>
      <c r="D29" s="80" t="s">
        <v>156</v>
      </c>
      <c r="E29" s="106" t="s">
        <v>157</v>
      </c>
      <c r="F29" s="150">
        <f>SUM(F30:F33)</f>
        <v>0</v>
      </c>
      <c r="G29" s="58">
        <f t="shared" ref="G29:AQ29" si="8">SUM(G30:G33)</f>
        <v>0</v>
      </c>
      <c r="H29" s="49">
        <f t="shared" si="8"/>
        <v>0</v>
      </c>
      <c r="I29" s="49">
        <f t="shared" si="8"/>
        <v>0</v>
      </c>
      <c r="J29" s="49">
        <f t="shared" si="8"/>
        <v>0</v>
      </c>
      <c r="K29" s="49">
        <f t="shared" si="8"/>
        <v>0</v>
      </c>
      <c r="L29" s="49">
        <f t="shared" si="8"/>
        <v>0</v>
      </c>
      <c r="M29" s="49">
        <f t="shared" si="8"/>
        <v>0</v>
      </c>
      <c r="N29" s="49">
        <f t="shared" si="8"/>
        <v>0</v>
      </c>
      <c r="O29" s="49">
        <f t="shared" si="8"/>
        <v>0</v>
      </c>
      <c r="P29" s="49">
        <f t="shared" si="8"/>
        <v>0</v>
      </c>
      <c r="Q29" s="49">
        <f t="shared" si="8"/>
        <v>0</v>
      </c>
      <c r="R29" s="111"/>
      <c r="S29" s="150">
        <f t="shared" si="8"/>
        <v>0</v>
      </c>
      <c r="T29" s="58">
        <f t="shared" si="8"/>
        <v>0</v>
      </c>
      <c r="U29" s="49">
        <f t="shared" si="8"/>
        <v>0</v>
      </c>
      <c r="V29" s="49">
        <f t="shared" si="8"/>
        <v>0</v>
      </c>
      <c r="W29" s="49">
        <f t="shared" si="8"/>
        <v>0</v>
      </c>
      <c r="X29" s="49">
        <f t="shared" si="8"/>
        <v>0</v>
      </c>
      <c r="Y29" s="49">
        <f t="shared" si="8"/>
        <v>0</v>
      </c>
      <c r="Z29" s="49">
        <f t="shared" si="8"/>
        <v>0</v>
      </c>
      <c r="AA29" s="49">
        <f t="shared" si="8"/>
        <v>0</v>
      </c>
      <c r="AB29" s="49">
        <f t="shared" si="8"/>
        <v>0</v>
      </c>
      <c r="AC29" s="49">
        <f t="shared" si="8"/>
        <v>0</v>
      </c>
      <c r="AD29" s="49">
        <f t="shared" si="8"/>
        <v>0</v>
      </c>
      <c r="AE29" s="111"/>
      <c r="AF29" s="150">
        <f t="shared" si="8"/>
        <v>0</v>
      </c>
      <c r="AG29" s="58">
        <f t="shared" si="8"/>
        <v>0</v>
      </c>
      <c r="AH29" s="49">
        <f t="shared" si="8"/>
        <v>0</v>
      </c>
      <c r="AI29" s="49">
        <f t="shared" si="8"/>
        <v>0</v>
      </c>
      <c r="AJ29" s="49">
        <f t="shared" si="8"/>
        <v>0</v>
      </c>
      <c r="AK29" s="49">
        <f t="shared" si="8"/>
        <v>0</v>
      </c>
      <c r="AL29" s="49">
        <f t="shared" si="8"/>
        <v>0</v>
      </c>
      <c r="AM29" s="49">
        <f t="shared" si="8"/>
        <v>0</v>
      </c>
      <c r="AN29" s="49">
        <f t="shared" si="8"/>
        <v>0</v>
      </c>
      <c r="AO29" s="49">
        <f t="shared" si="8"/>
        <v>0</v>
      </c>
      <c r="AP29" s="49">
        <f t="shared" si="8"/>
        <v>0</v>
      </c>
      <c r="AQ29" s="49">
        <f t="shared" si="8"/>
        <v>0</v>
      </c>
      <c r="AR29" s="111">
        <f t="shared" ref="AR29" si="9">SUM(AR30:AR33)</f>
        <v>0</v>
      </c>
      <c r="AS29" s="144"/>
    </row>
    <row r="30" spans="2:45">
      <c r="B30" s="53" t="s">
        <v>12</v>
      </c>
      <c r="C30" s="73" t="s">
        <v>144</v>
      </c>
      <c r="D30" s="74" t="s">
        <v>156</v>
      </c>
      <c r="E30" s="105" t="s">
        <v>158</v>
      </c>
      <c r="F30" s="144"/>
      <c r="G30" s="59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110"/>
      <c r="S30" s="144"/>
      <c r="T30" s="59"/>
      <c r="U30" s="50"/>
      <c r="V30" s="50"/>
      <c r="W30" s="50"/>
      <c r="X30" s="52"/>
      <c r="Y30" s="52"/>
      <c r="Z30" s="52"/>
      <c r="AA30" s="52"/>
      <c r="AB30" s="52"/>
      <c r="AC30" s="52"/>
      <c r="AD30" s="52"/>
      <c r="AE30" s="153"/>
      <c r="AF30" s="144"/>
      <c r="AG30" s="5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110"/>
      <c r="AS30" s="144"/>
    </row>
    <row r="31" spans="2:45">
      <c r="B31" s="53" t="s">
        <v>12</v>
      </c>
      <c r="C31" s="73" t="s">
        <v>144</v>
      </c>
      <c r="D31" s="74" t="s">
        <v>156</v>
      </c>
      <c r="E31" s="105" t="s">
        <v>151</v>
      </c>
      <c r="F31" s="144"/>
      <c r="G31" s="59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110"/>
      <c r="S31" s="144"/>
      <c r="T31" s="59"/>
      <c r="U31" s="50"/>
      <c r="V31" s="50"/>
      <c r="W31" s="50"/>
      <c r="X31" s="52"/>
      <c r="Y31" s="52"/>
      <c r="Z31" s="52"/>
      <c r="AA31" s="52"/>
      <c r="AB31" s="52"/>
      <c r="AC31" s="52"/>
      <c r="AD31" s="52"/>
      <c r="AE31" s="153"/>
      <c r="AF31" s="144"/>
      <c r="AG31" s="5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110"/>
      <c r="AS31" s="144"/>
    </row>
    <row r="32" spans="2:45">
      <c r="B32" s="53" t="s">
        <v>12</v>
      </c>
      <c r="C32" s="73" t="s">
        <v>144</v>
      </c>
      <c r="D32" s="74" t="s">
        <v>156</v>
      </c>
      <c r="E32" s="105" t="s">
        <v>159</v>
      </c>
      <c r="F32" s="144"/>
      <c r="G32" s="59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110"/>
      <c r="S32" s="144"/>
      <c r="T32" s="59"/>
      <c r="U32" s="50"/>
      <c r="V32" s="50"/>
      <c r="W32" s="50"/>
      <c r="X32" s="52"/>
      <c r="Y32" s="52"/>
      <c r="Z32" s="52"/>
      <c r="AA32" s="52"/>
      <c r="AB32" s="52"/>
      <c r="AC32" s="52"/>
      <c r="AD32" s="52"/>
      <c r="AE32" s="153"/>
      <c r="AF32" s="144"/>
      <c r="AG32" s="59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110"/>
      <c r="AS32" s="144"/>
    </row>
    <row r="33" spans="2:45">
      <c r="B33" s="53" t="s">
        <v>12</v>
      </c>
      <c r="C33" s="73" t="s">
        <v>144</v>
      </c>
      <c r="D33" s="74" t="s">
        <v>156</v>
      </c>
      <c r="E33" s="105" t="s">
        <v>148</v>
      </c>
      <c r="F33" s="144"/>
      <c r="G33" s="5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110"/>
      <c r="S33" s="144"/>
      <c r="T33" s="59"/>
      <c r="U33" s="50"/>
      <c r="V33" s="50"/>
      <c r="W33" s="50"/>
      <c r="X33" s="52"/>
      <c r="Y33" s="52"/>
      <c r="Z33" s="52"/>
      <c r="AA33" s="52"/>
      <c r="AB33" s="52"/>
      <c r="AC33" s="52"/>
      <c r="AD33" s="52"/>
      <c r="AE33" s="153"/>
      <c r="AF33" s="144"/>
      <c r="AG33" s="5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110"/>
      <c r="AS33" s="144"/>
    </row>
    <row r="34" spans="2:45">
      <c r="B34" s="53" t="s">
        <v>12</v>
      </c>
      <c r="C34" s="79" t="s">
        <v>144</v>
      </c>
      <c r="D34" s="80" t="s">
        <v>148</v>
      </c>
      <c r="E34" s="106" t="s">
        <v>148</v>
      </c>
      <c r="F34" s="150">
        <f>SUM(F35:F38)</f>
        <v>0</v>
      </c>
      <c r="G34" s="58">
        <f t="shared" ref="G34" si="10">SUM(G35:G38)</f>
        <v>0</v>
      </c>
      <c r="H34" s="49">
        <f t="shared" ref="H34" si="11">SUM(H35:H38)</f>
        <v>0</v>
      </c>
      <c r="I34" s="49">
        <f t="shared" ref="I34" si="12">SUM(I35:I38)</f>
        <v>0</v>
      </c>
      <c r="J34" s="49">
        <f t="shared" ref="J34" si="13">SUM(J35:J38)</f>
        <v>0</v>
      </c>
      <c r="K34" s="49">
        <f t="shared" ref="K34" si="14">SUM(K35:K38)</f>
        <v>0</v>
      </c>
      <c r="L34" s="49">
        <f t="shared" ref="L34" si="15">SUM(L35:L38)</f>
        <v>0</v>
      </c>
      <c r="M34" s="49">
        <f t="shared" ref="M34" si="16">SUM(M35:M38)</f>
        <v>0</v>
      </c>
      <c r="N34" s="49">
        <f t="shared" ref="N34" si="17">SUM(N35:N38)</f>
        <v>0</v>
      </c>
      <c r="O34" s="49">
        <f t="shared" ref="O34" si="18">SUM(O35:O38)</f>
        <v>0</v>
      </c>
      <c r="P34" s="49">
        <f t="shared" ref="P34" si="19">SUM(P35:P38)</f>
        <v>0</v>
      </c>
      <c r="Q34" s="49">
        <f t="shared" ref="Q34" si="20">SUM(Q35:Q38)</f>
        <v>0</v>
      </c>
      <c r="R34" s="111"/>
      <c r="S34" s="150">
        <f t="shared" ref="S34" si="21">SUM(S35:S38)</f>
        <v>0</v>
      </c>
      <c r="T34" s="58">
        <f t="shared" ref="T34" si="22">SUM(T35:T38)</f>
        <v>0</v>
      </c>
      <c r="U34" s="49">
        <f t="shared" ref="U34" si="23">SUM(U35:U38)</f>
        <v>0</v>
      </c>
      <c r="V34" s="49">
        <f t="shared" ref="V34" si="24">SUM(V35:V38)</f>
        <v>0</v>
      </c>
      <c r="W34" s="49">
        <f t="shared" ref="W34" si="25">SUM(W35:W38)</f>
        <v>0</v>
      </c>
      <c r="X34" s="49">
        <f t="shared" ref="X34" si="26">SUM(X35:X38)</f>
        <v>0</v>
      </c>
      <c r="Y34" s="49">
        <f t="shared" ref="Y34" si="27">SUM(Y35:Y38)</f>
        <v>0</v>
      </c>
      <c r="Z34" s="49">
        <f t="shared" ref="Z34" si="28">SUM(Z35:Z38)</f>
        <v>0</v>
      </c>
      <c r="AA34" s="49">
        <f t="shared" ref="AA34" si="29">SUM(AA35:AA38)</f>
        <v>0</v>
      </c>
      <c r="AB34" s="49">
        <f t="shared" ref="AB34" si="30">SUM(AB35:AB38)</f>
        <v>0</v>
      </c>
      <c r="AC34" s="49">
        <f t="shared" ref="AC34" si="31">SUM(AC35:AC38)</f>
        <v>0</v>
      </c>
      <c r="AD34" s="49">
        <f t="shared" ref="AD34" si="32">SUM(AD35:AD38)</f>
        <v>0</v>
      </c>
      <c r="AE34" s="111"/>
      <c r="AF34" s="150">
        <f t="shared" ref="AF34" si="33">SUM(AF35:AF38)</f>
        <v>0</v>
      </c>
      <c r="AG34" s="58">
        <f t="shared" ref="AG34" si="34">SUM(AG35:AG38)</f>
        <v>0</v>
      </c>
      <c r="AH34" s="49">
        <f t="shared" ref="AH34" si="35">SUM(AH35:AH38)</f>
        <v>0</v>
      </c>
      <c r="AI34" s="49">
        <f t="shared" ref="AI34" si="36">SUM(AI35:AI38)</f>
        <v>0</v>
      </c>
      <c r="AJ34" s="49">
        <f t="shared" ref="AJ34" si="37">SUM(AJ35:AJ38)</f>
        <v>0</v>
      </c>
      <c r="AK34" s="49">
        <f t="shared" ref="AK34" si="38">SUM(AK35:AK38)</f>
        <v>0</v>
      </c>
      <c r="AL34" s="49">
        <f t="shared" ref="AL34" si="39">SUM(AL35:AL38)</f>
        <v>0</v>
      </c>
      <c r="AM34" s="49">
        <f t="shared" ref="AM34" si="40">SUM(AM35:AM38)</f>
        <v>0</v>
      </c>
      <c r="AN34" s="49">
        <f t="shared" ref="AN34" si="41">SUM(AN35:AN38)</f>
        <v>0</v>
      </c>
      <c r="AO34" s="49">
        <f t="shared" ref="AO34" si="42">SUM(AO35:AO38)</f>
        <v>0</v>
      </c>
      <c r="AP34" s="49">
        <f t="shared" ref="AP34" si="43">SUM(AP35:AP38)</f>
        <v>0</v>
      </c>
      <c r="AQ34" s="49">
        <f t="shared" ref="AQ34:AR34" si="44">SUM(AQ35:AQ38)</f>
        <v>0</v>
      </c>
      <c r="AR34" s="111">
        <f t="shared" si="44"/>
        <v>0</v>
      </c>
      <c r="AS34" s="144"/>
    </row>
    <row r="35" spans="2:45">
      <c r="B35" s="53" t="s">
        <v>12</v>
      </c>
      <c r="C35" s="73" t="s">
        <v>144</v>
      </c>
      <c r="D35" s="74" t="s">
        <v>148</v>
      </c>
      <c r="E35" s="105" t="s">
        <v>150</v>
      </c>
      <c r="F35" s="144"/>
      <c r="G35" s="59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110"/>
      <c r="S35" s="144"/>
      <c r="T35" s="59"/>
      <c r="U35" s="50"/>
      <c r="V35" s="50"/>
      <c r="W35" s="50"/>
      <c r="X35" s="52"/>
      <c r="Y35" s="52"/>
      <c r="Z35" s="52"/>
      <c r="AA35" s="52"/>
      <c r="AB35" s="52"/>
      <c r="AC35" s="52"/>
      <c r="AD35" s="52"/>
      <c r="AE35" s="153"/>
      <c r="AF35" s="144"/>
      <c r="AG35" s="5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110"/>
      <c r="AS35" s="144"/>
    </row>
    <row r="36" spans="2:45">
      <c r="B36" s="53" t="s">
        <v>12</v>
      </c>
      <c r="C36" s="73" t="s">
        <v>144</v>
      </c>
      <c r="D36" s="74" t="s">
        <v>148</v>
      </c>
      <c r="E36" s="105" t="s">
        <v>151</v>
      </c>
      <c r="F36" s="144"/>
      <c r="G36" s="59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110"/>
      <c r="S36" s="144"/>
      <c r="T36" s="59"/>
      <c r="U36" s="50"/>
      <c r="V36" s="50"/>
      <c r="W36" s="50"/>
      <c r="X36" s="52"/>
      <c r="Y36" s="52"/>
      <c r="Z36" s="52"/>
      <c r="AA36" s="52"/>
      <c r="AB36" s="52"/>
      <c r="AC36" s="52"/>
      <c r="AD36" s="52"/>
      <c r="AE36" s="153"/>
      <c r="AF36" s="144"/>
      <c r="AG36" s="5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110"/>
      <c r="AS36" s="144"/>
    </row>
    <row r="37" spans="2:45">
      <c r="B37" s="53" t="s">
        <v>12</v>
      </c>
      <c r="C37" s="73" t="s">
        <v>144</v>
      </c>
      <c r="D37" s="74" t="s">
        <v>148</v>
      </c>
      <c r="E37" s="105" t="s">
        <v>152</v>
      </c>
      <c r="F37" s="144"/>
      <c r="G37" s="59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110"/>
      <c r="S37" s="144"/>
      <c r="T37" s="59"/>
      <c r="U37" s="50"/>
      <c r="V37" s="50"/>
      <c r="W37" s="50"/>
      <c r="X37" s="52"/>
      <c r="Y37" s="52"/>
      <c r="Z37" s="52"/>
      <c r="AA37" s="52"/>
      <c r="AB37" s="52"/>
      <c r="AC37" s="52"/>
      <c r="AD37" s="52"/>
      <c r="AE37" s="153"/>
      <c r="AF37" s="144"/>
      <c r="AG37" s="5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110"/>
      <c r="AS37" s="144"/>
    </row>
    <row r="38" spans="2:45">
      <c r="B38" s="53" t="s">
        <v>12</v>
      </c>
      <c r="C38" s="73" t="s">
        <v>144</v>
      </c>
      <c r="D38" s="74" t="s">
        <v>148</v>
      </c>
      <c r="E38" s="105" t="s">
        <v>148</v>
      </c>
      <c r="F38" s="144"/>
      <c r="G38" s="59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110"/>
      <c r="S38" s="144"/>
      <c r="T38" s="59"/>
      <c r="U38" s="50"/>
      <c r="V38" s="50"/>
      <c r="W38" s="50"/>
      <c r="X38" s="52"/>
      <c r="Y38" s="52"/>
      <c r="Z38" s="52"/>
      <c r="AA38" s="52"/>
      <c r="AB38" s="52"/>
      <c r="AC38" s="52"/>
      <c r="AD38" s="52"/>
      <c r="AE38" s="153"/>
      <c r="AF38" s="144"/>
      <c r="AG38" s="5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110"/>
      <c r="AS38" s="144"/>
    </row>
    <row r="39" spans="2:45">
      <c r="B39" s="53" t="s">
        <v>12</v>
      </c>
      <c r="C39" s="79" t="s">
        <v>172</v>
      </c>
      <c r="D39" s="80" t="s">
        <v>169</v>
      </c>
      <c r="E39" s="106" t="s">
        <v>169</v>
      </c>
      <c r="F39" s="150">
        <f>F13-F18</f>
        <v>0</v>
      </c>
      <c r="G39" s="58">
        <f t="shared" ref="G39:AQ39" si="45">G13-G18</f>
        <v>0</v>
      </c>
      <c r="H39" s="49">
        <f t="shared" si="45"/>
        <v>0</v>
      </c>
      <c r="I39" s="49">
        <f t="shared" si="45"/>
        <v>0</v>
      </c>
      <c r="J39" s="49">
        <f t="shared" si="45"/>
        <v>0</v>
      </c>
      <c r="K39" s="49">
        <f t="shared" si="45"/>
        <v>0</v>
      </c>
      <c r="L39" s="49">
        <f t="shared" si="45"/>
        <v>0</v>
      </c>
      <c r="M39" s="49">
        <f t="shared" si="45"/>
        <v>0</v>
      </c>
      <c r="N39" s="49">
        <f t="shared" si="45"/>
        <v>0</v>
      </c>
      <c r="O39" s="49">
        <f t="shared" si="45"/>
        <v>0</v>
      </c>
      <c r="P39" s="49">
        <f t="shared" si="45"/>
        <v>0</v>
      </c>
      <c r="Q39" s="49">
        <f t="shared" si="45"/>
        <v>0</v>
      </c>
      <c r="R39" s="111"/>
      <c r="S39" s="150">
        <f t="shared" si="45"/>
        <v>0</v>
      </c>
      <c r="T39" s="58">
        <f t="shared" si="45"/>
        <v>0</v>
      </c>
      <c r="U39" s="49">
        <f t="shared" si="45"/>
        <v>0</v>
      </c>
      <c r="V39" s="49">
        <f t="shared" si="45"/>
        <v>0</v>
      </c>
      <c r="W39" s="49">
        <f t="shared" si="45"/>
        <v>0</v>
      </c>
      <c r="X39" s="49">
        <f t="shared" si="45"/>
        <v>0</v>
      </c>
      <c r="Y39" s="49">
        <f t="shared" si="45"/>
        <v>0</v>
      </c>
      <c r="Z39" s="49">
        <f t="shared" si="45"/>
        <v>0</v>
      </c>
      <c r="AA39" s="49">
        <f t="shared" si="45"/>
        <v>0</v>
      </c>
      <c r="AB39" s="49">
        <f t="shared" si="45"/>
        <v>0</v>
      </c>
      <c r="AC39" s="49">
        <f t="shared" si="45"/>
        <v>0</v>
      </c>
      <c r="AD39" s="49">
        <f t="shared" si="45"/>
        <v>0</v>
      </c>
      <c r="AE39" s="111"/>
      <c r="AF39" s="150">
        <f t="shared" si="45"/>
        <v>0</v>
      </c>
      <c r="AG39" s="58">
        <f t="shared" si="45"/>
        <v>0</v>
      </c>
      <c r="AH39" s="49">
        <f t="shared" si="45"/>
        <v>0</v>
      </c>
      <c r="AI39" s="49">
        <f t="shared" si="45"/>
        <v>0</v>
      </c>
      <c r="AJ39" s="49">
        <f t="shared" si="45"/>
        <v>0</v>
      </c>
      <c r="AK39" s="49">
        <f t="shared" si="45"/>
        <v>0</v>
      </c>
      <c r="AL39" s="49">
        <f t="shared" si="45"/>
        <v>0</v>
      </c>
      <c r="AM39" s="49">
        <f t="shared" si="45"/>
        <v>0</v>
      </c>
      <c r="AN39" s="49">
        <f t="shared" si="45"/>
        <v>0</v>
      </c>
      <c r="AO39" s="49">
        <f t="shared" si="45"/>
        <v>0</v>
      </c>
      <c r="AP39" s="49">
        <f t="shared" si="45"/>
        <v>0</v>
      </c>
      <c r="AQ39" s="49">
        <f t="shared" si="45"/>
        <v>0</v>
      </c>
      <c r="AR39" s="111">
        <f t="shared" ref="AR39" si="46">AR13-AR18</f>
        <v>0</v>
      </c>
      <c r="AS39" s="144"/>
    </row>
    <row r="40" spans="2:45">
      <c r="B40" s="53" t="s">
        <v>12</v>
      </c>
      <c r="C40" s="79" t="s">
        <v>172</v>
      </c>
      <c r="D40" s="80" t="s">
        <v>145</v>
      </c>
      <c r="E40" s="106" t="s">
        <v>145</v>
      </c>
      <c r="F40" s="150">
        <f>F14-F19</f>
        <v>0</v>
      </c>
      <c r="G40" s="58">
        <f t="shared" ref="G40:AQ40" si="47">G14-G19</f>
        <v>0</v>
      </c>
      <c r="H40" s="49">
        <f t="shared" si="47"/>
        <v>0</v>
      </c>
      <c r="I40" s="49">
        <f t="shared" si="47"/>
        <v>0</v>
      </c>
      <c r="J40" s="49">
        <f t="shared" si="47"/>
        <v>0</v>
      </c>
      <c r="K40" s="49">
        <f t="shared" si="47"/>
        <v>0</v>
      </c>
      <c r="L40" s="49">
        <f t="shared" si="47"/>
        <v>0</v>
      </c>
      <c r="M40" s="49">
        <f t="shared" si="47"/>
        <v>0</v>
      </c>
      <c r="N40" s="49">
        <f t="shared" si="47"/>
        <v>0</v>
      </c>
      <c r="O40" s="49">
        <f t="shared" si="47"/>
        <v>0</v>
      </c>
      <c r="P40" s="49">
        <f t="shared" si="47"/>
        <v>0</v>
      </c>
      <c r="Q40" s="49">
        <f t="shared" si="47"/>
        <v>0</v>
      </c>
      <c r="R40" s="111"/>
      <c r="S40" s="150">
        <f t="shared" si="47"/>
        <v>0</v>
      </c>
      <c r="T40" s="58">
        <f t="shared" si="47"/>
        <v>0</v>
      </c>
      <c r="U40" s="49">
        <f t="shared" si="47"/>
        <v>0</v>
      </c>
      <c r="V40" s="49">
        <f t="shared" si="47"/>
        <v>0</v>
      </c>
      <c r="W40" s="49">
        <f t="shared" si="47"/>
        <v>0</v>
      </c>
      <c r="X40" s="49">
        <f t="shared" si="47"/>
        <v>0</v>
      </c>
      <c r="Y40" s="49">
        <f t="shared" si="47"/>
        <v>0</v>
      </c>
      <c r="Z40" s="49">
        <f t="shared" si="47"/>
        <v>0</v>
      </c>
      <c r="AA40" s="49">
        <f t="shared" si="47"/>
        <v>0</v>
      </c>
      <c r="AB40" s="49">
        <f t="shared" si="47"/>
        <v>0</v>
      </c>
      <c r="AC40" s="49">
        <f t="shared" si="47"/>
        <v>0</v>
      </c>
      <c r="AD40" s="49">
        <f t="shared" si="47"/>
        <v>0</v>
      </c>
      <c r="AE40" s="111"/>
      <c r="AF40" s="150">
        <f t="shared" si="47"/>
        <v>0</v>
      </c>
      <c r="AG40" s="58">
        <f t="shared" si="47"/>
        <v>0</v>
      </c>
      <c r="AH40" s="49">
        <f t="shared" si="47"/>
        <v>0</v>
      </c>
      <c r="AI40" s="49">
        <f t="shared" si="47"/>
        <v>0</v>
      </c>
      <c r="AJ40" s="49">
        <f t="shared" si="47"/>
        <v>0</v>
      </c>
      <c r="AK40" s="49">
        <f t="shared" si="47"/>
        <v>0</v>
      </c>
      <c r="AL40" s="49">
        <f t="shared" si="47"/>
        <v>0</v>
      </c>
      <c r="AM40" s="49">
        <f t="shared" si="47"/>
        <v>0</v>
      </c>
      <c r="AN40" s="49">
        <f t="shared" si="47"/>
        <v>0</v>
      </c>
      <c r="AO40" s="49">
        <f t="shared" si="47"/>
        <v>0</v>
      </c>
      <c r="AP40" s="49">
        <f t="shared" si="47"/>
        <v>0</v>
      </c>
      <c r="AQ40" s="49">
        <f t="shared" si="47"/>
        <v>0</v>
      </c>
      <c r="AR40" s="111">
        <f t="shared" ref="AR40" si="48">AR14-AR19</f>
        <v>0</v>
      </c>
      <c r="AS40" s="144"/>
    </row>
    <row r="41" spans="2:45">
      <c r="B41" s="53" t="s">
        <v>12</v>
      </c>
      <c r="C41" s="79" t="s">
        <v>172</v>
      </c>
      <c r="D41" s="80" t="s">
        <v>146</v>
      </c>
      <c r="E41" s="106" t="s">
        <v>146</v>
      </c>
      <c r="F41" s="150">
        <f>F15-F24</f>
        <v>0</v>
      </c>
      <c r="G41" s="58">
        <f t="shared" ref="G41:AQ41" si="49">G15-G24</f>
        <v>0</v>
      </c>
      <c r="H41" s="49" t="s">
        <v>331</v>
      </c>
      <c r="I41" s="49">
        <f t="shared" si="49"/>
        <v>0</v>
      </c>
      <c r="J41" s="49">
        <f t="shared" si="49"/>
        <v>0</v>
      </c>
      <c r="K41" s="49">
        <f t="shared" si="49"/>
        <v>0</v>
      </c>
      <c r="L41" s="49">
        <f t="shared" si="49"/>
        <v>0</v>
      </c>
      <c r="M41" s="49">
        <f t="shared" si="49"/>
        <v>0</v>
      </c>
      <c r="N41" s="49">
        <f t="shared" si="49"/>
        <v>0</v>
      </c>
      <c r="O41" s="49">
        <f t="shared" si="49"/>
        <v>0</v>
      </c>
      <c r="P41" s="49">
        <f t="shared" si="49"/>
        <v>0</v>
      </c>
      <c r="Q41" s="49">
        <f t="shared" si="49"/>
        <v>0</v>
      </c>
      <c r="R41" s="111"/>
      <c r="S41" s="150">
        <f t="shared" si="49"/>
        <v>0</v>
      </c>
      <c r="T41" s="58">
        <f t="shared" si="49"/>
        <v>0</v>
      </c>
      <c r="U41" s="49">
        <f t="shared" si="49"/>
        <v>0</v>
      </c>
      <c r="V41" s="49">
        <f t="shared" si="49"/>
        <v>0</v>
      </c>
      <c r="W41" s="49">
        <f t="shared" si="49"/>
        <v>0</v>
      </c>
      <c r="X41" s="49">
        <f t="shared" si="49"/>
        <v>0</v>
      </c>
      <c r="Y41" s="49">
        <f t="shared" si="49"/>
        <v>0</v>
      </c>
      <c r="Z41" s="49">
        <f t="shared" si="49"/>
        <v>0</v>
      </c>
      <c r="AA41" s="49">
        <f t="shared" si="49"/>
        <v>0</v>
      </c>
      <c r="AB41" s="49">
        <f t="shared" si="49"/>
        <v>0</v>
      </c>
      <c r="AC41" s="49">
        <f t="shared" si="49"/>
        <v>0</v>
      </c>
      <c r="AD41" s="49">
        <f t="shared" si="49"/>
        <v>0</v>
      </c>
      <c r="AE41" s="111"/>
      <c r="AF41" s="150">
        <f t="shared" si="49"/>
        <v>0</v>
      </c>
      <c r="AG41" s="58">
        <f t="shared" si="49"/>
        <v>0</v>
      </c>
      <c r="AH41" s="49">
        <f t="shared" si="49"/>
        <v>0</v>
      </c>
      <c r="AI41" s="49">
        <f t="shared" si="49"/>
        <v>0</v>
      </c>
      <c r="AJ41" s="49">
        <f t="shared" si="49"/>
        <v>0</v>
      </c>
      <c r="AK41" s="49">
        <f t="shared" si="49"/>
        <v>0</v>
      </c>
      <c r="AL41" s="49">
        <f t="shared" si="49"/>
        <v>0</v>
      </c>
      <c r="AM41" s="49">
        <f t="shared" si="49"/>
        <v>0</v>
      </c>
      <c r="AN41" s="49">
        <f t="shared" si="49"/>
        <v>0</v>
      </c>
      <c r="AO41" s="49">
        <f t="shared" si="49"/>
        <v>0</v>
      </c>
      <c r="AP41" s="49">
        <f t="shared" si="49"/>
        <v>0</v>
      </c>
      <c r="AQ41" s="49">
        <f t="shared" si="49"/>
        <v>0</v>
      </c>
      <c r="AR41" s="111">
        <f t="shared" ref="AR41" si="50">AR15-AR24</f>
        <v>0</v>
      </c>
      <c r="AS41" s="144"/>
    </row>
    <row r="42" spans="2:45">
      <c r="B42" s="53" t="s">
        <v>12</v>
      </c>
      <c r="C42" s="79" t="s">
        <v>172</v>
      </c>
      <c r="D42" s="80" t="s">
        <v>176</v>
      </c>
      <c r="E42" s="106" t="s">
        <v>176</v>
      </c>
      <c r="F42" s="150">
        <f>F16-F29</f>
        <v>0</v>
      </c>
      <c r="G42" s="58">
        <f t="shared" ref="G42:AQ42" si="51">G16-G29</f>
        <v>0</v>
      </c>
      <c r="H42" s="49">
        <f t="shared" si="51"/>
        <v>0</v>
      </c>
      <c r="I42" s="49">
        <f t="shared" si="51"/>
        <v>0</v>
      </c>
      <c r="J42" s="49">
        <f t="shared" si="51"/>
        <v>0</v>
      </c>
      <c r="K42" s="49">
        <f t="shared" si="51"/>
        <v>0</v>
      </c>
      <c r="L42" s="49">
        <f t="shared" si="51"/>
        <v>0</v>
      </c>
      <c r="M42" s="49">
        <f t="shared" si="51"/>
        <v>0</v>
      </c>
      <c r="N42" s="49">
        <f t="shared" si="51"/>
        <v>0</v>
      </c>
      <c r="O42" s="49">
        <f t="shared" si="51"/>
        <v>0</v>
      </c>
      <c r="P42" s="49">
        <f t="shared" si="51"/>
        <v>0</v>
      </c>
      <c r="Q42" s="49">
        <f t="shared" si="51"/>
        <v>0</v>
      </c>
      <c r="R42" s="111"/>
      <c r="S42" s="150">
        <f t="shared" si="51"/>
        <v>0</v>
      </c>
      <c r="T42" s="58">
        <f t="shared" si="51"/>
        <v>0</v>
      </c>
      <c r="U42" s="49">
        <f t="shared" si="51"/>
        <v>0</v>
      </c>
      <c r="V42" s="49">
        <f t="shared" si="51"/>
        <v>0</v>
      </c>
      <c r="W42" s="49">
        <f t="shared" si="51"/>
        <v>0</v>
      </c>
      <c r="X42" s="49">
        <f t="shared" si="51"/>
        <v>0</v>
      </c>
      <c r="Y42" s="49">
        <f t="shared" si="51"/>
        <v>0</v>
      </c>
      <c r="Z42" s="49">
        <f t="shared" si="51"/>
        <v>0</v>
      </c>
      <c r="AA42" s="49">
        <f t="shared" si="51"/>
        <v>0</v>
      </c>
      <c r="AB42" s="49">
        <f t="shared" si="51"/>
        <v>0</v>
      </c>
      <c r="AC42" s="49">
        <f t="shared" si="51"/>
        <v>0</v>
      </c>
      <c r="AD42" s="49">
        <f t="shared" si="51"/>
        <v>0</v>
      </c>
      <c r="AE42" s="111"/>
      <c r="AF42" s="150">
        <f t="shared" si="51"/>
        <v>0</v>
      </c>
      <c r="AG42" s="58">
        <f t="shared" si="51"/>
        <v>0</v>
      </c>
      <c r="AH42" s="49">
        <f t="shared" si="51"/>
        <v>0</v>
      </c>
      <c r="AI42" s="49">
        <f t="shared" si="51"/>
        <v>0</v>
      </c>
      <c r="AJ42" s="49">
        <f t="shared" si="51"/>
        <v>0</v>
      </c>
      <c r="AK42" s="49">
        <f t="shared" si="51"/>
        <v>0</v>
      </c>
      <c r="AL42" s="49">
        <f t="shared" si="51"/>
        <v>0</v>
      </c>
      <c r="AM42" s="49">
        <f t="shared" si="51"/>
        <v>0</v>
      </c>
      <c r="AN42" s="49">
        <f t="shared" si="51"/>
        <v>0</v>
      </c>
      <c r="AO42" s="49">
        <f t="shared" si="51"/>
        <v>0</v>
      </c>
      <c r="AP42" s="49">
        <f t="shared" si="51"/>
        <v>0</v>
      </c>
      <c r="AQ42" s="49">
        <f t="shared" si="51"/>
        <v>0</v>
      </c>
      <c r="AR42" s="111">
        <f t="shared" ref="AR42" si="52">AR16-AR29</f>
        <v>0</v>
      </c>
      <c r="AS42" s="144"/>
    </row>
    <row r="43" spans="2:45">
      <c r="B43" s="53" t="s">
        <v>12</v>
      </c>
      <c r="C43" s="79" t="s">
        <v>172</v>
      </c>
      <c r="D43" s="80" t="s">
        <v>136</v>
      </c>
      <c r="E43" s="106" t="s">
        <v>136</v>
      </c>
      <c r="F43" s="150">
        <f>F17-F38</f>
        <v>0</v>
      </c>
      <c r="G43" s="58">
        <f t="shared" ref="G43:AQ43" si="53">G17-G38</f>
        <v>0</v>
      </c>
      <c r="H43" s="49">
        <f t="shared" si="53"/>
        <v>0</v>
      </c>
      <c r="I43" s="49">
        <f t="shared" si="53"/>
        <v>0</v>
      </c>
      <c r="J43" s="49">
        <f t="shared" si="53"/>
        <v>0</v>
      </c>
      <c r="K43" s="49">
        <f t="shared" si="53"/>
        <v>0</v>
      </c>
      <c r="L43" s="49">
        <f t="shared" si="53"/>
        <v>0</v>
      </c>
      <c r="M43" s="49">
        <f t="shared" si="53"/>
        <v>0</v>
      </c>
      <c r="N43" s="49">
        <f t="shared" si="53"/>
        <v>0</v>
      </c>
      <c r="O43" s="49">
        <f t="shared" si="53"/>
        <v>0</v>
      </c>
      <c r="P43" s="49">
        <f t="shared" si="53"/>
        <v>0</v>
      </c>
      <c r="Q43" s="49">
        <f t="shared" si="53"/>
        <v>0</v>
      </c>
      <c r="R43" s="111"/>
      <c r="S43" s="150">
        <f t="shared" si="53"/>
        <v>0</v>
      </c>
      <c r="T43" s="58">
        <f t="shared" si="53"/>
        <v>0</v>
      </c>
      <c r="U43" s="49">
        <f t="shared" si="53"/>
        <v>0</v>
      </c>
      <c r="V43" s="49">
        <f t="shared" si="53"/>
        <v>0</v>
      </c>
      <c r="W43" s="49">
        <f t="shared" si="53"/>
        <v>0</v>
      </c>
      <c r="X43" s="49">
        <f t="shared" si="53"/>
        <v>0</v>
      </c>
      <c r="Y43" s="49">
        <f t="shared" si="53"/>
        <v>0</v>
      </c>
      <c r="Z43" s="49">
        <f t="shared" si="53"/>
        <v>0</v>
      </c>
      <c r="AA43" s="49">
        <f t="shared" si="53"/>
        <v>0</v>
      </c>
      <c r="AB43" s="49">
        <f t="shared" si="53"/>
        <v>0</v>
      </c>
      <c r="AC43" s="49">
        <f t="shared" si="53"/>
        <v>0</v>
      </c>
      <c r="AD43" s="49">
        <f t="shared" si="53"/>
        <v>0</v>
      </c>
      <c r="AE43" s="111"/>
      <c r="AF43" s="150">
        <f t="shared" si="53"/>
        <v>0</v>
      </c>
      <c r="AG43" s="58">
        <f t="shared" si="53"/>
        <v>0</v>
      </c>
      <c r="AH43" s="49">
        <f t="shared" si="53"/>
        <v>0</v>
      </c>
      <c r="AI43" s="49">
        <f t="shared" si="53"/>
        <v>0</v>
      </c>
      <c r="AJ43" s="49">
        <f t="shared" si="53"/>
        <v>0</v>
      </c>
      <c r="AK43" s="49">
        <f t="shared" si="53"/>
        <v>0</v>
      </c>
      <c r="AL43" s="49">
        <f t="shared" si="53"/>
        <v>0</v>
      </c>
      <c r="AM43" s="49">
        <f t="shared" si="53"/>
        <v>0</v>
      </c>
      <c r="AN43" s="49">
        <f t="shared" si="53"/>
        <v>0</v>
      </c>
      <c r="AO43" s="49">
        <f t="shared" si="53"/>
        <v>0</v>
      </c>
      <c r="AP43" s="49">
        <f t="shared" si="53"/>
        <v>0</v>
      </c>
      <c r="AQ43" s="49">
        <f t="shared" si="53"/>
        <v>0</v>
      </c>
      <c r="AR43" s="111">
        <f t="shared" ref="AR43" si="54">AR17-AR38</f>
        <v>0</v>
      </c>
      <c r="AS43" s="144"/>
    </row>
    <row r="44" spans="2:45">
      <c r="B44" s="53" t="s">
        <v>12</v>
      </c>
      <c r="C44" s="79" t="s">
        <v>173</v>
      </c>
      <c r="D44" s="80" t="s">
        <v>169</v>
      </c>
      <c r="E44" s="106" t="s">
        <v>169</v>
      </c>
      <c r="F44" s="150">
        <f>SUM(F45:F48)</f>
        <v>0</v>
      </c>
      <c r="G44" s="58">
        <f t="shared" ref="G44:AQ44" si="55">SUM(G45:G48)</f>
        <v>0</v>
      </c>
      <c r="H44" s="49">
        <f t="shared" si="55"/>
        <v>0</v>
      </c>
      <c r="I44" s="49">
        <f t="shared" si="55"/>
        <v>0</v>
      </c>
      <c r="J44" s="49">
        <f t="shared" si="55"/>
        <v>0</v>
      </c>
      <c r="K44" s="49">
        <f t="shared" si="55"/>
        <v>0</v>
      </c>
      <c r="L44" s="49">
        <f t="shared" si="55"/>
        <v>0</v>
      </c>
      <c r="M44" s="49">
        <f t="shared" si="55"/>
        <v>0</v>
      </c>
      <c r="N44" s="49">
        <f t="shared" si="55"/>
        <v>0</v>
      </c>
      <c r="O44" s="49">
        <f t="shared" si="55"/>
        <v>0</v>
      </c>
      <c r="P44" s="49">
        <f t="shared" si="55"/>
        <v>0</v>
      </c>
      <c r="Q44" s="49">
        <f t="shared" si="55"/>
        <v>0</v>
      </c>
      <c r="R44" s="111"/>
      <c r="S44" s="150">
        <f t="shared" si="55"/>
        <v>0</v>
      </c>
      <c r="T44" s="58">
        <f t="shared" si="55"/>
        <v>0</v>
      </c>
      <c r="U44" s="49">
        <f t="shared" si="55"/>
        <v>0</v>
      </c>
      <c r="V44" s="49">
        <f t="shared" si="55"/>
        <v>0</v>
      </c>
      <c r="W44" s="49">
        <f t="shared" si="55"/>
        <v>0</v>
      </c>
      <c r="X44" s="49">
        <f t="shared" si="55"/>
        <v>0</v>
      </c>
      <c r="Y44" s="49">
        <f t="shared" si="55"/>
        <v>0</v>
      </c>
      <c r="Z44" s="49">
        <f t="shared" si="55"/>
        <v>0</v>
      </c>
      <c r="AA44" s="49">
        <f t="shared" si="55"/>
        <v>0</v>
      </c>
      <c r="AB44" s="49">
        <f t="shared" si="55"/>
        <v>0</v>
      </c>
      <c r="AC44" s="49">
        <f t="shared" si="55"/>
        <v>0</v>
      </c>
      <c r="AD44" s="49">
        <f t="shared" si="55"/>
        <v>0</v>
      </c>
      <c r="AE44" s="111"/>
      <c r="AF44" s="150">
        <f t="shared" si="55"/>
        <v>0</v>
      </c>
      <c r="AG44" s="58">
        <f t="shared" si="55"/>
        <v>0</v>
      </c>
      <c r="AH44" s="49">
        <f t="shared" si="55"/>
        <v>0</v>
      </c>
      <c r="AI44" s="49">
        <f t="shared" si="55"/>
        <v>0</v>
      </c>
      <c r="AJ44" s="49">
        <f t="shared" si="55"/>
        <v>0</v>
      </c>
      <c r="AK44" s="49">
        <f t="shared" si="55"/>
        <v>0</v>
      </c>
      <c r="AL44" s="49">
        <f t="shared" si="55"/>
        <v>0</v>
      </c>
      <c r="AM44" s="49">
        <f t="shared" si="55"/>
        <v>0</v>
      </c>
      <c r="AN44" s="49">
        <f t="shared" si="55"/>
        <v>0</v>
      </c>
      <c r="AO44" s="49">
        <f t="shared" si="55"/>
        <v>0</v>
      </c>
      <c r="AP44" s="49">
        <f t="shared" si="55"/>
        <v>0</v>
      </c>
      <c r="AQ44" s="49">
        <f t="shared" si="55"/>
        <v>0</v>
      </c>
      <c r="AR44" s="111">
        <f t="shared" ref="AR44" si="56">SUM(AR45:AR48)</f>
        <v>0</v>
      </c>
      <c r="AS44" s="144"/>
    </row>
    <row r="45" spans="2:45">
      <c r="B45" s="53" t="s">
        <v>12</v>
      </c>
      <c r="C45" s="73" t="s">
        <v>174</v>
      </c>
      <c r="D45" s="74" t="s">
        <v>177</v>
      </c>
      <c r="E45" s="105" t="s">
        <v>177</v>
      </c>
      <c r="F45" s="144"/>
      <c r="G45" s="59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110"/>
      <c r="S45" s="144"/>
      <c r="T45" s="59"/>
      <c r="U45" s="50"/>
      <c r="V45" s="50"/>
      <c r="W45" s="50"/>
      <c r="X45" s="52"/>
      <c r="Y45" s="52"/>
      <c r="Z45" s="52"/>
      <c r="AA45" s="52"/>
      <c r="AB45" s="52"/>
      <c r="AC45" s="52"/>
      <c r="AD45" s="52"/>
      <c r="AE45" s="153"/>
      <c r="AF45" s="144"/>
      <c r="AG45" s="59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110"/>
      <c r="AS45" s="144"/>
    </row>
    <row r="46" spans="2:45">
      <c r="B46" s="53" t="s">
        <v>12</v>
      </c>
      <c r="C46" s="73" t="s">
        <v>174</v>
      </c>
      <c r="D46" s="74" t="s">
        <v>178</v>
      </c>
      <c r="E46" s="105" t="s">
        <v>178</v>
      </c>
      <c r="F46" s="144"/>
      <c r="G46" s="59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110"/>
      <c r="S46" s="144"/>
      <c r="T46" s="59"/>
      <c r="U46" s="50"/>
      <c r="V46" s="50"/>
      <c r="W46" s="50"/>
      <c r="X46" s="52"/>
      <c r="Y46" s="52"/>
      <c r="Z46" s="52"/>
      <c r="AA46" s="52"/>
      <c r="AB46" s="52"/>
      <c r="AC46" s="52"/>
      <c r="AD46" s="52"/>
      <c r="AE46" s="153"/>
      <c r="AF46" s="144"/>
      <c r="AG46" s="5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110"/>
      <c r="AS46" s="144"/>
    </row>
    <row r="47" spans="2:45">
      <c r="B47" s="53" t="s">
        <v>12</v>
      </c>
      <c r="C47" s="73" t="s">
        <v>175</v>
      </c>
      <c r="D47" s="74" t="s">
        <v>179</v>
      </c>
      <c r="E47" s="105" t="s">
        <v>179</v>
      </c>
      <c r="F47" s="143"/>
      <c r="G47" s="60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112"/>
      <c r="S47" s="143"/>
      <c r="T47" s="60"/>
      <c r="U47" s="51"/>
      <c r="V47" s="51"/>
      <c r="W47" s="51"/>
      <c r="X47" s="47"/>
      <c r="Y47" s="47"/>
      <c r="Z47" s="47"/>
      <c r="AA47" s="47"/>
      <c r="AB47" s="47"/>
      <c r="AC47" s="47"/>
      <c r="AD47" s="47"/>
      <c r="AE47" s="154"/>
      <c r="AF47" s="143"/>
      <c r="AG47" s="60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112"/>
      <c r="AS47" s="144"/>
    </row>
    <row r="48" spans="2:45">
      <c r="B48" s="53" t="s">
        <v>12</v>
      </c>
      <c r="C48" s="73" t="s">
        <v>174</v>
      </c>
      <c r="D48" s="74" t="s">
        <v>136</v>
      </c>
      <c r="E48" s="105" t="s">
        <v>136</v>
      </c>
      <c r="F48" s="144"/>
      <c r="G48" s="59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110"/>
      <c r="S48" s="144"/>
      <c r="T48" s="59"/>
      <c r="U48" s="50"/>
      <c r="V48" s="50"/>
      <c r="W48" s="50"/>
      <c r="X48" s="52"/>
      <c r="Y48" s="52"/>
      <c r="Z48" s="52"/>
      <c r="AA48" s="52"/>
      <c r="AB48" s="52"/>
      <c r="AC48" s="52"/>
      <c r="AD48" s="52"/>
      <c r="AE48" s="153"/>
      <c r="AF48" s="144"/>
      <c r="AG48" s="59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110"/>
      <c r="AS48" s="144"/>
    </row>
    <row r="49" spans="2:45">
      <c r="B49" s="53" t="s">
        <v>12</v>
      </c>
      <c r="C49" s="79" t="s">
        <v>165</v>
      </c>
      <c r="D49" s="80" t="s">
        <v>169</v>
      </c>
      <c r="E49" s="106" t="s">
        <v>169</v>
      </c>
      <c r="F49" s="150">
        <f>F39-F44</f>
        <v>0</v>
      </c>
      <c r="G49" s="58">
        <f t="shared" ref="G49:AQ49" si="57">G39-G44</f>
        <v>0</v>
      </c>
      <c r="H49" s="49">
        <f t="shared" si="57"/>
        <v>0</v>
      </c>
      <c r="I49" s="49">
        <f t="shared" si="57"/>
        <v>0</v>
      </c>
      <c r="J49" s="49">
        <f t="shared" si="57"/>
        <v>0</v>
      </c>
      <c r="K49" s="49">
        <f t="shared" si="57"/>
        <v>0</v>
      </c>
      <c r="L49" s="49">
        <f t="shared" si="57"/>
        <v>0</v>
      </c>
      <c r="M49" s="49">
        <f t="shared" si="57"/>
        <v>0</v>
      </c>
      <c r="N49" s="49">
        <f t="shared" si="57"/>
        <v>0</v>
      </c>
      <c r="O49" s="49">
        <f t="shared" si="57"/>
        <v>0</v>
      </c>
      <c r="P49" s="49">
        <f t="shared" si="57"/>
        <v>0</v>
      </c>
      <c r="Q49" s="49">
        <f t="shared" si="57"/>
        <v>0</v>
      </c>
      <c r="R49" s="111"/>
      <c r="S49" s="150">
        <f t="shared" si="57"/>
        <v>0</v>
      </c>
      <c r="T49" s="58">
        <f t="shared" si="57"/>
        <v>0</v>
      </c>
      <c r="U49" s="49">
        <f t="shared" si="57"/>
        <v>0</v>
      </c>
      <c r="V49" s="49">
        <f t="shared" si="57"/>
        <v>0</v>
      </c>
      <c r="W49" s="49">
        <f t="shared" si="57"/>
        <v>0</v>
      </c>
      <c r="X49" s="49">
        <f t="shared" si="57"/>
        <v>0</v>
      </c>
      <c r="Y49" s="49">
        <f t="shared" si="57"/>
        <v>0</v>
      </c>
      <c r="Z49" s="49">
        <f t="shared" si="57"/>
        <v>0</v>
      </c>
      <c r="AA49" s="49">
        <f t="shared" si="57"/>
        <v>0</v>
      </c>
      <c r="AB49" s="49">
        <f t="shared" si="57"/>
        <v>0</v>
      </c>
      <c r="AC49" s="49">
        <f t="shared" si="57"/>
        <v>0</v>
      </c>
      <c r="AD49" s="49">
        <f t="shared" si="57"/>
        <v>0</v>
      </c>
      <c r="AE49" s="111"/>
      <c r="AF49" s="150">
        <f t="shared" si="57"/>
        <v>0</v>
      </c>
      <c r="AG49" s="58">
        <f t="shared" si="57"/>
        <v>0</v>
      </c>
      <c r="AH49" s="49">
        <f t="shared" si="57"/>
        <v>0</v>
      </c>
      <c r="AI49" s="49">
        <f t="shared" si="57"/>
        <v>0</v>
      </c>
      <c r="AJ49" s="49">
        <f t="shared" si="57"/>
        <v>0</v>
      </c>
      <c r="AK49" s="49">
        <f t="shared" si="57"/>
        <v>0</v>
      </c>
      <c r="AL49" s="49">
        <f t="shared" si="57"/>
        <v>0</v>
      </c>
      <c r="AM49" s="49">
        <f t="shared" si="57"/>
        <v>0</v>
      </c>
      <c r="AN49" s="49">
        <f t="shared" si="57"/>
        <v>0</v>
      </c>
      <c r="AO49" s="49">
        <f t="shared" si="57"/>
        <v>0</v>
      </c>
      <c r="AP49" s="49">
        <f t="shared" si="57"/>
        <v>0</v>
      </c>
      <c r="AQ49" s="49">
        <f t="shared" si="57"/>
        <v>0</v>
      </c>
      <c r="AR49" s="111">
        <f t="shared" ref="AR49" si="58">AR39-AR44</f>
        <v>0</v>
      </c>
      <c r="AS49" s="144"/>
    </row>
    <row r="50" spans="2:45" s="48" customFormat="1">
      <c r="B50" s="53" t="s">
        <v>329</v>
      </c>
      <c r="C50" s="227" t="s">
        <v>330</v>
      </c>
      <c r="D50" s="227" t="s">
        <v>330</v>
      </c>
      <c r="E50" s="227" t="s">
        <v>330</v>
      </c>
      <c r="F50" s="228"/>
      <c r="G50" s="58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7"/>
      <c r="S50" s="136"/>
      <c r="T50" s="147"/>
      <c r="U50" s="49"/>
      <c r="V50" s="49"/>
      <c r="W50" s="49"/>
      <c r="X50" s="162"/>
      <c r="Y50" s="162"/>
      <c r="Z50" s="162"/>
      <c r="AA50" s="162"/>
      <c r="AB50" s="162"/>
      <c r="AC50" s="162"/>
      <c r="AD50" s="162"/>
      <c r="AE50" s="163"/>
      <c r="AF50" s="134"/>
      <c r="AG50" s="58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111"/>
      <c r="AS50" s="144"/>
    </row>
    <row r="51" spans="2:45">
      <c r="B51" s="53" t="s">
        <v>12</v>
      </c>
      <c r="C51" s="73" t="s">
        <v>166</v>
      </c>
      <c r="D51" s="74" t="s">
        <v>169</v>
      </c>
      <c r="E51" s="105" t="s">
        <v>169</v>
      </c>
      <c r="F51" s="144"/>
      <c r="G51" s="59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110"/>
      <c r="S51" s="144"/>
      <c r="T51" s="59"/>
      <c r="U51" s="50"/>
      <c r="V51" s="50"/>
      <c r="W51" s="50"/>
      <c r="X51" s="52"/>
      <c r="Y51" s="52"/>
      <c r="Z51" s="52"/>
      <c r="AA51" s="52"/>
      <c r="AB51" s="52"/>
      <c r="AC51" s="52"/>
      <c r="AD51" s="52"/>
      <c r="AE51" s="153"/>
      <c r="AF51" s="144"/>
      <c r="AG51" s="59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110"/>
      <c r="AS51" s="144"/>
    </row>
    <row r="52" spans="2:45" ht="18" thickBot="1">
      <c r="B52" s="54" t="s">
        <v>12</v>
      </c>
      <c r="C52" s="75" t="s">
        <v>167</v>
      </c>
      <c r="D52" s="76" t="s">
        <v>169</v>
      </c>
      <c r="E52" s="107" t="s">
        <v>169</v>
      </c>
      <c r="F52" s="145"/>
      <c r="G52" s="61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113"/>
      <c r="S52" s="145"/>
      <c r="T52" s="61"/>
      <c r="U52" s="55"/>
      <c r="V52" s="55"/>
      <c r="W52" s="55"/>
      <c r="X52" s="56"/>
      <c r="Y52" s="56"/>
      <c r="Z52" s="56"/>
      <c r="AA52" s="56"/>
      <c r="AB52" s="56"/>
      <c r="AC52" s="56"/>
      <c r="AD52" s="56"/>
      <c r="AE52" s="155"/>
      <c r="AF52" s="145"/>
      <c r="AG52" s="61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113"/>
      <c r="AS52" s="145"/>
    </row>
    <row r="53" spans="2:45">
      <c r="AQ53"/>
    </row>
    <row r="54" spans="2:45">
      <c r="AQ54"/>
    </row>
    <row r="55" spans="2:45">
      <c r="AQ55"/>
    </row>
    <row r="56" spans="2:45">
      <c r="AQ56"/>
    </row>
    <row r="57" spans="2:45">
      <c r="AQ57"/>
    </row>
    <row r="58" spans="2:45">
      <c r="AQ58"/>
    </row>
    <row r="59" spans="2:45">
      <c r="AQ59"/>
    </row>
    <row r="60" spans="2:45">
      <c r="AQ60"/>
    </row>
    <row r="61" spans="2:45">
      <c r="AQ61"/>
    </row>
    <row r="62" spans="2:45">
      <c r="AQ62"/>
    </row>
    <row r="63" spans="2:45">
      <c r="AQ63"/>
    </row>
    <row r="64" spans="2:45">
      <c r="AQ64"/>
    </row>
    <row r="65" spans="43:43">
      <c r="AQ65"/>
    </row>
    <row r="66" spans="43:43">
      <c r="AQ66"/>
    </row>
    <row r="67" spans="43:43">
      <c r="AQ67"/>
    </row>
    <row r="68" spans="43:43">
      <c r="AQ68"/>
    </row>
    <row r="69" spans="43:43">
      <c r="AQ69"/>
    </row>
    <row r="70" spans="43:43">
      <c r="AQ70"/>
    </row>
    <row r="71" spans="43:43">
      <c r="AQ71"/>
    </row>
    <row r="72" spans="43:43">
      <c r="AQ72"/>
    </row>
    <row r="73" spans="43:43">
      <c r="AQ7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23"/>
  <sheetViews>
    <sheetView showGridLines="0" zoomScale="85" zoomScaleNormal="85" workbookViewId="0">
      <selection activeCell="D7" sqref="D7"/>
    </sheetView>
  </sheetViews>
  <sheetFormatPr defaultRowHeight="17.399999999999999"/>
  <cols>
    <col min="1" max="1" width="1.59765625" customWidth="1"/>
    <col min="2" max="5" width="15.59765625" style="48" customWidth="1"/>
    <col min="6" max="7" width="50.59765625" style="48" customWidth="1"/>
    <col min="8" max="9" width="35.59765625" style="48" customWidth="1"/>
  </cols>
  <sheetData>
    <row r="1" spans="2:9">
      <c r="B1" s="28" t="s">
        <v>15</v>
      </c>
      <c r="C1" s="28"/>
      <c r="D1" s="29"/>
      <c r="E1" s="29"/>
    </row>
    <row r="2" spans="2:9">
      <c r="B2" s="17" t="s">
        <v>16</v>
      </c>
      <c r="C2" s="18"/>
      <c r="D2" s="19"/>
      <c r="E2" s="19"/>
      <c r="F2" s="172"/>
    </row>
    <row r="3" spans="2:9">
      <c r="B3" s="20" t="s">
        <v>314</v>
      </c>
      <c r="C3" s="15"/>
      <c r="D3" s="16"/>
      <c r="E3" s="16"/>
      <c r="F3" s="173"/>
    </row>
    <row r="4" spans="2:9">
      <c r="B4" s="20" t="s">
        <v>315</v>
      </c>
      <c r="C4" s="15"/>
      <c r="D4" s="16"/>
      <c r="E4" s="16"/>
      <c r="F4" s="173"/>
    </row>
    <row r="5" spans="2:9">
      <c r="B5" s="20" t="s">
        <v>316</v>
      </c>
      <c r="C5" s="15"/>
      <c r="D5" s="16"/>
      <c r="E5" s="16"/>
      <c r="F5" s="173"/>
    </row>
    <row r="6" spans="2:9">
      <c r="B6" s="21" t="s">
        <v>317</v>
      </c>
      <c r="C6" s="22"/>
      <c r="D6" s="23"/>
      <c r="E6" s="23"/>
      <c r="F6" s="174"/>
    </row>
    <row r="7" spans="2:9" ht="18" thickBot="1"/>
    <row r="8" spans="2:9">
      <c r="B8" s="245" t="s">
        <v>11</v>
      </c>
      <c r="C8" s="247" t="s">
        <v>290</v>
      </c>
      <c r="D8" s="247" t="s">
        <v>291</v>
      </c>
      <c r="E8" s="247" t="s">
        <v>292</v>
      </c>
      <c r="F8" s="249" t="s">
        <v>305</v>
      </c>
      <c r="G8" s="250"/>
      <c r="H8" s="250" t="s">
        <v>308</v>
      </c>
      <c r="I8" s="253"/>
    </row>
    <row r="9" spans="2:9" ht="18" thickBot="1">
      <c r="B9" s="246"/>
      <c r="C9" s="248"/>
      <c r="D9" s="248"/>
      <c r="E9" s="248"/>
      <c r="F9" s="207" t="s">
        <v>288</v>
      </c>
      <c r="G9" s="207" t="s">
        <v>289</v>
      </c>
      <c r="H9" s="207" t="s">
        <v>303</v>
      </c>
      <c r="I9" s="217" t="s">
        <v>304</v>
      </c>
    </row>
    <row r="10" spans="2:9" ht="86.25" customHeight="1" thickBot="1">
      <c r="B10" s="211" t="s">
        <v>230</v>
      </c>
      <c r="C10" s="212" t="s">
        <v>309</v>
      </c>
      <c r="D10" s="213" t="s">
        <v>309</v>
      </c>
      <c r="E10" s="213" t="s">
        <v>309</v>
      </c>
      <c r="F10" s="214" t="s">
        <v>328</v>
      </c>
      <c r="G10" s="214"/>
      <c r="H10" s="254" t="s">
        <v>307</v>
      </c>
      <c r="I10" s="255"/>
    </row>
    <row r="11" spans="2:9">
      <c r="B11" s="62" t="str">
        <f>'1-2.(B형)IS'!B13</f>
        <v>그룹사명</v>
      </c>
      <c r="C11" s="77" t="str">
        <f>'1-2.(B형)IS'!C13</f>
        <v>매출</v>
      </c>
      <c r="D11" s="78" t="str">
        <f>'1-2.(B형)IS'!D13</f>
        <v>합계</v>
      </c>
      <c r="E11" s="78" t="str">
        <f>'1-2.(B형)IS'!E13</f>
        <v>합계</v>
      </c>
      <c r="F11" s="208" t="s">
        <v>313</v>
      </c>
      <c r="G11" s="209"/>
      <c r="H11" s="210"/>
      <c r="I11" s="221"/>
    </row>
    <row r="12" spans="2:9">
      <c r="B12" s="53" t="str">
        <f>'1-2.(B형)IS'!B14</f>
        <v>그룹사명</v>
      </c>
      <c r="C12" s="73" t="str">
        <f>'1-2.(B형)IS'!C14</f>
        <v>매출</v>
      </c>
      <c r="D12" s="74" t="str">
        <f>'1-2.(B형)IS'!D14</f>
        <v>Business Model 1</v>
      </c>
      <c r="E12" s="74" t="str">
        <f>'1-2.(B형)IS'!E14</f>
        <v>Business Model 1</v>
      </c>
      <c r="F12" s="201" t="s">
        <v>310</v>
      </c>
      <c r="G12" s="202"/>
      <c r="H12" s="171"/>
      <c r="I12" s="218"/>
    </row>
    <row r="13" spans="2:9">
      <c r="B13" s="53" t="str">
        <f>'1-2.(B형)IS'!B15</f>
        <v>그룹사명</v>
      </c>
      <c r="C13" s="73" t="str">
        <f>'1-2.(B형)IS'!C15</f>
        <v>매출</v>
      </c>
      <c r="D13" s="74" t="str">
        <f>'1-2.(B형)IS'!D15</f>
        <v>Business Model 2</v>
      </c>
      <c r="E13" s="74" t="str">
        <f>'1-2.(B형)IS'!E15</f>
        <v>Business Model 2</v>
      </c>
      <c r="F13" s="201" t="s">
        <v>312</v>
      </c>
      <c r="G13" s="202"/>
      <c r="H13" s="171"/>
      <c r="I13" s="218"/>
    </row>
    <row r="14" spans="2:9">
      <c r="B14" s="53" t="str">
        <f>'1-2.(B형)IS'!B16</f>
        <v>그룹사명</v>
      </c>
      <c r="C14" s="73" t="str">
        <f>'1-2.(B형)IS'!C16</f>
        <v>매출</v>
      </c>
      <c r="D14" s="74" t="str">
        <f>'1-2.(B형)IS'!D16</f>
        <v>Business Model 3</v>
      </c>
      <c r="E14" s="74" t="str">
        <f>'1-2.(B형)IS'!E16</f>
        <v>Business Model 3</v>
      </c>
      <c r="F14" s="201" t="s">
        <v>311</v>
      </c>
      <c r="G14" s="202"/>
      <c r="H14" s="171"/>
      <c r="I14" s="218"/>
    </row>
    <row r="15" spans="2:9">
      <c r="B15" s="53" t="str">
        <f>'1-2.(B형)IS'!B17</f>
        <v>그룹사명</v>
      </c>
      <c r="C15" s="73" t="str">
        <f>'1-2.(B형)IS'!C17</f>
        <v>매출</v>
      </c>
      <c r="D15" s="74" t="str">
        <f>'1-2.(B형)IS'!D17</f>
        <v>…</v>
      </c>
      <c r="E15" s="74" t="str">
        <f>'1-2.(B형)IS'!E17</f>
        <v>…</v>
      </c>
      <c r="F15" s="170"/>
      <c r="G15" s="170"/>
      <c r="H15" s="171"/>
      <c r="I15" s="218"/>
    </row>
    <row r="16" spans="2:9" ht="15.75" customHeight="1">
      <c r="B16" s="53" t="str">
        <f>'1-2.(B형)IS'!B18</f>
        <v>그룹사명</v>
      </c>
      <c r="C16" s="79" t="str">
        <f>'1-2.(B형)IS'!C18</f>
        <v>직접비</v>
      </c>
      <c r="D16" s="80" t="str">
        <f>'1-2.(B형)IS'!D18</f>
        <v>합계</v>
      </c>
      <c r="E16" s="80" t="str">
        <f>'1-2.(B형)IS'!E18</f>
        <v>합계</v>
      </c>
      <c r="F16" s="170"/>
      <c r="G16" s="170"/>
      <c r="H16" s="171"/>
      <c r="I16" s="218"/>
    </row>
    <row r="17" spans="2:9">
      <c r="B17" s="53" t="str">
        <f>'1-2.(B형)IS'!B39</f>
        <v>그룹사명</v>
      </c>
      <c r="C17" s="175" t="str">
        <f>'1-2.(B형)IS'!C39</f>
        <v>공헌이익</v>
      </c>
      <c r="D17" s="176" t="str">
        <f>'1-2.(B형)IS'!D39</f>
        <v>합계</v>
      </c>
      <c r="E17" s="176" t="str">
        <f>'1-2.(B형)IS'!E39</f>
        <v>합계</v>
      </c>
      <c r="F17" s="170"/>
      <c r="G17" s="170"/>
      <c r="H17" s="171"/>
      <c r="I17" s="218"/>
    </row>
    <row r="18" spans="2:9">
      <c r="B18" s="53" t="str">
        <f>'1-2.(B형)IS'!B40</f>
        <v>그룹사명</v>
      </c>
      <c r="C18" s="175" t="str">
        <f>'1-2.(B형)IS'!C40</f>
        <v>공헌이익</v>
      </c>
      <c r="D18" s="176" t="str">
        <f>'1-2.(B형)IS'!D40</f>
        <v>Business Model 1</v>
      </c>
      <c r="E18" s="176" t="str">
        <f>'1-2.(B형)IS'!E40</f>
        <v>Business Model 1</v>
      </c>
      <c r="F18" s="170"/>
      <c r="G18" s="170"/>
      <c r="H18" s="171"/>
      <c r="I18" s="218"/>
    </row>
    <row r="19" spans="2:9">
      <c r="B19" s="53" t="str">
        <f>'1-2.(B형)IS'!B41</f>
        <v>그룹사명</v>
      </c>
      <c r="C19" s="175" t="str">
        <f>'1-2.(B형)IS'!C41</f>
        <v>공헌이익</v>
      </c>
      <c r="D19" s="176" t="str">
        <f>'1-2.(B형)IS'!D41</f>
        <v>Business Model 2</v>
      </c>
      <c r="E19" s="176" t="str">
        <f>'1-2.(B형)IS'!E41</f>
        <v>Business Model 2</v>
      </c>
      <c r="F19" s="170"/>
      <c r="G19" s="170"/>
      <c r="H19" s="171"/>
      <c r="I19" s="218"/>
    </row>
    <row r="20" spans="2:9">
      <c r="B20" s="53" t="str">
        <f>'1-2.(B형)IS'!B42</f>
        <v>그룹사명</v>
      </c>
      <c r="C20" s="175" t="str">
        <f>'1-2.(B형)IS'!C42</f>
        <v>공헌이익</v>
      </c>
      <c r="D20" s="176" t="str">
        <f>'1-2.(B형)IS'!D42</f>
        <v>Business Model 3</v>
      </c>
      <c r="E20" s="176" t="str">
        <f>'1-2.(B형)IS'!E42</f>
        <v>Business Model 3</v>
      </c>
      <c r="F20" s="170"/>
      <c r="G20" s="170"/>
      <c r="H20" s="171"/>
      <c r="I20" s="218"/>
    </row>
    <row r="21" spans="2:9">
      <c r="B21" s="53" t="str">
        <f>'1-2.(B형)IS'!B43</f>
        <v>그룹사명</v>
      </c>
      <c r="C21" s="175" t="str">
        <f>'1-2.(B형)IS'!C43</f>
        <v>공헌이익</v>
      </c>
      <c r="D21" s="176" t="str">
        <f>'1-2.(B형)IS'!D43</f>
        <v>…</v>
      </c>
      <c r="E21" s="176" t="str">
        <f>'1-2.(B형)IS'!E43</f>
        <v>…</v>
      </c>
      <c r="F21" s="170"/>
      <c r="G21" s="170"/>
      <c r="H21" s="171"/>
      <c r="I21" s="218"/>
    </row>
    <row r="22" spans="2:9">
      <c r="B22" s="53" t="str">
        <f>'1-2.(B형)IS'!B44</f>
        <v>그룹사명</v>
      </c>
      <c r="C22" s="79" t="str">
        <f>'1-2.(B형)IS'!C44</f>
        <v>간접비</v>
      </c>
      <c r="D22" s="80" t="str">
        <f>'1-2.(B형)IS'!D44</f>
        <v>합계</v>
      </c>
      <c r="E22" s="80" t="str">
        <f>'1-2.(B형)IS'!E44</f>
        <v>합계</v>
      </c>
      <c r="F22" s="170"/>
      <c r="G22" s="170"/>
      <c r="H22" s="171"/>
      <c r="I22" s="218"/>
    </row>
    <row r="23" spans="2:9" ht="18" thickBot="1">
      <c r="B23" s="54" t="str">
        <f>'1-2.(B형)IS'!B49</f>
        <v>그룹사명</v>
      </c>
      <c r="C23" s="222" t="str">
        <f>'1-2.(B형)IS'!C49</f>
        <v>영업이익</v>
      </c>
      <c r="D23" s="223" t="str">
        <f>'1-2.(B형)IS'!D49</f>
        <v>합계</v>
      </c>
      <c r="E23" s="223" t="str">
        <f>'1-2.(B형)IS'!E49</f>
        <v>합계</v>
      </c>
      <c r="F23" s="224"/>
      <c r="G23" s="224"/>
      <c r="H23" s="219"/>
      <c r="I23" s="220"/>
    </row>
  </sheetData>
  <mergeCells count="7">
    <mergeCell ref="B8:B9"/>
    <mergeCell ref="H8:I8"/>
    <mergeCell ref="F8:G8"/>
    <mergeCell ref="H10:I10"/>
    <mergeCell ref="E8:E9"/>
    <mergeCell ref="D8:D9"/>
    <mergeCell ref="C8:C9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AW57"/>
  <sheetViews>
    <sheetView showGridLines="0" zoomScale="85" zoomScaleNormal="85" workbookViewId="0">
      <selection activeCell="F4" sqref="F4"/>
    </sheetView>
  </sheetViews>
  <sheetFormatPr defaultRowHeight="17.399999999999999"/>
  <cols>
    <col min="2" max="2" width="10.59765625" customWidth="1"/>
    <col min="3" max="3" width="20.8984375" customWidth="1"/>
    <col min="4" max="4" width="23.5" customWidth="1"/>
    <col min="5" max="7" width="9.3984375" customWidth="1"/>
    <col min="8" max="17" width="9.3984375" style="33" customWidth="1"/>
    <col min="18" max="46" width="9.3984375" customWidth="1"/>
  </cols>
  <sheetData>
    <row r="2" spans="2:49" ht="19.2">
      <c r="B2" s="257" t="s">
        <v>318</v>
      </c>
      <c r="C2" s="257"/>
      <c r="D2" s="185"/>
      <c r="E2" s="185"/>
      <c r="F2" s="185"/>
      <c r="G2" s="185"/>
      <c r="H2" s="185"/>
      <c r="I2" s="185"/>
      <c r="J2" s="185"/>
      <c r="K2" s="185"/>
      <c r="L2" s="185"/>
      <c r="M2" s="257" t="s">
        <v>26</v>
      </c>
      <c r="N2" s="257"/>
      <c r="O2" s="185"/>
      <c r="P2" s="185"/>
      <c r="Q2" s="185"/>
      <c r="R2" s="185"/>
      <c r="S2" s="185"/>
      <c r="T2" s="185"/>
      <c r="U2" s="185"/>
    </row>
    <row r="3" spans="2:49" ht="19.2">
      <c r="B3" s="186" t="s">
        <v>320</v>
      </c>
      <c r="C3" s="187"/>
      <c r="D3" s="188"/>
      <c r="E3" s="188"/>
      <c r="F3" s="188"/>
      <c r="G3" s="188"/>
      <c r="H3" s="188"/>
      <c r="I3" s="188"/>
      <c r="J3" s="188"/>
      <c r="K3" s="189"/>
      <c r="L3" s="185"/>
      <c r="M3" s="198" t="s">
        <v>24</v>
      </c>
      <c r="N3" s="188"/>
      <c r="O3" s="188"/>
      <c r="P3" s="188"/>
      <c r="Q3" s="188"/>
      <c r="R3" s="188"/>
      <c r="S3" s="188"/>
      <c r="T3" s="189"/>
      <c r="U3" s="185"/>
    </row>
    <row r="4" spans="2:49" ht="19.2">
      <c r="B4" s="190" t="s">
        <v>319</v>
      </c>
      <c r="C4" s="191"/>
      <c r="D4" s="192"/>
      <c r="E4" s="192"/>
      <c r="F4" s="192"/>
      <c r="G4" s="192"/>
      <c r="H4" s="192"/>
      <c r="I4" s="192"/>
      <c r="J4" s="192"/>
      <c r="K4" s="193"/>
      <c r="L4" s="185"/>
      <c r="M4" s="199" t="s">
        <v>25</v>
      </c>
      <c r="N4" s="192"/>
      <c r="O4" s="192"/>
      <c r="P4" s="192"/>
      <c r="Q4" s="192"/>
      <c r="R4" s="192"/>
      <c r="S4" s="192"/>
      <c r="T4" s="193"/>
      <c r="U4" s="185"/>
    </row>
    <row r="5" spans="2:49" ht="19.2">
      <c r="B5" s="190" t="s">
        <v>283</v>
      </c>
      <c r="C5" s="191"/>
      <c r="D5" s="192"/>
      <c r="E5" s="192"/>
      <c r="F5" s="192"/>
      <c r="G5" s="192"/>
      <c r="H5" s="192"/>
      <c r="I5" s="192"/>
      <c r="J5" s="192"/>
      <c r="K5" s="193"/>
      <c r="L5" s="185"/>
      <c r="M5" s="199" t="s">
        <v>27</v>
      </c>
      <c r="N5" s="192"/>
      <c r="O5" s="192"/>
      <c r="P5" s="192"/>
      <c r="Q5" s="192"/>
      <c r="R5" s="192"/>
      <c r="S5" s="192"/>
      <c r="T5" s="193"/>
      <c r="U5" s="185"/>
    </row>
    <row r="6" spans="2:49" ht="19.2">
      <c r="B6" s="190" t="s">
        <v>296</v>
      </c>
      <c r="C6" s="191"/>
      <c r="D6" s="192"/>
      <c r="E6" s="192"/>
      <c r="F6" s="192"/>
      <c r="G6" s="192"/>
      <c r="H6" s="192"/>
      <c r="I6" s="192"/>
      <c r="J6" s="192"/>
      <c r="K6" s="193"/>
      <c r="L6" s="185"/>
      <c r="M6" s="199" t="s">
        <v>28</v>
      </c>
      <c r="N6" s="192"/>
      <c r="O6" s="192"/>
      <c r="P6" s="192"/>
      <c r="Q6" s="192"/>
      <c r="R6" s="192"/>
      <c r="S6" s="192"/>
      <c r="T6" s="193"/>
      <c r="U6" s="185"/>
    </row>
    <row r="7" spans="2:49" ht="19.2">
      <c r="B7" s="194" t="s">
        <v>287</v>
      </c>
      <c r="C7" s="195"/>
      <c r="D7" s="196"/>
      <c r="E7" s="196"/>
      <c r="F7" s="196"/>
      <c r="G7" s="196"/>
      <c r="H7" s="196"/>
      <c r="I7" s="196"/>
      <c r="J7" s="196"/>
      <c r="K7" s="197"/>
      <c r="L7" s="185"/>
      <c r="M7" s="200" t="s">
        <v>142</v>
      </c>
      <c r="N7" s="196"/>
      <c r="O7" s="196"/>
      <c r="P7" s="196"/>
      <c r="Q7" s="196"/>
      <c r="R7" s="196"/>
      <c r="S7" s="196"/>
      <c r="T7" s="197"/>
      <c r="U7" s="185"/>
    </row>
    <row r="8" spans="2:49" ht="18" thickBot="1">
      <c r="D8" s="41" t="s">
        <v>137</v>
      </c>
      <c r="E8" s="41" t="s">
        <v>137</v>
      </c>
      <c r="F8" s="41" t="s">
        <v>137</v>
      </c>
      <c r="G8" s="41" t="s">
        <v>137</v>
      </c>
      <c r="H8" s="41" t="s">
        <v>137</v>
      </c>
      <c r="I8" s="41" t="s">
        <v>137</v>
      </c>
      <c r="J8" s="41" t="s">
        <v>137</v>
      </c>
      <c r="K8" s="41" t="s">
        <v>137</v>
      </c>
      <c r="L8" s="41" t="s">
        <v>137</v>
      </c>
      <c r="M8" s="41" t="s">
        <v>137</v>
      </c>
      <c r="N8" s="41" t="s">
        <v>137</v>
      </c>
      <c r="O8" s="41" t="s">
        <v>137</v>
      </c>
      <c r="P8" s="41" t="s">
        <v>137</v>
      </c>
      <c r="Q8" s="41" t="s">
        <v>137</v>
      </c>
      <c r="R8" s="41" t="s">
        <v>137</v>
      </c>
      <c r="S8" s="41" t="s">
        <v>137</v>
      </c>
      <c r="T8" s="41" t="s">
        <v>137</v>
      </c>
      <c r="U8" s="41" t="s">
        <v>137</v>
      </c>
      <c r="V8" s="41" t="s">
        <v>137</v>
      </c>
      <c r="W8" s="41" t="s">
        <v>137</v>
      </c>
      <c r="X8" s="41" t="s">
        <v>137</v>
      </c>
      <c r="Y8" s="41" t="s">
        <v>137</v>
      </c>
      <c r="Z8" s="41" t="s">
        <v>137</v>
      </c>
      <c r="AA8" s="41" t="s">
        <v>137</v>
      </c>
      <c r="AB8" s="41" t="s">
        <v>137</v>
      </c>
      <c r="AC8" s="41" t="s">
        <v>137</v>
      </c>
      <c r="AD8" s="42" t="s">
        <v>138</v>
      </c>
      <c r="AE8" s="42" t="s">
        <v>138</v>
      </c>
      <c r="AF8" s="42" t="s">
        <v>138</v>
      </c>
      <c r="AG8" s="42" t="s">
        <v>138</v>
      </c>
      <c r="AH8" s="42" t="s">
        <v>138</v>
      </c>
      <c r="AI8" s="42" t="s">
        <v>138</v>
      </c>
      <c r="AJ8" s="42" t="s">
        <v>138</v>
      </c>
      <c r="AK8" s="42" t="s">
        <v>138</v>
      </c>
      <c r="AL8" s="42" t="s">
        <v>138</v>
      </c>
      <c r="AM8" s="42" t="s">
        <v>138</v>
      </c>
      <c r="AN8" s="42" t="s">
        <v>138</v>
      </c>
      <c r="AO8" s="42" t="s">
        <v>138</v>
      </c>
      <c r="AS8" s="34" t="s">
        <v>13</v>
      </c>
      <c r="AU8" s="34" t="s">
        <v>13</v>
      </c>
    </row>
    <row r="9" spans="2:49" ht="19.8" thickBot="1">
      <c r="B9" s="128" t="s">
        <v>11</v>
      </c>
      <c r="C9" s="165" t="s">
        <v>170</v>
      </c>
      <c r="D9" s="129" t="s">
        <v>10</v>
      </c>
      <c r="E9" s="130" t="s">
        <v>272</v>
      </c>
      <c r="F9" s="130" t="s">
        <v>271</v>
      </c>
      <c r="G9" s="68" t="s">
        <v>23</v>
      </c>
      <c r="H9" s="68" t="s">
        <v>113</v>
      </c>
      <c r="I9" s="68" t="s">
        <v>114</v>
      </c>
      <c r="J9" s="68" t="s">
        <v>115</v>
      </c>
      <c r="K9" s="68" t="s">
        <v>116</v>
      </c>
      <c r="L9" s="68" t="s">
        <v>117</v>
      </c>
      <c r="M9" s="68" t="s">
        <v>118</v>
      </c>
      <c r="N9" s="68" t="s">
        <v>119</v>
      </c>
      <c r="O9" s="68" t="s">
        <v>120</v>
      </c>
      <c r="P9" s="68" t="s">
        <v>121</v>
      </c>
      <c r="Q9" s="68" t="s">
        <v>122</v>
      </c>
      <c r="R9" s="68" t="s">
        <v>123</v>
      </c>
      <c r="S9" s="69" t="s">
        <v>124</v>
      </c>
      <c r="T9" s="69" t="s">
        <v>125</v>
      </c>
      <c r="U9" s="69" t="s">
        <v>126</v>
      </c>
      <c r="V9" s="69" t="s">
        <v>127</v>
      </c>
      <c r="W9" s="69" t="s">
        <v>128</v>
      </c>
      <c r="X9" s="69" t="s">
        <v>129</v>
      </c>
      <c r="Y9" s="69" t="s">
        <v>130</v>
      </c>
      <c r="Z9" s="69" t="s">
        <v>131</v>
      </c>
      <c r="AA9" s="69" t="s">
        <v>132</v>
      </c>
      <c r="AB9" s="69" t="s">
        <v>133</v>
      </c>
      <c r="AC9" s="69" t="s">
        <v>134</v>
      </c>
      <c r="AD9" s="69" t="s">
        <v>135</v>
      </c>
      <c r="AE9" s="70" t="s">
        <v>124</v>
      </c>
      <c r="AF9" s="70" t="s">
        <v>125</v>
      </c>
      <c r="AG9" s="70" t="s">
        <v>126</v>
      </c>
      <c r="AH9" s="70" t="s">
        <v>127</v>
      </c>
      <c r="AI9" s="70" t="s">
        <v>128</v>
      </c>
      <c r="AJ9" s="70" t="s">
        <v>129</v>
      </c>
      <c r="AK9" s="70" t="s">
        <v>130</v>
      </c>
      <c r="AL9" s="70" t="s">
        <v>131</v>
      </c>
      <c r="AM9" s="70" t="s">
        <v>132</v>
      </c>
      <c r="AN9" s="70" t="s">
        <v>133</v>
      </c>
      <c r="AO9" s="70" t="s">
        <v>134</v>
      </c>
      <c r="AP9" s="70" t="s">
        <v>135</v>
      </c>
      <c r="AQ9" s="72" t="s">
        <v>22</v>
      </c>
      <c r="AR9" s="72" t="s">
        <v>22</v>
      </c>
      <c r="AS9" s="72" t="s">
        <v>139</v>
      </c>
      <c r="AT9" s="72" t="s">
        <v>139</v>
      </c>
      <c r="AU9" s="72" t="s">
        <v>140</v>
      </c>
      <c r="AV9" s="72" t="s">
        <v>140</v>
      </c>
      <c r="AW9" s="71" t="s">
        <v>19</v>
      </c>
    </row>
    <row r="10" spans="2:49" ht="19.2">
      <c r="B10" s="324" t="s">
        <v>335</v>
      </c>
      <c r="C10" s="325" t="s">
        <v>301</v>
      </c>
      <c r="D10" s="326" t="s">
        <v>365</v>
      </c>
      <c r="E10" s="326"/>
      <c r="F10" s="327">
        <v>1426.44960083976</v>
      </c>
      <c r="G10" s="328">
        <v>144.55562830012121</v>
      </c>
      <c r="H10" s="328">
        <v>145.94269895322998</v>
      </c>
      <c r="I10" s="328">
        <v>140.67899169826205</v>
      </c>
      <c r="J10" s="328">
        <v>118.25571434206002</v>
      </c>
      <c r="K10" s="329">
        <v>119.05530873828889</v>
      </c>
      <c r="L10" s="329">
        <v>133.41971977202701</v>
      </c>
      <c r="M10" s="329">
        <v>135.47135303783222</v>
      </c>
      <c r="N10" s="329">
        <v>137.23022497892222</v>
      </c>
      <c r="O10" s="328">
        <v>194.85025493230864</v>
      </c>
      <c r="P10" s="328">
        <v>170.05337689975457</v>
      </c>
      <c r="Q10" s="328">
        <v>159.67752717097224</v>
      </c>
      <c r="R10" s="328">
        <v>239.08177335946777</v>
      </c>
      <c r="S10" s="330">
        <v>125.09639522484423</v>
      </c>
      <c r="T10" s="330">
        <v>191.660593929377</v>
      </c>
      <c r="U10" s="330">
        <v>162.791856692869</v>
      </c>
      <c r="V10" s="330">
        <v>165.676980278054</v>
      </c>
      <c r="W10" s="123"/>
      <c r="X10" s="123"/>
      <c r="Y10" s="123"/>
      <c r="Z10" s="123"/>
      <c r="AA10" s="122"/>
      <c r="AB10" s="122"/>
      <c r="AC10" s="122"/>
      <c r="AD10" s="122"/>
      <c r="AE10" s="328">
        <v>141.9722356637555</v>
      </c>
      <c r="AF10" s="328">
        <v>124.11953442815172</v>
      </c>
      <c r="AG10" s="328">
        <v>141.9722356637555</v>
      </c>
      <c r="AH10" s="328">
        <v>162.80038710529325</v>
      </c>
      <c r="AI10" s="331">
        <v>180.65308834089703</v>
      </c>
      <c r="AJ10" s="331">
        <v>201.48123978243481</v>
      </c>
      <c r="AK10" s="331">
        <v>141.9722356637555</v>
      </c>
      <c r="AL10" s="331">
        <v>162.80038710529325</v>
      </c>
      <c r="AM10" s="328">
        <v>180.65308834089703</v>
      </c>
      <c r="AN10" s="328">
        <v>180.65308834089703</v>
      </c>
      <c r="AO10" s="328">
        <v>180.65308834089703</v>
      </c>
      <c r="AP10" s="328">
        <v>222.3093912239726</v>
      </c>
      <c r="AQ10" s="124">
        <f>T10/S10-1</f>
        <v>0.532103251935377</v>
      </c>
      <c r="AR10" s="124">
        <f>T10-S10</f>
        <v>66.564198704532771</v>
      </c>
      <c r="AS10" s="124">
        <f>T10/H10-1</f>
        <v>0.31325921271880941</v>
      </c>
      <c r="AT10" s="124">
        <f>T10-H10</f>
        <v>45.717894976147022</v>
      </c>
      <c r="AU10" s="124">
        <f>SUM(S10:T10)/SUM(G10:H10)-1</f>
        <v>9.0391783488547262E-2</v>
      </c>
      <c r="AV10" s="124">
        <f>SUM(S10:T10)-SUM(G10:H10)</f>
        <v>26.258661900870038</v>
      </c>
      <c r="AW10" s="332"/>
    </row>
    <row r="11" spans="2:49" ht="19.2">
      <c r="B11" s="333" t="s">
        <v>335</v>
      </c>
      <c r="C11" s="334" t="s">
        <v>301</v>
      </c>
      <c r="D11" s="335" t="s">
        <v>366</v>
      </c>
      <c r="E11" s="336">
        <v>30.4652472</v>
      </c>
      <c r="F11" s="336">
        <v>67.429397804000004</v>
      </c>
      <c r="G11" s="337">
        <v>24.782637579999999</v>
      </c>
      <c r="H11" s="337">
        <v>9.6086460299999992</v>
      </c>
      <c r="I11" s="337">
        <v>5.0034407400000003</v>
      </c>
      <c r="J11" s="337">
        <v>14.326000000000001</v>
      </c>
      <c r="K11" s="338">
        <v>8.577</v>
      </c>
      <c r="L11" s="338">
        <v>3.75</v>
      </c>
      <c r="M11" s="338">
        <v>4.1885262699999997</v>
      </c>
      <c r="N11" s="338">
        <v>5.41802136</v>
      </c>
      <c r="O11" s="337">
        <v>10.14377556</v>
      </c>
      <c r="P11" s="337">
        <v>5.5536849400000001</v>
      </c>
      <c r="Q11" s="337">
        <v>16.791049579999999</v>
      </c>
      <c r="R11" s="337">
        <v>8.4517896199999996</v>
      </c>
      <c r="S11" s="339">
        <v>2.2038182399999999</v>
      </c>
      <c r="T11" s="339">
        <v>3.2355167499999999</v>
      </c>
      <c r="U11" s="339">
        <v>5.3782654140000004</v>
      </c>
      <c r="V11" s="339">
        <v>2.5377685099999998</v>
      </c>
      <c r="W11" s="40"/>
      <c r="X11" s="40"/>
      <c r="Y11" s="40"/>
      <c r="Z11" s="40"/>
      <c r="AA11" s="39"/>
      <c r="AB11" s="39"/>
      <c r="AC11" s="39"/>
      <c r="AD11" s="39"/>
      <c r="AE11" s="337">
        <v>8.0584429895637513</v>
      </c>
      <c r="AF11" s="337">
        <v>8.0584429895637513</v>
      </c>
      <c r="AG11" s="337">
        <v>8.3331626369352421</v>
      </c>
      <c r="AH11" s="337">
        <v>7.8752965579827574</v>
      </c>
      <c r="AI11" s="340">
        <v>9.3770972969469106</v>
      </c>
      <c r="AJ11" s="340">
        <v>9.8624353406365461</v>
      </c>
      <c r="AK11" s="340">
        <v>10.41187463537953</v>
      </c>
      <c r="AL11" s="340">
        <v>14.001544694367018</v>
      </c>
      <c r="AM11" s="337">
        <v>14.184691125948012</v>
      </c>
      <c r="AN11" s="337">
        <v>15.384300252803525</v>
      </c>
      <c r="AO11" s="337">
        <v>16.061942049653204</v>
      </c>
      <c r="AP11" s="337">
        <v>19.660769430219744</v>
      </c>
      <c r="AQ11" s="43">
        <f t="shared" ref="AQ11:AQ13" si="0">T11/S11-1</f>
        <v>0.4681413790277007</v>
      </c>
      <c r="AR11" s="43">
        <f t="shared" ref="AR11:AR13" si="1">T11-S11</f>
        <v>1.03169851</v>
      </c>
      <c r="AS11" s="43">
        <f t="shared" ref="AS11:AS13" si="2">T11/H11-1</f>
        <v>-0.66327027347056933</v>
      </c>
      <c r="AT11" s="43">
        <f t="shared" ref="AT11:AT13" si="3">T11-H11</f>
        <v>-6.3731292799999988</v>
      </c>
      <c r="AU11" s="43">
        <f t="shared" ref="AU11:AU13" si="4">SUM(S11:T11)/SUM(G11:H11)-1</f>
        <v>-0.84183972160846021</v>
      </c>
      <c r="AV11" s="43">
        <f t="shared" ref="AV11:AV13" si="5">SUM(S11:T11)-SUM(G11:H11)</f>
        <v>-28.951948620000003</v>
      </c>
      <c r="AW11" s="341"/>
    </row>
    <row r="12" spans="2:49" ht="19.2">
      <c r="B12" s="333" t="s">
        <v>335</v>
      </c>
      <c r="C12" s="334" t="s">
        <v>301</v>
      </c>
      <c r="D12" s="335" t="s">
        <v>367</v>
      </c>
      <c r="E12" s="337"/>
      <c r="F12" s="337">
        <v>0</v>
      </c>
      <c r="G12" s="337">
        <v>0</v>
      </c>
      <c r="H12" s="337">
        <v>1.2737396299999999</v>
      </c>
      <c r="I12" s="337">
        <v>2.1498617699999998</v>
      </c>
      <c r="J12" s="337">
        <v>3.8468316499999999</v>
      </c>
      <c r="K12" s="338">
        <v>4.8152329600000003</v>
      </c>
      <c r="L12" s="338">
        <v>10.616907599999999</v>
      </c>
      <c r="M12" s="338">
        <v>25.870193070909089</v>
      </c>
      <c r="N12" s="338">
        <v>24.950908913636365</v>
      </c>
      <c r="O12" s="337">
        <v>29.09679204</v>
      </c>
      <c r="P12" s="337">
        <v>21.35027247</v>
      </c>
      <c r="Q12" s="337">
        <v>21.180219099999999</v>
      </c>
      <c r="R12" s="337">
        <v>23.5281488</v>
      </c>
      <c r="S12" s="339">
        <v>37.7555543</v>
      </c>
      <c r="T12" s="339">
        <v>22.6516254</v>
      </c>
      <c r="U12" s="339">
        <v>25.1559715</v>
      </c>
      <c r="V12" s="339">
        <v>24.621710119999999</v>
      </c>
      <c r="W12" s="40"/>
      <c r="X12" s="40"/>
      <c r="Y12" s="40"/>
      <c r="Z12" s="40"/>
      <c r="AA12" s="39"/>
      <c r="AB12" s="39"/>
      <c r="AC12" s="39"/>
      <c r="AD12" s="39"/>
      <c r="AE12" s="337">
        <v>35.105566281750313</v>
      </c>
      <c r="AF12" s="337">
        <v>26.076055744797287</v>
      </c>
      <c r="AG12" s="337">
        <v>35.105566281750313</v>
      </c>
      <c r="AH12" s="337">
        <v>42.419620641271393</v>
      </c>
      <c r="AI12" s="340">
        <v>37.874661286849452</v>
      </c>
      <c r="AJ12" s="340">
        <v>34.844688383901499</v>
      </c>
      <c r="AK12" s="340">
        <v>40.783805093604514</v>
      </c>
      <c r="AL12" s="340">
        <v>49.677861704837063</v>
      </c>
      <c r="AM12" s="337">
        <v>52.940566112325421</v>
      </c>
      <c r="AN12" s="337">
        <v>45.616127646535226</v>
      </c>
      <c r="AO12" s="337">
        <v>45.616127646535226</v>
      </c>
      <c r="AP12" s="337">
        <v>53.939353175842264</v>
      </c>
      <c r="AQ12" s="43">
        <f t="shared" si="0"/>
        <v>-0.40004521665836068</v>
      </c>
      <c r="AR12" s="43">
        <f t="shared" si="1"/>
        <v>-15.1039289</v>
      </c>
      <c r="AS12" s="43">
        <f t="shared" si="2"/>
        <v>16.783560208454848</v>
      </c>
      <c r="AT12" s="43">
        <f t="shared" si="3"/>
        <v>21.377885769999999</v>
      </c>
      <c r="AU12" s="43">
        <f t="shared" si="4"/>
        <v>46.425061038573482</v>
      </c>
      <c r="AV12" s="43">
        <f t="shared" si="5"/>
        <v>59.133440069999999</v>
      </c>
      <c r="AW12" s="341"/>
    </row>
    <row r="13" spans="2:49" ht="19.8" thickBot="1">
      <c r="B13" s="342" t="s">
        <v>335</v>
      </c>
      <c r="C13" s="343" t="s">
        <v>301</v>
      </c>
      <c r="D13" s="344" t="s">
        <v>368</v>
      </c>
      <c r="E13" s="345">
        <v>259.84690554482</v>
      </c>
      <c r="F13" s="345">
        <v>236.91965337632726</v>
      </c>
      <c r="G13" s="346">
        <v>18.297099370000002</v>
      </c>
      <c r="H13" s="346">
        <v>18.77194454</v>
      </c>
      <c r="I13" s="346">
        <v>20.3327968354</v>
      </c>
      <c r="J13" s="346">
        <v>21.8477960092</v>
      </c>
      <c r="K13" s="347">
        <v>19.809723393200002</v>
      </c>
      <c r="L13" s="347">
        <v>19.8191060298</v>
      </c>
      <c r="M13" s="347">
        <v>23.073766800100003</v>
      </c>
      <c r="N13" s="347">
        <v>21.903638354999998</v>
      </c>
      <c r="O13" s="346">
        <v>27.825377400000001</v>
      </c>
      <c r="P13" s="346">
        <v>27.499435819999999</v>
      </c>
      <c r="Q13" s="346">
        <v>37.351125689</v>
      </c>
      <c r="R13" s="346">
        <v>34.389291440000001</v>
      </c>
      <c r="S13" s="348">
        <v>24.191970179600002</v>
      </c>
      <c r="T13" s="348">
        <v>25.517126574999999</v>
      </c>
      <c r="U13" s="348">
        <v>25.399109559999999</v>
      </c>
      <c r="V13" s="348">
        <v>23.14</v>
      </c>
      <c r="W13" s="126"/>
      <c r="X13" s="126"/>
      <c r="Y13" s="126"/>
      <c r="Z13" s="126"/>
      <c r="AA13" s="125"/>
      <c r="AB13" s="125"/>
      <c r="AC13" s="125"/>
      <c r="AD13" s="125"/>
      <c r="AE13" s="346">
        <v>23.123111539697849</v>
      </c>
      <c r="AF13" s="346">
        <v>23.030536804885894</v>
      </c>
      <c r="AG13" s="346">
        <v>27.557441337190618</v>
      </c>
      <c r="AH13" s="346">
        <v>26.048473159755705</v>
      </c>
      <c r="AI13" s="349">
        <v>27.727161684345873</v>
      </c>
      <c r="AJ13" s="349">
        <v>27.989456766313086</v>
      </c>
      <c r="AK13" s="349">
        <v>25.011636129861785</v>
      </c>
      <c r="AL13" s="349">
        <v>24.3944712311154</v>
      </c>
      <c r="AM13" s="346">
        <v>26.008357441337189</v>
      </c>
      <c r="AN13" s="346">
        <v>26.585406621665062</v>
      </c>
      <c r="AO13" s="346">
        <v>30.297653487624554</v>
      </c>
      <c r="AP13" s="346">
        <v>32.22629379620701</v>
      </c>
      <c r="AQ13" s="127">
        <f t="shared" si="0"/>
        <v>5.4776704235417917E-2</v>
      </c>
      <c r="AR13" s="127">
        <f t="shared" si="1"/>
        <v>1.325156395399997</v>
      </c>
      <c r="AS13" s="127">
        <f t="shared" si="2"/>
        <v>0.35932249962848006</v>
      </c>
      <c r="AT13" s="127">
        <f t="shared" si="3"/>
        <v>6.7451820349999991</v>
      </c>
      <c r="AU13" s="127">
        <f t="shared" si="4"/>
        <v>0.34098675097444642</v>
      </c>
      <c r="AV13" s="127">
        <f t="shared" si="5"/>
        <v>12.640052844599992</v>
      </c>
      <c r="AW13" s="350"/>
    </row>
    <row r="15" spans="2:49">
      <c r="B15" s="30"/>
      <c r="C15" s="28"/>
      <c r="D15" s="36" t="s">
        <v>273</v>
      </c>
      <c r="F15" s="33"/>
      <c r="G15" s="33"/>
      <c r="I15" s="36" t="s">
        <v>42</v>
      </c>
      <c r="M15" s="37" t="s">
        <v>57</v>
      </c>
      <c r="Q15" s="38" t="s">
        <v>67</v>
      </c>
      <c r="R15" s="38"/>
      <c r="S15" s="38"/>
      <c r="T15" s="37"/>
      <c r="U15" s="37" t="s">
        <v>93</v>
      </c>
      <c r="V15" s="33"/>
    </row>
    <row r="16" spans="2:49">
      <c r="B16" s="31"/>
      <c r="C16" s="31"/>
      <c r="D16" s="258" t="s">
        <v>9</v>
      </c>
      <c r="E16" s="258"/>
      <c r="F16" s="258"/>
      <c r="G16" s="258"/>
      <c r="I16" s="258" t="s">
        <v>9</v>
      </c>
      <c r="J16" s="258"/>
      <c r="K16" s="258"/>
      <c r="M16" s="263" t="s">
        <v>9</v>
      </c>
      <c r="N16" s="263"/>
      <c r="O16" s="263"/>
      <c r="Q16" s="263" t="s">
        <v>9</v>
      </c>
      <c r="R16" s="263"/>
      <c r="S16" s="263"/>
      <c r="U16" s="263" t="s">
        <v>9</v>
      </c>
      <c r="V16" s="263"/>
      <c r="X16" s="38" t="s">
        <v>107</v>
      </c>
    </row>
    <row r="17" spans="2:27" ht="27" customHeight="1">
      <c r="B17" s="30"/>
      <c r="C17" s="30"/>
      <c r="D17" s="256" t="s">
        <v>282</v>
      </c>
      <c r="E17" s="256"/>
      <c r="F17" s="256" t="s">
        <v>276</v>
      </c>
      <c r="G17" s="256"/>
      <c r="I17" s="259" t="s">
        <v>29</v>
      </c>
      <c r="J17" s="256" t="s">
        <v>30</v>
      </c>
      <c r="K17" s="256"/>
      <c r="L17" s="45"/>
      <c r="M17" s="262" t="s">
        <v>43</v>
      </c>
      <c r="N17" s="256" t="s">
        <v>44</v>
      </c>
      <c r="O17" s="256"/>
      <c r="P17" s="45"/>
      <c r="Q17" s="256" t="s">
        <v>58</v>
      </c>
      <c r="R17" s="256" t="s">
        <v>59</v>
      </c>
      <c r="S17" s="256"/>
      <c r="T17" s="44"/>
      <c r="U17" s="262" t="s">
        <v>86</v>
      </c>
      <c r="V17" s="262"/>
      <c r="X17" s="263" t="s">
        <v>9</v>
      </c>
      <c r="Y17" s="263"/>
    </row>
    <row r="18" spans="2:27">
      <c r="D18" s="256"/>
      <c r="E18" s="256"/>
      <c r="F18" s="256" t="s">
        <v>274</v>
      </c>
      <c r="G18" s="256"/>
      <c r="I18" s="260"/>
      <c r="J18" s="256" t="s">
        <v>31</v>
      </c>
      <c r="K18" s="256"/>
      <c r="L18" s="45"/>
      <c r="M18" s="262"/>
      <c r="N18" s="256" t="s">
        <v>45</v>
      </c>
      <c r="O18" s="256"/>
      <c r="P18" s="45"/>
      <c r="Q18" s="256"/>
      <c r="R18" s="256" t="s">
        <v>60</v>
      </c>
      <c r="S18" s="256"/>
      <c r="T18" s="44"/>
      <c r="U18" s="262" t="s">
        <v>87</v>
      </c>
      <c r="V18" s="262"/>
      <c r="X18" s="262" t="s">
        <v>94</v>
      </c>
      <c r="Y18" s="262"/>
    </row>
    <row r="19" spans="2:27">
      <c r="D19" s="256"/>
      <c r="E19" s="256"/>
      <c r="F19" s="256" t="s">
        <v>275</v>
      </c>
      <c r="G19" s="256"/>
      <c r="I19" s="260"/>
      <c r="J19" s="256" t="s">
        <v>32</v>
      </c>
      <c r="K19" s="256"/>
      <c r="L19" s="45"/>
      <c r="M19" s="262" t="s">
        <v>46</v>
      </c>
      <c r="N19" s="256" t="s">
        <v>47</v>
      </c>
      <c r="O19" s="256"/>
      <c r="P19" s="45"/>
      <c r="Q19" s="256"/>
      <c r="R19" s="256" t="s">
        <v>61</v>
      </c>
      <c r="S19" s="256"/>
      <c r="T19" s="44"/>
      <c r="U19" s="262" t="s">
        <v>88</v>
      </c>
      <c r="V19" s="262"/>
      <c r="X19" s="262" t="s">
        <v>95</v>
      </c>
      <c r="Y19" s="262"/>
    </row>
    <row r="20" spans="2:27" ht="40.5" customHeight="1">
      <c r="D20" s="264" t="s">
        <v>281</v>
      </c>
      <c r="E20" s="264"/>
      <c r="F20" s="256" t="s">
        <v>277</v>
      </c>
      <c r="G20" s="256"/>
      <c r="I20" s="260"/>
      <c r="J20" s="256" t="s">
        <v>31</v>
      </c>
      <c r="K20" s="256"/>
      <c r="L20" s="45"/>
      <c r="M20" s="262"/>
      <c r="N20" s="256" t="s">
        <v>48</v>
      </c>
      <c r="O20" s="256"/>
      <c r="P20" s="45"/>
      <c r="Q20" s="256"/>
      <c r="R20" s="256" t="s">
        <v>62</v>
      </c>
      <c r="S20" s="256"/>
      <c r="T20" s="44"/>
      <c r="U20" s="262" t="s">
        <v>89</v>
      </c>
      <c r="V20" s="262"/>
      <c r="X20" s="262" t="s">
        <v>96</v>
      </c>
      <c r="Y20" s="262"/>
    </row>
    <row r="21" spans="2:27" ht="16.5" customHeight="1">
      <c r="D21" s="264"/>
      <c r="E21" s="264"/>
      <c r="F21" s="256" t="s">
        <v>278</v>
      </c>
      <c r="G21" s="256"/>
      <c r="I21" s="261"/>
      <c r="J21" s="256" t="s">
        <v>33</v>
      </c>
      <c r="K21" s="256"/>
      <c r="L21" s="45"/>
      <c r="M21" s="262"/>
      <c r="N21" s="256" t="s">
        <v>49</v>
      </c>
      <c r="O21" s="256"/>
      <c r="P21" s="45"/>
      <c r="Q21" s="256" t="s">
        <v>63</v>
      </c>
      <c r="R21" s="256" t="s">
        <v>59</v>
      </c>
      <c r="S21" s="256"/>
      <c r="T21" s="44"/>
      <c r="U21" s="262" t="s">
        <v>90</v>
      </c>
      <c r="V21" s="262"/>
      <c r="X21" s="262" t="s">
        <v>97</v>
      </c>
      <c r="Y21" s="262"/>
    </row>
    <row r="22" spans="2:27" ht="16.5" customHeight="1">
      <c r="D22" s="264"/>
      <c r="E22" s="264"/>
      <c r="F22" s="256" t="s">
        <v>279</v>
      </c>
      <c r="G22" s="256"/>
      <c r="I22" s="256" t="s">
        <v>34</v>
      </c>
      <c r="J22" s="256" t="s">
        <v>35</v>
      </c>
      <c r="K22" s="256"/>
      <c r="L22" s="45"/>
      <c r="M22" s="262"/>
      <c r="N22" s="256" t="s">
        <v>50</v>
      </c>
      <c r="O22" s="256"/>
      <c r="P22" s="45"/>
      <c r="Q22" s="256"/>
      <c r="R22" s="256" t="s">
        <v>62</v>
      </c>
      <c r="S22" s="256"/>
      <c r="T22" s="44"/>
      <c r="U22" s="262" t="s">
        <v>91</v>
      </c>
      <c r="V22" s="262"/>
      <c r="X22" s="262" t="s">
        <v>106</v>
      </c>
      <c r="Y22" s="262"/>
    </row>
    <row r="23" spans="2:27">
      <c r="D23" s="264" t="s">
        <v>286</v>
      </c>
      <c r="E23" s="264"/>
      <c r="F23" s="256" t="s">
        <v>280</v>
      </c>
      <c r="G23" s="256"/>
      <c r="I23" s="256"/>
      <c r="J23" s="256" t="s">
        <v>36</v>
      </c>
      <c r="K23" s="256"/>
      <c r="L23" s="45"/>
      <c r="M23" s="262"/>
      <c r="N23" s="256" t="s">
        <v>51</v>
      </c>
      <c r="O23" s="256"/>
      <c r="P23" s="45"/>
      <c r="Q23" s="256" t="s">
        <v>64</v>
      </c>
      <c r="R23" s="256" t="s">
        <v>65</v>
      </c>
      <c r="S23" s="256"/>
      <c r="T23" s="44"/>
      <c r="U23" s="45"/>
      <c r="V23" s="45"/>
      <c r="X23" s="262" t="s">
        <v>98</v>
      </c>
      <c r="Y23" s="262"/>
    </row>
    <row r="24" spans="2:27">
      <c r="I24" s="256" t="s">
        <v>37</v>
      </c>
      <c r="J24" s="256" t="s">
        <v>38</v>
      </c>
      <c r="K24" s="256"/>
      <c r="L24" s="45"/>
      <c r="M24" s="262" t="s">
        <v>52</v>
      </c>
      <c r="N24" s="256" t="s">
        <v>53</v>
      </c>
      <c r="O24" s="256"/>
      <c r="P24" s="45"/>
      <c r="Q24" s="256"/>
      <c r="R24" s="256" t="s">
        <v>66</v>
      </c>
      <c r="S24" s="256"/>
      <c r="T24" s="44"/>
      <c r="U24" s="37" t="s">
        <v>85</v>
      </c>
      <c r="V24" s="33"/>
      <c r="X24" s="262" t="s">
        <v>99</v>
      </c>
      <c r="Y24" s="262"/>
      <c r="Z24" s="44"/>
      <c r="AA24" s="45"/>
    </row>
    <row r="25" spans="2:27" ht="16.5" customHeight="1">
      <c r="D25" s="37" t="s">
        <v>79</v>
      </c>
      <c r="E25" s="33"/>
      <c r="F25" s="33"/>
      <c r="I25" s="256"/>
      <c r="J25" s="256" t="s">
        <v>39</v>
      </c>
      <c r="K25" s="256"/>
      <c r="L25" s="45"/>
      <c r="M25" s="262"/>
      <c r="N25" s="256" t="s">
        <v>54</v>
      </c>
      <c r="O25" s="256"/>
      <c r="P25" s="45"/>
      <c r="Q25" s="45"/>
      <c r="R25" s="45"/>
      <c r="S25" s="45"/>
      <c r="T25" s="45"/>
      <c r="U25" s="265" t="s">
        <v>9</v>
      </c>
      <c r="V25" s="266"/>
      <c r="X25" s="262" t="s">
        <v>100</v>
      </c>
      <c r="Y25" s="262"/>
      <c r="Z25" s="44"/>
      <c r="AA25" s="45"/>
    </row>
    <row r="26" spans="2:27" ht="16.5" customHeight="1">
      <c r="D26" s="263" t="s">
        <v>9</v>
      </c>
      <c r="E26" s="263"/>
      <c r="F26" s="263"/>
      <c r="I26" s="229" t="s">
        <v>40</v>
      </c>
      <c r="J26" s="256" t="s">
        <v>41</v>
      </c>
      <c r="K26" s="256"/>
      <c r="L26" s="45"/>
      <c r="M26" s="262"/>
      <c r="N26" s="256" t="s">
        <v>55</v>
      </c>
      <c r="O26" s="256"/>
      <c r="P26" s="45"/>
      <c r="Q26" s="37" t="s">
        <v>69</v>
      </c>
      <c r="S26" s="45"/>
      <c r="T26" s="45"/>
      <c r="U26" s="262" t="s">
        <v>80</v>
      </c>
      <c r="V26" s="262"/>
      <c r="X26" s="262" t="s">
        <v>101</v>
      </c>
      <c r="Y26" s="262"/>
      <c r="Z26" s="44"/>
      <c r="AA26" s="45"/>
    </row>
    <row r="27" spans="2:27">
      <c r="D27" s="262" t="s">
        <v>70</v>
      </c>
      <c r="E27" s="256" t="s">
        <v>71</v>
      </c>
      <c r="F27" s="256"/>
      <c r="I27" s="45"/>
      <c r="J27" s="45"/>
      <c r="K27" s="45"/>
      <c r="L27" s="45"/>
      <c r="M27" s="262"/>
      <c r="N27" s="256" t="s">
        <v>56</v>
      </c>
      <c r="O27" s="256"/>
      <c r="P27" s="45"/>
      <c r="Q27" s="258" t="s">
        <v>9</v>
      </c>
      <c r="R27" s="258"/>
      <c r="S27" s="45"/>
      <c r="T27" s="45"/>
      <c r="U27" s="262" t="s">
        <v>81</v>
      </c>
      <c r="V27" s="262"/>
      <c r="X27" s="262" t="s">
        <v>105</v>
      </c>
      <c r="Y27" s="262"/>
      <c r="Z27" s="44"/>
      <c r="AA27" s="45"/>
    </row>
    <row r="28" spans="2:27">
      <c r="D28" s="262"/>
      <c r="E28" s="256" t="s">
        <v>72</v>
      </c>
      <c r="F28" s="256"/>
      <c r="G28" s="44"/>
      <c r="I28" s="37" t="s">
        <v>369</v>
      </c>
      <c r="J28" s="45"/>
      <c r="K28" s="45"/>
      <c r="L28" s="45"/>
      <c r="M28" s="262"/>
      <c r="N28" s="256" t="s">
        <v>51</v>
      </c>
      <c r="O28" s="256"/>
      <c r="P28" s="45"/>
      <c r="Q28" s="256" t="s">
        <v>141</v>
      </c>
      <c r="R28" s="256"/>
      <c r="S28" s="45"/>
      <c r="T28" s="45"/>
      <c r="U28" s="262" t="s">
        <v>82</v>
      </c>
      <c r="V28" s="262"/>
      <c r="X28" s="262" t="s">
        <v>102</v>
      </c>
      <c r="Y28" s="262"/>
      <c r="Z28" s="44"/>
      <c r="AA28" s="45"/>
    </row>
    <row r="29" spans="2:27">
      <c r="C29" s="121"/>
      <c r="D29" s="262"/>
      <c r="E29" s="256" t="s">
        <v>73</v>
      </c>
      <c r="F29" s="256"/>
      <c r="G29" s="44"/>
      <c r="I29" s="258" t="s">
        <v>9</v>
      </c>
      <c r="J29" s="258"/>
      <c r="K29" s="45"/>
      <c r="L29" s="45"/>
      <c r="M29" s="45"/>
      <c r="N29" s="45"/>
      <c r="O29" s="45"/>
      <c r="P29" s="45"/>
      <c r="Q29" s="256" t="s">
        <v>108</v>
      </c>
      <c r="R29" s="256"/>
      <c r="S29" s="45"/>
      <c r="T29" s="45"/>
      <c r="U29" s="262" t="s">
        <v>83</v>
      </c>
      <c r="V29" s="262"/>
      <c r="X29" s="262" t="s">
        <v>103</v>
      </c>
      <c r="Y29" s="262"/>
      <c r="Z29" s="44"/>
      <c r="AA29" s="45"/>
    </row>
    <row r="30" spans="2:27">
      <c r="D30" s="262"/>
      <c r="E30" s="256" t="s">
        <v>74</v>
      </c>
      <c r="F30" s="256"/>
      <c r="G30" s="44"/>
      <c r="I30" s="256" t="s">
        <v>370</v>
      </c>
      <c r="J30" s="256"/>
      <c r="K30" s="35"/>
      <c r="Q30" s="256" t="s">
        <v>109</v>
      </c>
      <c r="R30" s="256"/>
      <c r="S30" s="45"/>
      <c r="T30" s="45"/>
      <c r="U30" s="262" t="s">
        <v>285</v>
      </c>
      <c r="V30" s="262"/>
      <c r="W30" s="44"/>
      <c r="X30" s="262" t="s">
        <v>104</v>
      </c>
      <c r="Y30" s="262"/>
      <c r="Z30" s="44"/>
      <c r="AA30" s="44"/>
    </row>
    <row r="31" spans="2:27">
      <c r="D31" s="262" t="s">
        <v>75</v>
      </c>
      <c r="E31" s="256" t="s">
        <v>71</v>
      </c>
      <c r="F31" s="256"/>
      <c r="G31" s="44"/>
      <c r="I31" s="256" t="s">
        <v>371</v>
      </c>
      <c r="J31" s="256"/>
      <c r="K31" s="35"/>
      <c r="Q31" s="256" t="s">
        <v>110</v>
      </c>
      <c r="R31" s="256"/>
      <c r="S31" s="45"/>
      <c r="T31" s="45"/>
      <c r="W31" s="44"/>
      <c r="X31" s="44"/>
      <c r="Y31" s="44"/>
      <c r="Z31" s="44"/>
      <c r="AA31" s="44"/>
    </row>
    <row r="32" spans="2:27">
      <c r="D32" s="262"/>
      <c r="E32" s="256" t="s">
        <v>76</v>
      </c>
      <c r="F32" s="256"/>
      <c r="G32" s="44"/>
      <c r="I32" s="256" t="s">
        <v>372</v>
      </c>
      <c r="J32" s="256"/>
      <c r="K32" s="46"/>
      <c r="Q32" s="256" t="s">
        <v>111</v>
      </c>
      <c r="R32" s="256"/>
      <c r="S32" s="45"/>
      <c r="T32" s="45"/>
      <c r="W32" s="44"/>
      <c r="X32" s="44"/>
      <c r="Y32" s="44"/>
      <c r="Z32" s="44"/>
      <c r="AA32" s="44"/>
    </row>
    <row r="33" spans="4:22">
      <c r="D33" s="262"/>
      <c r="E33" s="256" t="s">
        <v>77</v>
      </c>
      <c r="F33" s="256"/>
      <c r="I33" s="256" t="s">
        <v>373</v>
      </c>
      <c r="J33" s="256"/>
      <c r="K33" s="46"/>
      <c r="Q33" s="256" t="s">
        <v>112</v>
      </c>
      <c r="R33" s="256"/>
      <c r="S33" s="33"/>
      <c r="T33" s="33"/>
    </row>
    <row r="34" spans="4:22">
      <c r="K34" s="46"/>
      <c r="R34" s="33"/>
      <c r="S34" s="33"/>
      <c r="T34" s="33"/>
    </row>
    <row r="35" spans="4:22">
      <c r="K35" s="46"/>
      <c r="R35" s="33"/>
      <c r="S35" s="351"/>
      <c r="T35" s="351"/>
      <c r="U35" s="351"/>
      <c r="V35" s="352"/>
    </row>
    <row r="36" spans="4:22">
      <c r="K36" s="46"/>
      <c r="P36" s="45"/>
      <c r="Q36" s="45"/>
      <c r="R36" s="33"/>
      <c r="S36" s="351"/>
      <c r="T36" s="351"/>
      <c r="U36" s="351"/>
    </row>
    <row r="37" spans="4:22">
      <c r="K37" s="46"/>
      <c r="P37" s="45"/>
      <c r="Q37" s="45"/>
      <c r="R37" s="33"/>
      <c r="S37" s="35"/>
      <c r="V37" s="352"/>
    </row>
    <row r="38" spans="4:22">
      <c r="I38" s="45"/>
      <c r="J38" s="45"/>
      <c r="K38" s="46"/>
      <c r="P38" s="45"/>
      <c r="Q38" s="45"/>
      <c r="R38" s="33"/>
    </row>
    <row r="39" spans="4:22">
      <c r="H39"/>
      <c r="R39" s="33"/>
      <c r="S39" s="35"/>
    </row>
    <row r="40" spans="4:22">
      <c r="H40"/>
      <c r="I40"/>
      <c r="J40"/>
      <c r="K40"/>
      <c r="L40"/>
      <c r="M40"/>
      <c r="N40"/>
      <c r="O40"/>
      <c r="P40"/>
      <c r="Q40"/>
    </row>
    <row r="41" spans="4:22">
      <c r="H41"/>
      <c r="I41"/>
      <c r="J41"/>
      <c r="K41"/>
      <c r="L41"/>
      <c r="M41"/>
      <c r="N41"/>
      <c r="O41"/>
      <c r="P41"/>
      <c r="Q41"/>
    </row>
    <row r="42" spans="4:22">
      <c r="H42"/>
      <c r="I42"/>
      <c r="J42"/>
      <c r="K42"/>
      <c r="L42"/>
      <c r="M42"/>
      <c r="N42"/>
      <c r="O42"/>
      <c r="P42"/>
      <c r="Q42"/>
    </row>
    <row r="43" spans="4:22">
      <c r="H43"/>
      <c r="I43"/>
      <c r="J43"/>
      <c r="K43"/>
      <c r="L43"/>
      <c r="M43"/>
      <c r="N43"/>
      <c r="O43"/>
      <c r="P43"/>
      <c r="Q43"/>
    </row>
    <row r="44" spans="4:22" ht="16.5" customHeight="1">
      <c r="H44"/>
      <c r="I44"/>
      <c r="J44"/>
      <c r="K44"/>
      <c r="L44"/>
      <c r="M44"/>
      <c r="N44"/>
      <c r="O44"/>
      <c r="P44"/>
      <c r="Q44"/>
    </row>
    <row r="45" spans="4:22">
      <c r="H45"/>
      <c r="I45"/>
      <c r="J45"/>
      <c r="K45"/>
      <c r="L45"/>
      <c r="M45"/>
      <c r="N45"/>
      <c r="O45"/>
      <c r="P45"/>
      <c r="Q45"/>
    </row>
    <row r="46" spans="4:22">
      <c r="H46"/>
      <c r="I46"/>
      <c r="J46"/>
      <c r="K46"/>
      <c r="L46"/>
      <c r="M46"/>
      <c r="N46"/>
      <c r="O46"/>
      <c r="P46"/>
      <c r="Q46"/>
    </row>
    <row r="47" spans="4:22">
      <c r="H47"/>
      <c r="I47"/>
      <c r="J47"/>
      <c r="K47"/>
      <c r="L47"/>
      <c r="M47"/>
      <c r="N47"/>
      <c r="O47"/>
      <c r="P47"/>
      <c r="Q47"/>
    </row>
    <row r="48" spans="4:22">
      <c r="H48"/>
      <c r="I48"/>
      <c r="J48"/>
      <c r="K48"/>
      <c r="L48"/>
      <c r="M48"/>
      <c r="N48"/>
      <c r="O48"/>
      <c r="P48"/>
      <c r="Q48"/>
    </row>
    <row r="49" spans="8:17">
      <c r="H49"/>
      <c r="I49"/>
      <c r="J49"/>
      <c r="K49"/>
      <c r="L49"/>
      <c r="M49"/>
      <c r="N49"/>
      <c r="O49"/>
      <c r="P49"/>
      <c r="Q49"/>
    </row>
    <row r="50" spans="8:17">
      <c r="H50"/>
      <c r="I50"/>
      <c r="J50"/>
      <c r="K50"/>
      <c r="L50"/>
      <c r="M50"/>
      <c r="N50"/>
      <c r="O50"/>
      <c r="P50"/>
      <c r="Q50"/>
    </row>
    <row r="51" spans="8:17">
      <c r="H51"/>
      <c r="I51"/>
      <c r="J51"/>
      <c r="K51"/>
      <c r="L51"/>
      <c r="M51"/>
      <c r="N51"/>
      <c r="O51"/>
      <c r="P51"/>
      <c r="Q51"/>
    </row>
    <row r="52" spans="8:17">
      <c r="H52"/>
      <c r="I52"/>
      <c r="J52"/>
      <c r="K52"/>
      <c r="L52"/>
      <c r="M52"/>
      <c r="N52"/>
      <c r="O52"/>
      <c r="P52"/>
      <c r="Q52"/>
    </row>
    <row r="53" spans="8:17">
      <c r="H53"/>
      <c r="I53"/>
      <c r="J53"/>
      <c r="K53"/>
      <c r="L53"/>
      <c r="M53"/>
      <c r="N53"/>
      <c r="O53"/>
      <c r="P53"/>
      <c r="Q53"/>
    </row>
    <row r="54" spans="8:17">
      <c r="H54"/>
      <c r="I54"/>
      <c r="J54"/>
      <c r="K54"/>
      <c r="L54"/>
      <c r="M54"/>
      <c r="N54"/>
      <c r="O54"/>
      <c r="P54"/>
      <c r="Q54"/>
    </row>
    <row r="55" spans="8:17">
      <c r="H55"/>
      <c r="I55"/>
      <c r="J55"/>
      <c r="K55"/>
      <c r="L55"/>
      <c r="M55"/>
      <c r="N55"/>
      <c r="O55"/>
      <c r="P55"/>
      <c r="Q55"/>
    </row>
    <row r="56" spans="8:17">
      <c r="H56"/>
      <c r="I56"/>
      <c r="J56"/>
      <c r="K56"/>
      <c r="L56"/>
      <c r="M56"/>
      <c r="N56"/>
      <c r="O56"/>
      <c r="P56"/>
      <c r="Q56"/>
    </row>
    <row r="57" spans="8:17">
      <c r="H57"/>
      <c r="I57"/>
      <c r="J57"/>
      <c r="K57"/>
      <c r="L57"/>
      <c r="M57"/>
      <c r="N57"/>
      <c r="O57"/>
      <c r="P57"/>
      <c r="Q57"/>
    </row>
  </sheetData>
  <mergeCells count="104">
    <mergeCell ref="I33:J33"/>
    <mergeCell ref="Q33:R33"/>
    <mergeCell ref="I31:J31"/>
    <mergeCell ref="Q31:R31"/>
    <mergeCell ref="E32:F32"/>
    <mergeCell ref="I32:J32"/>
    <mergeCell ref="Q32:R32"/>
    <mergeCell ref="I29:J29"/>
    <mergeCell ref="Q29:R29"/>
    <mergeCell ref="U29:V29"/>
    <mergeCell ref="X29:Y29"/>
    <mergeCell ref="E30:F30"/>
    <mergeCell ref="I30:J30"/>
    <mergeCell ref="Q30:R30"/>
    <mergeCell ref="U30:V30"/>
    <mergeCell ref="X30:Y30"/>
    <mergeCell ref="N27:O27"/>
    <mergeCell ref="Q27:R27"/>
    <mergeCell ref="U27:V27"/>
    <mergeCell ref="X27:Y27"/>
    <mergeCell ref="E28:F28"/>
    <mergeCell ref="N28:O28"/>
    <mergeCell ref="Q28:R28"/>
    <mergeCell ref="U28:V28"/>
    <mergeCell ref="X28:Y28"/>
    <mergeCell ref="N25:O25"/>
    <mergeCell ref="U25:V25"/>
    <mergeCell ref="X25:Y25"/>
    <mergeCell ref="D26:F26"/>
    <mergeCell ref="J26:K26"/>
    <mergeCell ref="N26:O26"/>
    <mergeCell ref="U26:V26"/>
    <mergeCell ref="X26:Y26"/>
    <mergeCell ref="R22:S22"/>
    <mergeCell ref="U22:V22"/>
    <mergeCell ref="X22:Y22"/>
    <mergeCell ref="D23:E23"/>
    <mergeCell ref="F23:G23"/>
    <mergeCell ref="J23:K23"/>
    <mergeCell ref="N23:O23"/>
    <mergeCell ref="Q23:Q24"/>
    <mergeCell ref="R23:S23"/>
    <mergeCell ref="X23:Y23"/>
    <mergeCell ref="I24:I25"/>
    <mergeCell ref="J24:K24"/>
    <mergeCell ref="M24:M28"/>
    <mergeCell ref="N24:O24"/>
    <mergeCell ref="R24:S24"/>
    <mergeCell ref="X24:Y24"/>
    <mergeCell ref="U19:V19"/>
    <mergeCell ref="X19:Y19"/>
    <mergeCell ref="D20:E22"/>
    <mergeCell ref="F20:G20"/>
    <mergeCell ref="J20:K20"/>
    <mergeCell ref="N20:O20"/>
    <mergeCell ref="R20:S20"/>
    <mergeCell ref="U20:V20"/>
    <mergeCell ref="X20:Y20"/>
    <mergeCell ref="F21:G21"/>
    <mergeCell ref="J21:K21"/>
    <mergeCell ref="N21:O21"/>
    <mergeCell ref="Q21:Q22"/>
    <mergeCell ref="R21:S21"/>
    <mergeCell ref="U21:V21"/>
    <mergeCell ref="X21:Y21"/>
    <mergeCell ref="X17:Y17"/>
    <mergeCell ref="F18:G18"/>
    <mergeCell ref="J18:K18"/>
    <mergeCell ref="N18:O18"/>
    <mergeCell ref="R18:S18"/>
    <mergeCell ref="U18:V18"/>
    <mergeCell ref="X18:Y18"/>
    <mergeCell ref="Q16:S16"/>
    <mergeCell ref="U16:V16"/>
    <mergeCell ref="D17:E19"/>
    <mergeCell ref="F17:G17"/>
    <mergeCell ref="I17:I21"/>
    <mergeCell ref="J17:K17"/>
    <mergeCell ref="M17:M18"/>
    <mergeCell ref="N17:O17"/>
    <mergeCell ref="Q17:Q20"/>
    <mergeCell ref="R17:S17"/>
    <mergeCell ref="U17:V17"/>
    <mergeCell ref="F19:G19"/>
    <mergeCell ref="J19:K19"/>
    <mergeCell ref="M19:M23"/>
    <mergeCell ref="N19:O19"/>
    <mergeCell ref="R19:S19"/>
    <mergeCell ref="B2:C2"/>
    <mergeCell ref="D16:G16"/>
    <mergeCell ref="F22:G22"/>
    <mergeCell ref="D27:D30"/>
    <mergeCell ref="E27:F27"/>
    <mergeCell ref="E29:F29"/>
    <mergeCell ref="D31:D33"/>
    <mergeCell ref="E31:F31"/>
    <mergeCell ref="E33:F33"/>
    <mergeCell ref="M2:N2"/>
    <mergeCell ref="I16:K16"/>
    <mergeCell ref="M16:O16"/>
    <mergeCell ref="I22:I23"/>
    <mergeCell ref="J22:K22"/>
    <mergeCell ref="N22:O22"/>
    <mergeCell ref="J25:K25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H18"/>
  <sheetViews>
    <sheetView showGridLines="0" zoomScaleNormal="100" workbookViewId="0">
      <selection activeCell="B5" sqref="B5:C10"/>
    </sheetView>
  </sheetViews>
  <sheetFormatPr defaultRowHeight="17.399999999999999"/>
  <cols>
    <col min="2" max="2" width="32.5" customWidth="1"/>
    <col min="3" max="3" width="70" customWidth="1"/>
    <col min="4" max="4" width="3.3984375" customWidth="1"/>
    <col min="5" max="5" width="41.3984375" customWidth="1"/>
  </cols>
  <sheetData>
    <row r="2" spans="2:8" ht="20.399999999999999">
      <c r="B2" s="166" t="s">
        <v>306</v>
      </c>
      <c r="C2" s="167"/>
      <c r="D2" s="167"/>
      <c r="E2" s="167"/>
      <c r="F2" s="167"/>
    </row>
    <row r="3" spans="2:8" ht="10.5" customHeight="1" thickBot="1">
      <c r="B3" s="166"/>
      <c r="C3" s="167"/>
      <c r="D3" s="167"/>
      <c r="E3" s="167"/>
      <c r="F3" s="167"/>
    </row>
    <row r="4" spans="2:8" ht="18" thickBot="1">
      <c r="B4" s="270" t="s">
        <v>323</v>
      </c>
      <c r="C4" s="271"/>
      <c r="D4" s="168"/>
      <c r="E4" s="168"/>
      <c r="F4" s="167"/>
    </row>
    <row r="5" spans="2:8" ht="111" customHeight="1">
      <c r="B5" s="225" t="s">
        <v>333</v>
      </c>
      <c r="C5" s="205" t="s">
        <v>324</v>
      </c>
      <c r="D5" s="168"/>
      <c r="E5" s="168"/>
      <c r="F5" s="167"/>
    </row>
    <row r="6" spans="2:8" ht="75.599999999999994">
      <c r="B6" s="226" t="s">
        <v>334</v>
      </c>
      <c r="C6" s="206" t="s">
        <v>325</v>
      </c>
      <c r="D6" s="169"/>
      <c r="E6" s="169"/>
      <c r="F6" s="167"/>
    </row>
    <row r="7" spans="2:8" ht="18" thickBot="1">
      <c r="B7" s="168"/>
      <c r="C7" s="168"/>
      <c r="D7" s="168"/>
      <c r="E7" s="169"/>
      <c r="F7" s="167"/>
    </row>
    <row r="8" spans="2:8" ht="18" thickBot="1">
      <c r="B8" s="267" t="s">
        <v>322</v>
      </c>
      <c r="C8" s="268"/>
      <c r="D8" s="168"/>
      <c r="E8" s="168"/>
      <c r="F8" s="167"/>
    </row>
    <row r="9" spans="2:8" ht="43.2">
      <c r="B9" s="203" t="str">
        <f>B5</f>
        <v>4월성과 혹은 부진사유</v>
      </c>
      <c r="C9" s="205" t="s">
        <v>326</v>
      </c>
      <c r="D9" s="168"/>
      <c r="E9" s="269"/>
      <c r="F9" s="269"/>
      <c r="G9" s="269"/>
      <c r="H9" s="269"/>
    </row>
    <row r="10" spans="2:8" ht="21.6">
      <c r="B10" s="204" t="str">
        <f>B6</f>
        <v>5월계획 혹은 메이크업방안</v>
      </c>
      <c r="C10" s="205" t="s">
        <v>327</v>
      </c>
      <c r="D10" s="168"/>
      <c r="E10" s="269"/>
      <c r="F10" s="269"/>
      <c r="G10" s="269"/>
      <c r="H10" s="269"/>
    </row>
    <row r="11" spans="2:8">
      <c r="B11" s="168"/>
      <c r="C11" s="168"/>
      <c r="D11" s="168"/>
      <c r="E11" s="168"/>
      <c r="F11" s="167"/>
    </row>
    <row r="12" spans="2:8">
      <c r="B12" s="168"/>
      <c r="C12" s="168"/>
      <c r="D12" s="168"/>
      <c r="E12" s="168"/>
      <c r="F12" s="167"/>
    </row>
    <row r="13" spans="2:8">
      <c r="B13" s="169"/>
      <c r="C13" s="169"/>
      <c r="D13" s="169"/>
      <c r="E13" s="169"/>
      <c r="F13" s="167"/>
    </row>
    <row r="14" spans="2:8">
      <c r="B14" s="169"/>
      <c r="C14" s="169"/>
      <c r="D14" s="169"/>
      <c r="E14" s="169"/>
      <c r="F14" s="167"/>
    </row>
    <row r="15" spans="2:8">
      <c r="B15" s="167"/>
      <c r="C15" s="167"/>
      <c r="D15" s="167"/>
      <c r="E15" s="167"/>
      <c r="F15" s="167"/>
    </row>
    <row r="16" spans="2:8">
      <c r="B16" s="167"/>
      <c r="C16" s="167"/>
      <c r="D16" s="167"/>
      <c r="E16" s="167"/>
      <c r="F16" s="167"/>
    </row>
    <row r="17" spans="2:6">
      <c r="B17" s="167"/>
      <c r="C17" s="167"/>
      <c r="D17" s="167"/>
      <c r="E17" s="167"/>
      <c r="F17" s="167"/>
    </row>
    <row r="18" spans="2:6">
      <c r="B18" s="167"/>
      <c r="C18" s="167"/>
      <c r="D18" s="167"/>
      <c r="E18" s="167"/>
      <c r="F18" s="167"/>
    </row>
  </sheetData>
  <mergeCells count="3">
    <mergeCell ref="B8:C8"/>
    <mergeCell ref="E9:H10"/>
    <mergeCell ref="B4:C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zoomScale="85" zoomScaleNormal="85" workbookViewId="0">
      <selection activeCell="F28" sqref="F28"/>
    </sheetView>
  </sheetViews>
  <sheetFormatPr defaultRowHeight="17.399999999999999"/>
  <cols>
    <col min="2" max="2" width="10.59765625" customWidth="1"/>
    <col min="3" max="3" width="20.8984375" customWidth="1"/>
    <col min="4" max="5" width="14.19921875" customWidth="1"/>
  </cols>
  <sheetData>
    <row r="2" spans="2:8" ht="21.6" thickBot="1">
      <c r="B2" s="272" t="s">
        <v>293</v>
      </c>
      <c r="C2" s="272"/>
    </row>
    <row r="3" spans="2:8" ht="19.2">
      <c r="H3" s="11" t="s">
        <v>13</v>
      </c>
    </row>
    <row r="4" spans="2:8" ht="19.2">
      <c r="B4" s="1" t="s">
        <v>11</v>
      </c>
      <c r="C4" s="1" t="s">
        <v>10</v>
      </c>
      <c r="D4" s="32" t="s">
        <v>270</v>
      </c>
      <c r="E4" s="32" t="s">
        <v>284</v>
      </c>
      <c r="F4" s="12" t="s">
        <v>14</v>
      </c>
      <c r="G4" s="12" t="s">
        <v>14</v>
      </c>
      <c r="H4" s="12" t="s">
        <v>19</v>
      </c>
    </row>
    <row r="5" spans="2:8" ht="19.2">
      <c r="B5" s="5" t="s">
        <v>12</v>
      </c>
      <c r="C5" s="2" t="s">
        <v>0</v>
      </c>
      <c r="D5" s="8"/>
      <c r="E5" s="8"/>
      <c r="F5" s="13" t="e">
        <f>E5/D5-1</f>
        <v>#DIV/0!</v>
      </c>
      <c r="G5" s="14">
        <f>E5-D5</f>
        <v>0</v>
      </c>
      <c r="H5" s="24"/>
    </row>
    <row r="6" spans="2:8" ht="19.2">
      <c r="B6" s="6" t="s">
        <v>12</v>
      </c>
      <c r="C6" s="3" t="s">
        <v>1</v>
      </c>
      <c r="D6" s="9"/>
      <c r="E6" s="9"/>
      <c r="F6" s="13" t="e">
        <f t="shared" ref="F6:F13" si="0">E6/D6-1</f>
        <v>#DIV/0!</v>
      </c>
      <c r="G6" s="14">
        <f t="shared" ref="G6:G13" si="1">E6-D6</f>
        <v>0</v>
      </c>
      <c r="H6" s="25"/>
    </row>
    <row r="7" spans="2:8" ht="19.2">
      <c r="B7" s="6" t="s">
        <v>12</v>
      </c>
      <c r="C7" s="3" t="s">
        <v>2</v>
      </c>
      <c r="D7" s="9"/>
      <c r="E7" s="9"/>
      <c r="F7" s="13" t="e">
        <f t="shared" si="0"/>
        <v>#DIV/0!</v>
      </c>
      <c r="G7" s="14">
        <f t="shared" si="1"/>
        <v>0</v>
      </c>
      <c r="H7" s="25"/>
    </row>
    <row r="8" spans="2:8" ht="19.2">
      <c r="B8" s="7" t="s">
        <v>12</v>
      </c>
      <c r="C8" s="4" t="s">
        <v>3</v>
      </c>
      <c r="D8" s="10"/>
      <c r="E8" s="10"/>
      <c r="F8" s="13" t="e">
        <f t="shared" si="0"/>
        <v>#DIV/0!</v>
      </c>
      <c r="G8" s="14">
        <f t="shared" si="1"/>
        <v>0</v>
      </c>
      <c r="H8" s="26"/>
    </row>
    <row r="9" spans="2:8" ht="19.2">
      <c r="B9" s="5" t="s">
        <v>12</v>
      </c>
      <c r="C9" s="2" t="s">
        <v>4</v>
      </c>
      <c r="D9" s="8"/>
      <c r="E9" s="8"/>
      <c r="F9" s="13" t="e">
        <f t="shared" si="0"/>
        <v>#DIV/0!</v>
      </c>
      <c r="G9" s="14">
        <f t="shared" si="1"/>
        <v>0</v>
      </c>
      <c r="H9" s="24"/>
    </row>
    <row r="10" spans="2:8" ht="19.2">
      <c r="B10" s="6" t="s">
        <v>12</v>
      </c>
      <c r="C10" s="3" t="s">
        <v>5</v>
      </c>
      <c r="D10" s="9"/>
      <c r="E10" s="9"/>
      <c r="F10" s="13" t="e">
        <f t="shared" si="0"/>
        <v>#DIV/0!</v>
      </c>
      <c r="G10" s="14">
        <f t="shared" si="1"/>
        <v>0</v>
      </c>
      <c r="H10" s="25"/>
    </row>
    <row r="11" spans="2:8" ht="19.2">
      <c r="B11" s="6" t="s">
        <v>12</v>
      </c>
      <c r="C11" s="3" t="s">
        <v>6</v>
      </c>
      <c r="D11" s="9"/>
      <c r="E11" s="9"/>
      <c r="F11" s="13" t="e">
        <f t="shared" si="0"/>
        <v>#DIV/0!</v>
      </c>
      <c r="G11" s="14">
        <f t="shared" si="1"/>
        <v>0</v>
      </c>
      <c r="H11" s="27"/>
    </row>
    <row r="12" spans="2:8" ht="19.2">
      <c r="B12" s="6" t="s">
        <v>12</v>
      </c>
      <c r="C12" s="3" t="s">
        <v>7</v>
      </c>
      <c r="D12" s="9"/>
      <c r="E12" s="9"/>
      <c r="F12" s="13" t="e">
        <f t="shared" si="0"/>
        <v>#DIV/0!</v>
      </c>
      <c r="G12" s="14">
        <f t="shared" si="1"/>
        <v>0</v>
      </c>
      <c r="H12" s="27"/>
    </row>
    <row r="13" spans="2:8" ht="19.2">
      <c r="B13" s="7" t="s">
        <v>12</v>
      </c>
      <c r="C13" s="4" t="s">
        <v>8</v>
      </c>
      <c r="D13" s="10"/>
      <c r="E13" s="10"/>
      <c r="F13" s="132" t="e">
        <f t="shared" si="0"/>
        <v>#DIV/0!</v>
      </c>
      <c r="G13" s="133">
        <f t="shared" si="1"/>
        <v>0</v>
      </c>
      <c r="H13" s="131"/>
    </row>
    <row r="15" spans="2:8">
      <c r="B15" s="28" t="s">
        <v>15</v>
      </c>
      <c r="C15" s="28"/>
      <c r="D15" s="29"/>
      <c r="E15" s="29"/>
    </row>
    <row r="16" spans="2:8">
      <c r="B16" s="17" t="s">
        <v>16</v>
      </c>
      <c r="C16" s="18"/>
      <c r="D16" s="19"/>
      <c r="E16" s="19"/>
    </row>
    <row r="17" spans="2:5">
      <c r="B17" s="20" t="s">
        <v>17</v>
      </c>
      <c r="C17" s="15"/>
      <c r="D17" s="16"/>
      <c r="E17" s="16"/>
    </row>
    <row r="18" spans="2:5">
      <c r="B18" s="20" t="s">
        <v>21</v>
      </c>
      <c r="C18" s="15"/>
      <c r="D18" s="16"/>
      <c r="E18" s="16"/>
    </row>
    <row r="19" spans="2:5">
      <c r="B19" s="20" t="s">
        <v>20</v>
      </c>
      <c r="C19" s="15"/>
      <c r="D19" s="16"/>
      <c r="E19" s="16"/>
    </row>
    <row r="20" spans="2:5">
      <c r="B20" s="21" t="s">
        <v>18</v>
      </c>
      <c r="C20" s="22"/>
      <c r="D20" s="23"/>
      <c r="E20" s="23"/>
    </row>
    <row r="21" spans="2:5">
      <c r="B21" s="30"/>
      <c r="C21" s="30"/>
      <c r="D21" s="30"/>
      <c r="E21" s="30"/>
    </row>
    <row r="22" spans="2:5">
      <c r="B22" s="30"/>
      <c r="C22" s="28"/>
      <c r="D22" s="29"/>
      <c r="E22" s="29"/>
    </row>
    <row r="23" spans="2:5">
      <c r="B23" s="31"/>
      <c r="C23" s="31"/>
      <c r="D23" s="30"/>
      <c r="E23" s="30"/>
    </row>
    <row r="24" spans="2:5">
      <c r="B24" s="30"/>
      <c r="C24" s="30"/>
      <c r="D24" s="30"/>
      <c r="E24" s="30"/>
    </row>
  </sheetData>
  <mergeCells count="1">
    <mergeCell ref="B2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1-1.(A형)요약</vt:lpstr>
      <vt:lpstr>1-1.(A형)IS</vt:lpstr>
      <vt:lpstr>1-1.(A형)IS실적분석</vt:lpstr>
      <vt:lpstr>1-2(B형)요약</vt:lpstr>
      <vt:lpstr>1-2.(B형)IS</vt:lpstr>
      <vt:lpstr>1-2.(B형)IS실적분석</vt:lpstr>
      <vt:lpstr>2.주요사업지표</vt:lpstr>
      <vt:lpstr>3.현안사항</vt:lpstr>
      <vt:lpstr>4.BS(연단위)</vt:lpstr>
      <vt:lpstr>4.실적분석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vdilcadmin</dc:creator>
  <cp:lastModifiedBy>최지환</cp:lastModifiedBy>
  <dcterms:created xsi:type="dcterms:W3CDTF">2022-03-02T00:28:11Z</dcterms:created>
  <dcterms:modified xsi:type="dcterms:W3CDTF">2022-05-12T01:23:10Z</dcterms:modified>
</cp:coreProperties>
</file>