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576" windowHeight="8016"/>
  </bookViews>
  <sheets>
    <sheet name="MP" sheetId="1" r:id="rId1"/>
  </sheets>
  <definedNames>
    <definedName name="_xlnm.Print_Area" localSheetId="0">MP!$L$1:$X$76</definedName>
  </definedNames>
  <calcPr calcId="145621"/>
</workbook>
</file>

<file path=xl/calcChain.xml><?xml version="1.0" encoding="utf-8"?>
<calcChain xmlns="http://schemas.openxmlformats.org/spreadsheetml/2006/main">
  <c r="I103" i="1" l="1"/>
  <c r="J103" i="1" s="1"/>
  <c r="H122" i="1" s="1"/>
  <c r="I102" i="1"/>
  <c r="J102" i="1" s="1"/>
  <c r="H121" i="1" s="1"/>
  <c r="I101" i="1"/>
  <c r="J101" i="1" s="1"/>
  <c r="H120" i="1" s="1"/>
  <c r="I100" i="1"/>
  <c r="J100" i="1" s="1"/>
  <c r="H119" i="1" s="1"/>
  <c r="I99" i="1"/>
  <c r="J99" i="1" s="1"/>
  <c r="H118" i="1" s="1"/>
  <c r="I98" i="1"/>
  <c r="J98" i="1" s="1"/>
  <c r="H117" i="1" s="1"/>
  <c r="I97" i="1"/>
  <c r="J97" i="1" s="1"/>
  <c r="H116" i="1" s="1"/>
  <c r="I96" i="1"/>
  <c r="J96" i="1" s="1"/>
  <c r="H115" i="1" s="1"/>
  <c r="H96" i="1"/>
  <c r="H99" i="1" s="1"/>
  <c r="F115" i="1" s="1"/>
  <c r="G96" i="1"/>
  <c r="G99" i="1" s="1"/>
  <c r="D115" i="1" s="1"/>
  <c r="F96" i="1"/>
  <c r="F99" i="1" s="1"/>
  <c r="B115" i="1" s="1"/>
  <c r="E96" i="1"/>
  <c r="E99" i="1" s="1"/>
  <c r="J109" i="1" s="1"/>
  <c r="D96" i="1"/>
  <c r="D99" i="1" s="1"/>
  <c r="H109" i="1" s="1"/>
  <c r="C96" i="1"/>
  <c r="C99" i="1" s="1"/>
  <c r="F109" i="1" s="1"/>
  <c r="B96" i="1"/>
  <c r="B99" i="1" s="1"/>
  <c r="D109" i="1" s="1"/>
  <c r="A96" i="1"/>
  <c r="A99" i="1" s="1"/>
  <c r="B109" i="1" s="1"/>
  <c r="I95" i="1"/>
  <c r="J95" i="1" s="1"/>
  <c r="H114" i="1" s="1"/>
  <c r="H95" i="1"/>
  <c r="H98" i="1" s="1"/>
  <c r="F114" i="1" s="1"/>
  <c r="G95" i="1"/>
  <c r="G98" i="1" s="1"/>
  <c r="D114" i="1" s="1"/>
  <c r="F95" i="1"/>
  <c r="F98" i="1" s="1"/>
  <c r="B114" i="1" s="1"/>
  <c r="E95" i="1"/>
  <c r="E98" i="1" s="1"/>
  <c r="J108" i="1" s="1"/>
  <c r="D95" i="1"/>
  <c r="D98" i="1" s="1"/>
  <c r="H108" i="1" s="1"/>
  <c r="C95" i="1"/>
  <c r="C98" i="1" s="1"/>
  <c r="F108" i="1" s="1"/>
  <c r="B95" i="1"/>
  <c r="B98" i="1" s="1"/>
  <c r="D108" i="1" s="1"/>
  <c r="A95" i="1"/>
  <c r="A98" i="1" s="1"/>
  <c r="B108" i="1" s="1"/>
  <c r="I94" i="1"/>
  <c r="H94" i="1"/>
  <c r="H97" i="1" s="1"/>
  <c r="F113" i="1" s="1"/>
  <c r="G94" i="1"/>
  <c r="G97" i="1" s="1"/>
  <c r="D113" i="1" s="1"/>
  <c r="F94" i="1"/>
  <c r="F97" i="1" s="1"/>
  <c r="B113" i="1" s="1"/>
  <c r="E94" i="1"/>
  <c r="E97" i="1" s="1"/>
  <c r="J107" i="1" s="1"/>
  <c r="D94" i="1"/>
  <c r="D97" i="1" s="1"/>
  <c r="H107" i="1" s="1"/>
  <c r="C94" i="1"/>
  <c r="C97" i="1" s="1"/>
  <c r="F107" i="1" s="1"/>
  <c r="B94" i="1"/>
  <c r="B97" i="1" s="1"/>
  <c r="D107" i="1" s="1"/>
  <c r="A94" i="1"/>
  <c r="A97" i="1" s="1"/>
  <c r="B107" i="1" s="1"/>
  <c r="I93" i="1"/>
  <c r="J94" i="1" s="1"/>
  <c r="H113" i="1" s="1"/>
  <c r="H93" i="1"/>
  <c r="G93" i="1"/>
  <c r="F93" i="1"/>
  <c r="E93" i="1"/>
  <c r="D93" i="1"/>
  <c r="C93" i="1"/>
  <c r="B93" i="1"/>
  <c r="A93" i="1"/>
  <c r="P66" i="1"/>
</calcChain>
</file>

<file path=xl/sharedStrings.xml><?xml version="1.0" encoding="utf-8"?>
<sst xmlns="http://schemas.openxmlformats.org/spreadsheetml/2006/main" count="563" uniqueCount="45">
  <si>
    <t xml:space="preserve">MP_Timely Commencement of lecture sessions and engagement for complete duration </t>
  </si>
  <si>
    <t>Interaction with students regarding the subject taught and query-handling during lectures</t>
  </si>
  <si>
    <t>Number of numerical problems solved/case studies and practical applications discussed</t>
  </si>
  <si>
    <t>Effective use of board and legibility of writing</t>
  </si>
  <si>
    <t>Audibility and overall command on verbal communication</t>
  </si>
  <si>
    <t>Command on the subject taught</t>
  </si>
  <si>
    <t>Use of audio / visuals aids (e.g. OHP slides, LCD projector, PA system, charts, models etc)</t>
  </si>
  <si>
    <t>Percentage of  total syllabus covered at the time of giving feedback</t>
  </si>
  <si>
    <t>Evaluation of the faculty in the scale of 1-10</t>
  </si>
  <si>
    <t>Frequently</t>
  </si>
  <si>
    <t>Good</t>
  </si>
  <si>
    <t>Above 90%</t>
  </si>
  <si>
    <t>K.J. Somaiya College of Engineering, Mumbai-77</t>
  </si>
  <si>
    <t>(Autonomous College of Engineering affiliated to University of Mumbai)</t>
  </si>
  <si>
    <t>Satisfactory</t>
  </si>
  <si>
    <t xml:space="preserve">Computer Engineering Department </t>
  </si>
  <si>
    <t xml:space="preserve">2017-2018 (EVEN Semester) Faculty Feedback Report </t>
  </si>
  <si>
    <t>Name of Faculty: Prof. Mansi Kambli</t>
  </si>
  <si>
    <t>Name of Course: MP</t>
  </si>
  <si>
    <t>Year/Sem.</t>
  </si>
  <si>
    <t>S Y Btech</t>
  </si>
  <si>
    <t>Division</t>
  </si>
  <si>
    <t>A</t>
  </si>
  <si>
    <t>70 – 90 %</t>
  </si>
  <si>
    <t>Occasionally</t>
  </si>
  <si>
    <t>Never</t>
  </si>
  <si>
    <t>Needs improvement</t>
  </si>
  <si>
    <t>Below 70%</t>
  </si>
  <si>
    <t xml:space="preserve">Faculty Evaluation </t>
  </si>
  <si>
    <t>Additional suggestions/feedback if any:</t>
  </si>
  <si>
    <t>can be more professional</t>
  </si>
  <si>
    <t>more practical experiments during lecture</t>
  </si>
  <si>
    <t>More interaction should be done with students.</t>
  </si>
  <si>
    <t>Scale</t>
  </si>
  <si>
    <t>Q.1</t>
  </si>
  <si>
    <t>Q.2</t>
  </si>
  <si>
    <t>Q.3</t>
  </si>
  <si>
    <t>Q.4</t>
  </si>
  <si>
    <t>Q.5</t>
  </si>
  <si>
    <t xml:space="preserve"> </t>
  </si>
  <si>
    <t>Q.6</t>
  </si>
  <si>
    <t>Q.7</t>
  </si>
  <si>
    <t>Q.8</t>
  </si>
  <si>
    <t>Q.9</t>
  </si>
  <si>
    <t>70-90%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</si>
</sst>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24"/>
      <name val="Times New Roman"/>
      <family val="1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1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Timely commencement of lecture sessions and engagement for complete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MP!$A$107:$A$109</c:f>
              <c:strCache>
                <c:ptCount val="3"/>
                <c:pt idx="0">
                  <c:v>Frequently</c:v>
                </c:pt>
                <c:pt idx="1">
                  <c:v>Occasionally</c:v>
                </c:pt>
                <c:pt idx="2">
                  <c:v>Never</c:v>
                </c:pt>
              </c:strCache>
            </c:strRef>
          </c:cat>
          <c:val>
            <c:numRef>
              <c:f>MP!$B$107:$B$109</c:f>
              <c:numCache>
                <c:formatCode>0.00</c:formatCode>
                <c:ptCount val="3"/>
                <c:pt idx="0">
                  <c:v>77.777777777777786</c:v>
                </c:pt>
                <c:pt idx="1">
                  <c:v>17.460317460317459</c:v>
                </c:pt>
                <c:pt idx="2">
                  <c:v>4.7619047619047619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63904"/>
        <c:axId val="56765440"/>
      </c:barChart>
      <c:catAx>
        <c:axId val="567639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6765440"/>
        <c:crosses val="autoZero"/>
        <c:auto val="1"/>
        <c:lblAlgn val="ctr"/>
        <c:lblOffset val="100"/>
        <c:noMultiLvlLbl val="1"/>
      </c:catAx>
      <c:valAx>
        <c:axId val="5676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7639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Number of numerical problem solved/case studies and practical applications discussed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MP!$E$107:$E$109</c:f>
              <c:strCache>
                <c:ptCount val="3"/>
                <c:pt idx="0">
                  <c:v>Good</c:v>
                </c:pt>
                <c:pt idx="1">
                  <c:v>Satisfactory</c:v>
                </c:pt>
                <c:pt idx="2">
                  <c:v>Needs improvement</c:v>
                </c:pt>
              </c:strCache>
            </c:strRef>
          </c:cat>
          <c:val>
            <c:numRef>
              <c:f>MP!$F$107:$F$109</c:f>
              <c:numCache>
                <c:formatCode>0.00</c:formatCode>
                <c:ptCount val="3"/>
                <c:pt idx="0">
                  <c:v>58.730158730158735</c:v>
                </c:pt>
                <c:pt idx="1">
                  <c:v>30.158730158730158</c:v>
                </c:pt>
                <c:pt idx="2">
                  <c:v>11.111111111111111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29120"/>
        <c:axId val="58630912"/>
      </c:barChart>
      <c:catAx>
        <c:axId val="586291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8630912"/>
        <c:crosses val="autoZero"/>
        <c:auto val="1"/>
        <c:lblAlgn val="ctr"/>
        <c:lblOffset val="100"/>
        <c:noMultiLvlLbl val="1"/>
      </c:catAx>
      <c:valAx>
        <c:axId val="5863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86291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Effective use of board and legibility of writing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MP!$G$107:$G$109</c:f>
              <c:strCache>
                <c:ptCount val="3"/>
                <c:pt idx="0">
                  <c:v>Good</c:v>
                </c:pt>
                <c:pt idx="1">
                  <c:v>Satisfactory</c:v>
                </c:pt>
                <c:pt idx="2">
                  <c:v>Needs improvement</c:v>
                </c:pt>
              </c:strCache>
            </c:strRef>
          </c:cat>
          <c:val>
            <c:numRef>
              <c:f>MP!$H$107:$H$109</c:f>
              <c:numCache>
                <c:formatCode>0.00</c:formatCode>
                <c:ptCount val="3"/>
                <c:pt idx="0">
                  <c:v>57.142857142857139</c:v>
                </c:pt>
                <c:pt idx="1">
                  <c:v>33.333333333333329</c:v>
                </c:pt>
                <c:pt idx="2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43200"/>
        <c:axId val="58644736"/>
      </c:barChart>
      <c:catAx>
        <c:axId val="586432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8644736"/>
        <c:crosses val="autoZero"/>
        <c:auto val="1"/>
        <c:lblAlgn val="ctr"/>
        <c:lblOffset val="100"/>
        <c:noMultiLvlLbl val="1"/>
      </c:catAx>
      <c:valAx>
        <c:axId val="5864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86432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Audibility and overall command on verbal communication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MP!$I$107:$I$109</c:f>
              <c:strCache>
                <c:ptCount val="3"/>
                <c:pt idx="0">
                  <c:v>Good</c:v>
                </c:pt>
                <c:pt idx="1">
                  <c:v>Satisfactory</c:v>
                </c:pt>
                <c:pt idx="2">
                  <c:v>Needs improvement</c:v>
                </c:pt>
              </c:strCache>
            </c:strRef>
          </c:cat>
          <c:val>
            <c:numRef>
              <c:f>MP!$J$107:$J$109</c:f>
              <c:numCache>
                <c:formatCode>0.00</c:formatCode>
                <c:ptCount val="3"/>
                <c:pt idx="0">
                  <c:v>68.253968253968253</c:v>
                </c:pt>
                <c:pt idx="1">
                  <c:v>22.222222222222221</c:v>
                </c:pt>
                <c:pt idx="2">
                  <c:v>9.5238095238095237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07136"/>
        <c:axId val="99713024"/>
      </c:barChart>
      <c:catAx>
        <c:axId val="997071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713024"/>
        <c:crosses val="autoZero"/>
        <c:auto val="1"/>
        <c:lblAlgn val="ctr"/>
        <c:lblOffset val="100"/>
        <c:noMultiLvlLbl val="1"/>
      </c:catAx>
      <c:valAx>
        <c:axId val="9971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7071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Command on the subject taught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MP!$A$113:$A$115</c:f>
              <c:strCache>
                <c:ptCount val="3"/>
                <c:pt idx="0">
                  <c:v>Good</c:v>
                </c:pt>
                <c:pt idx="1">
                  <c:v>Satisfactory</c:v>
                </c:pt>
                <c:pt idx="2">
                  <c:v>Needs improvement</c:v>
                </c:pt>
              </c:strCache>
            </c:strRef>
          </c:cat>
          <c:val>
            <c:numRef>
              <c:f>MP!$B$113:$B$115</c:f>
              <c:numCache>
                <c:formatCode>0.00</c:formatCode>
                <c:ptCount val="3"/>
                <c:pt idx="0">
                  <c:v>65.079365079365076</c:v>
                </c:pt>
                <c:pt idx="1">
                  <c:v>22.222222222222221</c:v>
                </c:pt>
                <c:pt idx="2">
                  <c:v>12.698412698412698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7328"/>
        <c:axId val="99748864"/>
      </c:barChart>
      <c:catAx>
        <c:axId val="997473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748864"/>
        <c:crosses val="autoZero"/>
        <c:auto val="1"/>
        <c:lblAlgn val="ctr"/>
        <c:lblOffset val="100"/>
        <c:noMultiLvlLbl val="1"/>
      </c:catAx>
      <c:valAx>
        <c:axId val="9974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747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Use of audio / visuals aids (e.g. OHP slides, LCD projector, PA system, charts, models etc)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MP!$C$113:$C$115</c:f>
              <c:strCache>
                <c:ptCount val="3"/>
                <c:pt idx="0">
                  <c:v>Frequently</c:v>
                </c:pt>
                <c:pt idx="1">
                  <c:v>Occasionally</c:v>
                </c:pt>
                <c:pt idx="2">
                  <c:v>Never</c:v>
                </c:pt>
              </c:strCache>
            </c:strRef>
          </c:cat>
          <c:val>
            <c:numRef>
              <c:f>MP!$D$113:$D$115</c:f>
              <c:numCache>
                <c:formatCode>0.00</c:formatCode>
                <c:ptCount val="3"/>
                <c:pt idx="0">
                  <c:v>80.952380952380949</c:v>
                </c:pt>
                <c:pt idx="1">
                  <c:v>14.285714285714285</c:v>
                </c:pt>
                <c:pt idx="2">
                  <c:v>4.7619047619047619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60000"/>
        <c:axId val="99761536"/>
      </c:barChart>
      <c:catAx>
        <c:axId val="997600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761536"/>
        <c:crosses val="autoZero"/>
        <c:auto val="1"/>
        <c:lblAlgn val="ctr"/>
        <c:lblOffset val="100"/>
        <c:noMultiLvlLbl val="1"/>
      </c:catAx>
      <c:valAx>
        <c:axId val="99761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7600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Percentage of  total syllabus covered at the time of giving feedback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MP!$E$113:$E$115</c:f>
              <c:strCache>
                <c:ptCount val="3"/>
                <c:pt idx="0">
                  <c:v>Below 70%</c:v>
                </c:pt>
                <c:pt idx="1">
                  <c:v>70-90%</c:v>
                </c:pt>
                <c:pt idx="2">
                  <c:v>Above 90%</c:v>
                </c:pt>
              </c:strCache>
            </c:strRef>
          </c:cat>
          <c:val>
            <c:numRef>
              <c:f>MP!$F$113:$F$115</c:f>
              <c:numCache>
                <c:formatCode>0.00</c:formatCode>
                <c:ptCount val="3"/>
                <c:pt idx="0">
                  <c:v>3.1746031746031744</c:v>
                </c:pt>
                <c:pt idx="1">
                  <c:v>0</c:v>
                </c:pt>
                <c:pt idx="2">
                  <c:v>50.793650793650791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4304"/>
        <c:axId val="99800192"/>
      </c:barChart>
      <c:catAx>
        <c:axId val="997943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800192"/>
        <c:crosses val="autoZero"/>
        <c:auto val="1"/>
        <c:lblAlgn val="ctr"/>
        <c:lblOffset val="100"/>
        <c:noMultiLvlLbl val="1"/>
      </c:catAx>
      <c:valAx>
        <c:axId val="9980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7943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Evaluation of the faculty in the scale of 1-10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MP!$G$113:$G$122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MP!$H$113:$H$122</c:f>
              <c:numCache>
                <c:formatCode>0.00</c:formatCode>
                <c:ptCount val="10"/>
                <c:pt idx="0">
                  <c:v>4.7619047619047619</c:v>
                </c:pt>
                <c:pt idx="1">
                  <c:v>0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4.7619047619047619</c:v>
                </c:pt>
                <c:pt idx="5">
                  <c:v>3.1746031746031744</c:v>
                </c:pt>
                <c:pt idx="6">
                  <c:v>14.285714285714285</c:v>
                </c:pt>
                <c:pt idx="7">
                  <c:v>19.047619047619047</c:v>
                </c:pt>
                <c:pt idx="8">
                  <c:v>25.396825396825395</c:v>
                </c:pt>
                <c:pt idx="9">
                  <c:v>25.396825396825395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28864"/>
        <c:axId val="99830784"/>
      </c:barChart>
      <c:catAx>
        <c:axId val="998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Evaluation Scale 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830784"/>
        <c:crosses val="autoZero"/>
        <c:auto val="1"/>
        <c:lblAlgn val="ctr"/>
        <c:lblOffset val="100"/>
        <c:noMultiLvlLbl val="1"/>
      </c:catAx>
      <c:valAx>
        <c:axId val="99830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8288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Interaction with students regarding the subject taught and query-handling during lectures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MP!$C$107:$C$109</c:f>
              <c:strCache>
                <c:ptCount val="3"/>
                <c:pt idx="0">
                  <c:v>Good</c:v>
                </c:pt>
                <c:pt idx="1">
                  <c:v>Satisfactory</c:v>
                </c:pt>
                <c:pt idx="2">
                  <c:v>Needs improvement</c:v>
                </c:pt>
              </c:strCache>
            </c:strRef>
          </c:cat>
          <c:val>
            <c:numRef>
              <c:f>MP!$D$107:$D$109</c:f>
              <c:numCache>
                <c:formatCode>0.00</c:formatCode>
                <c:ptCount val="3"/>
                <c:pt idx="0">
                  <c:v>61.904761904761905</c:v>
                </c:pt>
                <c:pt idx="1">
                  <c:v>26.984126984126984</c:v>
                </c:pt>
                <c:pt idx="2">
                  <c:v>11.111111111111111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42688"/>
        <c:axId val="99864960"/>
      </c:barChart>
      <c:catAx>
        <c:axId val="998426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9864960"/>
        <c:crosses val="autoZero"/>
        <c:auto val="1"/>
        <c:lblAlgn val="ctr"/>
        <c:lblOffset val="100"/>
        <c:noMultiLvlLbl val="1"/>
      </c:catAx>
      <c:valAx>
        <c:axId val="9986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 of Students 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8426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6</xdr:row>
      <xdr:rowOff>28575</xdr:rowOff>
    </xdr:from>
    <xdr:to>
      <xdr:col>16</xdr:col>
      <xdr:colOff>914400</xdr:colOff>
      <xdr:row>19</xdr:row>
      <xdr:rowOff>171450</xdr:rowOff>
    </xdr:to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38100</xdr:colOff>
      <xdr:row>21</xdr:row>
      <xdr:rowOff>28575</xdr:rowOff>
    </xdr:from>
    <xdr:to>
      <xdr:col>16</xdr:col>
      <xdr:colOff>904875</xdr:colOff>
      <xdr:row>35</xdr:row>
      <xdr:rowOff>19050</xdr:rowOff>
    </xdr:to>
    <xdr:graphicFrame macro="">
      <xdr:nvGraphicFramePr>
        <xdr:cNvPr id="3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17</xdr:col>
      <xdr:colOff>304800</xdr:colOff>
      <xdr:row>21</xdr:row>
      <xdr:rowOff>57150</xdr:rowOff>
    </xdr:from>
    <xdr:to>
      <xdr:col>23</xdr:col>
      <xdr:colOff>276225</xdr:colOff>
      <xdr:row>35</xdr:row>
      <xdr:rowOff>19050</xdr:rowOff>
    </xdr:to>
    <xdr:graphicFrame macro="">
      <xdr:nvGraphicFramePr>
        <xdr:cNvPr id="4" name="Chart 7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11</xdr:col>
      <xdr:colOff>66675</xdr:colOff>
      <xdr:row>39</xdr:row>
      <xdr:rowOff>47625</xdr:rowOff>
    </xdr:from>
    <xdr:to>
      <xdr:col>16</xdr:col>
      <xdr:colOff>942975</xdr:colOff>
      <xdr:row>51</xdr:row>
      <xdr:rowOff>133350</xdr:rowOff>
    </xdr:to>
    <xdr:graphicFrame macro="">
      <xdr:nvGraphicFramePr>
        <xdr:cNvPr id="5" name="Chart 10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17</xdr:col>
      <xdr:colOff>352425</xdr:colOff>
      <xdr:row>39</xdr:row>
      <xdr:rowOff>66675</xdr:rowOff>
    </xdr:from>
    <xdr:to>
      <xdr:col>23</xdr:col>
      <xdr:colOff>304800</xdr:colOff>
      <xdr:row>51</xdr:row>
      <xdr:rowOff>171450</xdr:rowOff>
    </xdr:to>
    <xdr:graphicFrame macro="">
      <xdr:nvGraphicFramePr>
        <xdr:cNvPr id="6" name="Chart 1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11</xdr:col>
      <xdr:colOff>104775</xdr:colOff>
      <xdr:row>52</xdr:row>
      <xdr:rowOff>104775</xdr:rowOff>
    </xdr:from>
    <xdr:to>
      <xdr:col>16</xdr:col>
      <xdr:colOff>914400</xdr:colOff>
      <xdr:row>64</xdr:row>
      <xdr:rowOff>19050</xdr:rowOff>
    </xdr:to>
    <xdr:graphicFrame macro="">
      <xdr:nvGraphicFramePr>
        <xdr:cNvPr id="7" name="Chart 16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17</xdr:col>
      <xdr:colOff>333375</xdr:colOff>
      <xdr:row>52</xdr:row>
      <xdr:rowOff>133350</xdr:rowOff>
    </xdr:from>
    <xdr:to>
      <xdr:col>23</xdr:col>
      <xdr:colOff>323850</xdr:colOff>
      <xdr:row>64</xdr:row>
      <xdr:rowOff>28575</xdr:rowOff>
    </xdr:to>
    <xdr:graphicFrame macro="">
      <xdr:nvGraphicFramePr>
        <xdr:cNvPr id="8" name="Chart 19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17</xdr:col>
      <xdr:colOff>342900</xdr:colOff>
      <xdr:row>64</xdr:row>
      <xdr:rowOff>180975</xdr:rowOff>
    </xdr:from>
    <xdr:to>
      <xdr:col>23</xdr:col>
      <xdr:colOff>342900</xdr:colOff>
      <xdr:row>74</xdr:row>
      <xdr:rowOff>123825</xdr:rowOff>
    </xdr:to>
    <xdr:graphicFrame macro="">
      <xdr:nvGraphicFramePr>
        <xdr:cNvPr id="9" name="Chart 2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17</xdr:col>
      <xdr:colOff>304800</xdr:colOff>
      <xdr:row>6</xdr:row>
      <xdr:rowOff>47625</xdr:rowOff>
    </xdr:from>
    <xdr:to>
      <xdr:col>23</xdr:col>
      <xdr:colOff>285750</xdr:colOff>
      <xdr:row>19</xdr:row>
      <xdr:rowOff>161925</xdr:rowOff>
    </xdr:to>
    <xdr:graphicFrame macro="">
      <xdr:nvGraphicFramePr>
        <xdr:cNvPr id="10" name="Chart 2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tabSelected="1" view="pageBreakPreview" topLeftCell="J59" zoomScale="60" zoomScaleNormal="100" workbookViewId="0">
      <selection activeCell="L59" sqref="L59"/>
    </sheetView>
  </sheetViews>
  <sheetFormatPr defaultColWidth="14.44140625" defaultRowHeight="15.75" customHeight="1" x14ac:dyDescent="0.25"/>
  <cols>
    <col min="1" max="1" width="17" style="1" customWidth="1"/>
    <col min="2" max="2" width="14.44140625" style="1"/>
    <col min="3" max="3" width="17.109375" style="1" customWidth="1"/>
    <col min="4" max="4" width="14.44140625" style="1"/>
    <col min="5" max="5" width="16.5546875" style="1" customWidth="1"/>
    <col min="6" max="6" width="14.44140625" style="1"/>
    <col min="7" max="7" width="17.109375" style="1" customWidth="1"/>
    <col min="8" max="8" width="14.44140625" style="1"/>
    <col min="9" max="9" width="17.5546875" style="1" customWidth="1"/>
    <col min="10" max="23" width="14.44140625" style="1"/>
    <col min="24" max="24" width="6.109375" style="1" customWidth="1"/>
    <col min="25" max="16384" width="14.44140625" style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9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9</v>
      </c>
      <c r="H2" s="4" t="s">
        <v>11</v>
      </c>
      <c r="I2" s="4">
        <v>8</v>
      </c>
      <c r="L2" s="23" t="s">
        <v>12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9"/>
    </row>
    <row r="3" spans="1:26" ht="15.75" customHeight="1" x14ac:dyDescent="0.25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9</v>
      </c>
      <c r="H3" s="4" t="s">
        <v>11</v>
      </c>
      <c r="I3" s="4">
        <v>10</v>
      </c>
      <c r="L3" s="24" t="s">
        <v>13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9"/>
    </row>
    <row r="4" spans="1:26" ht="15.75" customHeight="1" x14ac:dyDescent="0.25">
      <c r="A4" s="4" t="s">
        <v>9</v>
      </c>
      <c r="B4" s="4" t="s">
        <v>10</v>
      </c>
      <c r="C4" s="4" t="s">
        <v>14</v>
      </c>
      <c r="D4" s="4" t="s">
        <v>10</v>
      </c>
      <c r="E4" s="4" t="s">
        <v>10</v>
      </c>
      <c r="F4" s="4" t="s">
        <v>10</v>
      </c>
      <c r="G4" s="4" t="s">
        <v>9</v>
      </c>
      <c r="H4" s="4" t="s">
        <v>11</v>
      </c>
      <c r="I4" s="4">
        <v>9</v>
      </c>
      <c r="J4" s="4"/>
      <c r="L4" s="25" t="s">
        <v>15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19"/>
    </row>
    <row r="5" spans="1:26" ht="15.75" customHeight="1" x14ac:dyDescent="0.25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9</v>
      </c>
      <c r="H5" s="4" t="s">
        <v>11</v>
      </c>
      <c r="I5" s="4">
        <v>10</v>
      </c>
      <c r="L5" s="25" t="s">
        <v>16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19"/>
    </row>
    <row r="6" spans="1:26" ht="15.75" customHeight="1" x14ac:dyDescent="0.25">
      <c r="A6" s="4" t="s">
        <v>9</v>
      </c>
      <c r="B6" s="4" t="s">
        <v>10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9</v>
      </c>
      <c r="H6" s="4" t="s">
        <v>11</v>
      </c>
      <c r="I6" s="4">
        <v>9</v>
      </c>
      <c r="J6" s="4"/>
      <c r="L6" s="26" t="s">
        <v>17</v>
      </c>
      <c r="M6" s="22"/>
      <c r="N6" s="22"/>
      <c r="O6" s="19"/>
      <c r="P6" s="26" t="s">
        <v>18</v>
      </c>
      <c r="Q6" s="22"/>
      <c r="R6" s="19"/>
      <c r="S6" s="5" t="s">
        <v>19</v>
      </c>
      <c r="T6" s="5" t="s">
        <v>20</v>
      </c>
      <c r="U6" s="5" t="s">
        <v>21</v>
      </c>
      <c r="V6" s="27" t="s">
        <v>22</v>
      </c>
      <c r="W6" s="22"/>
      <c r="X6" s="19"/>
    </row>
    <row r="7" spans="1:26" ht="15.75" customHeight="1" x14ac:dyDescent="0.25">
      <c r="A7" s="4" t="s">
        <v>9</v>
      </c>
      <c r="B7" s="4" t="s">
        <v>10</v>
      </c>
      <c r="C7" s="4" t="s">
        <v>14</v>
      </c>
      <c r="D7" s="4" t="s">
        <v>10</v>
      </c>
      <c r="E7" s="4" t="s">
        <v>10</v>
      </c>
      <c r="F7" s="4" t="s">
        <v>10</v>
      </c>
      <c r="G7" s="4" t="s">
        <v>9</v>
      </c>
      <c r="H7" s="4" t="s">
        <v>23</v>
      </c>
      <c r="I7" s="4">
        <v>7</v>
      </c>
      <c r="L7" s="20"/>
      <c r="M7" s="20"/>
      <c r="N7" s="20"/>
      <c r="O7" s="20"/>
      <c r="P7" s="20"/>
    </row>
    <row r="8" spans="1:26" ht="15.75" customHeight="1" x14ac:dyDescent="0.25">
      <c r="A8" s="4" t="s">
        <v>9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9</v>
      </c>
      <c r="H8" s="4" t="s">
        <v>11</v>
      </c>
      <c r="I8" s="4">
        <v>10</v>
      </c>
      <c r="L8" s="20"/>
      <c r="M8" s="20"/>
      <c r="N8" s="20"/>
      <c r="O8" s="20"/>
      <c r="P8" s="20"/>
    </row>
    <row r="9" spans="1:26" ht="15.75" customHeight="1" x14ac:dyDescent="0.25">
      <c r="A9" s="4" t="s">
        <v>9</v>
      </c>
      <c r="B9" s="4" t="s">
        <v>10</v>
      </c>
      <c r="C9" s="4" t="s">
        <v>10</v>
      </c>
      <c r="D9" s="4" t="s">
        <v>10</v>
      </c>
      <c r="E9" s="4" t="s">
        <v>10</v>
      </c>
      <c r="F9" s="4" t="s">
        <v>10</v>
      </c>
      <c r="G9" s="4" t="s">
        <v>9</v>
      </c>
      <c r="H9" s="4" t="s">
        <v>11</v>
      </c>
      <c r="I9" s="4">
        <v>10</v>
      </c>
      <c r="J9" s="4"/>
      <c r="L9" s="20"/>
      <c r="M9" s="20"/>
      <c r="N9" s="20"/>
      <c r="O9" s="20"/>
      <c r="P9" s="20"/>
    </row>
    <row r="10" spans="1:26" ht="15.75" customHeight="1" x14ac:dyDescent="0.25">
      <c r="A10" s="4" t="s">
        <v>9</v>
      </c>
      <c r="B10" s="4" t="s">
        <v>10</v>
      </c>
      <c r="C10" s="4" t="s">
        <v>10</v>
      </c>
      <c r="D10" s="4" t="s">
        <v>10</v>
      </c>
      <c r="E10" s="4" t="s">
        <v>10</v>
      </c>
      <c r="F10" s="4" t="s">
        <v>10</v>
      </c>
      <c r="G10" s="4" t="s">
        <v>9</v>
      </c>
      <c r="H10" s="4" t="s">
        <v>11</v>
      </c>
      <c r="I10" s="4">
        <v>10</v>
      </c>
      <c r="L10" s="20"/>
      <c r="M10" s="20"/>
      <c r="N10" s="20"/>
      <c r="O10" s="20"/>
      <c r="P10" s="20"/>
    </row>
    <row r="11" spans="1:26" ht="15.75" customHeight="1" x14ac:dyDescent="0.25">
      <c r="A11" s="4" t="s">
        <v>24</v>
      </c>
      <c r="B11" s="4" t="s">
        <v>14</v>
      </c>
      <c r="C11" s="4" t="s">
        <v>14</v>
      </c>
      <c r="D11" s="4" t="s">
        <v>14</v>
      </c>
      <c r="E11" s="4" t="s">
        <v>14</v>
      </c>
      <c r="F11" s="4" t="s">
        <v>14</v>
      </c>
      <c r="G11" s="4" t="s">
        <v>24</v>
      </c>
      <c r="H11" s="4" t="s">
        <v>23</v>
      </c>
      <c r="I11" s="4">
        <v>7</v>
      </c>
      <c r="J11" s="4"/>
      <c r="L11" s="20"/>
      <c r="M11" s="20"/>
      <c r="N11" s="20"/>
      <c r="O11" s="20"/>
      <c r="P11" s="20"/>
    </row>
    <row r="12" spans="1:26" ht="15.75" customHeight="1" x14ac:dyDescent="0.25">
      <c r="A12" s="4" t="s">
        <v>24</v>
      </c>
      <c r="B12" s="4" t="s">
        <v>14</v>
      </c>
      <c r="C12" s="4" t="s">
        <v>14</v>
      </c>
      <c r="D12" s="4" t="s">
        <v>14</v>
      </c>
      <c r="E12" s="4" t="s">
        <v>14</v>
      </c>
      <c r="F12" s="4" t="s">
        <v>14</v>
      </c>
      <c r="G12" s="4" t="s">
        <v>9</v>
      </c>
      <c r="H12" s="4" t="s">
        <v>23</v>
      </c>
      <c r="I12" s="4">
        <v>7</v>
      </c>
      <c r="J12" s="4"/>
      <c r="L12" s="20"/>
      <c r="M12" s="20"/>
      <c r="N12" s="20"/>
      <c r="O12" s="20"/>
      <c r="P12" s="20"/>
    </row>
    <row r="13" spans="1:26" ht="15.75" customHeight="1" x14ac:dyDescent="0.25">
      <c r="A13" s="4" t="s">
        <v>24</v>
      </c>
      <c r="B13" s="4" t="s">
        <v>10</v>
      </c>
      <c r="C13" s="4" t="s">
        <v>10</v>
      </c>
      <c r="D13" s="4" t="s">
        <v>14</v>
      </c>
      <c r="E13" s="4" t="s">
        <v>10</v>
      </c>
      <c r="F13" s="4" t="s">
        <v>10</v>
      </c>
      <c r="G13" s="4" t="s">
        <v>9</v>
      </c>
      <c r="H13" s="4" t="s">
        <v>11</v>
      </c>
      <c r="I13" s="4">
        <v>7</v>
      </c>
      <c r="J13" s="6"/>
      <c r="L13" s="20"/>
      <c r="M13" s="20"/>
      <c r="N13" s="20"/>
      <c r="O13" s="20"/>
      <c r="P13" s="20"/>
    </row>
    <row r="14" spans="1:26" ht="15.75" customHeight="1" x14ac:dyDescent="0.25">
      <c r="A14" s="4" t="s">
        <v>9</v>
      </c>
      <c r="B14" s="4" t="s">
        <v>10</v>
      </c>
      <c r="C14" s="4" t="s">
        <v>10</v>
      </c>
      <c r="D14" s="4" t="s">
        <v>10</v>
      </c>
      <c r="E14" s="4" t="s">
        <v>10</v>
      </c>
      <c r="F14" s="4" t="s">
        <v>10</v>
      </c>
      <c r="G14" s="4" t="s">
        <v>9</v>
      </c>
      <c r="H14" s="4" t="s">
        <v>23</v>
      </c>
      <c r="I14" s="4">
        <v>9</v>
      </c>
      <c r="J14" s="6"/>
      <c r="L14" s="20"/>
      <c r="M14" s="20"/>
      <c r="N14" s="20"/>
      <c r="O14" s="20"/>
      <c r="P14" s="20"/>
    </row>
    <row r="15" spans="1:26" ht="15.75" customHeight="1" x14ac:dyDescent="0.25">
      <c r="A15" s="4" t="s">
        <v>25</v>
      </c>
      <c r="B15" s="4" t="s">
        <v>26</v>
      </c>
      <c r="C15" s="4" t="s">
        <v>26</v>
      </c>
      <c r="D15" s="4" t="s">
        <v>26</v>
      </c>
      <c r="E15" s="4" t="s">
        <v>26</v>
      </c>
      <c r="F15" s="4" t="s">
        <v>26</v>
      </c>
      <c r="G15" s="4" t="s">
        <v>25</v>
      </c>
      <c r="H15" s="4" t="s">
        <v>23</v>
      </c>
      <c r="I15" s="4">
        <v>5</v>
      </c>
      <c r="J15" s="6"/>
      <c r="L15" s="20"/>
      <c r="M15" s="20"/>
      <c r="N15" s="20"/>
      <c r="O15" s="20"/>
      <c r="P15" s="20"/>
    </row>
    <row r="16" spans="1:26" ht="15.75" customHeight="1" x14ac:dyDescent="0.25">
      <c r="A16" s="4" t="s">
        <v>9</v>
      </c>
      <c r="B16" s="4" t="s">
        <v>10</v>
      </c>
      <c r="C16" s="4" t="s">
        <v>10</v>
      </c>
      <c r="D16" s="4" t="s">
        <v>14</v>
      </c>
      <c r="E16" s="4" t="s">
        <v>10</v>
      </c>
      <c r="F16" s="4" t="s">
        <v>14</v>
      </c>
      <c r="G16" s="4" t="s">
        <v>9</v>
      </c>
      <c r="H16" s="4" t="s">
        <v>11</v>
      </c>
      <c r="I16" s="4">
        <v>10</v>
      </c>
      <c r="J16" s="6"/>
      <c r="L16" s="20"/>
      <c r="M16" s="20"/>
      <c r="N16" s="20"/>
      <c r="O16" s="20"/>
      <c r="P16" s="20"/>
    </row>
    <row r="17" spans="1:16" ht="15.75" customHeight="1" x14ac:dyDescent="0.25">
      <c r="A17" s="4" t="s">
        <v>9</v>
      </c>
      <c r="B17" s="4" t="s">
        <v>10</v>
      </c>
      <c r="C17" s="4" t="s">
        <v>10</v>
      </c>
      <c r="D17" s="4" t="s">
        <v>10</v>
      </c>
      <c r="E17" s="4" t="s">
        <v>10</v>
      </c>
      <c r="F17" s="4" t="s">
        <v>10</v>
      </c>
      <c r="G17" s="4" t="s">
        <v>9</v>
      </c>
      <c r="H17" s="4" t="s">
        <v>11</v>
      </c>
      <c r="I17" s="4">
        <v>9</v>
      </c>
      <c r="J17" s="6"/>
      <c r="L17" s="20"/>
      <c r="M17" s="20"/>
      <c r="N17" s="20"/>
      <c r="O17" s="20"/>
      <c r="P17" s="20"/>
    </row>
    <row r="18" spans="1:16" ht="15.75" customHeight="1" x14ac:dyDescent="0.25">
      <c r="A18" s="4" t="s">
        <v>25</v>
      </c>
      <c r="B18" s="4" t="s">
        <v>26</v>
      </c>
      <c r="C18" s="4" t="s">
        <v>26</v>
      </c>
      <c r="D18" s="4" t="s">
        <v>26</v>
      </c>
      <c r="E18" s="4" t="s">
        <v>26</v>
      </c>
      <c r="F18" s="4" t="s">
        <v>26</v>
      </c>
      <c r="G18" s="4" t="s">
        <v>25</v>
      </c>
      <c r="H18" s="4" t="s">
        <v>27</v>
      </c>
      <c r="I18" s="4">
        <v>1</v>
      </c>
      <c r="J18" s="6"/>
      <c r="L18" s="20"/>
      <c r="M18" s="20"/>
      <c r="N18" s="20"/>
      <c r="O18" s="20"/>
      <c r="P18" s="20"/>
    </row>
    <row r="19" spans="1:16" ht="15.75" customHeight="1" x14ac:dyDescent="0.25">
      <c r="A19" s="4" t="s">
        <v>9</v>
      </c>
      <c r="B19" s="4" t="s">
        <v>10</v>
      </c>
      <c r="C19" s="4" t="s">
        <v>10</v>
      </c>
      <c r="D19" s="4" t="s">
        <v>10</v>
      </c>
      <c r="E19" s="4" t="s">
        <v>10</v>
      </c>
      <c r="F19" s="4" t="s">
        <v>10</v>
      </c>
      <c r="G19" s="4" t="s">
        <v>9</v>
      </c>
      <c r="H19" s="4" t="s">
        <v>23</v>
      </c>
      <c r="I19" s="4">
        <v>7</v>
      </c>
      <c r="J19" s="6"/>
      <c r="L19" s="20"/>
      <c r="M19" s="20"/>
      <c r="N19" s="20"/>
      <c r="O19" s="20"/>
      <c r="P19" s="20"/>
    </row>
    <row r="20" spans="1:16" ht="15.75" customHeight="1" x14ac:dyDescent="0.25">
      <c r="A20" s="4" t="s">
        <v>24</v>
      </c>
      <c r="B20" s="4" t="s">
        <v>10</v>
      </c>
      <c r="C20" s="4" t="s">
        <v>14</v>
      </c>
      <c r="D20" s="4" t="s">
        <v>14</v>
      </c>
      <c r="E20" s="4" t="s">
        <v>10</v>
      </c>
      <c r="F20" s="4" t="s">
        <v>14</v>
      </c>
      <c r="G20" s="4" t="s">
        <v>24</v>
      </c>
      <c r="H20" s="4" t="s">
        <v>23</v>
      </c>
      <c r="I20" s="4">
        <v>8</v>
      </c>
      <c r="J20" s="6"/>
      <c r="L20" s="20"/>
      <c r="M20" s="20"/>
      <c r="N20" s="20"/>
      <c r="O20" s="20"/>
      <c r="P20" s="20"/>
    </row>
    <row r="21" spans="1:16" ht="15.75" customHeight="1" x14ac:dyDescent="0.25">
      <c r="A21" s="4" t="s">
        <v>24</v>
      </c>
      <c r="B21" s="4" t="s">
        <v>14</v>
      </c>
      <c r="C21" s="4" t="s">
        <v>10</v>
      </c>
      <c r="D21" s="4" t="s">
        <v>10</v>
      </c>
      <c r="E21" s="4" t="s">
        <v>14</v>
      </c>
      <c r="F21" s="4" t="s">
        <v>14</v>
      </c>
      <c r="G21" s="4" t="s">
        <v>9</v>
      </c>
      <c r="H21" s="4" t="s">
        <v>23</v>
      </c>
      <c r="I21" s="4">
        <v>3</v>
      </c>
      <c r="J21" s="6"/>
    </row>
    <row r="22" spans="1:16" ht="15.75" customHeight="1" x14ac:dyDescent="0.25">
      <c r="A22" s="4" t="s">
        <v>9</v>
      </c>
      <c r="B22" s="4" t="s">
        <v>14</v>
      </c>
      <c r="C22" s="4" t="s">
        <v>14</v>
      </c>
      <c r="D22" s="4" t="s">
        <v>14</v>
      </c>
      <c r="E22" s="4" t="s">
        <v>14</v>
      </c>
      <c r="F22" s="4" t="s">
        <v>10</v>
      </c>
      <c r="G22" s="4" t="s">
        <v>9</v>
      </c>
      <c r="H22" s="4" t="s">
        <v>11</v>
      </c>
      <c r="I22" s="4">
        <v>8</v>
      </c>
      <c r="J22" s="6"/>
    </row>
    <row r="23" spans="1:16" ht="15.75" customHeight="1" x14ac:dyDescent="0.25">
      <c r="A23" s="4" t="s">
        <v>9</v>
      </c>
      <c r="B23" s="4" t="s">
        <v>10</v>
      </c>
      <c r="C23" s="4" t="s">
        <v>10</v>
      </c>
      <c r="D23" s="4" t="s">
        <v>14</v>
      </c>
      <c r="E23" s="4" t="s">
        <v>10</v>
      </c>
      <c r="F23" s="4" t="s">
        <v>10</v>
      </c>
      <c r="G23" s="4" t="s">
        <v>9</v>
      </c>
      <c r="H23" s="4" t="s">
        <v>11</v>
      </c>
      <c r="I23" s="4">
        <v>9</v>
      </c>
      <c r="J23" s="6"/>
    </row>
    <row r="24" spans="1:16" ht="13.2" x14ac:dyDescent="0.25">
      <c r="A24" s="4" t="s">
        <v>9</v>
      </c>
      <c r="B24" s="4" t="s">
        <v>10</v>
      </c>
      <c r="C24" s="4" t="s">
        <v>10</v>
      </c>
      <c r="D24" s="4" t="s">
        <v>10</v>
      </c>
      <c r="E24" s="4" t="s">
        <v>10</v>
      </c>
      <c r="F24" s="4" t="s">
        <v>10</v>
      </c>
      <c r="G24" s="4" t="s">
        <v>9</v>
      </c>
      <c r="H24" s="4" t="s">
        <v>11</v>
      </c>
      <c r="I24" s="4">
        <v>9</v>
      </c>
      <c r="J24" s="6"/>
    </row>
    <row r="25" spans="1:16" ht="13.2" x14ac:dyDescent="0.25">
      <c r="A25" s="4" t="s">
        <v>24</v>
      </c>
      <c r="B25" s="4" t="s">
        <v>14</v>
      </c>
      <c r="C25" s="4" t="s">
        <v>26</v>
      </c>
      <c r="D25" s="4" t="s">
        <v>14</v>
      </c>
      <c r="E25" s="4" t="s">
        <v>26</v>
      </c>
      <c r="F25" s="4" t="s">
        <v>14</v>
      </c>
      <c r="G25" s="4" t="s">
        <v>9</v>
      </c>
      <c r="H25" s="4" t="s">
        <v>11</v>
      </c>
      <c r="I25" s="4">
        <v>8</v>
      </c>
      <c r="J25" s="6"/>
    </row>
    <row r="26" spans="1:16" ht="13.2" x14ac:dyDescent="0.25">
      <c r="A26" s="4" t="s">
        <v>25</v>
      </c>
      <c r="B26" s="4" t="s">
        <v>26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25</v>
      </c>
      <c r="H26" s="4" t="s">
        <v>23</v>
      </c>
      <c r="I26" s="4">
        <v>1</v>
      </c>
      <c r="J26" s="6"/>
    </row>
    <row r="27" spans="1:16" ht="13.2" x14ac:dyDescent="0.25">
      <c r="A27" s="4" t="s">
        <v>9</v>
      </c>
      <c r="B27" s="4" t="s">
        <v>10</v>
      </c>
      <c r="C27" s="4" t="s">
        <v>10</v>
      </c>
      <c r="D27" s="4" t="s">
        <v>10</v>
      </c>
      <c r="E27" s="4" t="s">
        <v>10</v>
      </c>
      <c r="F27" s="4" t="s">
        <v>10</v>
      </c>
      <c r="G27" s="4" t="s">
        <v>9</v>
      </c>
      <c r="H27" s="4" t="s">
        <v>11</v>
      </c>
      <c r="I27" s="4">
        <v>9</v>
      </c>
      <c r="J27" s="6"/>
    </row>
    <row r="28" spans="1:16" ht="13.2" x14ac:dyDescent="0.25">
      <c r="A28" s="4" t="s">
        <v>9</v>
      </c>
      <c r="B28" s="4" t="s">
        <v>10</v>
      </c>
      <c r="C28" s="4" t="s">
        <v>10</v>
      </c>
      <c r="D28" s="4" t="s">
        <v>10</v>
      </c>
      <c r="E28" s="4" t="s">
        <v>10</v>
      </c>
      <c r="F28" s="4" t="s">
        <v>10</v>
      </c>
      <c r="G28" s="4" t="s">
        <v>9</v>
      </c>
      <c r="H28" s="4" t="s">
        <v>11</v>
      </c>
      <c r="I28" s="4">
        <v>10</v>
      </c>
      <c r="J28" s="6"/>
    </row>
    <row r="29" spans="1:16" ht="13.2" x14ac:dyDescent="0.25">
      <c r="A29" s="4" t="s">
        <v>9</v>
      </c>
      <c r="B29" s="4" t="s">
        <v>10</v>
      </c>
      <c r="C29" s="4" t="s">
        <v>10</v>
      </c>
      <c r="D29" s="4" t="s">
        <v>10</v>
      </c>
      <c r="E29" s="4" t="s">
        <v>10</v>
      </c>
      <c r="F29" s="4" t="s">
        <v>10</v>
      </c>
      <c r="G29" s="4" t="s">
        <v>9</v>
      </c>
      <c r="H29" s="4" t="s">
        <v>11</v>
      </c>
      <c r="I29" s="4">
        <v>10</v>
      </c>
      <c r="J29" s="6"/>
    </row>
    <row r="30" spans="1:16" ht="13.2" x14ac:dyDescent="0.25">
      <c r="A30" s="4" t="s">
        <v>9</v>
      </c>
      <c r="B30" s="4" t="s">
        <v>14</v>
      </c>
      <c r="C30" s="4" t="s">
        <v>14</v>
      </c>
      <c r="D30" s="4" t="s">
        <v>14</v>
      </c>
      <c r="E30" s="4" t="s">
        <v>14</v>
      </c>
      <c r="F30" s="4" t="s">
        <v>14</v>
      </c>
      <c r="G30" s="4" t="s">
        <v>9</v>
      </c>
      <c r="H30" s="4" t="s">
        <v>23</v>
      </c>
      <c r="I30" s="4">
        <v>6</v>
      </c>
      <c r="J30" s="6"/>
    </row>
    <row r="31" spans="1:16" ht="13.2" x14ac:dyDescent="0.25">
      <c r="A31" s="4" t="s">
        <v>9</v>
      </c>
      <c r="B31" s="4" t="s">
        <v>10</v>
      </c>
      <c r="C31" s="4" t="s">
        <v>10</v>
      </c>
      <c r="D31" s="4" t="s">
        <v>10</v>
      </c>
      <c r="E31" s="4" t="s">
        <v>10</v>
      </c>
      <c r="F31" s="4" t="s">
        <v>10</v>
      </c>
      <c r="G31" s="4" t="s">
        <v>9</v>
      </c>
      <c r="H31" s="4" t="s">
        <v>11</v>
      </c>
      <c r="I31" s="4">
        <v>10</v>
      </c>
      <c r="J31" s="6"/>
    </row>
    <row r="32" spans="1:16" ht="13.2" x14ac:dyDescent="0.25">
      <c r="A32" s="4" t="s">
        <v>9</v>
      </c>
      <c r="B32" s="4" t="s">
        <v>10</v>
      </c>
      <c r="C32" s="4" t="s">
        <v>10</v>
      </c>
      <c r="D32" s="4" t="s">
        <v>10</v>
      </c>
      <c r="E32" s="4" t="s">
        <v>10</v>
      </c>
      <c r="F32" s="4" t="s">
        <v>10</v>
      </c>
      <c r="G32" s="4" t="s">
        <v>9</v>
      </c>
      <c r="H32" s="4" t="s">
        <v>11</v>
      </c>
      <c r="I32" s="4">
        <v>10</v>
      </c>
      <c r="J32" s="6"/>
    </row>
    <row r="33" spans="1:10" ht="13.2" x14ac:dyDescent="0.25">
      <c r="A33" s="4" t="s">
        <v>9</v>
      </c>
      <c r="B33" s="4" t="s">
        <v>10</v>
      </c>
      <c r="C33" s="4" t="s">
        <v>10</v>
      </c>
      <c r="D33" s="4" t="s">
        <v>10</v>
      </c>
      <c r="E33" s="4" t="s">
        <v>10</v>
      </c>
      <c r="F33" s="4" t="s">
        <v>10</v>
      </c>
      <c r="G33" s="4" t="s">
        <v>9</v>
      </c>
      <c r="H33" s="4" t="s">
        <v>11</v>
      </c>
      <c r="I33" s="4">
        <v>10</v>
      </c>
      <c r="J33" s="6"/>
    </row>
    <row r="34" spans="1:10" ht="13.2" x14ac:dyDescent="0.25">
      <c r="A34" s="4" t="s">
        <v>24</v>
      </c>
      <c r="B34" s="4" t="s">
        <v>26</v>
      </c>
      <c r="C34" s="4" t="s">
        <v>26</v>
      </c>
      <c r="D34" s="4" t="s">
        <v>26</v>
      </c>
      <c r="E34" s="4" t="s">
        <v>14</v>
      </c>
      <c r="F34" s="4" t="s">
        <v>26</v>
      </c>
      <c r="G34" s="4" t="s">
        <v>9</v>
      </c>
      <c r="H34" s="4" t="s">
        <v>23</v>
      </c>
      <c r="I34" s="4">
        <v>1</v>
      </c>
      <c r="J34" s="6"/>
    </row>
    <row r="35" spans="1:10" ht="13.2" x14ac:dyDescent="0.25">
      <c r="A35" s="4" t="s">
        <v>9</v>
      </c>
      <c r="B35" s="4" t="s">
        <v>14</v>
      </c>
      <c r="C35" s="4" t="s">
        <v>14</v>
      </c>
      <c r="D35" s="4" t="s">
        <v>14</v>
      </c>
      <c r="E35" s="4" t="s">
        <v>14</v>
      </c>
      <c r="F35" s="4" t="s">
        <v>14</v>
      </c>
      <c r="G35" s="4" t="s">
        <v>24</v>
      </c>
      <c r="H35" s="4" t="s">
        <v>23</v>
      </c>
      <c r="I35" s="4">
        <v>7</v>
      </c>
      <c r="J35" s="6"/>
    </row>
    <row r="36" spans="1:10" ht="13.2" x14ac:dyDescent="0.25">
      <c r="A36" s="4" t="s">
        <v>9</v>
      </c>
      <c r="B36" s="4" t="s">
        <v>14</v>
      </c>
      <c r="C36" s="4" t="s">
        <v>10</v>
      </c>
      <c r="D36" s="4" t="s">
        <v>14</v>
      </c>
      <c r="E36" s="4" t="s">
        <v>10</v>
      </c>
      <c r="F36" s="4" t="s">
        <v>10</v>
      </c>
      <c r="G36" s="4" t="s">
        <v>9</v>
      </c>
      <c r="H36" s="4" t="s">
        <v>23</v>
      </c>
      <c r="I36" s="4">
        <v>8</v>
      </c>
      <c r="J36" s="6"/>
    </row>
    <row r="37" spans="1:10" ht="13.2" x14ac:dyDescent="0.25">
      <c r="A37" s="4" t="s">
        <v>9</v>
      </c>
      <c r="B37" s="4" t="s">
        <v>14</v>
      </c>
      <c r="C37" s="4" t="s">
        <v>14</v>
      </c>
      <c r="D37" s="4" t="s">
        <v>14</v>
      </c>
      <c r="E37" s="4" t="s">
        <v>14</v>
      </c>
      <c r="F37" s="4" t="s">
        <v>14</v>
      </c>
      <c r="G37" s="4" t="s">
        <v>9</v>
      </c>
      <c r="H37" s="4" t="s">
        <v>11</v>
      </c>
      <c r="I37" s="4">
        <v>4</v>
      </c>
      <c r="J37" s="6"/>
    </row>
    <row r="38" spans="1:10" ht="13.2" x14ac:dyDescent="0.25">
      <c r="A38" s="4" t="s">
        <v>24</v>
      </c>
      <c r="B38" s="4" t="s">
        <v>14</v>
      </c>
      <c r="C38" s="4" t="s">
        <v>14</v>
      </c>
      <c r="D38" s="4" t="s">
        <v>14</v>
      </c>
      <c r="E38" s="4" t="s">
        <v>14</v>
      </c>
      <c r="F38" s="4" t="s">
        <v>14</v>
      </c>
      <c r="G38" s="4" t="s">
        <v>24</v>
      </c>
      <c r="H38" s="4" t="s">
        <v>23</v>
      </c>
      <c r="I38" s="4">
        <v>7</v>
      </c>
      <c r="J38" s="6"/>
    </row>
    <row r="39" spans="1:10" ht="13.2" x14ac:dyDescent="0.25">
      <c r="A39" s="4" t="s">
        <v>9</v>
      </c>
      <c r="B39" s="4" t="s">
        <v>10</v>
      </c>
      <c r="C39" s="4" t="s">
        <v>10</v>
      </c>
      <c r="D39" s="4" t="s">
        <v>10</v>
      </c>
      <c r="E39" s="4" t="s">
        <v>10</v>
      </c>
      <c r="F39" s="4" t="s">
        <v>10</v>
      </c>
      <c r="G39" s="4" t="s">
        <v>9</v>
      </c>
      <c r="H39" s="4" t="s">
        <v>23</v>
      </c>
      <c r="I39" s="4">
        <v>8</v>
      </c>
      <c r="J39" s="6"/>
    </row>
    <row r="40" spans="1:10" ht="13.2" x14ac:dyDescent="0.25">
      <c r="A40" s="4" t="s">
        <v>9</v>
      </c>
      <c r="B40" s="4" t="s">
        <v>10</v>
      </c>
      <c r="C40" s="4" t="s">
        <v>10</v>
      </c>
      <c r="D40" s="4" t="s">
        <v>10</v>
      </c>
      <c r="E40" s="4" t="s">
        <v>10</v>
      </c>
      <c r="F40" s="4" t="s">
        <v>10</v>
      </c>
      <c r="G40" s="4" t="s">
        <v>9</v>
      </c>
      <c r="H40" s="4" t="s">
        <v>11</v>
      </c>
      <c r="I40" s="4">
        <v>9</v>
      </c>
      <c r="J40" s="6"/>
    </row>
    <row r="41" spans="1:10" ht="13.2" x14ac:dyDescent="0.25">
      <c r="A41" s="4" t="s">
        <v>24</v>
      </c>
      <c r="B41" s="4" t="s">
        <v>14</v>
      </c>
      <c r="C41" s="4" t="s">
        <v>14</v>
      </c>
      <c r="D41" s="4" t="s">
        <v>14</v>
      </c>
      <c r="E41" s="4" t="s">
        <v>14</v>
      </c>
      <c r="F41" s="4" t="s">
        <v>14</v>
      </c>
      <c r="G41" s="4" t="s">
        <v>24</v>
      </c>
      <c r="H41" s="4" t="s">
        <v>23</v>
      </c>
      <c r="I41" s="4">
        <v>8</v>
      </c>
      <c r="J41" s="6"/>
    </row>
    <row r="42" spans="1:10" ht="13.2" x14ac:dyDescent="0.25">
      <c r="A42" s="4" t="s">
        <v>9</v>
      </c>
      <c r="B42" s="4" t="s">
        <v>14</v>
      </c>
      <c r="C42" s="4" t="s">
        <v>14</v>
      </c>
      <c r="D42" s="4" t="s">
        <v>14</v>
      </c>
      <c r="E42" s="4" t="s">
        <v>10</v>
      </c>
      <c r="F42" s="4" t="s">
        <v>10</v>
      </c>
      <c r="G42" s="4" t="s">
        <v>24</v>
      </c>
      <c r="H42" s="4" t="s">
        <v>23</v>
      </c>
      <c r="I42" s="4">
        <v>5</v>
      </c>
      <c r="J42" s="6"/>
    </row>
    <row r="43" spans="1:10" ht="13.2" x14ac:dyDescent="0.25">
      <c r="A43" s="4" t="s">
        <v>9</v>
      </c>
      <c r="B43" s="4" t="s">
        <v>10</v>
      </c>
      <c r="C43" s="4" t="s">
        <v>14</v>
      </c>
      <c r="D43" s="4" t="s">
        <v>10</v>
      </c>
      <c r="E43" s="4" t="s">
        <v>10</v>
      </c>
      <c r="F43" s="4" t="s">
        <v>14</v>
      </c>
      <c r="G43" s="4" t="s">
        <v>9</v>
      </c>
      <c r="H43" s="4" t="s">
        <v>23</v>
      </c>
      <c r="I43" s="4">
        <v>8</v>
      </c>
      <c r="J43" s="6"/>
    </row>
    <row r="44" spans="1:10" ht="13.2" x14ac:dyDescent="0.25">
      <c r="A44" s="4" t="s">
        <v>9</v>
      </c>
      <c r="B44" s="4" t="s">
        <v>10</v>
      </c>
      <c r="C44" s="4" t="s">
        <v>10</v>
      </c>
      <c r="D44" s="4" t="s">
        <v>10</v>
      </c>
      <c r="E44" s="4" t="s">
        <v>10</v>
      </c>
      <c r="F44" s="4" t="s">
        <v>10</v>
      </c>
      <c r="G44" s="4" t="s">
        <v>9</v>
      </c>
      <c r="H44" s="4" t="s">
        <v>11</v>
      </c>
      <c r="I44" s="4">
        <v>10</v>
      </c>
      <c r="J44" s="6"/>
    </row>
    <row r="45" spans="1:10" ht="13.2" x14ac:dyDescent="0.25">
      <c r="A45" s="4" t="s">
        <v>9</v>
      </c>
      <c r="B45" s="4" t="s">
        <v>14</v>
      </c>
      <c r="C45" s="4" t="s">
        <v>10</v>
      </c>
      <c r="D45" s="4" t="s">
        <v>10</v>
      </c>
      <c r="E45" s="4" t="s">
        <v>10</v>
      </c>
      <c r="F45" s="4" t="s">
        <v>10</v>
      </c>
      <c r="G45" s="4" t="s">
        <v>9</v>
      </c>
      <c r="H45" s="4" t="s">
        <v>23</v>
      </c>
      <c r="I45" s="4">
        <v>9</v>
      </c>
      <c r="J45" s="6"/>
    </row>
    <row r="46" spans="1:10" ht="13.2" x14ac:dyDescent="0.25">
      <c r="A46" s="4" t="s">
        <v>9</v>
      </c>
      <c r="B46" s="4" t="s">
        <v>10</v>
      </c>
      <c r="C46" s="4" t="s">
        <v>10</v>
      </c>
      <c r="D46" s="4" t="s">
        <v>10</v>
      </c>
      <c r="E46" s="4" t="s">
        <v>10</v>
      </c>
      <c r="F46" s="4" t="s">
        <v>10</v>
      </c>
      <c r="G46" s="4" t="s">
        <v>9</v>
      </c>
      <c r="H46" s="4" t="s">
        <v>11</v>
      </c>
      <c r="I46" s="4">
        <v>10</v>
      </c>
      <c r="J46" s="6"/>
    </row>
    <row r="47" spans="1:10" ht="13.2" x14ac:dyDescent="0.25">
      <c r="A47" s="4" t="s">
        <v>9</v>
      </c>
      <c r="B47" s="4" t="s">
        <v>14</v>
      </c>
      <c r="C47" s="4" t="s">
        <v>14</v>
      </c>
      <c r="D47" s="4" t="s">
        <v>14</v>
      </c>
      <c r="E47" s="4" t="s">
        <v>10</v>
      </c>
      <c r="F47" s="4" t="s">
        <v>10</v>
      </c>
      <c r="G47" s="4" t="s">
        <v>9</v>
      </c>
      <c r="H47" s="4" t="s">
        <v>11</v>
      </c>
      <c r="I47" s="4">
        <v>6</v>
      </c>
      <c r="J47" s="6"/>
    </row>
    <row r="48" spans="1:10" ht="13.2" x14ac:dyDescent="0.25">
      <c r="A48" s="4" t="s">
        <v>9</v>
      </c>
      <c r="B48" s="4" t="s">
        <v>10</v>
      </c>
      <c r="C48" s="4" t="s">
        <v>10</v>
      </c>
      <c r="D48" s="4" t="s">
        <v>10</v>
      </c>
      <c r="E48" s="4" t="s">
        <v>10</v>
      </c>
      <c r="F48" s="4" t="s">
        <v>10</v>
      </c>
      <c r="G48" s="4" t="s">
        <v>9</v>
      </c>
      <c r="H48" s="4" t="s">
        <v>23</v>
      </c>
      <c r="I48" s="4">
        <v>10</v>
      </c>
      <c r="J48" s="6"/>
    </row>
    <row r="49" spans="1:10" ht="13.2" x14ac:dyDescent="0.25">
      <c r="A49" s="4" t="s">
        <v>9</v>
      </c>
      <c r="B49" s="4" t="s">
        <v>10</v>
      </c>
      <c r="C49" s="4" t="s">
        <v>10</v>
      </c>
      <c r="D49" s="4" t="s">
        <v>10</v>
      </c>
      <c r="E49" s="4" t="s">
        <v>10</v>
      </c>
      <c r="F49" s="4" t="s">
        <v>10</v>
      </c>
      <c r="G49" s="4" t="s">
        <v>9</v>
      </c>
      <c r="H49" s="4" t="s">
        <v>23</v>
      </c>
      <c r="I49" s="4">
        <v>10</v>
      </c>
      <c r="J49" s="6"/>
    </row>
    <row r="50" spans="1:10" ht="13.2" x14ac:dyDescent="0.25">
      <c r="A50" s="4" t="s">
        <v>9</v>
      </c>
      <c r="B50" s="4" t="s">
        <v>10</v>
      </c>
      <c r="C50" s="4" t="s">
        <v>10</v>
      </c>
      <c r="D50" s="4" t="s">
        <v>10</v>
      </c>
      <c r="E50" s="4" t="s">
        <v>10</v>
      </c>
      <c r="F50" s="4" t="s">
        <v>10</v>
      </c>
      <c r="G50" s="4" t="s">
        <v>9</v>
      </c>
      <c r="H50" s="4" t="s">
        <v>11</v>
      </c>
      <c r="I50" s="4">
        <v>9</v>
      </c>
      <c r="J50" s="6"/>
    </row>
    <row r="51" spans="1:10" ht="13.2" x14ac:dyDescent="0.25">
      <c r="A51" s="4" t="s">
        <v>9</v>
      </c>
      <c r="B51" s="4" t="s">
        <v>14</v>
      </c>
      <c r="C51" s="4" t="s">
        <v>10</v>
      </c>
      <c r="D51" s="4" t="s">
        <v>14</v>
      </c>
      <c r="E51" s="4" t="s">
        <v>14</v>
      </c>
      <c r="F51" s="4" t="s">
        <v>26</v>
      </c>
      <c r="G51" s="4" t="s">
        <v>24</v>
      </c>
      <c r="H51" s="4" t="s">
        <v>11</v>
      </c>
      <c r="I51" s="4">
        <v>8</v>
      </c>
      <c r="J51" s="6"/>
    </row>
    <row r="52" spans="1:10" ht="13.2" x14ac:dyDescent="0.25">
      <c r="A52" s="4" t="s">
        <v>9</v>
      </c>
      <c r="B52" s="4" t="s">
        <v>10</v>
      </c>
      <c r="C52" s="4" t="s">
        <v>14</v>
      </c>
      <c r="D52" s="4" t="s">
        <v>14</v>
      </c>
      <c r="E52" s="4" t="s">
        <v>10</v>
      </c>
      <c r="F52" s="4" t="s">
        <v>10</v>
      </c>
      <c r="G52" s="4" t="s">
        <v>9</v>
      </c>
      <c r="H52" s="4" t="s">
        <v>23</v>
      </c>
      <c r="I52" s="4">
        <v>9</v>
      </c>
      <c r="J52" s="6"/>
    </row>
    <row r="53" spans="1:10" ht="13.2" x14ac:dyDescent="0.25">
      <c r="A53" s="4" t="s">
        <v>9</v>
      </c>
      <c r="B53" s="4" t="s">
        <v>10</v>
      </c>
      <c r="C53" s="4" t="s">
        <v>10</v>
      </c>
      <c r="D53" s="4" t="s">
        <v>10</v>
      </c>
      <c r="E53" s="4" t="s">
        <v>10</v>
      </c>
      <c r="F53" s="4" t="s">
        <v>10</v>
      </c>
      <c r="G53" s="4" t="s">
        <v>9</v>
      </c>
      <c r="H53" s="4" t="s">
        <v>23</v>
      </c>
      <c r="I53" s="4">
        <v>9</v>
      </c>
      <c r="J53" s="6"/>
    </row>
    <row r="54" spans="1:10" ht="13.2" x14ac:dyDescent="0.25">
      <c r="A54" s="4" t="s">
        <v>24</v>
      </c>
      <c r="B54" s="4" t="s">
        <v>26</v>
      </c>
      <c r="C54" s="4" t="s">
        <v>26</v>
      </c>
      <c r="D54" s="4" t="s">
        <v>26</v>
      </c>
      <c r="E54" s="4" t="s">
        <v>26</v>
      </c>
      <c r="F54" s="4" t="s">
        <v>26</v>
      </c>
      <c r="G54" s="4" t="s">
        <v>24</v>
      </c>
      <c r="H54" s="4" t="s">
        <v>23</v>
      </c>
      <c r="I54" s="4">
        <v>8</v>
      </c>
      <c r="J54" s="6"/>
    </row>
    <row r="55" spans="1:10" ht="13.2" x14ac:dyDescent="0.25">
      <c r="A55" s="4" t="s">
        <v>9</v>
      </c>
      <c r="B55" s="4" t="s">
        <v>10</v>
      </c>
      <c r="C55" s="4" t="s">
        <v>10</v>
      </c>
      <c r="D55" s="4" t="s">
        <v>10</v>
      </c>
      <c r="E55" s="4" t="s">
        <v>10</v>
      </c>
      <c r="F55" s="4" t="s">
        <v>10</v>
      </c>
      <c r="G55" s="4" t="s">
        <v>9</v>
      </c>
      <c r="H55" s="4" t="s">
        <v>23</v>
      </c>
      <c r="I55" s="4">
        <v>9</v>
      </c>
      <c r="J55" s="6"/>
    </row>
    <row r="56" spans="1:10" ht="13.2" x14ac:dyDescent="0.25">
      <c r="A56" s="4" t="s">
        <v>24</v>
      </c>
      <c r="B56" s="4" t="s">
        <v>26</v>
      </c>
      <c r="C56" s="4" t="s">
        <v>14</v>
      </c>
      <c r="D56" s="4" t="s">
        <v>14</v>
      </c>
      <c r="E56" s="4" t="s">
        <v>26</v>
      </c>
      <c r="F56" s="4" t="s">
        <v>26</v>
      </c>
      <c r="G56" s="4" t="s">
        <v>24</v>
      </c>
      <c r="H56" s="4" t="s">
        <v>23</v>
      </c>
      <c r="I56" s="4">
        <v>7</v>
      </c>
      <c r="J56" s="6"/>
    </row>
    <row r="57" spans="1:10" ht="13.2" x14ac:dyDescent="0.25">
      <c r="A57" s="4" t="s">
        <v>9</v>
      </c>
      <c r="B57" s="4" t="s">
        <v>10</v>
      </c>
      <c r="C57" s="4" t="s">
        <v>10</v>
      </c>
      <c r="D57" s="4" t="s">
        <v>10</v>
      </c>
      <c r="E57" s="4" t="s">
        <v>10</v>
      </c>
      <c r="F57" s="4" t="s">
        <v>10</v>
      </c>
      <c r="G57" s="4" t="s">
        <v>9</v>
      </c>
      <c r="H57" s="4" t="s">
        <v>27</v>
      </c>
      <c r="I57" s="4">
        <v>10</v>
      </c>
      <c r="J57" s="6"/>
    </row>
    <row r="58" spans="1:10" ht="13.2" x14ac:dyDescent="0.25">
      <c r="A58" s="4" t="s">
        <v>9</v>
      </c>
      <c r="B58" s="4" t="s">
        <v>10</v>
      </c>
      <c r="C58" s="4" t="s">
        <v>10</v>
      </c>
      <c r="D58" s="4" t="s">
        <v>10</v>
      </c>
      <c r="E58" s="4" t="s">
        <v>10</v>
      </c>
      <c r="F58" s="4" t="s">
        <v>10</v>
      </c>
      <c r="G58" s="4" t="s">
        <v>9</v>
      </c>
      <c r="H58" s="4" t="s">
        <v>23</v>
      </c>
      <c r="I58" s="4">
        <v>8</v>
      </c>
      <c r="J58" s="6"/>
    </row>
    <row r="59" spans="1:10" ht="13.2" x14ac:dyDescent="0.25">
      <c r="A59" s="4" t="s">
        <v>9</v>
      </c>
      <c r="B59" s="4" t="s">
        <v>14</v>
      </c>
      <c r="C59" s="4" t="s">
        <v>14</v>
      </c>
      <c r="D59" s="4" t="s">
        <v>14</v>
      </c>
      <c r="E59" s="4" t="s">
        <v>14</v>
      </c>
      <c r="F59" s="4" t="s">
        <v>14</v>
      </c>
      <c r="G59" s="4" t="s">
        <v>9</v>
      </c>
      <c r="H59" s="4" t="s">
        <v>23</v>
      </c>
      <c r="I59" s="4">
        <v>8</v>
      </c>
      <c r="J59" s="6"/>
    </row>
    <row r="60" spans="1:10" ht="13.2" x14ac:dyDescent="0.25">
      <c r="A60" s="4" t="s">
        <v>9</v>
      </c>
      <c r="B60" s="4" t="s">
        <v>26</v>
      </c>
      <c r="C60" s="4" t="s">
        <v>14</v>
      </c>
      <c r="D60" s="4" t="s">
        <v>14</v>
      </c>
      <c r="E60" s="4" t="s">
        <v>14</v>
      </c>
      <c r="F60" s="4" t="s">
        <v>26</v>
      </c>
      <c r="G60" s="4" t="s">
        <v>9</v>
      </c>
      <c r="H60" s="4" t="s">
        <v>23</v>
      </c>
      <c r="I60" s="4">
        <v>5</v>
      </c>
      <c r="J60" s="6"/>
    </row>
    <row r="61" spans="1:10" ht="13.2" x14ac:dyDescent="0.25">
      <c r="A61" s="4" t="s">
        <v>9</v>
      </c>
      <c r="B61" s="4" t="s">
        <v>10</v>
      </c>
      <c r="C61" s="4" t="s">
        <v>10</v>
      </c>
      <c r="D61" s="4" t="s">
        <v>10</v>
      </c>
      <c r="E61" s="4" t="s">
        <v>10</v>
      </c>
      <c r="F61" s="4" t="s">
        <v>10</v>
      </c>
      <c r="G61" s="4" t="s">
        <v>9</v>
      </c>
      <c r="H61" s="4" t="s">
        <v>11</v>
      </c>
      <c r="I61" s="4">
        <v>9</v>
      </c>
      <c r="J61" s="6"/>
    </row>
    <row r="62" spans="1:10" ht="13.2" x14ac:dyDescent="0.25">
      <c r="A62" s="4" t="s">
        <v>9</v>
      </c>
      <c r="B62" s="4" t="s">
        <v>10</v>
      </c>
      <c r="C62" s="4" t="s">
        <v>14</v>
      </c>
      <c r="D62" s="4" t="s">
        <v>10</v>
      </c>
      <c r="E62" s="4" t="s">
        <v>10</v>
      </c>
      <c r="F62" s="4" t="s">
        <v>10</v>
      </c>
      <c r="G62" s="4" t="s">
        <v>9</v>
      </c>
      <c r="H62" s="4" t="s">
        <v>11</v>
      </c>
      <c r="I62" s="4">
        <v>9</v>
      </c>
      <c r="J62" s="6"/>
    </row>
    <row r="63" spans="1:10" ht="13.2" x14ac:dyDescent="0.25">
      <c r="A63" s="4" t="s">
        <v>9</v>
      </c>
      <c r="B63" s="4" t="s">
        <v>14</v>
      </c>
      <c r="C63" s="4" t="s">
        <v>26</v>
      </c>
      <c r="D63" s="4" t="s">
        <v>26</v>
      </c>
      <c r="E63" s="4" t="s">
        <v>14</v>
      </c>
      <c r="F63" s="4" t="s">
        <v>14</v>
      </c>
      <c r="G63" s="4" t="s">
        <v>9</v>
      </c>
      <c r="H63" s="4" t="s">
        <v>11</v>
      </c>
      <c r="I63" s="4">
        <v>7</v>
      </c>
      <c r="J63" s="6"/>
    </row>
    <row r="64" spans="1:10" ht="13.2" x14ac:dyDescent="0.25">
      <c r="A64" s="4" t="s">
        <v>9</v>
      </c>
      <c r="B64" s="4" t="s">
        <v>10</v>
      </c>
      <c r="C64" s="4" t="s">
        <v>10</v>
      </c>
      <c r="D64" s="4" t="s">
        <v>10</v>
      </c>
      <c r="E64" s="4" t="s">
        <v>10</v>
      </c>
      <c r="F64" s="4" t="s">
        <v>10</v>
      </c>
      <c r="G64" s="4" t="s">
        <v>9</v>
      </c>
      <c r="H64" s="4" t="s">
        <v>11</v>
      </c>
      <c r="I64" s="4">
        <v>9</v>
      </c>
      <c r="J64" s="6"/>
    </row>
    <row r="65" spans="1:17" ht="13.2" x14ac:dyDescent="0.25">
      <c r="J65" s="6"/>
    </row>
    <row r="66" spans="1:17" ht="30" x14ac:dyDescent="0.5">
      <c r="A66" s="6"/>
      <c r="B66" s="6"/>
      <c r="C66" s="6"/>
      <c r="D66" s="6"/>
      <c r="E66" s="6"/>
      <c r="F66" s="6"/>
      <c r="G66" s="6"/>
      <c r="H66" s="6"/>
      <c r="I66" s="6"/>
      <c r="J66" s="6"/>
      <c r="L66" s="21" t="s">
        <v>28</v>
      </c>
      <c r="M66" s="22"/>
      <c r="N66" s="22"/>
      <c r="O66" s="19"/>
      <c r="P66" s="7">
        <f>(K94*I94+K95*I95+K96*I96+K97*I97+K98*I98+K99*I99+K100*I100+K101*I101+K102*I102+K103*I103)/$I$93</f>
        <v>7.9365079365079367</v>
      </c>
    </row>
    <row r="67" spans="1:17" ht="13.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7" ht="13.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7" ht="13.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L69" s="8" t="s">
        <v>29</v>
      </c>
    </row>
    <row r="70" spans="1:17" ht="13.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L70" s="9"/>
    </row>
    <row r="71" spans="1:17" ht="13.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L71" s="4" t="s">
        <v>30</v>
      </c>
    </row>
    <row r="72" spans="1:17" ht="30" x14ac:dyDescent="0.5">
      <c r="A72" s="6"/>
      <c r="B72" s="6"/>
      <c r="C72" s="6"/>
      <c r="D72" s="6"/>
      <c r="E72" s="6"/>
      <c r="F72" s="6"/>
      <c r="G72" s="6"/>
      <c r="H72" s="6"/>
      <c r="I72" s="6"/>
      <c r="J72" s="6"/>
      <c r="L72" s="4" t="s">
        <v>31</v>
      </c>
      <c r="Q72" s="10"/>
    </row>
    <row r="73" spans="1:17" ht="30" x14ac:dyDescent="0.5">
      <c r="A73" s="6"/>
      <c r="B73" s="6"/>
      <c r="C73" s="6"/>
      <c r="D73" s="6"/>
      <c r="E73" s="6"/>
      <c r="F73" s="6"/>
      <c r="G73" s="6"/>
      <c r="H73" s="6"/>
      <c r="I73" s="6"/>
      <c r="J73" s="6"/>
      <c r="L73" s="4" t="s">
        <v>32</v>
      </c>
      <c r="M73" s="10"/>
      <c r="N73" s="10"/>
      <c r="O73" s="10"/>
      <c r="P73" s="11"/>
      <c r="Q73" s="10"/>
    </row>
    <row r="74" spans="1:17" ht="13.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L74"/>
    </row>
    <row r="75" spans="1:17" ht="13.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L75"/>
    </row>
    <row r="76" spans="1:17" ht="13.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7" ht="13.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L77" s="9"/>
    </row>
    <row r="78" spans="1:17" ht="13.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7" ht="13.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7" ht="13.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1" ht="13.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1" ht="13.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1" ht="13.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1" ht="13.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1" ht="13.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1" ht="13.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1" ht="13.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1" ht="13.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1" ht="13.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1" ht="13.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1" ht="13.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3" spans="1:11" ht="13.2" x14ac:dyDescent="0.25">
      <c r="A93" s="12">
        <f t="shared" ref="A93:I93" si="0">COUNTA(A2:A91)</f>
        <v>63</v>
      </c>
      <c r="B93" s="12">
        <f t="shared" si="0"/>
        <v>63</v>
      </c>
      <c r="C93" s="12">
        <f t="shared" si="0"/>
        <v>63</v>
      </c>
      <c r="D93" s="12">
        <f t="shared" si="0"/>
        <v>63</v>
      </c>
      <c r="E93" s="12">
        <f t="shared" si="0"/>
        <v>63</v>
      </c>
      <c r="F93" s="12">
        <f t="shared" si="0"/>
        <v>63</v>
      </c>
      <c r="G93" s="12">
        <f t="shared" si="0"/>
        <v>63</v>
      </c>
      <c r="H93" s="12">
        <f t="shared" si="0"/>
        <v>63</v>
      </c>
      <c r="I93" s="12">
        <f t="shared" si="0"/>
        <v>63</v>
      </c>
      <c r="J93" s="12"/>
      <c r="K93" s="13" t="s">
        <v>33</v>
      </c>
    </row>
    <row r="94" spans="1:11" ht="13.2" x14ac:dyDescent="0.25">
      <c r="A94" s="12">
        <f>COUNTIF(A2:A91,"Frequently")</f>
        <v>49</v>
      </c>
      <c r="B94" s="12">
        <f t="shared" ref="B94:F94" si="1">COUNTIF(B2:B91,"Good")</f>
        <v>39</v>
      </c>
      <c r="C94" s="12">
        <f t="shared" si="1"/>
        <v>37</v>
      </c>
      <c r="D94" s="12">
        <f t="shared" si="1"/>
        <v>36</v>
      </c>
      <c r="E94" s="12">
        <f t="shared" si="1"/>
        <v>43</v>
      </c>
      <c r="F94" s="12">
        <f t="shared" si="1"/>
        <v>41</v>
      </c>
      <c r="G94" s="12">
        <f>COUNTIF(G2:G91,"Frequently")</f>
        <v>51</v>
      </c>
      <c r="H94" s="12">
        <f>COUNTIF(H2:H91,"Below 70%")</f>
        <v>2</v>
      </c>
      <c r="I94" s="12">
        <f>COUNTIF(I2:I91,1)</f>
        <v>3</v>
      </c>
      <c r="J94" s="14">
        <f>(I94/I93)*100</f>
        <v>4.7619047619047619</v>
      </c>
      <c r="K94" s="13">
        <v>1</v>
      </c>
    </row>
    <row r="95" spans="1:11" ht="13.2" x14ac:dyDescent="0.25">
      <c r="A95" s="12">
        <f>COUNTIF(A2:A91,"Occasionally")</f>
        <v>11</v>
      </c>
      <c r="B95" s="12">
        <f t="shared" ref="B95:F95" si="2">COUNTIF(B2:B91,"Satisfactory")</f>
        <v>17</v>
      </c>
      <c r="C95" s="12">
        <f t="shared" si="2"/>
        <v>19</v>
      </c>
      <c r="D95" s="12">
        <f t="shared" si="2"/>
        <v>21</v>
      </c>
      <c r="E95" s="12">
        <f t="shared" si="2"/>
        <v>14</v>
      </c>
      <c r="F95" s="12">
        <f t="shared" si="2"/>
        <v>14</v>
      </c>
      <c r="G95" s="12">
        <f>COUNTIF(G2:G91,"Occasionally")</f>
        <v>9</v>
      </c>
      <c r="H95" s="12">
        <f>COUNTIF(H2:H91,"70-90%")</f>
        <v>0</v>
      </c>
      <c r="I95" s="12">
        <f>COUNTIF(I2:I91,2)</f>
        <v>0</v>
      </c>
      <c r="J95" s="14">
        <f>(I95/I93)*100</f>
        <v>0</v>
      </c>
      <c r="K95" s="13">
        <v>2</v>
      </c>
    </row>
    <row r="96" spans="1:11" ht="13.2" x14ac:dyDescent="0.25">
      <c r="A96" s="12">
        <f>COUNTIF(A2:A91,"Never")</f>
        <v>3</v>
      </c>
      <c r="B96" s="15">
        <f t="shared" ref="B96:F96" si="3">COUNTIF(B2:B91,"Needs improvement")</f>
        <v>7</v>
      </c>
      <c r="C96" s="15">
        <f t="shared" si="3"/>
        <v>7</v>
      </c>
      <c r="D96" s="15">
        <f t="shared" si="3"/>
        <v>6</v>
      </c>
      <c r="E96" s="15">
        <f t="shared" si="3"/>
        <v>6</v>
      </c>
      <c r="F96" s="15">
        <f t="shared" si="3"/>
        <v>8</v>
      </c>
      <c r="G96" s="12">
        <f>COUNTIF(G2:G91,"Never")</f>
        <v>3</v>
      </c>
      <c r="H96" s="12">
        <f>COUNTIF(H2:H91,"Above 90%")</f>
        <v>32</v>
      </c>
      <c r="I96" s="12">
        <f>COUNTIF(I2:I91,3)</f>
        <v>1</v>
      </c>
      <c r="J96" s="14">
        <f>(I96/I93)*100</f>
        <v>1.5873015873015872</v>
      </c>
      <c r="K96" s="13">
        <v>3</v>
      </c>
    </row>
    <row r="97" spans="1:11" ht="13.2" x14ac:dyDescent="0.25">
      <c r="A97" s="14">
        <f t="shared" ref="A97:H97" si="4">(A94/A93)*100</f>
        <v>77.777777777777786</v>
      </c>
      <c r="B97" s="14">
        <f t="shared" si="4"/>
        <v>61.904761904761905</v>
      </c>
      <c r="C97" s="14">
        <f t="shared" si="4"/>
        <v>58.730158730158735</v>
      </c>
      <c r="D97" s="14">
        <f t="shared" si="4"/>
        <v>57.142857142857139</v>
      </c>
      <c r="E97" s="14">
        <f t="shared" si="4"/>
        <v>68.253968253968253</v>
      </c>
      <c r="F97" s="14">
        <f t="shared" si="4"/>
        <v>65.079365079365076</v>
      </c>
      <c r="G97" s="14">
        <f t="shared" si="4"/>
        <v>80.952380952380949</v>
      </c>
      <c r="H97" s="14">
        <f t="shared" si="4"/>
        <v>3.1746031746031744</v>
      </c>
      <c r="I97" s="12">
        <f>COUNTIF(I2:I91,4)</f>
        <v>1</v>
      </c>
      <c r="J97" s="14">
        <f>(I97/I93)*100</f>
        <v>1.5873015873015872</v>
      </c>
      <c r="K97" s="13">
        <v>4</v>
      </c>
    </row>
    <row r="98" spans="1:11" ht="13.2" x14ac:dyDescent="0.25">
      <c r="A98" s="14">
        <f t="shared" ref="A98:H98" si="5">(A95/A93)*100</f>
        <v>17.460317460317459</v>
      </c>
      <c r="B98" s="14">
        <f t="shared" si="5"/>
        <v>26.984126984126984</v>
      </c>
      <c r="C98" s="14">
        <f t="shared" si="5"/>
        <v>30.158730158730158</v>
      </c>
      <c r="D98" s="14">
        <f t="shared" si="5"/>
        <v>33.333333333333329</v>
      </c>
      <c r="E98" s="14">
        <f t="shared" si="5"/>
        <v>22.222222222222221</v>
      </c>
      <c r="F98" s="14">
        <f t="shared" si="5"/>
        <v>22.222222222222221</v>
      </c>
      <c r="G98" s="14">
        <f t="shared" si="5"/>
        <v>14.285714285714285</v>
      </c>
      <c r="H98" s="14">
        <f t="shared" si="5"/>
        <v>0</v>
      </c>
      <c r="I98" s="12">
        <f>COUNTIF(I2:I91,5)</f>
        <v>3</v>
      </c>
      <c r="J98" s="14">
        <f>(I98/I93)*100</f>
        <v>4.7619047619047619</v>
      </c>
      <c r="K98" s="13">
        <v>5</v>
      </c>
    </row>
    <row r="99" spans="1:11" ht="13.2" x14ac:dyDescent="0.25">
      <c r="A99" s="14">
        <f t="shared" ref="A99:H99" si="6">(A96/A93)*100</f>
        <v>4.7619047619047619</v>
      </c>
      <c r="B99" s="14">
        <f t="shared" si="6"/>
        <v>11.111111111111111</v>
      </c>
      <c r="C99" s="14">
        <f t="shared" si="6"/>
        <v>11.111111111111111</v>
      </c>
      <c r="D99" s="14">
        <f t="shared" si="6"/>
        <v>9.5238095238095237</v>
      </c>
      <c r="E99" s="14">
        <f t="shared" si="6"/>
        <v>9.5238095238095237</v>
      </c>
      <c r="F99" s="14">
        <f t="shared" si="6"/>
        <v>12.698412698412698</v>
      </c>
      <c r="G99" s="14">
        <f t="shared" si="6"/>
        <v>4.7619047619047619</v>
      </c>
      <c r="H99" s="14">
        <f t="shared" si="6"/>
        <v>50.793650793650791</v>
      </c>
      <c r="I99" s="12">
        <f>COUNTIF(I2:I91,6)</f>
        <v>2</v>
      </c>
      <c r="J99" s="14">
        <f>(I99/I93)*100</f>
        <v>3.1746031746031744</v>
      </c>
      <c r="K99" s="13">
        <v>6</v>
      </c>
    </row>
    <row r="100" spans="1:11" ht="13.2" x14ac:dyDescent="0.25">
      <c r="A100" s="12"/>
      <c r="B100" s="12"/>
      <c r="C100" s="12"/>
      <c r="D100" s="12"/>
      <c r="E100" s="12"/>
      <c r="F100" s="12"/>
      <c r="G100" s="12"/>
      <c r="H100" s="12"/>
      <c r="I100" s="12">
        <f>COUNTIF(I2:I91,7)</f>
        <v>9</v>
      </c>
      <c r="J100" s="14">
        <f>(I100/I93)*100</f>
        <v>14.285714285714285</v>
      </c>
      <c r="K100" s="13">
        <v>7</v>
      </c>
    </row>
    <row r="101" spans="1:11" ht="13.2" x14ac:dyDescent="0.25">
      <c r="A101" s="12"/>
      <c r="B101" s="12"/>
      <c r="C101" s="12"/>
      <c r="D101" s="12"/>
      <c r="E101" s="12"/>
      <c r="F101" s="12"/>
      <c r="G101" s="12"/>
      <c r="H101" s="12"/>
      <c r="I101" s="12">
        <f>COUNTIF(I2:I91,8)</f>
        <v>12</v>
      </c>
      <c r="J101" s="14">
        <f>(I101/I93)*100</f>
        <v>19.047619047619047</v>
      </c>
      <c r="K101" s="13">
        <v>8</v>
      </c>
    </row>
    <row r="102" spans="1:11" ht="13.2" x14ac:dyDescent="0.25">
      <c r="A102" s="12"/>
      <c r="B102" s="12"/>
      <c r="C102" s="12"/>
      <c r="D102" s="12"/>
      <c r="E102" s="12"/>
      <c r="F102" s="12"/>
      <c r="G102" s="12"/>
      <c r="H102" s="12"/>
      <c r="I102" s="12">
        <f>COUNTIF(I2:I91,9)</f>
        <v>16</v>
      </c>
      <c r="J102" s="14">
        <f>(I102/I93)*100</f>
        <v>25.396825396825395</v>
      </c>
      <c r="K102" s="13">
        <v>9</v>
      </c>
    </row>
    <row r="103" spans="1:11" ht="13.2" x14ac:dyDescent="0.25">
      <c r="A103" s="12"/>
      <c r="B103" s="12"/>
      <c r="C103" s="12"/>
      <c r="D103" s="12"/>
      <c r="E103" s="12"/>
      <c r="F103" s="12"/>
      <c r="G103" s="12"/>
      <c r="H103" s="12"/>
      <c r="I103" s="12">
        <f>COUNTIF(I2:I91,10)</f>
        <v>16</v>
      </c>
      <c r="J103" s="14">
        <f>(I103/I93)*100</f>
        <v>25.396825396825395</v>
      </c>
      <c r="K103" s="13">
        <v>10</v>
      </c>
    </row>
    <row r="106" spans="1:11" ht="13.2" x14ac:dyDescent="0.25">
      <c r="A106" s="18" t="s">
        <v>34</v>
      </c>
      <c r="B106" s="19"/>
      <c r="C106" s="18" t="s">
        <v>35</v>
      </c>
      <c r="D106" s="19"/>
      <c r="E106" s="18" t="s">
        <v>36</v>
      </c>
      <c r="F106" s="19"/>
      <c r="G106" s="18" t="s">
        <v>37</v>
      </c>
      <c r="H106" s="19"/>
      <c r="I106" s="18" t="s">
        <v>38</v>
      </c>
      <c r="J106" s="19"/>
    </row>
    <row r="107" spans="1:11" ht="13.2" x14ac:dyDescent="0.25">
      <c r="A107" s="16" t="s">
        <v>9</v>
      </c>
      <c r="B107" s="17">
        <f t="shared" ref="B107:B109" si="7">A97</f>
        <v>77.777777777777786</v>
      </c>
      <c r="C107" s="16" t="s">
        <v>10</v>
      </c>
      <c r="D107" s="17">
        <f t="shared" ref="D107:D109" si="8">B97</f>
        <v>61.904761904761905</v>
      </c>
      <c r="E107" s="16" t="s">
        <v>10</v>
      </c>
      <c r="F107" s="17">
        <f t="shared" ref="F107:F109" si="9">C97</f>
        <v>58.730158730158735</v>
      </c>
      <c r="G107" s="16" t="s">
        <v>10</v>
      </c>
      <c r="H107" s="17">
        <f t="shared" ref="H107:H109" si="10">D97</f>
        <v>57.142857142857139</v>
      </c>
      <c r="I107" s="16" t="s">
        <v>10</v>
      </c>
      <c r="J107" s="17">
        <f t="shared" ref="J107:J109" si="11">E97</f>
        <v>68.253968253968253</v>
      </c>
    </row>
    <row r="108" spans="1:11" ht="13.2" x14ac:dyDescent="0.25">
      <c r="A108" s="16" t="s">
        <v>24</v>
      </c>
      <c r="B108" s="17">
        <f t="shared" si="7"/>
        <v>17.460317460317459</v>
      </c>
      <c r="C108" s="16" t="s">
        <v>14</v>
      </c>
      <c r="D108" s="17">
        <f t="shared" si="8"/>
        <v>26.984126984126984</v>
      </c>
      <c r="E108" s="16" t="s">
        <v>14</v>
      </c>
      <c r="F108" s="17">
        <f t="shared" si="9"/>
        <v>30.158730158730158</v>
      </c>
      <c r="G108" s="16" t="s">
        <v>14</v>
      </c>
      <c r="H108" s="17">
        <f t="shared" si="10"/>
        <v>33.333333333333329</v>
      </c>
      <c r="I108" s="16" t="s">
        <v>14</v>
      </c>
      <c r="J108" s="17">
        <f t="shared" si="11"/>
        <v>22.222222222222221</v>
      </c>
    </row>
    <row r="109" spans="1:11" ht="13.2" x14ac:dyDescent="0.25">
      <c r="A109" s="16" t="s">
        <v>25</v>
      </c>
      <c r="B109" s="17">
        <f t="shared" si="7"/>
        <v>4.7619047619047619</v>
      </c>
      <c r="C109" s="16" t="s">
        <v>26</v>
      </c>
      <c r="D109" s="17">
        <f t="shared" si="8"/>
        <v>11.111111111111111</v>
      </c>
      <c r="E109" s="16" t="s">
        <v>26</v>
      </c>
      <c r="F109" s="17">
        <f t="shared" si="9"/>
        <v>11.111111111111111</v>
      </c>
      <c r="G109" s="16" t="s">
        <v>26</v>
      </c>
      <c r="H109" s="17">
        <f t="shared" si="10"/>
        <v>9.5238095238095237</v>
      </c>
      <c r="I109" s="16" t="s">
        <v>26</v>
      </c>
      <c r="J109" s="17">
        <f t="shared" si="11"/>
        <v>9.5238095238095237</v>
      </c>
    </row>
    <row r="111" spans="1:11" ht="13.2" x14ac:dyDescent="0.25">
      <c r="K111" s="9" t="s">
        <v>39</v>
      </c>
    </row>
    <row r="112" spans="1:11" ht="13.2" x14ac:dyDescent="0.25">
      <c r="A112" s="18" t="s">
        <v>40</v>
      </c>
      <c r="B112" s="19"/>
      <c r="C112" s="18" t="s">
        <v>41</v>
      </c>
      <c r="D112" s="19"/>
      <c r="E112" s="18" t="s">
        <v>42</v>
      </c>
      <c r="F112" s="19"/>
      <c r="G112" s="18" t="s">
        <v>43</v>
      </c>
      <c r="H112" s="19"/>
    </row>
    <row r="113" spans="1:8" ht="13.2" x14ac:dyDescent="0.25">
      <c r="A113" s="16" t="s">
        <v>10</v>
      </c>
      <c r="B113" s="17">
        <f t="shared" ref="B113:B115" si="12">F97</f>
        <v>65.079365079365076</v>
      </c>
      <c r="C113" s="16" t="s">
        <v>9</v>
      </c>
      <c r="D113" s="17">
        <f t="shared" ref="D113:D115" si="13">G97</f>
        <v>80.952380952380949</v>
      </c>
      <c r="E113" s="16" t="s">
        <v>27</v>
      </c>
      <c r="F113" s="17">
        <f t="shared" ref="F113:F115" si="14">H97</f>
        <v>3.1746031746031744</v>
      </c>
      <c r="G113" s="16">
        <v>1</v>
      </c>
      <c r="H113" s="17">
        <f t="shared" ref="H113:H122" si="15">J94</f>
        <v>4.7619047619047619</v>
      </c>
    </row>
    <row r="114" spans="1:8" ht="13.2" x14ac:dyDescent="0.25">
      <c r="A114" s="16" t="s">
        <v>14</v>
      </c>
      <c r="B114" s="17">
        <f t="shared" si="12"/>
        <v>22.222222222222221</v>
      </c>
      <c r="C114" s="16" t="s">
        <v>24</v>
      </c>
      <c r="D114" s="17">
        <f t="shared" si="13"/>
        <v>14.285714285714285</v>
      </c>
      <c r="E114" s="16" t="s">
        <v>44</v>
      </c>
      <c r="F114" s="17">
        <f t="shared" si="14"/>
        <v>0</v>
      </c>
      <c r="G114" s="16">
        <v>2</v>
      </c>
      <c r="H114" s="17">
        <f t="shared" si="15"/>
        <v>0</v>
      </c>
    </row>
    <row r="115" spans="1:8" ht="13.2" x14ac:dyDescent="0.25">
      <c r="A115" s="16" t="s">
        <v>26</v>
      </c>
      <c r="B115" s="17">
        <f t="shared" si="12"/>
        <v>12.698412698412698</v>
      </c>
      <c r="C115" s="16" t="s">
        <v>25</v>
      </c>
      <c r="D115" s="17">
        <f t="shared" si="13"/>
        <v>4.7619047619047619</v>
      </c>
      <c r="E115" s="16" t="s">
        <v>11</v>
      </c>
      <c r="F115" s="17">
        <f t="shared" si="14"/>
        <v>50.793650793650791</v>
      </c>
      <c r="G115" s="16">
        <v>3</v>
      </c>
      <c r="H115" s="17">
        <f t="shared" si="15"/>
        <v>1.5873015873015872</v>
      </c>
    </row>
    <row r="116" spans="1:8" ht="13.2" x14ac:dyDescent="0.25">
      <c r="G116" s="16">
        <v>4</v>
      </c>
      <c r="H116" s="17">
        <f t="shared" si="15"/>
        <v>1.5873015873015872</v>
      </c>
    </row>
    <row r="117" spans="1:8" ht="13.2" x14ac:dyDescent="0.25">
      <c r="G117" s="16">
        <v>5</v>
      </c>
      <c r="H117" s="17">
        <f t="shared" si="15"/>
        <v>4.7619047619047619</v>
      </c>
    </row>
    <row r="118" spans="1:8" ht="13.2" x14ac:dyDescent="0.25">
      <c r="G118" s="16">
        <v>6</v>
      </c>
      <c r="H118" s="17">
        <f t="shared" si="15"/>
        <v>3.1746031746031744</v>
      </c>
    </row>
    <row r="119" spans="1:8" ht="13.2" x14ac:dyDescent="0.25">
      <c r="G119" s="16">
        <v>7</v>
      </c>
      <c r="H119" s="17">
        <f t="shared" si="15"/>
        <v>14.285714285714285</v>
      </c>
    </row>
    <row r="120" spans="1:8" ht="13.2" x14ac:dyDescent="0.25">
      <c r="G120" s="16">
        <v>8</v>
      </c>
      <c r="H120" s="17">
        <f t="shared" si="15"/>
        <v>19.047619047619047</v>
      </c>
    </row>
    <row r="121" spans="1:8" ht="13.2" x14ac:dyDescent="0.25">
      <c r="G121" s="16">
        <v>9</v>
      </c>
      <c r="H121" s="17">
        <f t="shared" si="15"/>
        <v>25.396825396825395</v>
      </c>
    </row>
    <row r="122" spans="1:8" ht="13.2" x14ac:dyDescent="0.25">
      <c r="G122" s="16">
        <v>10</v>
      </c>
      <c r="H122" s="17">
        <f t="shared" si="15"/>
        <v>25.396825396825395</v>
      </c>
    </row>
  </sheetData>
  <mergeCells count="18">
    <mergeCell ref="L2:X2"/>
    <mergeCell ref="L3:X3"/>
    <mergeCell ref="L4:X4"/>
    <mergeCell ref="L5:X5"/>
    <mergeCell ref="L6:O6"/>
    <mergeCell ref="P6:R6"/>
    <mergeCell ref="V6:X6"/>
    <mergeCell ref="A112:B112"/>
    <mergeCell ref="C112:D112"/>
    <mergeCell ref="E112:F112"/>
    <mergeCell ref="G112:H112"/>
    <mergeCell ref="L7:P20"/>
    <mergeCell ref="L66:O66"/>
    <mergeCell ref="A106:B106"/>
    <mergeCell ref="C106:D106"/>
    <mergeCell ref="E106:F106"/>
    <mergeCell ref="G106:H106"/>
    <mergeCell ref="I106:J106"/>
  </mergeCells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</vt:lpstr>
      <vt:lpstr>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2019-05-27T10:42:05Z</dcterms:created>
  <dcterms:modified xsi:type="dcterms:W3CDTF">2019-07-26T06:34:25Z</dcterms:modified>
</cp:coreProperties>
</file>