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re diagram specification" sheetId="1" r:id="rId4"/>
    <sheet state="visible" name="Pins, Tube, Wire length" sheetId="2" r:id="rId5"/>
  </sheets>
  <definedNames/>
  <calcPr/>
</workbook>
</file>

<file path=xl/sharedStrings.xml><?xml version="1.0" encoding="utf-8"?>
<sst xmlns="http://schemas.openxmlformats.org/spreadsheetml/2006/main" count="716" uniqueCount="306">
  <si>
    <t>Reference</t>
  </si>
  <si>
    <t>Name</t>
  </si>
  <si>
    <t>Number of wires</t>
  </si>
  <si>
    <t>Function</t>
  </si>
  <si>
    <t>Connector 1</t>
  </si>
  <si>
    <t>Pin on Connector 1</t>
  </si>
  <si>
    <t>Wire color</t>
  </si>
  <si>
    <t>Wire Marking</t>
  </si>
  <si>
    <t>Connector 2</t>
  </si>
  <si>
    <t>Pin on Connector 2</t>
  </si>
  <si>
    <t>Flag</t>
  </si>
  <si>
    <t>Length</t>
  </si>
  <si>
    <t>AWG/mm^2</t>
  </si>
  <si>
    <t>DR Shrink</t>
  </si>
  <si>
    <t>Est Length (m)</t>
  </si>
  <si>
    <t>Total Est Length (m)</t>
  </si>
  <si>
    <t>Bundle Diameter (mm)</t>
  </si>
  <si>
    <t>Bundle Diameter</t>
  </si>
  <si>
    <t>Deutsch Contact Type1</t>
  </si>
  <si>
    <t>Deutsch Contact Type2</t>
  </si>
  <si>
    <t>Drive-By-Wire system</t>
  </si>
  <si>
    <t>W1</t>
  </si>
  <si>
    <t>APS ECM (OUT)</t>
  </si>
  <si>
    <t>APS 1 - VCC 5V</t>
  </si>
  <si>
    <t>DTM04-12PA</t>
  </si>
  <si>
    <t>White</t>
  </si>
  <si>
    <t>VCC1</t>
  </si>
  <si>
    <t>DRC26-50S01</t>
  </si>
  <si>
    <t>W1, APS ECM</t>
  </si>
  <si>
    <t>0.9 m</t>
  </si>
  <si>
    <t>18 AWG</t>
  </si>
  <si>
    <t>Type 3/8 (0.375)</t>
  </si>
  <si>
    <t>0462-005-20141 (DTM/DRC,F)</t>
  </si>
  <si>
    <t>APS 1 - GND</t>
  </si>
  <si>
    <t>GND1</t>
  </si>
  <si>
    <t>APS 1 - Signal</t>
  </si>
  <si>
    <t>SIG1</t>
  </si>
  <si>
    <t>APS 2 - VCC 5V</t>
  </si>
  <si>
    <t>VCC2</t>
  </si>
  <si>
    <t>APS 2 - GND</t>
  </si>
  <si>
    <t>GND2</t>
  </si>
  <si>
    <t>APS 2 - Signal</t>
  </si>
  <si>
    <t>SIG2</t>
  </si>
  <si>
    <t>APS Fully closed/open - VCC 5V</t>
  </si>
  <si>
    <t>VCC3</t>
  </si>
  <si>
    <t>APS Fully closed/open - GND</t>
  </si>
  <si>
    <t>GND3</t>
  </si>
  <si>
    <t>APS Fully closed/open - Signal</t>
  </si>
  <si>
    <t>SIG3</t>
  </si>
  <si>
    <t>W2</t>
  </si>
  <si>
    <t>APS Handle (IN)</t>
  </si>
  <si>
    <t>DTM06-12SA</t>
  </si>
  <si>
    <t>W2, APS HAND</t>
  </si>
  <si>
    <t>0460-010-20141 (DTM/DRC,M)</t>
  </si>
  <si>
    <t>W3</t>
  </si>
  <si>
    <t>RPS ECM (OUT)</t>
  </si>
  <si>
    <t>RPS 1 - VCC 5V</t>
  </si>
  <si>
    <t>DTM04-08PA</t>
  </si>
  <si>
    <t>W3, RPS ECM</t>
  </si>
  <si>
    <t>Type 1/4 (0.25)</t>
  </si>
  <si>
    <t>RPS 1 - GND</t>
  </si>
  <si>
    <t>RPS 1 - Signal</t>
  </si>
  <si>
    <t>RPS 2 - VCC 5V</t>
  </si>
  <si>
    <t>RPS 2 - GND</t>
  </si>
  <si>
    <t>RPS 2 - Signal</t>
  </si>
  <si>
    <t>W4</t>
  </si>
  <si>
    <t>RPS Handle (IN)</t>
  </si>
  <si>
    <t>DTM06-08SA</t>
  </si>
  <si>
    <t>W4, RPS HAND</t>
  </si>
  <si>
    <t>W5</t>
  </si>
  <si>
    <t>BUZZER ECM</t>
  </si>
  <si>
    <t>VCC 12V</t>
  </si>
  <si>
    <t>DTM04-3P</t>
  </si>
  <si>
    <t>VCC</t>
  </si>
  <si>
    <t>W5, BUZ ECM</t>
  </si>
  <si>
    <t>Type 1/8 (0.125)</t>
  </si>
  <si>
    <t>GND</t>
  </si>
  <si>
    <t>W6</t>
  </si>
  <si>
    <t>BUZZER Handle</t>
  </si>
  <si>
    <t>DTM06-3S</t>
  </si>
  <si>
    <t>W6, BUZ HAND</t>
  </si>
  <si>
    <t>W7</t>
  </si>
  <si>
    <t>Paddel Wheel ECM</t>
  </si>
  <si>
    <t>VCC - 12V</t>
  </si>
  <si>
    <t>W7, PW ECM</t>
  </si>
  <si>
    <t>Type 3/16 (0.1875)</t>
  </si>
  <si>
    <t>Signal</t>
  </si>
  <si>
    <t>SIG</t>
  </si>
  <si>
    <t>W8</t>
  </si>
  <si>
    <t>Paddel Wheel Sensor</t>
  </si>
  <si>
    <t>W8, PW SENS</t>
  </si>
  <si>
    <t>W9</t>
  </si>
  <si>
    <t>Angle Sensor</t>
  </si>
  <si>
    <t>282087-1</t>
  </si>
  <si>
    <t>DT06-12SA</t>
  </si>
  <si>
    <t>W9, ANG SENS</t>
  </si>
  <si>
    <t>0.95 m</t>
  </si>
  <si>
    <t>0462-201-16141 (DT,F)</t>
  </si>
  <si>
    <t>VCC -12V</t>
  </si>
  <si>
    <t>OUTPUT</t>
  </si>
  <si>
    <t>W10</t>
  </si>
  <si>
    <t>Motor</t>
  </si>
  <si>
    <t>A1</t>
  </si>
  <si>
    <t>NA</t>
  </si>
  <si>
    <t>Black</t>
  </si>
  <si>
    <t>MOTOR</t>
  </si>
  <si>
    <t>A2</t>
  </si>
  <si>
    <t>B1</t>
  </si>
  <si>
    <t>B2</t>
  </si>
  <si>
    <t>Black (Y/G)</t>
  </si>
  <si>
    <t>Cable Shield</t>
  </si>
  <si>
    <t>DB-W11</t>
  </si>
  <si>
    <t>DB Wire Harness</t>
  </si>
  <si>
    <t>CAN_H</t>
  </si>
  <si>
    <t>DT06-6S</t>
  </si>
  <si>
    <t>Black, Yellow</t>
  </si>
  <si>
    <t>CAN-H</t>
  </si>
  <si>
    <t>W11, DB</t>
  </si>
  <si>
    <t>1.2 m</t>
  </si>
  <si>
    <t>CAN_L</t>
  </si>
  <si>
    <t>Black, Green</t>
  </si>
  <si>
    <t>CAN-L</t>
  </si>
  <si>
    <t>CAN Cable</t>
  </si>
  <si>
    <t>12V_AUTO</t>
  </si>
  <si>
    <t>12V-A</t>
  </si>
  <si>
    <t>12V</t>
  </si>
  <si>
    <t>DB-W12</t>
  </si>
  <si>
    <t>DT06-06S-E008</t>
  </si>
  <si>
    <t>W12, DB</t>
  </si>
  <si>
    <t>2.2 m</t>
  </si>
  <si>
    <t>W13</t>
  </si>
  <si>
    <t>OCU Mode Select</t>
  </si>
  <si>
    <t>?</t>
  </si>
  <si>
    <t>DT06-4S</t>
  </si>
  <si>
    <t>DT06-4S-E008</t>
  </si>
  <si>
    <t>W13, OCU MODE</t>
  </si>
  <si>
    <t>W14</t>
  </si>
  <si>
    <t>OCU Pedal</t>
  </si>
  <si>
    <t>IN</t>
  </si>
  <si>
    <t>DT06-2S-E008</t>
  </si>
  <si>
    <t>-</t>
  </si>
  <si>
    <t>W14, OCU PEDAL</t>
  </si>
  <si>
    <t>OUT</t>
  </si>
  <si>
    <t>Green</t>
  </si>
  <si>
    <t>W16</t>
  </si>
  <si>
    <t>ACU CAN</t>
  </si>
  <si>
    <t>Y-Boot</t>
  </si>
  <si>
    <t>PXMBNI12FIM04DSCPG7</t>
  </si>
  <si>
    <t>W16, ACU CAN</t>
  </si>
  <si>
    <t>W17</t>
  </si>
  <si>
    <t>ACU Power</t>
  </si>
  <si>
    <t>T4111001041-000</t>
  </si>
  <si>
    <t>W17, ACU POW</t>
  </si>
  <si>
    <t>Red</t>
  </si>
  <si>
    <t>W18</t>
  </si>
  <si>
    <t>INS</t>
  </si>
  <si>
    <t>SYNC IN A – ODO B</t>
  </si>
  <si>
    <t>UP01L07 M010S BK1 Z2ZA</t>
  </si>
  <si>
    <t>PXMBNI12FIM05ASCPG7</t>
  </si>
  <si>
    <t>W18, INS</t>
  </si>
  <si>
    <t xml:space="preserve">SYNC IN B – PORT B RX - ODO A </t>
  </si>
  <si>
    <t>Black, Blue</t>
  </si>
  <si>
    <t>VIN</t>
  </si>
  <si>
    <t>Black, Red</t>
  </si>
  <si>
    <t>Black, Black</t>
  </si>
  <si>
    <t>PORT A RS-232/RS-422</t>
  </si>
  <si>
    <t>Black, N/A</t>
  </si>
  <si>
    <t>SYNC OUT A</t>
  </si>
  <si>
    <t>Black, Brown</t>
  </si>
  <si>
    <t xml:space="preserve">PORT E TX – PORT A RS422 TX+ </t>
  </si>
  <si>
    <t>Black, White</t>
  </si>
  <si>
    <t>PORT A RS232 TX – PORT A RS422 TX-</t>
  </si>
  <si>
    <t xml:space="preserve">PORT A RS232 RX – PORT A RS422 RX+ </t>
  </si>
  <si>
    <t>Black, Orange</t>
  </si>
  <si>
    <t xml:space="preserve">PORT E RX – PORT A RS422 RX- </t>
  </si>
  <si>
    <t>Black, Grey</t>
  </si>
  <si>
    <t>W19</t>
  </si>
  <si>
    <t>Fuse-Box-2 -&gt; CCU</t>
  </si>
  <si>
    <t>DTP06-4S-E004</t>
  </si>
  <si>
    <t>W19, PDU POW</t>
  </si>
  <si>
    <t>6mm2</t>
  </si>
  <si>
    <t>0462-203-12141 (DTP,F)</t>
  </si>
  <si>
    <t>W20</t>
  </si>
  <si>
    <t>Aux battery -&gt; Fuse-Box-2</t>
  </si>
  <si>
    <t>(-)</t>
  </si>
  <si>
    <t>PG7 2x</t>
  </si>
  <si>
    <t>W20, AUX Bat-FB2</t>
  </si>
  <si>
    <t>(+)</t>
  </si>
  <si>
    <t>W21</t>
  </si>
  <si>
    <t>Charger Con2 -&gt; Aux battery</t>
  </si>
  <si>
    <t>DTP06-2S</t>
  </si>
  <si>
    <t>1 (-)</t>
  </si>
  <si>
    <t>W21, CHA CON2-AUX Bat</t>
  </si>
  <si>
    <t>2 (+)</t>
  </si>
  <si>
    <t>W22</t>
  </si>
  <si>
    <t>Charger -&gt; Charger Con2</t>
  </si>
  <si>
    <t>DTP04-2P</t>
  </si>
  <si>
    <t>W22, CHA-CHA CON2</t>
  </si>
  <si>
    <t>0460-204-12141 (DTP,M)</t>
  </si>
  <si>
    <t>W23</t>
  </si>
  <si>
    <t>Charger Con1 -&gt; Charger</t>
  </si>
  <si>
    <t>W23, CHA CON1-CHA</t>
  </si>
  <si>
    <t>W24</t>
  </si>
  <si>
    <t>Fuse-Box-1 -&gt; Charger Con1</t>
  </si>
  <si>
    <t>DTP06-4S</t>
  </si>
  <si>
    <t>W24, FB1-CHA CON1</t>
  </si>
  <si>
    <t>3 (+)</t>
  </si>
  <si>
    <t>W25</t>
  </si>
  <si>
    <t>Fuse-Box-1 -&gt; Charge Battery Connector</t>
  </si>
  <si>
    <t>Ring Terminal M5</t>
  </si>
  <si>
    <t>B_OUT</t>
  </si>
  <si>
    <t>W25, CHARGER IN</t>
  </si>
  <si>
    <t>4mm2</t>
  </si>
  <si>
    <t>A_OUT</t>
  </si>
  <si>
    <t>W26</t>
  </si>
  <si>
    <t>Start Battery -&gt; Fuse-Box-1</t>
  </si>
  <si>
    <t>W26, STA BAT</t>
  </si>
  <si>
    <t>W27</t>
  </si>
  <si>
    <t>Fuse-Box-2 -&gt; LED Button/Connectors</t>
  </si>
  <si>
    <t>DTM04-2PA 2x</t>
  </si>
  <si>
    <t>W27, LED FB</t>
  </si>
  <si>
    <t>W28</t>
  </si>
  <si>
    <t>LED Back</t>
  </si>
  <si>
    <t xml:space="preserve">DTM04-2PA </t>
  </si>
  <si>
    <t>DTM06-2SA</t>
  </si>
  <si>
    <t>W28, LED BCK</t>
  </si>
  <si>
    <t>W29</t>
  </si>
  <si>
    <t>LED Front</t>
  </si>
  <si>
    <t>W29, LED FRT</t>
  </si>
  <si>
    <t>WaveRunner to Drive-By-Wire system</t>
  </si>
  <si>
    <t>W27,W28</t>
  </si>
  <si>
    <t>APS</t>
  </si>
  <si>
    <t>DTM04-12PA, DTM06-12SA</t>
  </si>
  <si>
    <t>(O/R) - Orange/Red</t>
  </si>
  <si>
    <t>W27, APS ECM / W28, APS HAND</t>
  </si>
  <si>
    <t xml:space="preserve">(B/R) - Black/Red </t>
  </si>
  <si>
    <t>(P/R) - Pink/Red</t>
  </si>
  <si>
    <t>(O/W) - Orange/White</t>
  </si>
  <si>
    <t>(P/W) - Pink/White</t>
  </si>
  <si>
    <t>(B/W) - Black/White</t>
  </si>
  <si>
    <t>(O/G) - Orange/Green</t>
  </si>
  <si>
    <t>(B/G) - Black/Green</t>
  </si>
  <si>
    <t>(P/G) - Pink/Green</t>
  </si>
  <si>
    <t>W29/W30</t>
  </si>
  <si>
    <t>RPS</t>
  </si>
  <si>
    <t>DTM04-08PA, DTM06-08SA</t>
  </si>
  <si>
    <t xml:space="preserve">W29, RPS ECM / W30, RPS HAND </t>
  </si>
  <si>
    <t>W31/W32</t>
  </si>
  <si>
    <t>Buzzer</t>
  </si>
  <si>
    <t>DTM04-3P, DTM06-3S</t>
  </si>
  <si>
    <t>(R) - Red</t>
  </si>
  <si>
    <t>W31, BUZ ECM / W32, BUZ HAND</t>
  </si>
  <si>
    <t>(B) - Black</t>
  </si>
  <si>
    <t>W33/W34</t>
  </si>
  <si>
    <t>Paddel Wheel</t>
  </si>
  <si>
    <t>(R/W) - Red/White (or Red/Yellow)</t>
  </si>
  <si>
    <t xml:space="preserve">W33, PW ECM / W34, PW SENS </t>
  </si>
  <si>
    <t>(B/Y) - Black/Yellow</t>
  </si>
  <si>
    <t>(Y) - Yellow</t>
  </si>
  <si>
    <t>WaveRunner - Decawave Positioning System</t>
  </si>
  <si>
    <t>W35</t>
  </si>
  <si>
    <t>ACU USB -&gt; Decawave Hub Unit (DHU)</t>
  </si>
  <si>
    <t>VCC - 5V</t>
  </si>
  <si>
    <t>ACU USB1 - (Cable PX0441/2M00)</t>
  </si>
  <si>
    <t>PX0446</t>
  </si>
  <si>
    <t>W35, DHU</t>
  </si>
  <si>
    <t>D-</t>
  </si>
  <si>
    <t>D+</t>
  </si>
  <si>
    <t>Shield</t>
  </si>
  <si>
    <t>W36/W37/W38</t>
  </si>
  <si>
    <t>DHU -&gt; Decawave Sensor Unit (DSU), Anchors</t>
  </si>
  <si>
    <t>Cable Gland - (Cable 1404181)</t>
  </si>
  <si>
    <t>PXMBNI08FPF08AFLM11002</t>
  </si>
  <si>
    <t>W36, DSU_A1 / W37, DSU_A2, W38, DSU_A3</t>
  </si>
  <si>
    <t>Brown</t>
  </si>
  <si>
    <t>RS_232_TX (DHU)</t>
  </si>
  <si>
    <t>RS_232_RX (DHU)</t>
  </si>
  <si>
    <t>Yellow</t>
  </si>
  <si>
    <t>SWDIO</t>
  </si>
  <si>
    <t>Grey</t>
  </si>
  <si>
    <t>SWCLK</t>
  </si>
  <si>
    <t>Pink</t>
  </si>
  <si>
    <t>NRST</t>
  </si>
  <si>
    <t>Blue</t>
  </si>
  <si>
    <t>W39</t>
  </si>
  <si>
    <t>ACU ES -&gt; Decawave Sensor Unit, Passive tag</t>
  </si>
  <si>
    <t>PXMBNI12FIM05BSCPG7</t>
  </si>
  <si>
    <t>W39, DSU_PT</t>
  </si>
  <si>
    <t>RS_232_TX (ACU ES)</t>
  </si>
  <si>
    <t>RS_232_RX (ACU ES)</t>
  </si>
  <si>
    <t>W40/W41</t>
  </si>
  <si>
    <t>DHU Harbour -&gt; DSU Harbour tags</t>
  </si>
  <si>
    <t>W40, DSU_T1 / W41, DSU_T2</t>
  </si>
  <si>
    <t>Cable Types</t>
  </si>
  <si>
    <t>Cable Diameter (mm)</t>
  </si>
  <si>
    <t>Total Cable Length</t>
  </si>
  <si>
    <t>DR25 Types</t>
  </si>
  <si>
    <t>Total DR25 Length</t>
  </si>
  <si>
    <t>Contact Types</t>
  </si>
  <si>
    <t>Deutsch Nbr of Contacts</t>
  </si>
  <si>
    <t>Deutsch Sealing Plugs</t>
  </si>
  <si>
    <t>0413-204-2005 (DTM/DRC) = 35</t>
  </si>
  <si>
    <t>0413-003-1605 (DT) = 25</t>
  </si>
  <si>
    <t>114017-ZZ (DTP) = 6</t>
  </si>
  <si>
    <t>0460-202-16141 (DT,M)</t>
  </si>
  <si>
    <t>Type 1/2 (0.5)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</si>
</sst>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  <font>
      <strike/>
      <color theme="1"/>
      <name val="Arial"/>
    </font>
    <font>
      <color rgb="FF333333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vertical="bottom"/>
    </xf>
    <xf borderId="0" fillId="4" fontId="2" numFmtId="0" xfId="0" applyFont="1"/>
    <xf borderId="0" fillId="4" fontId="2" numFmtId="12" xfId="0" applyFont="1" applyNumberFormat="1"/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 vertical="bottom"/>
    </xf>
    <xf borderId="2" fillId="4" fontId="2" numFmtId="0" xfId="0" applyAlignment="1" applyBorder="1" applyFont="1">
      <alignment readingOrder="0" vertical="bottom"/>
    </xf>
    <xf borderId="2" fillId="4" fontId="2" numFmtId="0" xfId="0" applyAlignment="1" applyBorder="1" applyFont="1">
      <alignment horizontal="center" vertical="bottom"/>
    </xf>
    <xf borderId="2" fillId="4" fontId="2" numFmtId="0" xfId="0" applyAlignment="1" applyBorder="1" applyFont="1">
      <alignment vertical="bottom"/>
    </xf>
    <xf borderId="2" fillId="4" fontId="2" numFmtId="0" xfId="0" applyAlignment="1" applyBorder="1" applyFont="1">
      <alignment readingOrder="0"/>
    </xf>
    <xf borderId="2" fillId="4" fontId="2" numFmtId="0" xfId="0" applyAlignment="1" applyBorder="1" applyFont="1">
      <alignment horizontal="center" vertical="bottom"/>
    </xf>
    <xf borderId="2" fillId="4" fontId="2" numFmtId="0" xfId="0" applyAlignment="1" applyBorder="1" applyFont="1">
      <alignment readingOrder="0" vertical="bottom"/>
    </xf>
    <xf borderId="2" fillId="4" fontId="2" numFmtId="0" xfId="0" applyAlignment="1" applyBorder="1" applyFont="1">
      <alignment vertical="bottom"/>
    </xf>
    <xf borderId="2" fillId="4" fontId="2" numFmtId="0" xfId="0" applyAlignment="1" applyBorder="1" applyFont="1">
      <alignment horizontal="center"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center" readingOrder="0" vertical="bottom"/>
    </xf>
    <xf borderId="2" fillId="4" fontId="2" numFmtId="0" xfId="0" applyAlignment="1" applyBorder="1" applyFont="1">
      <alignment horizontal="center" readingOrder="0"/>
    </xf>
    <xf borderId="2" fillId="4" fontId="2" numFmtId="0" xfId="0" applyAlignment="1" applyBorder="1" applyFont="1">
      <alignment vertical="bottom"/>
    </xf>
    <xf borderId="2" fillId="4" fontId="2" numFmtId="0" xfId="0" applyAlignment="1" applyBorder="1" applyFont="1">
      <alignment horizontal="center" vertical="bottom"/>
    </xf>
    <xf borderId="2" fillId="4" fontId="2" numFmtId="0" xfId="0" applyAlignment="1" applyBorder="1" applyFont="1">
      <alignment horizontal="left" readingOrder="0"/>
    </xf>
    <xf borderId="2" fillId="4" fontId="2" numFmtId="0" xfId="0" applyBorder="1" applyFont="1"/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 readingOrder="0"/>
    </xf>
    <xf borderId="0" fillId="4" fontId="2" numFmtId="0" xfId="0" applyAlignment="1" applyFont="1">
      <alignment horizontal="left" readingOrder="0"/>
    </xf>
    <xf borderId="2" fillId="4" fontId="2" numFmtId="0" xfId="0" applyAlignment="1" applyBorder="1" applyFont="1">
      <alignment horizontal="center"/>
    </xf>
    <xf borderId="2" fillId="4" fontId="3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2" fillId="4" fontId="4" numFmtId="0" xfId="0" applyAlignment="1" applyBorder="1" applyFont="1">
      <alignment horizontal="center" readingOrder="0"/>
    </xf>
    <xf borderId="2" fillId="4" fontId="5" numFmtId="0" xfId="0" applyAlignment="1" applyBorder="1" applyFont="1">
      <alignment readingOrder="0"/>
    </xf>
    <xf borderId="0" fillId="4" fontId="4" numFmtId="0" xfId="0" applyAlignment="1" applyFont="1">
      <alignment readingOrder="0"/>
    </xf>
    <xf borderId="0" fillId="4" fontId="4" numFmtId="0" xfId="0" applyAlignment="1" applyFont="1">
      <alignment horizontal="center" readingOrder="0"/>
    </xf>
    <xf borderId="0" fillId="4" fontId="6" numFmtId="0" xfId="0" applyAlignment="1" applyFont="1">
      <alignment horizontal="left" readingOrder="0"/>
    </xf>
    <xf borderId="2" fillId="4" fontId="6" numFmtId="0" xfId="0" applyAlignment="1" applyBorder="1" applyFont="1">
      <alignment horizontal="center" readingOrder="0"/>
    </xf>
    <xf borderId="0" fillId="4" fontId="6" numFmtId="0" xfId="0" applyAlignment="1" applyFont="1">
      <alignment horizontal="center" readingOrder="0"/>
    </xf>
    <xf borderId="2" fillId="4" fontId="6" numFmtId="0" xfId="0" applyAlignment="1" applyBorder="1" applyFont="1">
      <alignment horizontal="left" readingOrder="0"/>
    </xf>
    <xf borderId="2" fillId="4" fontId="2" numFmtId="0" xfId="0" applyAlignment="1" applyBorder="1" applyFont="1">
      <alignment horizontal="center" vertical="bottom"/>
    </xf>
    <xf borderId="0" fillId="4" fontId="2" numFmtId="0" xfId="0" applyAlignment="1" applyFont="1">
      <alignment horizontal="center" vertical="bottom"/>
    </xf>
    <xf borderId="2" fillId="4" fontId="2" numFmtId="0" xfId="0" applyAlignment="1" applyBorder="1" applyFont="1">
      <alignment horizontal="left" readingOrder="0" vertical="bottom"/>
    </xf>
    <xf borderId="2" fillId="4" fontId="2" numFmtId="0" xfId="0" applyAlignment="1" applyBorder="1" applyFont="1">
      <alignment readingOrder="0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center" readingOrder="0" vertical="bottom"/>
    </xf>
    <xf borderId="0" fillId="4" fontId="3" numFmtId="0" xfId="0" applyAlignment="1" applyFont="1">
      <alignment horizontal="left" readingOrder="0"/>
    </xf>
    <xf borderId="1" fillId="5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29"/>
    <col customWidth="1" min="2" max="2" width="41.0"/>
    <col customWidth="1" min="3" max="3" width="22.0"/>
    <col customWidth="1" min="4" max="4" width="37.43"/>
    <col customWidth="1" min="5" max="5" width="31.14"/>
    <col customWidth="1" min="6" max="6" width="22.14"/>
    <col customWidth="1" min="7" max="7" width="19.71"/>
    <col customWidth="1" min="8" max="8" width="16.57"/>
    <col customWidth="1" min="9" max="9" width="26.57"/>
    <col customWidth="1" min="10" max="10" width="22.14"/>
    <col customWidth="1" min="11" max="11" width="41.86"/>
    <col customWidth="1" min="15" max="15" width="18.43"/>
    <col customWidth="1" min="16" max="16" width="17.14"/>
    <col customWidth="1" min="17" max="17" width="23.0"/>
    <col customWidth="1" min="18" max="18" width="27.14"/>
    <col customWidth="1" min="19" max="19" width="21.29"/>
    <col customWidth="1" min="20" max="20" width="30.71"/>
    <col customWidth="1" min="21" max="21" width="30.29"/>
    <col customWidth="1" min="22" max="22" width="30.43"/>
    <col customWidth="1" min="23" max="23" width="18.86"/>
    <col customWidth="1" min="24" max="24" width="25.43"/>
    <col customWidth="1" min="25" max="25" width="21.57"/>
    <col customWidth="1" min="26" max="27" width="21.14"/>
    <col customWidth="1" min="28" max="28" width="27.86"/>
    <col customWidth="1" min="29" max="29" width="28.0"/>
    <col customWidth="1" min="30" max="30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 t="s">
        <v>20</v>
      </c>
      <c r="B2" s="4"/>
      <c r="C2" s="5"/>
      <c r="D2" s="6"/>
      <c r="E2" s="4"/>
      <c r="F2" s="7"/>
      <c r="G2" s="4"/>
      <c r="H2" s="8"/>
      <c r="I2" s="4"/>
      <c r="J2" s="5"/>
      <c r="K2" s="4"/>
      <c r="L2" s="9"/>
      <c r="M2" s="9"/>
      <c r="N2" s="4"/>
      <c r="O2" s="4"/>
      <c r="P2" s="4"/>
      <c r="Q2" s="9"/>
      <c r="R2" s="9"/>
      <c r="S2" s="10"/>
      <c r="T2" s="4"/>
      <c r="U2" s="4"/>
      <c r="V2" s="9"/>
    </row>
    <row r="3">
      <c r="A3" s="4" t="s">
        <v>21</v>
      </c>
      <c r="B3" s="4" t="s">
        <v>22</v>
      </c>
      <c r="C3" s="5">
        <v>9.0</v>
      </c>
      <c r="D3" s="6" t="s">
        <v>23</v>
      </c>
      <c r="E3" s="11" t="s">
        <v>24</v>
      </c>
      <c r="F3" s="7">
        <v>1.0</v>
      </c>
      <c r="G3" s="4" t="s">
        <v>25</v>
      </c>
      <c r="H3" s="12" t="s">
        <v>26</v>
      </c>
      <c r="I3" s="4" t="s">
        <v>27</v>
      </c>
      <c r="J3" s="5">
        <v>34.0</v>
      </c>
      <c r="K3" s="4" t="s">
        <v>28</v>
      </c>
      <c r="L3" s="4" t="s">
        <v>29</v>
      </c>
      <c r="M3" s="9"/>
      <c r="N3" s="4" t="s">
        <v>30</v>
      </c>
      <c r="O3" s="4" t="s">
        <v>31</v>
      </c>
      <c r="P3" s="4">
        <v>0.7</v>
      </c>
      <c r="Q3" s="9">
        <f>C3*P3</f>
        <v>6.3</v>
      </c>
      <c r="R3" s="9">
        <f>1.2*sqrt(C3*'Pins, Tube, Wire length'!B4^2)</f>
        <v>5.4</v>
      </c>
      <c r="S3" s="10">
        <f>R3*0.0393700787</f>
        <v>0.212598425</v>
      </c>
      <c r="T3" s="4" t="s">
        <v>32</v>
      </c>
      <c r="U3" s="4" t="s">
        <v>32</v>
      </c>
      <c r="V3" s="9"/>
    </row>
    <row r="4">
      <c r="A4" s="9"/>
      <c r="B4" s="9"/>
      <c r="C4" s="13"/>
      <c r="D4" s="6" t="s">
        <v>33</v>
      </c>
      <c r="F4" s="14">
        <v>2.0</v>
      </c>
      <c r="G4" s="4" t="s">
        <v>25</v>
      </c>
      <c r="H4" s="12" t="s">
        <v>34</v>
      </c>
      <c r="I4" s="9"/>
      <c r="J4" s="5">
        <v>24.0</v>
      </c>
      <c r="K4" s="9"/>
      <c r="L4" s="9"/>
      <c r="M4" s="9"/>
      <c r="N4" s="9"/>
      <c r="O4" s="9"/>
      <c r="P4" s="9"/>
      <c r="Q4" s="9"/>
      <c r="R4" s="9"/>
      <c r="S4" s="10"/>
      <c r="T4" s="9"/>
      <c r="U4" s="9"/>
      <c r="V4" s="9"/>
    </row>
    <row r="5">
      <c r="A5" s="9"/>
      <c r="B5" s="9"/>
      <c r="C5" s="13"/>
      <c r="D5" s="6" t="s">
        <v>35</v>
      </c>
      <c r="E5" s="13"/>
      <c r="F5" s="14">
        <v>3.0</v>
      </c>
      <c r="G5" s="4" t="s">
        <v>25</v>
      </c>
      <c r="H5" s="12" t="s">
        <v>36</v>
      </c>
      <c r="I5" s="9"/>
      <c r="J5" s="5">
        <v>14.0</v>
      </c>
      <c r="K5" s="9"/>
      <c r="L5" s="9"/>
      <c r="M5" s="9"/>
      <c r="N5" s="9"/>
      <c r="O5" s="9"/>
      <c r="P5" s="9"/>
      <c r="Q5" s="9"/>
      <c r="R5" s="9"/>
      <c r="S5" s="10"/>
      <c r="T5" s="9"/>
      <c r="U5" s="9"/>
      <c r="V5" s="9"/>
    </row>
    <row r="6">
      <c r="A6" s="9"/>
      <c r="B6" s="9"/>
      <c r="C6" s="13"/>
      <c r="D6" s="6" t="s">
        <v>37</v>
      </c>
      <c r="E6" s="13"/>
      <c r="F6" s="14">
        <v>4.0</v>
      </c>
      <c r="G6" s="4" t="s">
        <v>25</v>
      </c>
      <c r="H6" s="12" t="s">
        <v>38</v>
      </c>
      <c r="I6" s="9"/>
      <c r="J6" s="5">
        <v>23.0</v>
      </c>
      <c r="K6" s="9"/>
      <c r="L6" s="9"/>
      <c r="M6" s="9"/>
      <c r="N6" s="9"/>
      <c r="O6" s="9"/>
      <c r="P6" s="9"/>
      <c r="Q6" s="9"/>
      <c r="R6" s="9"/>
      <c r="S6" s="10"/>
      <c r="T6" s="9"/>
      <c r="U6" s="9"/>
      <c r="V6" s="9"/>
    </row>
    <row r="7">
      <c r="A7" s="9"/>
      <c r="B7" s="9"/>
      <c r="C7" s="13"/>
      <c r="D7" s="6" t="s">
        <v>39</v>
      </c>
      <c r="F7" s="14">
        <v>6.0</v>
      </c>
      <c r="G7" s="4" t="s">
        <v>25</v>
      </c>
      <c r="H7" s="12" t="s">
        <v>40</v>
      </c>
      <c r="I7" s="9"/>
      <c r="J7" s="5">
        <v>13.0</v>
      </c>
      <c r="K7" s="9"/>
      <c r="L7" s="9"/>
      <c r="M7" s="9"/>
      <c r="N7" s="9"/>
      <c r="O7" s="9"/>
      <c r="P7" s="9"/>
      <c r="Q7" s="9"/>
      <c r="R7" s="9"/>
      <c r="S7" s="10"/>
      <c r="T7" s="9"/>
      <c r="U7" s="9"/>
      <c r="V7" s="9"/>
    </row>
    <row r="8">
      <c r="A8" s="9"/>
      <c r="B8" s="9"/>
      <c r="C8" s="13"/>
      <c r="D8" s="6" t="s">
        <v>41</v>
      </c>
      <c r="E8" s="13"/>
      <c r="F8" s="14">
        <v>5.0</v>
      </c>
      <c r="G8" s="4" t="s">
        <v>25</v>
      </c>
      <c r="H8" s="12" t="s">
        <v>42</v>
      </c>
      <c r="I8" s="9"/>
      <c r="J8" s="5">
        <v>4.0</v>
      </c>
      <c r="K8" s="9"/>
      <c r="L8" s="9"/>
      <c r="M8" s="9"/>
      <c r="N8" s="9"/>
      <c r="O8" s="9"/>
      <c r="P8" s="9"/>
      <c r="Q8" s="9"/>
      <c r="R8" s="9"/>
      <c r="S8" s="10"/>
      <c r="T8" s="9"/>
      <c r="U8" s="9"/>
      <c r="V8" s="9"/>
    </row>
    <row r="9">
      <c r="A9" s="9"/>
      <c r="B9" s="9"/>
      <c r="C9" s="13"/>
      <c r="D9" s="6" t="s">
        <v>43</v>
      </c>
      <c r="E9" s="13"/>
      <c r="F9" s="14">
        <v>7.0</v>
      </c>
      <c r="G9" s="4" t="s">
        <v>25</v>
      </c>
      <c r="H9" s="12" t="s">
        <v>44</v>
      </c>
      <c r="I9" s="9"/>
      <c r="J9" s="5">
        <v>12.0</v>
      </c>
      <c r="K9" s="9"/>
      <c r="L9" s="9"/>
      <c r="M9" s="9"/>
      <c r="N9" s="9"/>
      <c r="O9" s="9"/>
      <c r="P9" s="9"/>
      <c r="Q9" s="9"/>
      <c r="R9" s="9"/>
      <c r="S9" s="10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>
      <c r="A10" s="9"/>
      <c r="B10" s="9"/>
      <c r="C10" s="13"/>
      <c r="D10" s="6" t="s">
        <v>45</v>
      </c>
      <c r="E10" s="13"/>
      <c r="F10" s="14">
        <v>8.0</v>
      </c>
      <c r="G10" s="4" t="s">
        <v>25</v>
      </c>
      <c r="H10" s="12" t="s">
        <v>46</v>
      </c>
      <c r="I10" s="9"/>
      <c r="J10" s="5">
        <v>2.0</v>
      </c>
      <c r="K10" s="9"/>
      <c r="L10" s="9"/>
      <c r="M10" s="9"/>
      <c r="N10" s="9"/>
      <c r="O10" s="9"/>
      <c r="P10" s="9"/>
      <c r="Q10" s="9"/>
      <c r="R10" s="9"/>
      <c r="S10" s="10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>
      <c r="A11" s="9"/>
      <c r="B11" s="9"/>
      <c r="C11" s="13"/>
      <c r="D11" s="6" t="s">
        <v>47</v>
      </c>
      <c r="E11" s="13"/>
      <c r="F11" s="14">
        <v>9.0</v>
      </c>
      <c r="G11" s="4" t="s">
        <v>25</v>
      </c>
      <c r="H11" s="12" t="s">
        <v>48</v>
      </c>
      <c r="I11" s="9"/>
      <c r="J11" s="5">
        <v>3.0</v>
      </c>
      <c r="K11" s="9"/>
      <c r="L11" s="9"/>
      <c r="M11" s="9"/>
      <c r="N11" s="9"/>
      <c r="O11" s="9"/>
      <c r="P11" s="9"/>
      <c r="Q11" s="9"/>
      <c r="R11" s="9"/>
      <c r="S11" s="10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>
      <c r="A12" s="4"/>
      <c r="B12" s="4"/>
      <c r="C12" s="5"/>
      <c r="D12" s="6"/>
      <c r="E12" s="4"/>
      <c r="F12" s="7"/>
      <c r="G12" s="9"/>
      <c r="H12" s="8"/>
      <c r="I12" s="4"/>
      <c r="J12" s="5"/>
      <c r="K12" s="4"/>
      <c r="L12" s="9"/>
      <c r="M12" s="9"/>
      <c r="N12" s="9"/>
      <c r="O12" s="9"/>
      <c r="P12" s="9"/>
      <c r="Q12" s="9"/>
      <c r="R12" s="9"/>
      <c r="S12" s="10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>
      <c r="A13" s="15" t="s">
        <v>49</v>
      </c>
      <c r="B13" s="15" t="s">
        <v>50</v>
      </c>
      <c r="C13" s="16">
        <v>9.0</v>
      </c>
      <c r="D13" s="17" t="s">
        <v>23</v>
      </c>
      <c r="E13" s="18" t="s">
        <v>51</v>
      </c>
      <c r="F13" s="19">
        <v>1.0</v>
      </c>
      <c r="G13" s="18" t="s">
        <v>25</v>
      </c>
      <c r="H13" s="20" t="s">
        <v>26</v>
      </c>
      <c r="I13" s="21" t="s">
        <v>27</v>
      </c>
      <c r="J13" s="22">
        <v>43.0</v>
      </c>
      <c r="K13" s="15" t="s">
        <v>52</v>
      </c>
      <c r="L13" s="18" t="s">
        <v>29</v>
      </c>
      <c r="M13" s="23"/>
      <c r="N13" s="11" t="s">
        <v>30</v>
      </c>
      <c r="O13" s="11" t="s">
        <v>31</v>
      </c>
      <c r="P13" s="4">
        <v>0.7</v>
      </c>
      <c r="Q13" s="9">
        <f>C13*P13</f>
        <v>6.3</v>
      </c>
      <c r="R13" s="9"/>
      <c r="S13" s="10"/>
      <c r="T13" s="11" t="s">
        <v>53</v>
      </c>
      <c r="U13" s="11" t="s">
        <v>32</v>
      </c>
      <c r="V13" s="23"/>
      <c r="W13" s="23"/>
      <c r="X13" s="23"/>
      <c r="Y13" s="23"/>
      <c r="Z13" s="23"/>
      <c r="AA13" s="23"/>
      <c r="AB13" s="23"/>
      <c r="AC13" s="23"/>
      <c r="AD13" s="23"/>
    </row>
    <row r="14">
      <c r="A14" s="24"/>
      <c r="B14" s="24"/>
      <c r="C14" s="25"/>
      <c r="D14" s="26" t="s">
        <v>33</v>
      </c>
      <c r="E14" s="24"/>
      <c r="F14" s="27">
        <v>2.0</v>
      </c>
      <c r="G14" s="4" t="s">
        <v>25</v>
      </c>
      <c r="H14" s="12" t="s">
        <v>34</v>
      </c>
      <c r="I14" s="24"/>
      <c r="J14" s="28">
        <v>33.0</v>
      </c>
      <c r="K14" s="24"/>
      <c r="L14" s="23"/>
      <c r="M14" s="23"/>
      <c r="N14" s="23"/>
      <c r="O14" s="23"/>
      <c r="P14" s="23"/>
      <c r="Q14" s="9"/>
      <c r="R14" s="9"/>
      <c r="S14" s="10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>
      <c r="A15" s="24"/>
      <c r="B15" s="24"/>
      <c r="C15" s="25"/>
      <c r="D15" s="26" t="s">
        <v>35</v>
      </c>
      <c r="E15" s="24"/>
      <c r="F15" s="27">
        <v>3.0</v>
      </c>
      <c r="G15" s="4" t="s">
        <v>25</v>
      </c>
      <c r="H15" s="12" t="s">
        <v>36</v>
      </c>
      <c r="I15" s="24"/>
      <c r="J15" s="28">
        <v>42.0</v>
      </c>
      <c r="K15" s="24"/>
      <c r="L15" s="23"/>
      <c r="M15" s="23"/>
      <c r="N15" s="23"/>
      <c r="O15" s="23"/>
      <c r="P15" s="23"/>
      <c r="Q15" s="9"/>
      <c r="R15" s="9"/>
      <c r="S15" s="10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>
      <c r="A16" s="24"/>
      <c r="B16" s="24"/>
      <c r="C16" s="25"/>
      <c r="D16" s="26" t="s">
        <v>37</v>
      </c>
      <c r="E16" s="24"/>
      <c r="F16" s="27">
        <v>4.0</v>
      </c>
      <c r="G16" s="4" t="s">
        <v>25</v>
      </c>
      <c r="H16" s="12" t="s">
        <v>38</v>
      </c>
      <c r="I16" s="24"/>
      <c r="J16" s="28">
        <v>32.0</v>
      </c>
      <c r="K16" s="24"/>
      <c r="L16" s="23"/>
      <c r="M16" s="23"/>
      <c r="N16" s="23"/>
      <c r="O16" s="23"/>
      <c r="P16" s="23"/>
      <c r="Q16" s="9"/>
      <c r="R16" s="9"/>
      <c r="S16" s="10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>
      <c r="A17" s="24"/>
      <c r="B17" s="24"/>
      <c r="C17" s="25"/>
      <c r="D17" s="26" t="s">
        <v>39</v>
      </c>
      <c r="F17" s="27">
        <v>6.0</v>
      </c>
      <c r="G17" s="4" t="s">
        <v>25</v>
      </c>
      <c r="H17" s="12" t="s">
        <v>40</v>
      </c>
      <c r="I17" s="24"/>
      <c r="J17" s="28">
        <v>22.0</v>
      </c>
      <c r="K17" s="24"/>
      <c r="L17" s="23"/>
      <c r="M17" s="23"/>
      <c r="N17" s="23"/>
      <c r="O17" s="23"/>
      <c r="P17" s="23"/>
      <c r="Q17" s="9"/>
      <c r="R17" s="9"/>
      <c r="S17" s="10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>
      <c r="A18" s="24"/>
      <c r="B18" s="24"/>
      <c r="C18" s="25"/>
      <c r="D18" s="26" t="s">
        <v>41</v>
      </c>
      <c r="E18" s="24"/>
      <c r="F18" s="27">
        <v>5.0</v>
      </c>
      <c r="G18" s="4" t="s">
        <v>25</v>
      </c>
      <c r="H18" s="12" t="s">
        <v>42</v>
      </c>
      <c r="I18" s="24"/>
      <c r="J18" s="28">
        <v>41.0</v>
      </c>
      <c r="K18" s="24"/>
      <c r="L18" s="23"/>
      <c r="M18" s="23"/>
      <c r="N18" s="23"/>
      <c r="O18" s="23"/>
      <c r="P18" s="23"/>
      <c r="Q18" s="9"/>
      <c r="R18" s="9"/>
      <c r="S18" s="10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</row>
    <row r="19">
      <c r="A19" s="24"/>
      <c r="B19" s="24"/>
      <c r="C19" s="25"/>
      <c r="D19" s="26" t="s">
        <v>43</v>
      </c>
      <c r="E19" s="24"/>
      <c r="F19" s="27">
        <v>7.0</v>
      </c>
      <c r="G19" s="4" t="s">
        <v>25</v>
      </c>
      <c r="H19" s="12" t="s">
        <v>44</v>
      </c>
      <c r="I19" s="24"/>
      <c r="J19" s="28">
        <v>21.0</v>
      </c>
      <c r="K19" s="24"/>
      <c r="L19" s="23"/>
      <c r="M19" s="23"/>
      <c r="N19" s="23"/>
      <c r="O19" s="23"/>
      <c r="P19" s="23"/>
      <c r="Q19" s="9"/>
      <c r="R19" s="9"/>
      <c r="S19" s="10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>
      <c r="A20" s="24"/>
      <c r="B20" s="24"/>
      <c r="C20" s="25"/>
      <c r="D20" s="26" t="s">
        <v>45</v>
      </c>
      <c r="E20" s="24"/>
      <c r="F20" s="27">
        <v>8.0</v>
      </c>
      <c r="G20" s="4" t="s">
        <v>25</v>
      </c>
      <c r="H20" s="12" t="s">
        <v>46</v>
      </c>
      <c r="I20" s="24"/>
      <c r="J20" s="28">
        <v>11.0</v>
      </c>
      <c r="K20" s="24"/>
      <c r="L20" s="23"/>
      <c r="M20" s="23"/>
      <c r="N20" s="23"/>
      <c r="O20" s="23"/>
      <c r="P20" s="23"/>
      <c r="Q20" s="9"/>
      <c r="R20" s="9"/>
      <c r="S20" s="10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>
      <c r="A21" s="24"/>
      <c r="B21" s="24"/>
      <c r="C21" s="25"/>
      <c r="D21" s="26" t="s">
        <v>47</v>
      </c>
      <c r="E21" s="24"/>
      <c r="F21" s="27">
        <v>9.0</v>
      </c>
      <c r="G21" s="4" t="s">
        <v>25</v>
      </c>
      <c r="H21" s="12" t="s">
        <v>48</v>
      </c>
      <c r="I21" s="24"/>
      <c r="J21" s="28">
        <v>31.0</v>
      </c>
      <c r="K21" s="24"/>
      <c r="L21" s="23"/>
      <c r="M21" s="23"/>
      <c r="N21" s="23"/>
      <c r="O21" s="23"/>
      <c r="P21" s="23"/>
      <c r="Q21" s="9"/>
      <c r="R21" s="9"/>
      <c r="S21" s="10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>
      <c r="A22" s="9"/>
      <c r="B22" s="9"/>
      <c r="C22" s="1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>
      <c r="A23" s="18" t="s">
        <v>54</v>
      </c>
      <c r="B23" s="18" t="s">
        <v>55</v>
      </c>
      <c r="C23" s="29">
        <v>6.0</v>
      </c>
      <c r="D23" s="30" t="s">
        <v>56</v>
      </c>
      <c r="E23" s="18" t="s">
        <v>57</v>
      </c>
      <c r="F23" s="31">
        <v>1.0</v>
      </c>
      <c r="G23" s="18" t="s">
        <v>25</v>
      </c>
      <c r="H23" s="20" t="s">
        <v>26</v>
      </c>
      <c r="I23" s="18" t="s">
        <v>27</v>
      </c>
      <c r="J23" s="29">
        <v>48.0</v>
      </c>
      <c r="K23" s="18" t="s">
        <v>58</v>
      </c>
      <c r="L23" s="18" t="s">
        <v>29</v>
      </c>
      <c r="M23" s="9"/>
      <c r="N23" s="4" t="s">
        <v>30</v>
      </c>
      <c r="O23" s="4" t="s">
        <v>59</v>
      </c>
      <c r="P23" s="4">
        <v>0.7</v>
      </c>
      <c r="Q23" s="9">
        <f>C23*P23</f>
        <v>4.2</v>
      </c>
      <c r="R23" s="9">
        <f>1.2*sqrt(C23*'Pins, Tube, Wire length'!B4^2)</f>
        <v>4.409081537</v>
      </c>
      <c r="S23" s="10">
        <f>R23*0.0393700787</f>
        <v>0.1735858871</v>
      </c>
      <c r="T23" s="4" t="s">
        <v>32</v>
      </c>
      <c r="U23" s="4" t="s">
        <v>32</v>
      </c>
      <c r="V23" s="9"/>
      <c r="W23" s="9"/>
      <c r="X23" s="9"/>
      <c r="Y23" s="9"/>
      <c r="Z23" s="9"/>
      <c r="AA23" s="9"/>
      <c r="AB23" s="9"/>
      <c r="AC23" s="9"/>
      <c r="AD23" s="9"/>
    </row>
    <row r="24">
      <c r="A24" s="9"/>
      <c r="B24" s="9"/>
      <c r="C24" s="13"/>
      <c r="D24" s="6" t="s">
        <v>60</v>
      </c>
      <c r="F24" s="14">
        <v>2.0</v>
      </c>
      <c r="G24" s="4" t="s">
        <v>25</v>
      </c>
      <c r="H24" s="12" t="s">
        <v>34</v>
      </c>
      <c r="I24" s="9"/>
      <c r="J24" s="5">
        <v>49.0</v>
      </c>
      <c r="K24" s="9"/>
      <c r="L24" s="9"/>
      <c r="M24" s="9"/>
      <c r="N24" s="9"/>
      <c r="O24" s="9"/>
      <c r="P24" s="9"/>
      <c r="Q24" s="9"/>
      <c r="R24" s="9"/>
      <c r="S24" s="10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>
      <c r="A25" s="9"/>
      <c r="B25" s="9"/>
      <c r="C25" s="13"/>
      <c r="D25" s="6" t="s">
        <v>61</v>
      </c>
      <c r="E25" s="13"/>
      <c r="F25" s="14">
        <v>3.0</v>
      </c>
      <c r="G25" s="4" t="s">
        <v>25</v>
      </c>
      <c r="H25" s="12" t="s">
        <v>36</v>
      </c>
      <c r="I25" s="9"/>
      <c r="J25" s="5">
        <v>50.0</v>
      </c>
      <c r="K25" s="9"/>
      <c r="L25" s="9"/>
      <c r="M25" s="9"/>
      <c r="N25" s="9"/>
      <c r="O25" s="9"/>
      <c r="P25" s="9"/>
      <c r="Q25" s="9"/>
      <c r="R25" s="9"/>
      <c r="S25" s="10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>
      <c r="A26" s="9"/>
      <c r="B26" s="9"/>
      <c r="C26" s="13"/>
      <c r="D26" s="6" t="s">
        <v>62</v>
      </c>
      <c r="E26" s="13"/>
      <c r="F26" s="14">
        <v>4.0</v>
      </c>
      <c r="G26" s="4" t="s">
        <v>25</v>
      </c>
      <c r="H26" s="12" t="s">
        <v>38</v>
      </c>
      <c r="I26" s="9"/>
      <c r="J26" s="5">
        <v>39.0</v>
      </c>
      <c r="K26" s="9"/>
      <c r="L26" s="9"/>
      <c r="M26" s="9"/>
      <c r="N26" s="9"/>
      <c r="O26" s="9"/>
      <c r="P26" s="9"/>
      <c r="Q26" s="9"/>
      <c r="R26" s="9"/>
      <c r="S26" s="10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>
      <c r="A27" s="9"/>
      <c r="B27" s="9"/>
      <c r="C27" s="13"/>
      <c r="D27" s="6" t="s">
        <v>63</v>
      </c>
      <c r="E27" s="13"/>
      <c r="F27" s="14">
        <v>5.0</v>
      </c>
      <c r="G27" s="4" t="s">
        <v>25</v>
      </c>
      <c r="H27" s="12" t="s">
        <v>40</v>
      </c>
      <c r="I27" s="9"/>
      <c r="J27" s="5">
        <v>30.0</v>
      </c>
      <c r="K27" s="9"/>
      <c r="L27" s="9"/>
      <c r="M27" s="9"/>
      <c r="N27" s="9"/>
      <c r="O27" s="9"/>
      <c r="P27" s="9"/>
      <c r="Q27" s="9"/>
      <c r="R27" s="9"/>
      <c r="S27" s="10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>
      <c r="A28" s="9"/>
      <c r="B28" s="9"/>
      <c r="C28" s="13"/>
      <c r="D28" s="6" t="s">
        <v>64</v>
      </c>
      <c r="E28" s="13"/>
      <c r="F28" s="14">
        <v>6.0</v>
      </c>
      <c r="G28" s="4" t="s">
        <v>25</v>
      </c>
      <c r="H28" s="12" t="s">
        <v>42</v>
      </c>
      <c r="I28" s="9"/>
      <c r="J28" s="5">
        <v>40.0</v>
      </c>
      <c r="K28" s="9"/>
      <c r="L28" s="9"/>
      <c r="M28" s="9"/>
      <c r="N28" s="9"/>
      <c r="O28" s="9"/>
      <c r="P28" s="9"/>
      <c r="Q28" s="9"/>
      <c r="R28" s="9"/>
      <c r="S28" s="10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>
      <c r="A29" s="9"/>
      <c r="B29" s="9"/>
      <c r="C29" s="13"/>
      <c r="D29" s="9"/>
      <c r="E29" s="13"/>
      <c r="F29" s="13"/>
      <c r="G29" s="9"/>
      <c r="H29" s="9"/>
      <c r="I29" s="9"/>
      <c r="J29" s="13"/>
      <c r="K29" s="9"/>
      <c r="L29" s="9"/>
      <c r="M29" s="9"/>
      <c r="N29" s="9"/>
      <c r="O29" s="9"/>
      <c r="P29" s="9"/>
      <c r="Q29" s="9"/>
      <c r="R29" s="9"/>
      <c r="S29" s="10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>
      <c r="A30" s="18" t="s">
        <v>65</v>
      </c>
      <c r="B30" s="18" t="s">
        <v>66</v>
      </c>
      <c r="C30" s="29">
        <v>6.0</v>
      </c>
      <c r="D30" s="30" t="s">
        <v>56</v>
      </c>
      <c r="E30" s="18" t="s">
        <v>67</v>
      </c>
      <c r="F30" s="31">
        <v>1.0</v>
      </c>
      <c r="G30" s="18" t="s">
        <v>25</v>
      </c>
      <c r="H30" s="20" t="s">
        <v>26</v>
      </c>
      <c r="I30" s="18" t="s">
        <v>27</v>
      </c>
      <c r="J30" s="29">
        <v>47.0</v>
      </c>
      <c r="K30" s="18" t="s">
        <v>68</v>
      </c>
      <c r="L30" s="18" t="s">
        <v>29</v>
      </c>
      <c r="M30" s="9"/>
      <c r="N30" s="4" t="s">
        <v>30</v>
      </c>
      <c r="O30" s="4" t="s">
        <v>59</v>
      </c>
      <c r="P30" s="4">
        <v>0.7</v>
      </c>
      <c r="Q30" s="9">
        <f>C30*P30</f>
        <v>4.2</v>
      </c>
      <c r="R30" s="9"/>
      <c r="S30" s="10"/>
      <c r="T30" s="4" t="s">
        <v>53</v>
      </c>
      <c r="U30" s="4" t="s">
        <v>32</v>
      </c>
      <c r="V30" s="9"/>
      <c r="W30" s="9"/>
      <c r="X30" s="9"/>
      <c r="Y30" s="9"/>
      <c r="Z30" s="9"/>
      <c r="AA30" s="9"/>
      <c r="AB30" s="9"/>
      <c r="AC30" s="9"/>
      <c r="AD30" s="9"/>
    </row>
    <row r="31">
      <c r="A31" s="9"/>
      <c r="B31" s="9"/>
      <c r="C31" s="13"/>
      <c r="D31" s="6" t="s">
        <v>60</v>
      </c>
      <c r="E31" s="13"/>
      <c r="F31" s="14">
        <v>2.0</v>
      </c>
      <c r="G31" s="4" t="s">
        <v>25</v>
      </c>
      <c r="H31" s="12" t="s">
        <v>34</v>
      </c>
      <c r="I31" s="9"/>
      <c r="J31" s="5">
        <v>38.0</v>
      </c>
      <c r="K31" s="9"/>
      <c r="L31" s="9"/>
      <c r="M31" s="9"/>
      <c r="N31" s="9"/>
      <c r="O31" s="9"/>
      <c r="P31" s="9"/>
      <c r="Q31" s="9"/>
      <c r="R31" s="9"/>
      <c r="S31" s="10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>
      <c r="A32" s="9"/>
      <c r="B32" s="9"/>
      <c r="C32" s="13"/>
      <c r="D32" s="6" t="s">
        <v>61</v>
      </c>
      <c r="E32" s="13"/>
      <c r="F32" s="14">
        <v>3.0</v>
      </c>
      <c r="G32" s="4" t="s">
        <v>25</v>
      </c>
      <c r="H32" s="12" t="s">
        <v>36</v>
      </c>
      <c r="I32" s="9"/>
      <c r="J32" s="5">
        <v>37.0</v>
      </c>
      <c r="K32" s="9"/>
      <c r="L32" s="9"/>
      <c r="M32" s="9"/>
      <c r="N32" s="9"/>
      <c r="O32" s="9"/>
      <c r="P32" s="9"/>
      <c r="Q32" s="9"/>
      <c r="R32" s="9"/>
      <c r="S32" s="10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>
      <c r="A33" s="9"/>
      <c r="B33" s="9"/>
      <c r="C33" s="13"/>
      <c r="D33" s="6" t="s">
        <v>62</v>
      </c>
      <c r="E33" s="13"/>
      <c r="F33" s="14">
        <v>4.0</v>
      </c>
      <c r="G33" s="4" t="s">
        <v>25</v>
      </c>
      <c r="H33" s="12" t="s">
        <v>38</v>
      </c>
      <c r="I33" s="9"/>
      <c r="J33" s="5">
        <v>28.0</v>
      </c>
      <c r="K33" s="9"/>
      <c r="L33" s="9"/>
      <c r="M33" s="9"/>
      <c r="N33" s="9"/>
      <c r="O33" s="9"/>
      <c r="P33" s="9"/>
      <c r="Q33" s="9"/>
      <c r="R33" s="9"/>
      <c r="S33" s="10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>
      <c r="A34" s="9"/>
      <c r="B34" s="9"/>
      <c r="C34" s="13"/>
      <c r="D34" s="6" t="s">
        <v>63</v>
      </c>
      <c r="E34" s="13"/>
      <c r="F34" s="14">
        <v>5.0</v>
      </c>
      <c r="G34" s="4" t="s">
        <v>25</v>
      </c>
      <c r="H34" s="12" t="s">
        <v>40</v>
      </c>
      <c r="I34" s="9"/>
      <c r="J34" s="5">
        <v>29.0</v>
      </c>
      <c r="K34" s="9"/>
      <c r="L34" s="9"/>
      <c r="M34" s="9"/>
      <c r="N34" s="9"/>
      <c r="O34" s="9"/>
      <c r="P34" s="9"/>
      <c r="Q34" s="9"/>
      <c r="R34" s="9"/>
      <c r="S34" s="10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>
      <c r="A35" s="9"/>
      <c r="B35" s="9"/>
      <c r="C35" s="13"/>
      <c r="D35" s="6" t="s">
        <v>64</v>
      </c>
      <c r="E35" s="13"/>
      <c r="F35" s="14">
        <v>6.0</v>
      </c>
      <c r="G35" s="4" t="s">
        <v>25</v>
      </c>
      <c r="H35" s="12" t="s">
        <v>42</v>
      </c>
      <c r="I35" s="9"/>
      <c r="J35" s="5">
        <v>27.0</v>
      </c>
      <c r="K35" s="9"/>
      <c r="L35" s="9"/>
      <c r="M35" s="9"/>
      <c r="N35" s="9"/>
      <c r="O35" s="9"/>
      <c r="P35" s="9"/>
      <c r="Q35" s="9"/>
      <c r="R35" s="9"/>
      <c r="S35" s="10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>
      <c r="A36" s="9"/>
      <c r="B36" s="9"/>
      <c r="C36" s="13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>
      <c r="A37" s="18" t="s">
        <v>69</v>
      </c>
      <c r="B37" s="18" t="s">
        <v>70</v>
      </c>
      <c r="C37" s="29">
        <v>2.0</v>
      </c>
      <c r="D37" s="30" t="s">
        <v>71</v>
      </c>
      <c r="E37" s="32" t="s">
        <v>72</v>
      </c>
      <c r="F37" s="31">
        <v>1.0</v>
      </c>
      <c r="G37" s="18" t="s">
        <v>25</v>
      </c>
      <c r="H37" s="20" t="s">
        <v>73</v>
      </c>
      <c r="I37" s="18" t="s">
        <v>27</v>
      </c>
      <c r="J37" s="29">
        <v>16.0</v>
      </c>
      <c r="K37" s="18" t="s">
        <v>74</v>
      </c>
      <c r="L37" s="18" t="s">
        <v>29</v>
      </c>
      <c r="M37" s="9"/>
      <c r="N37" s="4" t="s">
        <v>30</v>
      </c>
      <c r="O37" s="4" t="s">
        <v>75</v>
      </c>
      <c r="P37" s="4">
        <v>0.7</v>
      </c>
      <c r="Q37" s="9">
        <f>C37*P37</f>
        <v>1.4</v>
      </c>
      <c r="R37" s="9">
        <f>1.2*sqrt(C37*'Pins, Tube, Wire length'!B4^2)</f>
        <v>2.545584412</v>
      </c>
      <c r="S37" s="10">
        <f>R37*0.0393700787</f>
        <v>0.1002198586</v>
      </c>
      <c r="T37" s="4" t="s">
        <v>32</v>
      </c>
      <c r="U37" s="4" t="s">
        <v>32</v>
      </c>
      <c r="V37" s="9"/>
      <c r="W37" s="9"/>
      <c r="X37" s="9"/>
      <c r="Y37" s="9"/>
      <c r="Z37" s="9"/>
      <c r="AA37" s="9"/>
      <c r="AB37" s="9"/>
      <c r="AC37" s="9"/>
      <c r="AD37" s="9"/>
    </row>
    <row r="38">
      <c r="A38" s="9"/>
      <c r="B38" s="9"/>
      <c r="C38" s="13"/>
      <c r="D38" s="6" t="s">
        <v>76</v>
      </c>
      <c r="E38" s="9"/>
      <c r="F38" s="14">
        <v>2.0</v>
      </c>
      <c r="G38" s="4" t="s">
        <v>25</v>
      </c>
      <c r="H38" s="12" t="s">
        <v>76</v>
      </c>
      <c r="I38" s="9"/>
      <c r="J38" s="5">
        <v>17.0</v>
      </c>
      <c r="K38" s="9"/>
      <c r="L38" s="9"/>
      <c r="M38" s="9"/>
      <c r="N38" s="9"/>
      <c r="O38" s="9"/>
      <c r="P38" s="9"/>
      <c r="Q38" s="9"/>
      <c r="R38" s="9"/>
      <c r="S38" s="10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>
      <c r="A39" s="9"/>
      <c r="B39" s="9"/>
      <c r="C39" s="1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0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>
      <c r="A40" s="18" t="s">
        <v>77</v>
      </c>
      <c r="B40" s="18" t="s">
        <v>78</v>
      </c>
      <c r="C40" s="29">
        <v>2.0</v>
      </c>
      <c r="D40" s="30" t="s">
        <v>71</v>
      </c>
      <c r="E40" s="18" t="s">
        <v>79</v>
      </c>
      <c r="F40" s="31">
        <v>1.0</v>
      </c>
      <c r="G40" s="18" t="s">
        <v>25</v>
      </c>
      <c r="H40" s="20" t="s">
        <v>73</v>
      </c>
      <c r="I40" s="18" t="s">
        <v>27</v>
      </c>
      <c r="J40" s="29">
        <v>6.0</v>
      </c>
      <c r="K40" s="18" t="s">
        <v>80</v>
      </c>
      <c r="L40" s="18" t="s">
        <v>29</v>
      </c>
      <c r="M40" s="9"/>
      <c r="N40" s="4" t="s">
        <v>30</v>
      </c>
      <c r="O40" s="4" t="s">
        <v>75</v>
      </c>
      <c r="P40" s="4">
        <v>0.7</v>
      </c>
      <c r="Q40" s="9">
        <f>C40*P40</f>
        <v>1.4</v>
      </c>
      <c r="R40" s="9"/>
      <c r="S40" s="10"/>
      <c r="T40" s="4" t="s">
        <v>53</v>
      </c>
      <c r="U40" s="4" t="s">
        <v>32</v>
      </c>
      <c r="V40" s="9"/>
      <c r="W40" s="9"/>
      <c r="X40" s="9"/>
      <c r="Y40" s="9"/>
      <c r="Z40" s="9"/>
      <c r="AA40" s="9"/>
      <c r="AB40" s="9"/>
      <c r="AC40" s="9"/>
      <c r="AD40" s="9"/>
    </row>
    <row r="41">
      <c r="A41" s="9"/>
      <c r="B41" s="9"/>
      <c r="C41" s="13"/>
      <c r="D41" s="6" t="s">
        <v>76</v>
      </c>
      <c r="E41" s="9"/>
      <c r="F41" s="14">
        <v>2.0</v>
      </c>
      <c r="G41" s="4" t="s">
        <v>25</v>
      </c>
      <c r="H41" s="12" t="s">
        <v>76</v>
      </c>
      <c r="I41" s="9"/>
      <c r="J41" s="5">
        <v>7.0</v>
      </c>
      <c r="K41" s="9"/>
      <c r="L41" s="9"/>
      <c r="M41" s="9"/>
      <c r="N41" s="9"/>
      <c r="O41" s="9"/>
      <c r="P41" s="9"/>
      <c r="Q41" s="9"/>
      <c r="R41" s="9"/>
      <c r="S41" s="10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>
      <c r="A42" s="9"/>
      <c r="B42" s="9"/>
      <c r="C42" s="13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0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>
      <c r="A43" s="18" t="s">
        <v>81</v>
      </c>
      <c r="B43" s="18" t="s">
        <v>82</v>
      </c>
      <c r="C43" s="29">
        <v>3.0</v>
      </c>
      <c r="D43" s="18" t="s">
        <v>83</v>
      </c>
      <c r="E43" s="18" t="s">
        <v>72</v>
      </c>
      <c r="F43" s="31">
        <v>1.0</v>
      </c>
      <c r="G43" s="18" t="s">
        <v>25</v>
      </c>
      <c r="H43" s="18" t="s">
        <v>73</v>
      </c>
      <c r="I43" s="18" t="s">
        <v>27</v>
      </c>
      <c r="J43" s="29">
        <v>18.0</v>
      </c>
      <c r="K43" s="18" t="s">
        <v>84</v>
      </c>
      <c r="L43" s="18" t="s">
        <v>29</v>
      </c>
      <c r="M43" s="9"/>
      <c r="N43" s="4" t="s">
        <v>30</v>
      </c>
      <c r="O43" s="4" t="s">
        <v>85</v>
      </c>
      <c r="P43" s="4">
        <v>0.7</v>
      </c>
      <c r="Q43" s="9">
        <f>C43*P43</f>
        <v>2.1</v>
      </c>
      <c r="R43" s="9">
        <f>1.2*sqrt(C43*'Pins, Tube, Wire length'!B4^2)</f>
        <v>3.117691454</v>
      </c>
      <c r="S43" s="10">
        <f>R43*0.0393700787</f>
        <v>0.1227437579</v>
      </c>
      <c r="T43" s="4" t="s">
        <v>32</v>
      </c>
      <c r="U43" s="4" t="s">
        <v>32</v>
      </c>
      <c r="V43" s="9"/>
      <c r="W43" s="9"/>
      <c r="X43" s="9"/>
      <c r="Y43" s="9"/>
      <c r="Z43" s="9"/>
      <c r="AA43" s="9"/>
      <c r="AB43" s="9"/>
      <c r="AC43" s="9"/>
      <c r="AD43" s="9"/>
    </row>
    <row r="44">
      <c r="A44" s="9"/>
      <c r="B44" s="4"/>
      <c r="C44" s="13"/>
      <c r="D44" s="4" t="s">
        <v>76</v>
      </c>
      <c r="E44" s="4"/>
      <c r="F44" s="14">
        <v>2.0</v>
      </c>
      <c r="G44" s="4" t="s">
        <v>25</v>
      </c>
      <c r="H44" s="4" t="s">
        <v>76</v>
      </c>
      <c r="I44" s="9"/>
      <c r="J44" s="5">
        <v>19.0</v>
      </c>
      <c r="K44" s="9"/>
      <c r="L44" s="9"/>
      <c r="M44" s="9"/>
      <c r="N44" s="9"/>
      <c r="O44" s="9"/>
      <c r="P44" s="9"/>
      <c r="Q44" s="9"/>
      <c r="R44" s="9"/>
      <c r="S44" s="10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>
      <c r="A45" s="9"/>
      <c r="B45" s="9"/>
      <c r="C45" s="13"/>
      <c r="D45" s="4" t="s">
        <v>86</v>
      </c>
      <c r="E45" s="9"/>
      <c r="F45" s="14">
        <v>3.0</v>
      </c>
      <c r="G45" s="4" t="s">
        <v>25</v>
      </c>
      <c r="H45" s="4" t="s">
        <v>87</v>
      </c>
      <c r="I45" s="9"/>
      <c r="J45" s="5">
        <v>20.0</v>
      </c>
      <c r="K45" s="9"/>
      <c r="L45" s="9"/>
      <c r="M45" s="9"/>
      <c r="N45" s="9"/>
      <c r="O45" s="9"/>
      <c r="P45" s="9"/>
      <c r="Q45" s="9"/>
      <c r="R45" s="9"/>
      <c r="S45" s="10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>
      <c r="A46" s="9"/>
      <c r="B46" s="9"/>
      <c r="C46" s="13"/>
      <c r="D46" s="9"/>
      <c r="E46" s="9"/>
      <c r="F46" s="9"/>
      <c r="G46" s="9"/>
      <c r="H46" s="9"/>
      <c r="I46" s="9"/>
      <c r="J46" s="13"/>
      <c r="K46" s="9"/>
      <c r="L46" s="9"/>
      <c r="M46" s="9"/>
      <c r="N46" s="9"/>
      <c r="O46" s="9"/>
      <c r="P46" s="9"/>
      <c r="Q46" s="9"/>
      <c r="R46" s="9"/>
      <c r="S46" s="10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>
      <c r="A47" s="18" t="s">
        <v>88</v>
      </c>
      <c r="B47" s="18" t="s">
        <v>89</v>
      </c>
      <c r="C47" s="29">
        <v>3.0</v>
      </c>
      <c r="D47" s="18" t="s">
        <v>83</v>
      </c>
      <c r="E47" s="18" t="s">
        <v>79</v>
      </c>
      <c r="F47" s="31">
        <v>1.0</v>
      </c>
      <c r="G47" s="18" t="s">
        <v>25</v>
      </c>
      <c r="H47" s="18" t="s">
        <v>73</v>
      </c>
      <c r="I47" s="18" t="s">
        <v>27</v>
      </c>
      <c r="J47" s="29">
        <v>8.0</v>
      </c>
      <c r="K47" s="18" t="s">
        <v>90</v>
      </c>
      <c r="L47" s="18" t="s">
        <v>29</v>
      </c>
      <c r="M47" s="9"/>
      <c r="N47" s="4" t="s">
        <v>30</v>
      </c>
      <c r="O47" s="4" t="s">
        <v>85</v>
      </c>
      <c r="P47" s="4">
        <v>0.7</v>
      </c>
      <c r="Q47" s="9">
        <f>C47*P47</f>
        <v>2.1</v>
      </c>
      <c r="R47" s="9"/>
      <c r="S47" s="10"/>
      <c r="T47" s="4" t="s">
        <v>53</v>
      </c>
      <c r="U47" s="4" t="s">
        <v>32</v>
      </c>
      <c r="V47" s="9"/>
      <c r="W47" s="9"/>
      <c r="X47" s="9"/>
      <c r="Y47" s="9"/>
      <c r="Z47" s="9"/>
      <c r="AA47" s="9"/>
      <c r="AB47" s="9"/>
      <c r="AC47" s="9"/>
      <c r="AD47" s="9"/>
    </row>
    <row r="48">
      <c r="A48" s="9"/>
      <c r="B48" s="4"/>
      <c r="C48" s="13"/>
      <c r="D48" s="4" t="s">
        <v>76</v>
      </c>
      <c r="E48" s="4"/>
      <c r="F48" s="14">
        <v>2.0</v>
      </c>
      <c r="G48" s="4" t="s">
        <v>25</v>
      </c>
      <c r="H48" s="4" t="s">
        <v>76</v>
      </c>
      <c r="I48" s="9"/>
      <c r="J48" s="5">
        <v>9.0</v>
      </c>
      <c r="K48" s="9"/>
      <c r="L48" s="9"/>
      <c r="M48" s="9"/>
      <c r="N48" s="9"/>
      <c r="O48" s="9"/>
      <c r="P48" s="9"/>
      <c r="Q48" s="9"/>
      <c r="R48" s="9"/>
      <c r="S48" s="10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>
      <c r="A49" s="9"/>
      <c r="B49" s="9"/>
      <c r="C49" s="13"/>
      <c r="D49" s="4" t="s">
        <v>86</v>
      </c>
      <c r="E49" s="9"/>
      <c r="F49" s="14">
        <v>3.0</v>
      </c>
      <c r="G49" s="4" t="s">
        <v>25</v>
      </c>
      <c r="H49" s="4" t="s">
        <v>87</v>
      </c>
      <c r="I49" s="9"/>
      <c r="J49" s="5">
        <v>10.0</v>
      </c>
      <c r="K49" s="9"/>
      <c r="L49" s="9"/>
      <c r="M49" s="9"/>
      <c r="N49" s="9"/>
      <c r="O49" s="9"/>
      <c r="P49" s="9"/>
      <c r="Q49" s="9"/>
      <c r="R49" s="9"/>
      <c r="S49" s="10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>
      <c r="A50" s="9"/>
      <c r="B50" s="9"/>
      <c r="C50" s="13"/>
      <c r="D50" s="9"/>
      <c r="E50" s="9"/>
      <c r="F50" s="9"/>
      <c r="G50" s="9"/>
      <c r="H50" s="9"/>
      <c r="I50" s="9"/>
      <c r="J50" s="13"/>
      <c r="K50" s="9"/>
      <c r="L50" s="9"/>
      <c r="M50" s="9"/>
      <c r="N50" s="9"/>
      <c r="O50" s="9"/>
      <c r="P50" s="9"/>
      <c r="Q50" s="9"/>
      <c r="R50" s="9"/>
      <c r="S50" s="10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>
      <c r="A51" s="18" t="s">
        <v>91</v>
      </c>
      <c r="B51" s="18" t="s">
        <v>92</v>
      </c>
      <c r="C51" s="29">
        <v>3.0</v>
      </c>
      <c r="D51" s="18" t="s">
        <v>76</v>
      </c>
      <c r="E51" s="18" t="s">
        <v>93</v>
      </c>
      <c r="F51" s="29">
        <v>1.0</v>
      </c>
      <c r="G51" s="18" t="s">
        <v>25</v>
      </c>
      <c r="H51" s="18" t="s">
        <v>76</v>
      </c>
      <c r="I51" s="18" t="s">
        <v>94</v>
      </c>
      <c r="J51" s="29">
        <v>3.0</v>
      </c>
      <c r="K51" s="18" t="s">
        <v>95</v>
      </c>
      <c r="L51" s="18" t="s">
        <v>96</v>
      </c>
      <c r="M51" s="9"/>
      <c r="N51" s="4" t="s">
        <v>30</v>
      </c>
      <c r="O51" s="4" t="s">
        <v>85</v>
      </c>
      <c r="P51" s="4">
        <v>1.0</v>
      </c>
      <c r="Q51" s="9">
        <f>C51*P51</f>
        <v>3</v>
      </c>
      <c r="R51" s="9"/>
      <c r="S51" s="10"/>
      <c r="T51" s="9"/>
      <c r="U51" s="4" t="s">
        <v>97</v>
      </c>
      <c r="V51" s="9"/>
      <c r="W51" s="9"/>
      <c r="X51" s="9"/>
      <c r="Y51" s="9"/>
      <c r="Z51" s="9"/>
      <c r="AA51" s="9"/>
      <c r="AB51" s="9"/>
      <c r="AC51" s="9"/>
      <c r="AD51" s="9"/>
    </row>
    <row r="52">
      <c r="A52" s="9"/>
      <c r="B52" s="9"/>
      <c r="C52" s="13"/>
      <c r="D52" s="4" t="s">
        <v>98</v>
      </c>
      <c r="E52" s="9"/>
      <c r="F52" s="5">
        <v>2.0</v>
      </c>
      <c r="G52" s="4" t="s">
        <v>25</v>
      </c>
      <c r="H52" s="4" t="s">
        <v>73</v>
      </c>
      <c r="I52" s="9"/>
      <c r="J52" s="5">
        <v>2.0</v>
      </c>
      <c r="K52" s="9"/>
      <c r="L52" s="9"/>
      <c r="M52" s="9"/>
      <c r="N52" s="9"/>
      <c r="O52" s="9"/>
      <c r="P52" s="9"/>
      <c r="Q52" s="9"/>
      <c r="R52" s="9"/>
      <c r="S52" s="10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>
      <c r="A53" s="9"/>
      <c r="B53" s="9"/>
      <c r="C53" s="13"/>
      <c r="D53" s="4" t="s">
        <v>86</v>
      </c>
      <c r="E53" s="13"/>
      <c r="F53" s="5">
        <v>3.0</v>
      </c>
      <c r="G53" s="4" t="s">
        <v>25</v>
      </c>
      <c r="H53" s="4" t="s">
        <v>99</v>
      </c>
      <c r="I53" s="9"/>
      <c r="J53" s="5">
        <v>1.0</v>
      </c>
      <c r="K53" s="9"/>
      <c r="L53" s="9"/>
      <c r="M53" s="9"/>
      <c r="N53" s="9"/>
      <c r="O53" s="9"/>
      <c r="P53" s="9"/>
      <c r="Q53" s="9"/>
      <c r="R53" s="9"/>
      <c r="S53" s="10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>
      <c r="A54" s="9"/>
      <c r="B54" s="9"/>
      <c r="C54" s="13"/>
      <c r="D54" s="9"/>
      <c r="E54" s="13"/>
      <c r="F54" s="13"/>
      <c r="G54" s="9"/>
      <c r="H54" s="9"/>
      <c r="I54" s="9"/>
      <c r="J54" s="13"/>
      <c r="K54" s="9"/>
      <c r="L54" s="9"/>
      <c r="M54" s="9"/>
      <c r="N54" s="9"/>
      <c r="O54" s="9"/>
      <c r="P54" s="9"/>
      <c r="Q54" s="9"/>
      <c r="R54" s="9"/>
      <c r="S54" s="10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>
      <c r="A55" s="18" t="s">
        <v>100</v>
      </c>
      <c r="B55" s="18" t="s">
        <v>101</v>
      </c>
      <c r="C55" s="29">
        <v>4.0</v>
      </c>
      <c r="D55" s="18" t="s">
        <v>102</v>
      </c>
      <c r="E55" s="32" t="s">
        <v>103</v>
      </c>
      <c r="F55" s="29"/>
      <c r="G55" s="18" t="s">
        <v>104</v>
      </c>
      <c r="H55" s="18">
        <v>2.0</v>
      </c>
      <c r="I55" s="18" t="s">
        <v>94</v>
      </c>
      <c r="J55" s="29">
        <v>10.0</v>
      </c>
      <c r="K55" s="18" t="s">
        <v>105</v>
      </c>
      <c r="L55" s="33"/>
      <c r="M55" s="9"/>
      <c r="N55" s="9"/>
      <c r="O55" s="9"/>
      <c r="P55" s="4">
        <v>1.0</v>
      </c>
      <c r="Q55" s="9">
        <f>C55*P55</f>
        <v>4</v>
      </c>
      <c r="R55" s="9"/>
      <c r="S55" s="10"/>
      <c r="T55" s="9"/>
      <c r="U55" s="4" t="s">
        <v>97</v>
      </c>
      <c r="V55" s="9"/>
      <c r="W55" s="9"/>
      <c r="X55" s="9"/>
      <c r="Y55" s="9"/>
      <c r="Z55" s="9"/>
      <c r="AA55" s="9"/>
      <c r="AB55" s="9"/>
      <c r="AC55" s="9"/>
      <c r="AD55" s="9"/>
    </row>
    <row r="56">
      <c r="A56" s="9"/>
      <c r="B56" s="9"/>
      <c r="C56" s="13"/>
      <c r="D56" s="4" t="s">
        <v>106</v>
      </c>
      <c r="E56" s="34"/>
      <c r="F56" s="5"/>
      <c r="G56" s="4" t="s">
        <v>104</v>
      </c>
      <c r="H56" s="4">
        <v>3.0</v>
      </c>
      <c r="I56" s="9"/>
      <c r="J56" s="5">
        <v>9.0</v>
      </c>
      <c r="K56" s="9"/>
      <c r="L56" s="9"/>
      <c r="M56" s="9"/>
      <c r="N56" s="9"/>
      <c r="O56" s="9"/>
      <c r="P56" s="9"/>
      <c r="Q56" s="9"/>
      <c r="R56" s="9"/>
      <c r="S56" s="10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>
      <c r="A57" s="9"/>
      <c r="B57" s="9"/>
      <c r="C57" s="13"/>
      <c r="D57" s="4" t="s">
        <v>107</v>
      </c>
      <c r="E57" s="34"/>
      <c r="F57" s="5"/>
      <c r="G57" s="4" t="s">
        <v>104</v>
      </c>
      <c r="H57" s="4">
        <v>1.0</v>
      </c>
      <c r="J57" s="5">
        <v>12.0</v>
      </c>
      <c r="K57" s="9"/>
      <c r="L57" s="9"/>
      <c r="M57" s="9"/>
      <c r="N57" s="9"/>
      <c r="O57" s="9"/>
      <c r="P57" s="9"/>
      <c r="Q57" s="9"/>
      <c r="R57" s="9"/>
      <c r="S57" s="10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>
      <c r="A58" s="9"/>
      <c r="B58" s="9"/>
      <c r="C58" s="13"/>
      <c r="D58" s="4" t="s">
        <v>108</v>
      </c>
      <c r="E58" s="34"/>
      <c r="F58" s="5"/>
      <c r="G58" s="4" t="s">
        <v>109</v>
      </c>
      <c r="H58" s="4"/>
      <c r="I58" s="9"/>
      <c r="J58" s="5">
        <v>11.0</v>
      </c>
      <c r="K58" s="9"/>
      <c r="L58" s="9"/>
      <c r="M58" s="9"/>
      <c r="N58" s="9"/>
      <c r="O58" s="9"/>
      <c r="P58" s="9"/>
      <c r="Q58" s="9"/>
      <c r="R58" s="9"/>
      <c r="S58" s="10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>
      <c r="A59" s="9"/>
      <c r="B59" s="9"/>
      <c r="C59" s="13"/>
      <c r="D59" s="4" t="s">
        <v>110</v>
      </c>
      <c r="E59" s="34"/>
      <c r="F59" s="5"/>
      <c r="G59" s="4" t="s">
        <v>25</v>
      </c>
      <c r="H59" s="4"/>
      <c r="I59" s="9"/>
      <c r="J59" s="5">
        <v>8.0</v>
      </c>
      <c r="K59" s="9"/>
      <c r="L59" s="9"/>
      <c r="M59" s="9"/>
      <c r="N59" s="9"/>
      <c r="O59" s="9"/>
      <c r="P59" s="9"/>
      <c r="Q59" s="9"/>
      <c r="R59" s="9"/>
      <c r="S59" s="10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>
      <c r="A60" s="9"/>
      <c r="B60" s="9"/>
      <c r="C60" s="13"/>
      <c r="D60" s="9"/>
      <c r="E60" s="34"/>
      <c r="F60" s="13"/>
      <c r="G60" s="9"/>
      <c r="H60" s="9"/>
      <c r="I60" s="9"/>
      <c r="J60" s="13"/>
      <c r="K60" s="9"/>
      <c r="L60" s="9"/>
      <c r="M60" s="9"/>
      <c r="N60" s="9"/>
      <c r="O60" s="9"/>
      <c r="P60" s="9"/>
      <c r="Q60" s="9"/>
      <c r="R60" s="9"/>
      <c r="S60" s="10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>
      <c r="A61" s="18" t="s">
        <v>111</v>
      </c>
      <c r="B61" s="18" t="s">
        <v>112</v>
      </c>
      <c r="C61" s="29">
        <v>6.0</v>
      </c>
      <c r="D61" s="18" t="s">
        <v>113</v>
      </c>
      <c r="E61" s="32" t="s">
        <v>114</v>
      </c>
      <c r="F61" s="29">
        <v>1.0</v>
      </c>
      <c r="G61" s="18" t="s">
        <v>115</v>
      </c>
      <c r="H61" s="18" t="s">
        <v>116</v>
      </c>
      <c r="I61" s="18" t="s">
        <v>51</v>
      </c>
      <c r="J61" s="29">
        <v>1.0</v>
      </c>
      <c r="K61" s="18" t="s">
        <v>117</v>
      </c>
      <c r="L61" s="18" t="s">
        <v>118</v>
      </c>
      <c r="M61" s="9"/>
      <c r="N61" s="4" t="s">
        <v>30</v>
      </c>
      <c r="O61" s="4" t="s">
        <v>31</v>
      </c>
      <c r="P61" s="4">
        <v>0.6</v>
      </c>
      <c r="Q61" s="9">
        <f>(C61-2)*P61</f>
        <v>2.4</v>
      </c>
      <c r="R61" s="9">
        <f>1.2*sqrt((C61-2)*'Pins, Tube, Wire length'!B4^2+1*'Pins, Tube, Wire length'!B3^2)</f>
        <v>7.517978452</v>
      </c>
      <c r="S61" s="10">
        <f>R61*0.0393700787</f>
        <v>0.2959834033</v>
      </c>
      <c r="T61" s="4" t="s">
        <v>97</v>
      </c>
      <c r="U61" s="4" t="s">
        <v>32</v>
      </c>
      <c r="V61" s="9"/>
      <c r="W61" s="9"/>
      <c r="X61" s="9"/>
      <c r="Y61" s="9"/>
      <c r="Z61" s="9"/>
      <c r="AA61" s="9"/>
      <c r="AB61" s="9"/>
      <c r="AC61" s="9"/>
      <c r="AD61" s="9"/>
    </row>
    <row r="62">
      <c r="A62" s="4"/>
      <c r="B62" s="4"/>
      <c r="C62" s="5"/>
      <c r="D62" s="4" t="s">
        <v>119</v>
      </c>
      <c r="E62" s="34"/>
      <c r="F62" s="5">
        <v>2.0</v>
      </c>
      <c r="G62" s="4" t="s">
        <v>120</v>
      </c>
      <c r="H62" s="4" t="s">
        <v>121</v>
      </c>
      <c r="I62" s="9"/>
      <c r="J62" s="5">
        <v>2.0</v>
      </c>
      <c r="K62" s="9"/>
      <c r="L62" s="9"/>
      <c r="M62" s="9"/>
      <c r="N62" s="4" t="s">
        <v>122</v>
      </c>
      <c r="O62" s="9"/>
      <c r="P62" s="4">
        <v>0.6</v>
      </c>
      <c r="Q62" s="9">
        <f>P62</f>
        <v>0.6</v>
      </c>
      <c r="R62" s="9"/>
      <c r="S62" s="10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>
      <c r="A63" s="4"/>
      <c r="B63" s="4"/>
      <c r="C63" s="5"/>
      <c r="D63" s="4" t="s">
        <v>123</v>
      </c>
      <c r="E63" s="34"/>
      <c r="F63" s="5">
        <v>3.0</v>
      </c>
      <c r="G63" s="4" t="s">
        <v>25</v>
      </c>
      <c r="H63" s="4" t="s">
        <v>124</v>
      </c>
      <c r="I63" s="9"/>
      <c r="J63" s="5">
        <v>3.0</v>
      </c>
      <c r="K63" s="9"/>
      <c r="L63" s="9"/>
      <c r="M63" s="9"/>
      <c r="N63" s="9"/>
      <c r="O63" s="9"/>
      <c r="P63" s="9"/>
      <c r="Q63" s="9"/>
      <c r="R63" s="9"/>
      <c r="S63" s="10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>
      <c r="A64" s="4"/>
      <c r="B64" s="4"/>
      <c r="C64" s="5"/>
      <c r="D64" s="4" t="s">
        <v>76</v>
      </c>
      <c r="E64" s="34"/>
      <c r="F64" s="5">
        <v>4.0</v>
      </c>
      <c r="G64" s="4" t="s">
        <v>25</v>
      </c>
      <c r="H64" s="4" t="s">
        <v>76</v>
      </c>
      <c r="I64" s="9"/>
      <c r="J64" s="5">
        <v>4.0</v>
      </c>
      <c r="K64" s="9"/>
      <c r="L64" s="9"/>
      <c r="M64" s="9"/>
      <c r="N64" s="9"/>
      <c r="O64" s="9"/>
      <c r="P64" s="9"/>
      <c r="Q64" s="9"/>
      <c r="R64" s="9"/>
      <c r="S64" s="10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>
      <c r="A65" s="4"/>
      <c r="B65" s="4"/>
      <c r="C65" s="5"/>
      <c r="D65" s="4" t="s">
        <v>125</v>
      </c>
      <c r="E65" s="34"/>
      <c r="F65" s="5">
        <v>5.0</v>
      </c>
      <c r="G65" s="4" t="s">
        <v>25</v>
      </c>
      <c r="H65" s="4" t="s">
        <v>125</v>
      </c>
      <c r="I65" s="9"/>
      <c r="J65" s="5">
        <v>5.0</v>
      </c>
      <c r="K65" s="9"/>
      <c r="L65" s="9"/>
      <c r="M65" s="9"/>
      <c r="N65" s="9"/>
      <c r="O65" s="9"/>
      <c r="P65" s="9"/>
      <c r="Q65" s="9"/>
      <c r="R65" s="9"/>
      <c r="S65" s="10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>
      <c r="A66" s="4"/>
      <c r="B66" s="4"/>
      <c r="C66" s="5"/>
      <c r="D66" s="4" t="s">
        <v>76</v>
      </c>
      <c r="E66" s="34"/>
      <c r="F66" s="5">
        <v>6.0</v>
      </c>
      <c r="G66" s="4" t="s">
        <v>25</v>
      </c>
      <c r="H66" s="4" t="s">
        <v>76</v>
      </c>
      <c r="I66" s="9"/>
      <c r="J66" s="5">
        <v>6.0</v>
      </c>
      <c r="K66" s="9"/>
      <c r="L66" s="9"/>
      <c r="M66" s="9"/>
      <c r="N66" s="9"/>
      <c r="O66" s="9"/>
      <c r="P66" s="9"/>
      <c r="Q66" s="9"/>
      <c r="R66" s="9"/>
      <c r="S66" s="10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>
      <c r="A67" s="4"/>
      <c r="B67" s="4"/>
      <c r="C67" s="5"/>
      <c r="D67" s="9"/>
      <c r="E67" s="34"/>
      <c r="F67" s="13"/>
      <c r="G67" s="9"/>
      <c r="H67" s="9"/>
      <c r="I67" s="9"/>
      <c r="J67" s="13"/>
      <c r="K67" s="9"/>
      <c r="L67" s="9"/>
      <c r="M67" s="9"/>
      <c r="N67" s="9"/>
      <c r="O67" s="9"/>
      <c r="P67" s="9"/>
      <c r="Q67" s="9"/>
      <c r="R67" s="9"/>
      <c r="S67" s="10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>
      <c r="A68" s="18" t="s">
        <v>126</v>
      </c>
      <c r="B68" s="18" t="s">
        <v>112</v>
      </c>
      <c r="C68" s="29">
        <v>6.0</v>
      </c>
      <c r="D68" s="18" t="s">
        <v>113</v>
      </c>
      <c r="E68" s="18" t="s">
        <v>51</v>
      </c>
      <c r="F68" s="29">
        <v>12.0</v>
      </c>
      <c r="G68" s="18" t="s">
        <v>115</v>
      </c>
      <c r="H68" s="18" t="s">
        <v>116</v>
      </c>
      <c r="I68" s="32" t="s">
        <v>127</v>
      </c>
      <c r="J68" s="29">
        <v>1.0</v>
      </c>
      <c r="K68" s="18" t="s">
        <v>128</v>
      </c>
      <c r="L68" s="18" t="s">
        <v>129</v>
      </c>
      <c r="M68" s="9"/>
      <c r="N68" s="4" t="s">
        <v>30</v>
      </c>
      <c r="O68" s="5" t="s">
        <v>31</v>
      </c>
      <c r="P68" s="35">
        <v>1.6</v>
      </c>
      <c r="Q68" s="9">
        <f>(C68-2)*P68</f>
        <v>6.4</v>
      </c>
      <c r="R68" s="9"/>
      <c r="S68" s="10"/>
      <c r="T68" s="4" t="s">
        <v>32</v>
      </c>
      <c r="U68" s="4" t="s">
        <v>97</v>
      </c>
      <c r="V68" s="9"/>
      <c r="W68" s="9"/>
      <c r="X68" s="9"/>
      <c r="Y68" s="5"/>
      <c r="Z68" s="9"/>
      <c r="AA68" s="9"/>
      <c r="AB68" s="9"/>
      <c r="AC68" s="9"/>
      <c r="AD68" s="9"/>
    </row>
    <row r="69">
      <c r="A69" s="4"/>
      <c r="B69" s="4"/>
      <c r="C69" s="5"/>
      <c r="D69" s="4" t="s">
        <v>119</v>
      </c>
      <c r="E69" s="34"/>
      <c r="F69" s="5">
        <v>11.0</v>
      </c>
      <c r="G69" s="4" t="s">
        <v>120</v>
      </c>
      <c r="H69" s="4" t="s">
        <v>121</v>
      </c>
      <c r="I69" s="9"/>
      <c r="J69" s="5">
        <v>2.0</v>
      </c>
      <c r="K69" s="9"/>
      <c r="L69" s="9"/>
      <c r="M69" s="9"/>
      <c r="N69" s="4" t="s">
        <v>122</v>
      </c>
      <c r="O69" s="5"/>
      <c r="P69" s="35">
        <v>1.6</v>
      </c>
      <c r="Q69" s="9">
        <f>P69</f>
        <v>1.6</v>
      </c>
      <c r="R69" s="9"/>
      <c r="S69" s="10"/>
      <c r="T69" s="9"/>
      <c r="U69" s="9"/>
      <c r="V69" s="9"/>
      <c r="W69" s="9"/>
      <c r="X69" s="9"/>
      <c r="Y69" s="5"/>
      <c r="Z69" s="9"/>
      <c r="AA69" s="9"/>
      <c r="AB69" s="9"/>
      <c r="AC69" s="9"/>
      <c r="AD69" s="9"/>
    </row>
    <row r="70">
      <c r="A70" s="4"/>
      <c r="B70" s="4"/>
      <c r="C70" s="5"/>
      <c r="D70" s="4" t="s">
        <v>123</v>
      </c>
      <c r="E70" s="34"/>
      <c r="F70" s="5">
        <v>10.0</v>
      </c>
      <c r="G70" s="4" t="s">
        <v>25</v>
      </c>
      <c r="H70" s="4" t="s">
        <v>124</v>
      </c>
      <c r="I70" s="9"/>
      <c r="J70" s="5">
        <v>3.0</v>
      </c>
      <c r="K70" s="9"/>
      <c r="L70" s="9"/>
      <c r="M70" s="9"/>
      <c r="N70" s="9"/>
      <c r="O70" s="5"/>
      <c r="P70" s="5"/>
      <c r="Q70" s="9"/>
      <c r="R70" s="9"/>
      <c r="S70" s="10"/>
      <c r="T70" s="9"/>
      <c r="U70" s="9"/>
      <c r="V70" s="9"/>
      <c r="W70" s="9"/>
      <c r="X70" s="9"/>
      <c r="Y70" s="5"/>
      <c r="Z70" s="9"/>
      <c r="AA70" s="9"/>
      <c r="AB70" s="9"/>
      <c r="AC70" s="9"/>
      <c r="AD70" s="9"/>
    </row>
    <row r="71">
      <c r="A71" s="4"/>
      <c r="B71" s="4"/>
      <c r="C71" s="5"/>
      <c r="D71" s="4" t="s">
        <v>76</v>
      </c>
      <c r="E71" s="34"/>
      <c r="F71" s="5">
        <v>9.0</v>
      </c>
      <c r="G71" s="4" t="s">
        <v>25</v>
      </c>
      <c r="H71" s="4" t="s">
        <v>76</v>
      </c>
      <c r="I71" s="9"/>
      <c r="J71" s="5">
        <v>4.0</v>
      </c>
      <c r="K71" s="9"/>
      <c r="L71" s="9"/>
      <c r="M71" s="9"/>
      <c r="N71" s="9"/>
      <c r="O71" s="5"/>
      <c r="P71" s="5"/>
      <c r="Q71" s="9"/>
      <c r="R71" s="9"/>
      <c r="S71" s="10"/>
      <c r="T71" s="9"/>
      <c r="U71" s="9"/>
      <c r="V71" s="9"/>
      <c r="W71" s="9"/>
      <c r="X71" s="9"/>
      <c r="Y71" s="5"/>
      <c r="Z71" s="9"/>
      <c r="AA71" s="9"/>
      <c r="AB71" s="9"/>
      <c r="AC71" s="9"/>
      <c r="AD71" s="9"/>
    </row>
    <row r="72">
      <c r="A72" s="4"/>
      <c r="B72" s="4"/>
      <c r="C72" s="5"/>
      <c r="D72" s="4" t="s">
        <v>125</v>
      </c>
      <c r="E72" s="34"/>
      <c r="F72" s="5">
        <v>8.0</v>
      </c>
      <c r="G72" s="4" t="s">
        <v>25</v>
      </c>
      <c r="H72" s="4" t="s">
        <v>125</v>
      </c>
      <c r="I72" s="9"/>
      <c r="J72" s="5">
        <v>5.0</v>
      </c>
      <c r="K72" s="9"/>
      <c r="L72" s="9"/>
      <c r="M72" s="9"/>
      <c r="N72" s="9"/>
      <c r="O72" s="5"/>
      <c r="P72" s="5"/>
      <c r="Q72" s="9"/>
      <c r="R72" s="9"/>
      <c r="S72" s="10"/>
      <c r="T72" s="9"/>
      <c r="U72" s="9"/>
      <c r="V72" s="9"/>
      <c r="W72" s="9"/>
      <c r="X72" s="9"/>
      <c r="Y72" s="5"/>
      <c r="Z72" s="9"/>
      <c r="AA72" s="9"/>
      <c r="AB72" s="9"/>
      <c r="AC72" s="9"/>
      <c r="AD72" s="9"/>
    </row>
    <row r="73">
      <c r="A73" s="4"/>
      <c r="B73" s="4"/>
      <c r="C73" s="5"/>
      <c r="D73" s="4" t="s">
        <v>76</v>
      </c>
      <c r="E73" s="34"/>
      <c r="F73" s="5">
        <v>7.0</v>
      </c>
      <c r="G73" s="4" t="s">
        <v>25</v>
      </c>
      <c r="H73" s="4" t="s">
        <v>76</v>
      </c>
      <c r="I73" s="9"/>
      <c r="J73" s="5">
        <v>6.0</v>
      </c>
      <c r="K73" s="9"/>
      <c r="L73" s="9"/>
      <c r="M73" s="9"/>
      <c r="N73" s="9"/>
      <c r="O73" s="5"/>
      <c r="P73" s="5"/>
      <c r="Q73" s="9"/>
      <c r="R73" s="9"/>
      <c r="S73" s="10"/>
      <c r="T73" s="9"/>
      <c r="U73" s="9"/>
      <c r="V73" s="9"/>
      <c r="W73" s="9"/>
      <c r="X73" s="9"/>
      <c r="Y73" s="5"/>
      <c r="Z73" s="9"/>
      <c r="AA73" s="9"/>
      <c r="AB73" s="9"/>
      <c r="AC73" s="9"/>
      <c r="AD73" s="9"/>
    </row>
    <row r="74">
      <c r="A74" s="9"/>
      <c r="B74" s="9"/>
      <c r="C74" s="13"/>
      <c r="D74" s="9"/>
      <c r="E74" s="34"/>
      <c r="F74" s="13"/>
      <c r="G74" s="9"/>
      <c r="H74" s="9"/>
      <c r="I74" s="9"/>
      <c r="J74" s="13"/>
      <c r="K74" s="9"/>
      <c r="L74" s="9"/>
      <c r="M74" s="9"/>
      <c r="N74" s="9"/>
      <c r="O74" s="9"/>
      <c r="P74" s="9"/>
      <c r="Q74" s="9"/>
      <c r="R74" s="9"/>
      <c r="S74" s="10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>
      <c r="A75" s="18" t="s">
        <v>130</v>
      </c>
      <c r="B75" s="18" t="s">
        <v>131</v>
      </c>
      <c r="C75" s="29">
        <v>4.0</v>
      </c>
      <c r="D75" s="18" t="s">
        <v>132</v>
      </c>
      <c r="E75" s="32" t="s">
        <v>133</v>
      </c>
      <c r="F75" s="29">
        <v>1.0</v>
      </c>
      <c r="G75" s="18" t="s">
        <v>25</v>
      </c>
      <c r="H75" s="32">
        <v>1.0</v>
      </c>
      <c r="I75" s="18" t="s">
        <v>134</v>
      </c>
      <c r="J75" s="29">
        <v>1.0</v>
      </c>
      <c r="K75" s="18" t="s">
        <v>135</v>
      </c>
      <c r="L75" s="33"/>
      <c r="M75" s="9"/>
      <c r="N75" s="4" t="s">
        <v>30</v>
      </c>
      <c r="O75" s="4" t="s">
        <v>59</v>
      </c>
      <c r="P75" s="4">
        <v>1.0</v>
      </c>
      <c r="Q75" s="9">
        <f>C75*P75</f>
        <v>4</v>
      </c>
      <c r="R75" s="9">
        <f>1.2*sqrt(C75*'Pins, Tube, Wire length'!B4^2)</f>
        <v>3.6</v>
      </c>
      <c r="S75" s="10">
        <f>R75*0.0393700787</f>
        <v>0.1417322833</v>
      </c>
      <c r="T75" s="4" t="s">
        <v>97</v>
      </c>
      <c r="U75" s="4" t="s">
        <v>97</v>
      </c>
      <c r="V75" s="9"/>
      <c r="W75" s="9"/>
      <c r="X75" s="9"/>
      <c r="Y75" s="9"/>
      <c r="Z75" s="9"/>
      <c r="AA75" s="9"/>
      <c r="AB75" s="9"/>
      <c r="AC75" s="9"/>
      <c r="AD75" s="9"/>
    </row>
    <row r="76">
      <c r="A76" s="9"/>
      <c r="B76" s="9"/>
      <c r="C76" s="13"/>
      <c r="D76" s="4" t="s">
        <v>132</v>
      </c>
      <c r="E76" s="34"/>
      <c r="F76" s="5">
        <v>2.0</v>
      </c>
      <c r="G76" s="4" t="s">
        <v>25</v>
      </c>
      <c r="H76" s="36">
        <v>2.0</v>
      </c>
      <c r="I76" s="9"/>
      <c r="J76" s="5">
        <v>2.0</v>
      </c>
      <c r="K76" s="9"/>
      <c r="L76" s="9"/>
      <c r="M76" s="9"/>
      <c r="N76" s="9"/>
      <c r="O76" s="9"/>
      <c r="P76" s="9"/>
      <c r="Q76" s="9"/>
      <c r="R76" s="9"/>
      <c r="S76" s="10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>
      <c r="A77" s="9"/>
      <c r="B77" s="9"/>
      <c r="C77" s="13"/>
      <c r="D77" s="4" t="s">
        <v>132</v>
      </c>
      <c r="E77" s="34"/>
      <c r="F77" s="5">
        <v>3.0</v>
      </c>
      <c r="G77" s="4" t="s">
        <v>25</v>
      </c>
      <c r="H77" s="36">
        <v>3.0</v>
      </c>
      <c r="I77" s="9"/>
      <c r="J77" s="5">
        <v>3.0</v>
      </c>
      <c r="K77" s="9"/>
      <c r="L77" s="9"/>
      <c r="M77" s="9"/>
      <c r="N77" s="9"/>
      <c r="O77" s="9"/>
      <c r="P77" s="9"/>
      <c r="Q77" s="9"/>
      <c r="R77" s="9"/>
      <c r="S77" s="10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>
      <c r="A78" s="9"/>
      <c r="B78" s="9"/>
      <c r="C78" s="13"/>
      <c r="D78" s="4" t="s">
        <v>132</v>
      </c>
      <c r="E78" s="34"/>
      <c r="F78" s="5">
        <v>4.0</v>
      </c>
      <c r="G78" s="4" t="s">
        <v>25</v>
      </c>
      <c r="H78" s="36">
        <v>4.0</v>
      </c>
      <c r="I78" s="9"/>
      <c r="J78" s="5">
        <v>4.0</v>
      </c>
      <c r="K78" s="9"/>
      <c r="L78" s="9"/>
      <c r="M78" s="9"/>
      <c r="N78" s="9"/>
      <c r="O78" s="9"/>
      <c r="P78" s="9"/>
      <c r="Q78" s="9"/>
      <c r="R78" s="9"/>
      <c r="S78" s="10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>
      <c r="A79" s="9"/>
      <c r="B79" s="9"/>
      <c r="C79" s="13"/>
      <c r="D79" s="9"/>
      <c r="E79" s="34"/>
      <c r="F79" s="13"/>
      <c r="G79" s="9"/>
      <c r="H79" s="9"/>
      <c r="I79" s="9"/>
      <c r="J79" s="13"/>
      <c r="K79" s="9"/>
      <c r="L79" s="9"/>
      <c r="M79" s="9"/>
      <c r="N79" s="9"/>
      <c r="O79" s="9"/>
      <c r="P79" s="9"/>
      <c r="Q79" s="9"/>
      <c r="R79" s="9"/>
      <c r="S79" s="10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>
      <c r="A80" s="18" t="s">
        <v>136</v>
      </c>
      <c r="B80" s="18" t="s">
        <v>137</v>
      </c>
      <c r="C80" s="29">
        <v>2.0</v>
      </c>
      <c r="D80" s="18" t="s">
        <v>138</v>
      </c>
      <c r="E80" s="32" t="s">
        <v>139</v>
      </c>
      <c r="F80" s="29">
        <v>1.0</v>
      </c>
      <c r="G80" s="18" t="s">
        <v>25</v>
      </c>
      <c r="H80" s="18" t="s">
        <v>140</v>
      </c>
      <c r="I80" s="18" t="s">
        <v>103</v>
      </c>
      <c r="J80" s="37"/>
      <c r="K80" s="18" t="s">
        <v>141</v>
      </c>
      <c r="L80" s="33"/>
      <c r="M80" s="9"/>
      <c r="N80" s="4" t="s">
        <v>30</v>
      </c>
      <c r="O80" s="4" t="s">
        <v>75</v>
      </c>
      <c r="P80" s="4">
        <v>1.5</v>
      </c>
      <c r="Q80" s="9">
        <f>C80*P80</f>
        <v>3</v>
      </c>
      <c r="R80" s="9">
        <f>1.2*sqrt(C80*'Pins, Tube, Wire length'!B4^2)</f>
        <v>2.545584412</v>
      </c>
      <c r="S80" s="10">
        <f>R80*0.0393700787</f>
        <v>0.1002198586</v>
      </c>
      <c r="T80" s="9"/>
      <c r="U80" s="4" t="s">
        <v>97</v>
      </c>
      <c r="V80" s="9"/>
      <c r="W80" s="9"/>
      <c r="X80" s="9"/>
      <c r="Y80" s="9"/>
      <c r="Z80" s="9"/>
      <c r="AA80" s="9"/>
      <c r="AB80" s="9"/>
      <c r="AC80" s="9"/>
      <c r="AD80" s="9"/>
    </row>
    <row r="81">
      <c r="A81" s="9"/>
      <c r="B81" s="9"/>
      <c r="C81" s="13"/>
      <c r="D81" s="4" t="s">
        <v>142</v>
      </c>
      <c r="E81" s="34"/>
      <c r="F81" s="5">
        <v>2.0</v>
      </c>
      <c r="G81" s="4" t="s">
        <v>143</v>
      </c>
      <c r="H81" s="4" t="s">
        <v>140</v>
      </c>
      <c r="I81" s="9"/>
      <c r="J81" s="13"/>
      <c r="K81" s="9"/>
      <c r="L81" s="9"/>
      <c r="M81" s="9"/>
      <c r="N81" s="9"/>
      <c r="O81" s="9"/>
      <c r="P81" s="9"/>
      <c r="Q81" s="9"/>
      <c r="R81" s="9"/>
      <c r="S81" s="10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>
      <c r="A82" s="9"/>
      <c r="B82" s="9"/>
      <c r="C82" s="13"/>
      <c r="D82" s="9"/>
      <c r="E82" s="34"/>
      <c r="F82" s="13"/>
      <c r="G82" s="9"/>
      <c r="H82" s="9"/>
      <c r="I82" s="9"/>
      <c r="J82" s="13"/>
      <c r="K82" s="9"/>
      <c r="L82" s="9"/>
      <c r="M82" s="9"/>
      <c r="N82" s="9"/>
      <c r="O82" s="9"/>
      <c r="P82" s="9"/>
      <c r="Q82" s="9"/>
      <c r="R82" s="9"/>
      <c r="S82" s="10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>
      <c r="A83" s="18" t="s">
        <v>144</v>
      </c>
      <c r="B83" s="18" t="s">
        <v>145</v>
      </c>
      <c r="C83" s="29">
        <v>2.0</v>
      </c>
      <c r="D83" s="18" t="s">
        <v>113</v>
      </c>
      <c r="E83" s="32" t="s">
        <v>146</v>
      </c>
      <c r="F83" s="29"/>
      <c r="G83" s="18" t="s">
        <v>115</v>
      </c>
      <c r="H83" s="33"/>
      <c r="I83" s="38" t="s">
        <v>147</v>
      </c>
      <c r="J83" s="29">
        <v>4.0</v>
      </c>
      <c r="K83" s="18" t="s">
        <v>148</v>
      </c>
      <c r="L83" s="33"/>
      <c r="M83" s="9"/>
      <c r="N83" s="4" t="s">
        <v>122</v>
      </c>
      <c r="O83" s="4"/>
      <c r="P83" s="4">
        <v>0.5</v>
      </c>
      <c r="Q83" s="9">
        <f>P83</f>
        <v>0.5</v>
      </c>
      <c r="R83" s="35">
        <v>5.5</v>
      </c>
      <c r="S83" s="10">
        <f>R83*0.0393700787</f>
        <v>0.2165354329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>
      <c r="A84" s="9"/>
      <c r="B84" s="9"/>
      <c r="C84" s="13"/>
      <c r="D84" s="4" t="s">
        <v>119</v>
      </c>
      <c r="E84" s="34"/>
      <c r="F84" s="5"/>
      <c r="G84" s="4" t="s">
        <v>120</v>
      </c>
      <c r="H84" s="9"/>
      <c r="I84" s="9"/>
      <c r="J84" s="5">
        <v>5.0</v>
      </c>
      <c r="K84" s="9"/>
      <c r="L84" s="9"/>
      <c r="M84" s="9"/>
      <c r="N84" s="9"/>
      <c r="O84" s="9"/>
      <c r="P84" s="9"/>
      <c r="Q84" s="9"/>
      <c r="R84" s="9"/>
      <c r="S84" s="10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>
      <c r="A85" s="9"/>
      <c r="B85" s="9"/>
      <c r="C85" s="13"/>
      <c r="D85" s="9"/>
      <c r="E85" s="34"/>
      <c r="F85" s="13"/>
      <c r="G85" s="9"/>
      <c r="H85" s="9"/>
      <c r="I85" s="9"/>
      <c r="J85" s="13"/>
      <c r="K85" s="9"/>
      <c r="L85" s="9"/>
      <c r="M85" s="9"/>
      <c r="N85" s="9"/>
      <c r="O85" s="9"/>
      <c r="P85" s="9"/>
      <c r="Q85" s="9"/>
      <c r="R85" s="9"/>
      <c r="S85" s="10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>
      <c r="A86" s="18" t="s">
        <v>149</v>
      </c>
      <c r="B86" s="18" t="s">
        <v>150</v>
      </c>
      <c r="C86" s="29">
        <v>4.0</v>
      </c>
      <c r="D86" s="18" t="s">
        <v>76</v>
      </c>
      <c r="E86" s="32" t="s">
        <v>146</v>
      </c>
      <c r="F86" s="37"/>
      <c r="G86" s="18" t="s">
        <v>25</v>
      </c>
      <c r="H86" s="18" t="s">
        <v>104</v>
      </c>
      <c r="I86" s="18" t="s">
        <v>151</v>
      </c>
      <c r="J86" s="29">
        <v>1.0</v>
      </c>
      <c r="K86" s="18" t="s">
        <v>152</v>
      </c>
      <c r="L86" s="33"/>
      <c r="M86" s="9"/>
      <c r="N86" s="4" t="s">
        <v>30</v>
      </c>
      <c r="O86" s="4" t="s">
        <v>59</v>
      </c>
      <c r="P86" s="4">
        <v>0.5</v>
      </c>
      <c r="Q86" s="9">
        <f>C86*P86</f>
        <v>2</v>
      </c>
      <c r="R86" s="9">
        <f>1.2*sqrt(C86*'Pins, Tube, Wire length'!B4^2)</f>
        <v>3.6</v>
      </c>
      <c r="S86" s="10">
        <f>R86*0.0393700787</f>
        <v>0.1417322833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>
      <c r="A87" s="9"/>
      <c r="B87" s="9"/>
      <c r="C87" s="13"/>
      <c r="D87" s="4" t="s">
        <v>76</v>
      </c>
      <c r="E87" s="34"/>
      <c r="F87" s="13"/>
      <c r="G87" s="4" t="s">
        <v>25</v>
      </c>
      <c r="H87" s="4" t="s">
        <v>104</v>
      </c>
      <c r="I87" s="9"/>
      <c r="J87" s="5">
        <v>2.0</v>
      </c>
      <c r="K87" s="9"/>
      <c r="L87" s="9"/>
      <c r="M87" s="9"/>
      <c r="N87" s="9"/>
      <c r="O87" s="9"/>
      <c r="P87" s="9"/>
      <c r="Q87" s="9"/>
      <c r="R87" s="9"/>
      <c r="S87" s="10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>
      <c r="A88" s="9"/>
      <c r="B88" s="9"/>
      <c r="C88" s="13"/>
      <c r="D88" s="4" t="s">
        <v>125</v>
      </c>
      <c r="E88" s="34"/>
      <c r="F88" s="13"/>
      <c r="G88" s="4" t="s">
        <v>25</v>
      </c>
      <c r="H88" s="4" t="s">
        <v>153</v>
      </c>
      <c r="I88" s="9"/>
      <c r="J88" s="5">
        <v>3.0</v>
      </c>
      <c r="K88" s="9"/>
      <c r="L88" s="9"/>
      <c r="M88" s="9"/>
      <c r="N88" s="9"/>
      <c r="O88" s="9"/>
      <c r="P88" s="9"/>
      <c r="Q88" s="9"/>
      <c r="R88" s="9"/>
      <c r="S88" s="10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>
      <c r="A89" s="9"/>
      <c r="B89" s="9"/>
      <c r="C89" s="13"/>
      <c r="D89" s="4" t="s">
        <v>125</v>
      </c>
      <c r="E89" s="34"/>
      <c r="F89" s="13"/>
      <c r="G89" s="4" t="s">
        <v>25</v>
      </c>
      <c r="H89" s="4" t="s">
        <v>153</v>
      </c>
      <c r="I89" s="9"/>
      <c r="J89" s="5">
        <v>4.0</v>
      </c>
      <c r="K89" s="9"/>
      <c r="L89" s="9"/>
      <c r="M89" s="9"/>
      <c r="N89" s="9"/>
      <c r="O89" s="9"/>
      <c r="P89" s="9"/>
      <c r="Q89" s="9"/>
      <c r="R89" s="9"/>
      <c r="S89" s="10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>
      <c r="A90" s="9"/>
      <c r="B90" s="9"/>
      <c r="C90" s="13"/>
      <c r="D90" s="9"/>
      <c r="E90" s="34"/>
      <c r="F90" s="13"/>
      <c r="G90" s="9"/>
      <c r="H90" s="9"/>
      <c r="I90" s="9"/>
      <c r="J90" s="13"/>
      <c r="K90" s="9"/>
      <c r="L90" s="9"/>
      <c r="M90" s="9"/>
      <c r="N90" s="9"/>
      <c r="O90" s="9"/>
      <c r="P90" s="9"/>
      <c r="Q90" s="9"/>
      <c r="R90" s="9"/>
      <c r="S90" s="10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>
      <c r="A91" s="18" t="s">
        <v>154</v>
      </c>
      <c r="B91" s="18" t="s">
        <v>155</v>
      </c>
      <c r="C91" s="29">
        <v>4.0</v>
      </c>
      <c r="D91" s="39" t="s">
        <v>156</v>
      </c>
      <c r="E91" s="18" t="s">
        <v>157</v>
      </c>
      <c r="F91" s="40">
        <v>1.0</v>
      </c>
      <c r="G91" s="18" t="s">
        <v>120</v>
      </c>
      <c r="H91" s="33"/>
      <c r="I91" s="41" t="s">
        <v>158</v>
      </c>
      <c r="J91" s="29"/>
      <c r="K91" s="18" t="s">
        <v>159</v>
      </c>
      <c r="L91" s="33"/>
      <c r="M91" s="9"/>
      <c r="N91" s="4"/>
      <c r="O91" s="9"/>
      <c r="P91" s="4">
        <v>0.4</v>
      </c>
      <c r="Q91" s="9">
        <f>C91*P91</f>
        <v>1.6</v>
      </c>
      <c r="R91" s="35" t="s">
        <v>140</v>
      </c>
      <c r="S91" s="10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>
      <c r="A92" s="9"/>
      <c r="B92" s="9"/>
      <c r="C92" s="13"/>
      <c r="D92" s="42" t="s">
        <v>160</v>
      </c>
      <c r="E92" s="34"/>
      <c r="F92" s="43">
        <v>2.0</v>
      </c>
      <c r="G92" s="44" t="s">
        <v>161</v>
      </c>
      <c r="H92" s="9"/>
      <c r="I92" s="9"/>
      <c r="J92" s="5"/>
      <c r="K92" s="9"/>
      <c r="L92" s="9"/>
      <c r="M92" s="9"/>
      <c r="N92" s="9"/>
      <c r="O92" s="9"/>
      <c r="P92" s="9"/>
      <c r="Q92" s="9"/>
      <c r="R92" s="9"/>
      <c r="S92" s="10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>
      <c r="A93" s="9"/>
      <c r="B93" s="9"/>
      <c r="C93" s="13"/>
      <c r="D93" s="4" t="s">
        <v>162</v>
      </c>
      <c r="E93" s="34"/>
      <c r="F93" s="5">
        <v>3.0</v>
      </c>
      <c r="G93" s="44" t="s">
        <v>163</v>
      </c>
      <c r="H93" s="9"/>
      <c r="I93" s="9"/>
      <c r="J93" s="5">
        <v>3.0</v>
      </c>
      <c r="K93" s="9"/>
      <c r="L93" s="9"/>
      <c r="M93" s="9"/>
      <c r="N93" s="9"/>
      <c r="O93" s="9"/>
      <c r="P93" s="9"/>
      <c r="Q93" s="9"/>
      <c r="R93" s="9"/>
      <c r="S93" s="10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>
      <c r="A94" s="9"/>
      <c r="B94" s="9"/>
      <c r="C94" s="13"/>
      <c r="D94" s="4" t="s">
        <v>76</v>
      </c>
      <c r="E94" s="34"/>
      <c r="F94" s="5">
        <v>4.0</v>
      </c>
      <c r="G94" s="44" t="s">
        <v>164</v>
      </c>
      <c r="H94" s="9"/>
      <c r="I94" s="9"/>
      <c r="J94" s="5">
        <v>4.0</v>
      </c>
      <c r="K94" s="9"/>
      <c r="L94" s="9"/>
      <c r="M94" s="9"/>
      <c r="N94" s="9"/>
      <c r="O94" s="9"/>
      <c r="P94" s="9"/>
      <c r="Q94" s="9"/>
      <c r="R94" s="9"/>
      <c r="S94" s="10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>
      <c r="A95" s="9"/>
      <c r="B95" s="9"/>
      <c r="C95" s="13"/>
      <c r="D95" s="42" t="s">
        <v>165</v>
      </c>
      <c r="E95" s="34"/>
      <c r="F95" s="43">
        <v>5.0</v>
      </c>
      <c r="G95" s="44" t="s">
        <v>166</v>
      </c>
      <c r="H95" s="9"/>
      <c r="I95" s="9"/>
      <c r="J95" s="43"/>
      <c r="K95" s="9"/>
      <c r="L95" s="9"/>
      <c r="M95" s="9"/>
      <c r="N95" s="9"/>
      <c r="O95" s="9"/>
      <c r="P95" s="9"/>
      <c r="Q95" s="9"/>
      <c r="R95" s="9"/>
      <c r="S95" s="10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>
      <c r="A96" s="9"/>
      <c r="B96" s="9"/>
      <c r="C96" s="13"/>
      <c r="D96" s="42" t="s">
        <v>167</v>
      </c>
      <c r="E96" s="34"/>
      <c r="F96" s="43">
        <v>6.0</v>
      </c>
      <c r="G96" s="44" t="s">
        <v>168</v>
      </c>
      <c r="H96" s="9"/>
      <c r="I96" s="9"/>
      <c r="J96" s="43"/>
      <c r="K96" s="9"/>
      <c r="L96" s="9"/>
      <c r="M96" s="9"/>
      <c r="N96" s="9"/>
      <c r="O96" s="9"/>
      <c r="P96" s="9"/>
      <c r="Q96" s="9"/>
      <c r="R96" s="9"/>
      <c r="S96" s="10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>
      <c r="A97" s="9"/>
      <c r="B97" s="9"/>
      <c r="C97" s="13"/>
      <c r="D97" s="42" t="s">
        <v>169</v>
      </c>
      <c r="E97" s="34"/>
      <c r="F97" s="43">
        <v>7.0</v>
      </c>
      <c r="G97" s="44" t="s">
        <v>170</v>
      </c>
      <c r="H97" s="9"/>
      <c r="I97" s="9"/>
      <c r="J97" s="13"/>
      <c r="K97" s="9"/>
      <c r="L97" s="9"/>
      <c r="M97" s="9"/>
      <c r="N97" s="9"/>
      <c r="O97" s="9"/>
      <c r="P97" s="9"/>
      <c r="Q97" s="9"/>
      <c r="R97" s="9"/>
      <c r="S97" s="10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>
      <c r="A98" s="9"/>
      <c r="B98" s="9"/>
      <c r="C98" s="13"/>
      <c r="D98" s="4" t="s">
        <v>171</v>
      </c>
      <c r="E98" s="34"/>
      <c r="F98" s="5">
        <v>8.0</v>
      </c>
      <c r="G98" s="44" t="s">
        <v>115</v>
      </c>
      <c r="H98" s="9"/>
      <c r="I98" s="9"/>
      <c r="J98" s="5">
        <v>1.0</v>
      </c>
      <c r="K98" s="9"/>
      <c r="L98" s="9"/>
      <c r="M98" s="9"/>
      <c r="N98" s="9"/>
      <c r="O98" s="9"/>
      <c r="P98" s="9"/>
      <c r="Q98" s="9"/>
      <c r="R98" s="9"/>
      <c r="S98" s="10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>
      <c r="A99" s="9"/>
      <c r="B99" s="9"/>
      <c r="C99" s="13"/>
      <c r="D99" s="4" t="s">
        <v>172</v>
      </c>
      <c r="E99" s="34"/>
      <c r="F99" s="5">
        <v>9.0</v>
      </c>
      <c r="G99" s="44" t="s">
        <v>173</v>
      </c>
      <c r="H99" s="9"/>
      <c r="I99" s="9"/>
      <c r="J99" s="5">
        <v>2.0</v>
      </c>
      <c r="K99" s="9"/>
      <c r="L99" s="9"/>
      <c r="M99" s="9"/>
      <c r="N99" s="9"/>
      <c r="O99" s="9"/>
      <c r="P99" s="9"/>
      <c r="Q99" s="9"/>
      <c r="R99" s="9"/>
      <c r="S99" s="10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>
      <c r="A100" s="9"/>
      <c r="B100" s="9"/>
      <c r="C100" s="13"/>
      <c r="D100" s="42" t="s">
        <v>174</v>
      </c>
      <c r="E100" s="34"/>
      <c r="F100" s="43">
        <v>10.0</v>
      </c>
      <c r="G100" s="44" t="s">
        <v>175</v>
      </c>
      <c r="H100" s="9"/>
      <c r="I100" s="9"/>
      <c r="J100" s="13"/>
      <c r="K100" s="9"/>
      <c r="L100" s="9"/>
      <c r="M100" s="9"/>
      <c r="N100" s="9"/>
      <c r="O100" s="9"/>
      <c r="P100" s="9"/>
      <c r="Q100" s="9"/>
      <c r="R100" s="9"/>
      <c r="S100" s="10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>
      <c r="A101" s="9"/>
      <c r="B101" s="9"/>
      <c r="C101" s="13"/>
      <c r="D101" s="9"/>
      <c r="E101" s="34"/>
      <c r="F101" s="13"/>
      <c r="G101" s="9"/>
      <c r="H101" s="9"/>
      <c r="I101" s="9"/>
      <c r="J101" s="13"/>
      <c r="K101" s="9"/>
      <c r="L101" s="9"/>
      <c r="M101" s="9"/>
      <c r="N101" s="9"/>
      <c r="O101" s="9"/>
      <c r="P101" s="9"/>
      <c r="Q101" s="9"/>
      <c r="R101" s="9"/>
      <c r="S101" s="10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>
      <c r="A102" s="18" t="s">
        <v>176</v>
      </c>
      <c r="B102" s="18" t="s">
        <v>177</v>
      </c>
      <c r="C102" s="29">
        <v>4.0</v>
      </c>
      <c r="D102" s="18" t="s">
        <v>76</v>
      </c>
      <c r="E102" s="32" t="s">
        <v>178</v>
      </c>
      <c r="F102" s="29">
        <v>1.0</v>
      </c>
      <c r="G102" s="18" t="s">
        <v>104</v>
      </c>
      <c r="H102" s="33"/>
      <c r="I102" s="32" t="s">
        <v>178</v>
      </c>
      <c r="J102" s="29">
        <v>3.0</v>
      </c>
      <c r="K102" s="18" t="s">
        <v>179</v>
      </c>
      <c r="L102" s="33"/>
      <c r="M102" s="9"/>
      <c r="N102" s="4" t="s">
        <v>180</v>
      </c>
      <c r="O102" s="4"/>
      <c r="P102" s="4">
        <v>0.5</v>
      </c>
      <c r="Q102" s="9">
        <f>C102*P102</f>
        <v>2</v>
      </c>
      <c r="R102" s="9">
        <f>1.2*sqrt(C102*'Pins, Tube, Wire length'!B5^2)</f>
        <v>8.88</v>
      </c>
      <c r="S102" s="10">
        <f>R102*0.0393700787</f>
        <v>0.3496062989</v>
      </c>
      <c r="T102" s="4" t="s">
        <v>181</v>
      </c>
      <c r="U102" s="4" t="s">
        <v>181</v>
      </c>
      <c r="V102" s="9"/>
      <c r="W102" s="9"/>
      <c r="X102" s="9"/>
      <c r="Y102" s="9"/>
      <c r="Z102" s="9"/>
      <c r="AA102" s="9"/>
      <c r="AB102" s="9"/>
      <c r="AC102" s="9"/>
      <c r="AD102" s="9"/>
    </row>
    <row r="103">
      <c r="A103" s="9"/>
      <c r="B103" s="9"/>
      <c r="C103" s="13"/>
      <c r="D103" s="4" t="s">
        <v>76</v>
      </c>
      <c r="E103" s="34"/>
      <c r="F103" s="5">
        <v>2.0</v>
      </c>
      <c r="G103" s="4" t="s">
        <v>104</v>
      </c>
      <c r="H103" s="9"/>
      <c r="I103" s="9"/>
      <c r="J103" s="5">
        <v>4.0</v>
      </c>
      <c r="K103" s="9"/>
      <c r="L103" s="9"/>
      <c r="M103" s="9"/>
      <c r="N103" s="9"/>
      <c r="O103" s="9"/>
      <c r="P103" s="9"/>
      <c r="Q103" s="9"/>
      <c r="R103" s="9"/>
      <c r="S103" s="10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>
      <c r="A104" s="9"/>
      <c r="B104" s="9"/>
      <c r="C104" s="13"/>
      <c r="D104" s="4" t="s">
        <v>125</v>
      </c>
      <c r="E104" s="34"/>
      <c r="F104" s="5">
        <v>3.0</v>
      </c>
      <c r="G104" s="4" t="s">
        <v>153</v>
      </c>
      <c r="H104" s="9"/>
      <c r="I104" s="9"/>
      <c r="J104" s="5">
        <v>1.0</v>
      </c>
      <c r="K104" s="9"/>
      <c r="L104" s="9"/>
      <c r="M104" s="9"/>
      <c r="N104" s="9"/>
      <c r="O104" s="9"/>
      <c r="P104" s="9"/>
      <c r="Q104" s="9"/>
      <c r="R104" s="9"/>
      <c r="S104" s="10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>
      <c r="A105" s="9"/>
      <c r="B105" s="9"/>
      <c r="C105" s="13"/>
      <c r="D105" s="4" t="s">
        <v>125</v>
      </c>
      <c r="E105" s="34"/>
      <c r="F105" s="5">
        <v>4.0</v>
      </c>
      <c r="G105" s="4" t="s">
        <v>153</v>
      </c>
      <c r="H105" s="9"/>
      <c r="I105" s="9"/>
      <c r="J105" s="5">
        <v>2.0</v>
      </c>
      <c r="K105" s="9"/>
      <c r="L105" s="9"/>
      <c r="M105" s="9"/>
      <c r="N105" s="9"/>
      <c r="O105" s="9"/>
      <c r="P105" s="9"/>
      <c r="Q105" s="9"/>
      <c r="R105" s="9"/>
      <c r="S105" s="10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>
      <c r="A106" s="9"/>
      <c r="B106" s="9"/>
      <c r="C106" s="13"/>
      <c r="D106" s="9"/>
      <c r="E106" s="34"/>
      <c r="F106" s="13"/>
      <c r="G106" s="9"/>
      <c r="H106" s="9"/>
      <c r="I106" s="9"/>
      <c r="J106" s="13"/>
      <c r="K106" s="9"/>
      <c r="L106" s="9"/>
      <c r="M106" s="9"/>
      <c r="N106" s="9"/>
      <c r="O106" s="9"/>
      <c r="P106" s="9"/>
      <c r="Q106" s="9"/>
      <c r="R106" s="9"/>
      <c r="S106" s="10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>
      <c r="A107" s="18" t="s">
        <v>182</v>
      </c>
      <c r="B107" s="18" t="s">
        <v>183</v>
      </c>
      <c r="C107" s="29">
        <v>2.0</v>
      </c>
      <c r="D107" s="18" t="s">
        <v>76</v>
      </c>
      <c r="E107" s="32" t="s">
        <v>103</v>
      </c>
      <c r="F107" s="29" t="s">
        <v>184</v>
      </c>
      <c r="G107" s="18" t="s">
        <v>104</v>
      </c>
      <c r="H107" s="33"/>
      <c r="I107" s="18" t="s">
        <v>185</v>
      </c>
      <c r="J107" s="29" t="s">
        <v>184</v>
      </c>
      <c r="K107" s="18" t="s">
        <v>186</v>
      </c>
      <c r="L107" s="33"/>
      <c r="M107" s="9"/>
      <c r="N107" s="4" t="s">
        <v>180</v>
      </c>
      <c r="O107" s="4"/>
      <c r="P107" s="4">
        <v>0.2</v>
      </c>
      <c r="Q107" s="9">
        <f>C107*P107</f>
        <v>0.4</v>
      </c>
      <c r="R107" s="9">
        <f>1.2*sqrt(C107*'Pins, Tube, Wire length'!B5^2)</f>
        <v>6.279108217</v>
      </c>
      <c r="S107" s="10">
        <f>R107*0.0393700787</f>
        <v>0.2472089847</v>
      </c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>
      <c r="A108" s="9"/>
      <c r="B108" s="9"/>
      <c r="C108" s="13"/>
      <c r="D108" s="4" t="s">
        <v>125</v>
      </c>
      <c r="E108" s="34"/>
      <c r="F108" s="5" t="s">
        <v>187</v>
      </c>
      <c r="G108" s="4" t="s">
        <v>153</v>
      </c>
      <c r="H108" s="9"/>
      <c r="I108" s="9"/>
      <c r="J108" s="5" t="s">
        <v>187</v>
      </c>
      <c r="K108" s="9"/>
      <c r="L108" s="9"/>
      <c r="M108" s="9"/>
      <c r="N108" s="9"/>
      <c r="O108" s="9"/>
      <c r="P108" s="9"/>
      <c r="Q108" s="9"/>
      <c r="R108" s="9"/>
      <c r="S108" s="10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>
      <c r="A109" s="9"/>
      <c r="B109" s="9"/>
      <c r="C109" s="13"/>
      <c r="D109" s="9"/>
      <c r="E109" s="34"/>
      <c r="F109" s="13"/>
      <c r="G109" s="9"/>
      <c r="H109" s="9"/>
      <c r="I109" s="9"/>
      <c r="J109" s="13"/>
      <c r="K109" s="9"/>
      <c r="L109" s="9"/>
      <c r="M109" s="9"/>
      <c r="N109" s="9"/>
      <c r="O109" s="9"/>
      <c r="P109" s="9"/>
      <c r="Q109" s="9"/>
      <c r="R109" s="9"/>
      <c r="S109" s="10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>
      <c r="A110" s="18" t="s">
        <v>188</v>
      </c>
      <c r="B110" s="18" t="s">
        <v>189</v>
      </c>
      <c r="C110" s="29">
        <v>2.0</v>
      </c>
      <c r="D110" s="18" t="s">
        <v>76</v>
      </c>
      <c r="E110" s="32" t="s">
        <v>190</v>
      </c>
      <c r="F110" s="29" t="s">
        <v>191</v>
      </c>
      <c r="G110" s="18" t="s">
        <v>104</v>
      </c>
      <c r="H110" s="33"/>
      <c r="I110" s="18" t="s">
        <v>103</v>
      </c>
      <c r="J110" s="29" t="s">
        <v>184</v>
      </c>
      <c r="K110" s="18" t="s">
        <v>192</v>
      </c>
      <c r="L110" s="33"/>
      <c r="M110" s="9"/>
      <c r="N110" s="4" t="s">
        <v>180</v>
      </c>
      <c r="O110" s="4"/>
      <c r="P110" s="4">
        <v>3.0</v>
      </c>
      <c r="Q110" s="9">
        <f>C110*P110</f>
        <v>6</v>
      </c>
      <c r="R110" s="9"/>
      <c r="S110" s="10"/>
      <c r="T110" s="4" t="s">
        <v>181</v>
      </c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>
      <c r="A111" s="9"/>
      <c r="B111" s="9"/>
      <c r="C111" s="13"/>
      <c r="D111" s="4" t="s">
        <v>125</v>
      </c>
      <c r="E111" s="34"/>
      <c r="F111" s="5" t="s">
        <v>193</v>
      </c>
      <c r="G111" s="4" t="s">
        <v>153</v>
      </c>
      <c r="H111" s="9"/>
      <c r="I111" s="9"/>
      <c r="J111" s="5" t="s">
        <v>187</v>
      </c>
      <c r="K111" s="9"/>
      <c r="L111" s="9"/>
      <c r="M111" s="9"/>
      <c r="N111" s="9"/>
      <c r="O111" s="9"/>
      <c r="P111" s="9"/>
      <c r="Q111" s="9"/>
      <c r="R111" s="9"/>
      <c r="S111" s="10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>
      <c r="A112" s="9"/>
      <c r="B112" s="9"/>
      <c r="C112" s="13"/>
      <c r="D112" s="9"/>
      <c r="E112" s="34"/>
      <c r="F112" s="13"/>
      <c r="G112" s="9"/>
      <c r="H112" s="9"/>
      <c r="I112" s="9"/>
      <c r="J112" s="13"/>
      <c r="K112" s="9"/>
      <c r="L112" s="9"/>
      <c r="M112" s="9"/>
      <c r="N112" s="9"/>
      <c r="O112" s="9"/>
      <c r="P112" s="9"/>
      <c r="Q112" s="9"/>
      <c r="R112" s="9"/>
      <c r="S112" s="10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>
      <c r="A113" s="18" t="s">
        <v>194</v>
      </c>
      <c r="B113" s="18" t="s">
        <v>195</v>
      </c>
      <c r="C113" s="29">
        <v>2.0</v>
      </c>
      <c r="D113" s="18" t="s">
        <v>76</v>
      </c>
      <c r="E113" s="32" t="s">
        <v>103</v>
      </c>
      <c r="F113" s="29" t="s">
        <v>184</v>
      </c>
      <c r="G113" s="18" t="s">
        <v>104</v>
      </c>
      <c r="H113" s="33"/>
      <c r="I113" s="18" t="s">
        <v>196</v>
      </c>
      <c r="J113" s="29" t="s">
        <v>191</v>
      </c>
      <c r="K113" s="18" t="s">
        <v>197</v>
      </c>
      <c r="L113" s="33"/>
      <c r="M113" s="9"/>
      <c r="N113" s="4" t="s">
        <v>180</v>
      </c>
      <c r="O113" s="4"/>
      <c r="P113" s="4">
        <v>0.2</v>
      </c>
      <c r="Q113" s="9">
        <f>C113*P113</f>
        <v>0.4</v>
      </c>
      <c r="R113" s="9"/>
      <c r="S113" s="10"/>
      <c r="T113" s="9"/>
      <c r="U113" s="4" t="s">
        <v>198</v>
      </c>
      <c r="V113" s="9"/>
      <c r="W113" s="9"/>
      <c r="X113" s="9"/>
      <c r="Y113" s="9"/>
      <c r="Z113" s="9"/>
      <c r="AA113" s="9"/>
      <c r="AB113" s="9"/>
      <c r="AC113" s="9"/>
      <c r="AD113" s="9"/>
    </row>
    <row r="114">
      <c r="A114" s="9"/>
      <c r="B114" s="9"/>
      <c r="C114" s="13"/>
      <c r="D114" s="4" t="s">
        <v>125</v>
      </c>
      <c r="E114" s="34"/>
      <c r="F114" s="5" t="s">
        <v>187</v>
      </c>
      <c r="G114" s="4" t="s">
        <v>153</v>
      </c>
      <c r="H114" s="9"/>
      <c r="I114" s="9"/>
      <c r="J114" s="5" t="s">
        <v>193</v>
      </c>
      <c r="K114" s="9"/>
      <c r="L114" s="9"/>
      <c r="M114" s="9"/>
      <c r="N114" s="9"/>
      <c r="O114" s="9"/>
      <c r="P114" s="9"/>
      <c r="Q114" s="9"/>
      <c r="R114" s="9"/>
      <c r="S114" s="10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>
      <c r="A115" s="9"/>
      <c r="B115" s="9"/>
      <c r="C115" s="13"/>
      <c r="D115" s="9"/>
      <c r="E115" s="34"/>
      <c r="F115" s="13"/>
      <c r="G115" s="9"/>
      <c r="H115" s="9"/>
      <c r="I115" s="9"/>
      <c r="J115" s="13"/>
      <c r="K115" s="9"/>
      <c r="L115" s="9"/>
      <c r="M115" s="9"/>
      <c r="N115" s="9"/>
      <c r="O115" s="9"/>
      <c r="P115" s="9"/>
      <c r="Q115" s="9"/>
      <c r="R115" s="9"/>
      <c r="S115" s="10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>
      <c r="A116" s="18" t="s">
        <v>199</v>
      </c>
      <c r="B116" s="18" t="s">
        <v>200</v>
      </c>
      <c r="C116" s="29">
        <v>2.0</v>
      </c>
      <c r="D116" s="18" t="s">
        <v>76</v>
      </c>
      <c r="E116" s="32" t="s">
        <v>196</v>
      </c>
      <c r="F116" s="29" t="s">
        <v>191</v>
      </c>
      <c r="G116" s="18" t="s">
        <v>104</v>
      </c>
      <c r="H116" s="33"/>
      <c r="I116" s="18" t="s">
        <v>103</v>
      </c>
      <c r="J116" s="29" t="s">
        <v>184</v>
      </c>
      <c r="K116" s="18" t="s">
        <v>201</v>
      </c>
      <c r="L116" s="33"/>
      <c r="M116" s="9"/>
      <c r="N116" s="4" t="s">
        <v>180</v>
      </c>
      <c r="O116" s="4"/>
      <c r="P116" s="4">
        <v>0.2</v>
      </c>
      <c r="Q116" s="9">
        <f>C116*P116</f>
        <v>0.4</v>
      </c>
      <c r="R116" s="9"/>
      <c r="S116" s="10"/>
      <c r="T116" s="4" t="s">
        <v>198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>
      <c r="A117" s="9"/>
      <c r="B117" s="9"/>
      <c r="C117" s="13"/>
      <c r="D117" s="4" t="s">
        <v>125</v>
      </c>
      <c r="E117" s="34"/>
      <c r="F117" s="5" t="s">
        <v>193</v>
      </c>
      <c r="G117" s="4" t="s">
        <v>153</v>
      </c>
      <c r="H117" s="9"/>
      <c r="I117" s="9"/>
      <c r="J117" s="5" t="s">
        <v>187</v>
      </c>
      <c r="K117" s="9"/>
      <c r="L117" s="9"/>
      <c r="M117" s="9"/>
      <c r="N117" s="9"/>
      <c r="O117" s="9"/>
      <c r="P117" s="9"/>
      <c r="Q117" s="9"/>
      <c r="R117" s="9"/>
      <c r="S117" s="10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>
      <c r="A118" s="9"/>
      <c r="B118" s="9"/>
      <c r="C118" s="13"/>
      <c r="D118" s="9"/>
      <c r="E118" s="34"/>
      <c r="F118" s="13"/>
      <c r="G118" s="9"/>
      <c r="H118" s="9"/>
      <c r="I118" s="9"/>
      <c r="J118" s="13"/>
      <c r="K118" s="9"/>
      <c r="L118" s="9"/>
      <c r="M118" s="9"/>
      <c r="N118" s="9"/>
      <c r="O118" s="9"/>
      <c r="P118" s="9"/>
      <c r="Q118" s="9"/>
      <c r="R118" s="9"/>
      <c r="S118" s="10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>
      <c r="A119" s="18" t="s">
        <v>202</v>
      </c>
      <c r="B119" s="18" t="s">
        <v>203</v>
      </c>
      <c r="C119" s="29">
        <v>2.0</v>
      </c>
      <c r="D119" s="18" t="s">
        <v>76</v>
      </c>
      <c r="E119" s="32" t="s">
        <v>204</v>
      </c>
      <c r="F119" s="29" t="s">
        <v>191</v>
      </c>
      <c r="G119" s="18" t="s">
        <v>104</v>
      </c>
      <c r="H119" s="33"/>
      <c r="I119" s="18" t="s">
        <v>190</v>
      </c>
      <c r="J119" s="29" t="s">
        <v>191</v>
      </c>
      <c r="K119" s="18" t="s">
        <v>205</v>
      </c>
      <c r="L119" s="33"/>
      <c r="M119" s="9"/>
      <c r="N119" s="4" t="s">
        <v>180</v>
      </c>
      <c r="O119" s="4"/>
      <c r="P119" s="4">
        <v>0.4</v>
      </c>
      <c r="Q119" s="9">
        <f>C119*P119</f>
        <v>0.8</v>
      </c>
      <c r="R119" s="9"/>
      <c r="S119" s="10"/>
      <c r="T119" s="4" t="s">
        <v>181</v>
      </c>
      <c r="U119" s="4" t="s">
        <v>181</v>
      </c>
      <c r="V119" s="9"/>
      <c r="W119" s="9"/>
      <c r="X119" s="9"/>
      <c r="Y119" s="9"/>
      <c r="Z119" s="9"/>
      <c r="AA119" s="9"/>
      <c r="AB119" s="9"/>
      <c r="AC119" s="9"/>
      <c r="AD119" s="9"/>
    </row>
    <row r="120">
      <c r="A120" s="9"/>
      <c r="B120" s="9"/>
      <c r="C120" s="13"/>
      <c r="D120" s="4" t="s">
        <v>125</v>
      </c>
      <c r="E120" s="34"/>
      <c r="F120" s="5" t="s">
        <v>206</v>
      </c>
      <c r="G120" s="4" t="s">
        <v>153</v>
      </c>
      <c r="H120" s="9"/>
      <c r="I120" s="9"/>
      <c r="J120" s="5" t="s">
        <v>193</v>
      </c>
      <c r="K120" s="9"/>
      <c r="L120" s="9"/>
      <c r="M120" s="9"/>
      <c r="N120" s="9"/>
      <c r="O120" s="9"/>
      <c r="P120" s="9"/>
      <c r="Q120" s="9"/>
      <c r="R120" s="9"/>
      <c r="S120" s="10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>
      <c r="A121" s="9"/>
      <c r="B121" s="9"/>
      <c r="C121" s="13"/>
      <c r="D121" s="9"/>
      <c r="E121" s="34"/>
      <c r="F121" s="13"/>
      <c r="G121" s="9"/>
      <c r="H121" s="9"/>
      <c r="I121" s="9"/>
      <c r="J121" s="13"/>
      <c r="K121" s="9"/>
      <c r="L121" s="9"/>
      <c r="M121" s="9"/>
      <c r="N121" s="9"/>
      <c r="O121" s="9"/>
      <c r="P121" s="9"/>
      <c r="Q121" s="9"/>
      <c r="R121" s="9"/>
      <c r="S121" s="10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>
      <c r="A122" s="18" t="s">
        <v>207</v>
      </c>
      <c r="B122" s="18" t="s">
        <v>208</v>
      </c>
      <c r="C122" s="29">
        <v>2.0</v>
      </c>
      <c r="D122" s="18" t="s">
        <v>76</v>
      </c>
      <c r="E122" s="32" t="s">
        <v>209</v>
      </c>
      <c r="F122" s="29" t="s">
        <v>210</v>
      </c>
      <c r="G122" s="18" t="s">
        <v>25</v>
      </c>
      <c r="H122" s="33"/>
      <c r="I122" s="18" t="s">
        <v>190</v>
      </c>
      <c r="J122" s="29" t="s">
        <v>191</v>
      </c>
      <c r="K122" s="18" t="s">
        <v>211</v>
      </c>
      <c r="L122" s="33"/>
      <c r="M122" s="9"/>
      <c r="N122" s="4" t="s">
        <v>212</v>
      </c>
      <c r="O122" s="4"/>
      <c r="P122" s="4">
        <v>1.5</v>
      </c>
      <c r="Q122" s="9">
        <f>C122*P122</f>
        <v>3</v>
      </c>
      <c r="R122" s="9"/>
      <c r="S122" s="10"/>
      <c r="T122" s="4" t="s">
        <v>181</v>
      </c>
      <c r="U122" s="4" t="s">
        <v>181</v>
      </c>
      <c r="V122" s="9"/>
      <c r="W122" s="9"/>
      <c r="X122" s="9"/>
      <c r="Y122" s="9"/>
      <c r="Z122" s="9"/>
      <c r="AA122" s="9"/>
      <c r="AB122" s="9"/>
      <c r="AC122" s="9"/>
      <c r="AD122" s="9"/>
    </row>
    <row r="123">
      <c r="A123" s="9"/>
      <c r="B123" s="9"/>
      <c r="C123" s="13"/>
      <c r="D123" s="4" t="s">
        <v>125</v>
      </c>
      <c r="E123" s="36" t="s">
        <v>209</v>
      </c>
      <c r="F123" s="5" t="s">
        <v>213</v>
      </c>
      <c r="G123" s="4" t="s">
        <v>25</v>
      </c>
      <c r="H123" s="9"/>
      <c r="I123" s="9"/>
      <c r="J123" s="5" t="s">
        <v>193</v>
      </c>
      <c r="K123" s="9"/>
      <c r="L123" s="9"/>
      <c r="M123" s="9"/>
      <c r="N123" s="9"/>
      <c r="O123" s="9"/>
      <c r="P123" s="9"/>
      <c r="Q123" s="9"/>
      <c r="R123" s="9"/>
      <c r="S123" s="10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>
      <c r="A124" s="9"/>
      <c r="B124" s="9"/>
      <c r="C124" s="13"/>
      <c r="D124" s="9"/>
      <c r="E124" s="34"/>
      <c r="F124" s="13"/>
      <c r="G124" s="9"/>
      <c r="H124" s="9"/>
      <c r="I124" s="9"/>
      <c r="J124" s="13"/>
      <c r="K124" s="9"/>
      <c r="L124" s="9"/>
      <c r="M124" s="9"/>
      <c r="N124" s="9"/>
      <c r="O124" s="9"/>
      <c r="P124" s="9"/>
      <c r="Q124" s="9"/>
      <c r="R124" s="9"/>
      <c r="S124" s="10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>
      <c r="A125" s="18" t="s">
        <v>214</v>
      </c>
      <c r="B125" s="18" t="s">
        <v>215</v>
      </c>
      <c r="C125" s="29">
        <v>2.0</v>
      </c>
      <c r="D125" s="18" t="s">
        <v>76</v>
      </c>
      <c r="E125" s="32" t="s">
        <v>103</v>
      </c>
      <c r="F125" s="45" t="s">
        <v>184</v>
      </c>
      <c r="G125" s="18" t="s">
        <v>104</v>
      </c>
      <c r="H125" s="33"/>
      <c r="I125" s="18" t="s">
        <v>185</v>
      </c>
      <c r="J125" s="45" t="s">
        <v>184</v>
      </c>
      <c r="K125" s="18" t="s">
        <v>216</v>
      </c>
      <c r="L125" s="33"/>
      <c r="M125" s="9"/>
      <c r="N125" s="4" t="s">
        <v>180</v>
      </c>
      <c r="O125" s="4"/>
      <c r="P125" s="4">
        <v>0.5</v>
      </c>
      <c r="Q125" s="9">
        <f>C125*P125</f>
        <v>1</v>
      </c>
      <c r="R125" s="9"/>
      <c r="S125" s="10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>
      <c r="A126" s="9"/>
      <c r="B126" s="9"/>
      <c r="C126" s="13"/>
      <c r="D126" s="4" t="s">
        <v>125</v>
      </c>
      <c r="E126" s="34"/>
      <c r="F126" s="46" t="s">
        <v>187</v>
      </c>
      <c r="G126" s="4" t="s">
        <v>153</v>
      </c>
      <c r="H126" s="9"/>
      <c r="I126" s="9"/>
      <c r="J126" s="46" t="s">
        <v>187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>
      <c r="A127" s="9"/>
      <c r="B127" s="9"/>
      <c r="C127" s="13"/>
      <c r="D127" s="4"/>
      <c r="E127" s="34"/>
      <c r="F127" s="46"/>
      <c r="G127" s="4"/>
      <c r="H127" s="9"/>
      <c r="I127" s="9"/>
      <c r="J127" s="46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>
      <c r="A128" s="18" t="s">
        <v>217</v>
      </c>
      <c r="B128" s="18" t="s">
        <v>218</v>
      </c>
      <c r="C128" s="29">
        <v>4.0</v>
      </c>
      <c r="D128" s="18" t="s">
        <v>76</v>
      </c>
      <c r="E128" s="32" t="s">
        <v>103</v>
      </c>
      <c r="F128" s="45" t="s">
        <v>184</v>
      </c>
      <c r="G128" s="18" t="s">
        <v>104</v>
      </c>
      <c r="H128" s="33"/>
      <c r="I128" s="15" t="s">
        <v>219</v>
      </c>
      <c r="J128" s="45">
        <v>1.0</v>
      </c>
      <c r="K128" s="18" t="s">
        <v>220</v>
      </c>
      <c r="L128" s="33"/>
      <c r="M128" s="9"/>
      <c r="N128" s="4" t="s">
        <v>180</v>
      </c>
      <c r="O128" s="4"/>
      <c r="P128" s="4">
        <v>0.5</v>
      </c>
      <c r="Q128" s="9">
        <f>C128*P128</f>
        <v>2</v>
      </c>
      <c r="R128" s="9"/>
      <c r="S128" s="10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>
      <c r="A129" s="9"/>
      <c r="B129" s="9"/>
      <c r="C129" s="13"/>
      <c r="D129" s="4" t="s">
        <v>76</v>
      </c>
      <c r="E129" s="34"/>
      <c r="F129" s="46" t="s">
        <v>184</v>
      </c>
      <c r="G129" s="4" t="s">
        <v>104</v>
      </c>
      <c r="H129" s="9"/>
      <c r="I129" s="9"/>
      <c r="J129" s="46">
        <v>1.0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>
      <c r="A130" s="9"/>
      <c r="B130" s="9"/>
      <c r="C130" s="13"/>
      <c r="D130" s="4" t="s">
        <v>125</v>
      </c>
      <c r="E130" s="34"/>
      <c r="F130" s="46" t="s">
        <v>187</v>
      </c>
      <c r="G130" s="4" t="s">
        <v>153</v>
      </c>
      <c r="H130" s="9"/>
      <c r="I130" s="9"/>
      <c r="J130" s="46">
        <v>2.0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>
      <c r="A131" s="9"/>
      <c r="B131" s="9"/>
      <c r="C131" s="13"/>
      <c r="D131" s="4" t="s">
        <v>125</v>
      </c>
      <c r="E131" s="34"/>
      <c r="F131" s="46" t="s">
        <v>187</v>
      </c>
      <c r="G131" s="4" t="s">
        <v>153</v>
      </c>
      <c r="H131" s="9"/>
      <c r="I131" s="9"/>
      <c r="J131" s="46">
        <v>2.0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>
      <c r="A132" s="9"/>
      <c r="B132" s="9"/>
      <c r="C132" s="13"/>
      <c r="D132" s="4"/>
      <c r="E132" s="34"/>
      <c r="F132" s="46"/>
      <c r="G132" s="4"/>
      <c r="H132" s="9"/>
      <c r="I132" s="9"/>
      <c r="J132" s="46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>
      <c r="A133" s="18" t="s">
        <v>221</v>
      </c>
      <c r="B133" s="18" t="s">
        <v>222</v>
      </c>
      <c r="C133" s="29">
        <v>2.0</v>
      </c>
      <c r="D133" s="18" t="s">
        <v>76</v>
      </c>
      <c r="E133" s="15" t="s">
        <v>223</v>
      </c>
      <c r="F133" s="45">
        <v>1.0</v>
      </c>
      <c r="G133" s="18" t="s">
        <v>104</v>
      </c>
      <c r="H133" s="33"/>
      <c r="I133" s="18" t="s">
        <v>224</v>
      </c>
      <c r="J133" s="45">
        <v>1.0</v>
      </c>
      <c r="K133" s="18" t="s">
        <v>225</v>
      </c>
      <c r="L133" s="33"/>
      <c r="M133" s="9"/>
      <c r="N133" s="4" t="s">
        <v>180</v>
      </c>
      <c r="O133" s="4"/>
      <c r="P133" s="4">
        <v>0.5</v>
      </c>
      <c r="Q133" s="9">
        <f>C133*P133</f>
        <v>1</v>
      </c>
      <c r="R133" s="9"/>
      <c r="S133" s="10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>
      <c r="A134" s="9"/>
      <c r="B134" s="9"/>
      <c r="C134" s="13"/>
      <c r="D134" s="4" t="s">
        <v>125</v>
      </c>
      <c r="E134" s="34"/>
      <c r="F134" s="46">
        <v>2.0</v>
      </c>
      <c r="G134" s="4" t="s">
        <v>153</v>
      </c>
      <c r="H134" s="9"/>
      <c r="I134" s="9"/>
      <c r="J134" s="46">
        <v>2.0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>
      <c r="A135" s="9"/>
      <c r="B135" s="9"/>
      <c r="C135" s="13"/>
      <c r="D135" s="9"/>
      <c r="E135" s="34"/>
      <c r="F135" s="13"/>
      <c r="G135" s="9"/>
      <c r="H135" s="9"/>
      <c r="I135" s="9"/>
      <c r="J135" s="13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>
      <c r="A136" s="18" t="s">
        <v>226</v>
      </c>
      <c r="B136" s="18" t="s">
        <v>227</v>
      </c>
      <c r="C136" s="29">
        <v>2.0</v>
      </c>
      <c r="D136" s="18" t="s">
        <v>76</v>
      </c>
      <c r="E136" s="15" t="s">
        <v>223</v>
      </c>
      <c r="F136" s="45">
        <v>1.0</v>
      </c>
      <c r="G136" s="18" t="s">
        <v>104</v>
      </c>
      <c r="H136" s="33"/>
      <c r="I136" s="18" t="s">
        <v>224</v>
      </c>
      <c r="J136" s="45">
        <v>1.0</v>
      </c>
      <c r="K136" s="18" t="s">
        <v>228</v>
      </c>
      <c r="L136" s="33"/>
      <c r="M136" s="9"/>
      <c r="N136" s="4" t="s">
        <v>180</v>
      </c>
      <c r="O136" s="4"/>
      <c r="P136" s="4">
        <v>0.5</v>
      </c>
      <c r="Q136" s="9">
        <f>C136*P136</f>
        <v>1</v>
      </c>
      <c r="R136" s="9"/>
      <c r="S136" s="10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>
      <c r="A137" s="9"/>
      <c r="B137" s="9"/>
      <c r="C137" s="13"/>
      <c r="D137" s="4" t="s">
        <v>125</v>
      </c>
      <c r="E137" s="34"/>
      <c r="F137" s="46">
        <v>2.0</v>
      </c>
      <c r="G137" s="4" t="s">
        <v>153</v>
      </c>
      <c r="H137" s="9"/>
      <c r="I137" s="9"/>
      <c r="J137" s="46">
        <v>2.0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>
      <c r="A138" s="9"/>
      <c r="B138" s="9"/>
      <c r="C138" s="13"/>
      <c r="D138" s="9"/>
      <c r="E138" s="34"/>
      <c r="F138" s="13"/>
      <c r="G138" s="9"/>
      <c r="H138" s="9"/>
      <c r="I138" s="9"/>
      <c r="J138" s="13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>
      <c r="A139" s="3" t="s">
        <v>229</v>
      </c>
      <c r="B139" s="9"/>
      <c r="C139" s="13"/>
      <c r="D139" s="9"/>
      <c r="E139" s="34"/>
      <c r="F139" s="13"/>
      <c r="G139" s="9"/>
      <c r="H139" s="9"/>
      <c r="I139" s="9"/>
      <c r="J139" s="13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>
      <c r="A140" s="18" t="s">
        <v>230</v>
      </c>
      <c r="B140" s="18" t="s">
        <v>231</v>
      </c>
      <c r="C140" s="29">
        <v>9.0</v>
      </c>
      <c r="D140" s="30" t="s">
        <v>23</v>
      </c>
      <c r="E140" s="47" t="s">
        <v>232</v>
      </c>
      <c r="F140" s="48">
        <v>1.0</v>
      </c>
      <c r="G140" s="17" t="s">
        <v>233</v>
      </c>
      <c r="H140" s="33"/>
      <c r="I140" s="33"/>
      <c r="J140" s="37"/>
      <c r="K140" s="20" t="s">
        <v>234</v>
      </c>
      <c r="L140" s="33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>
      <c r="A141" s="9"/>
      <c r="B141" s="9"/>
      <c r="C141" s="13"/>
      <c r="D141" s="6" t="s">
        <v>33</v>
      </c>
      <c r="E141" s="34"/>
      <c r="F141" s="49">
        <v>2.0</v>
      </c>
      <c r="G141" s="26" t="s">
        <v>235</v>
      </c>
      <c r="H141" s="9"/>
      <c r="I141" s="9"/>
      <c r="J141" s="13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>
      <c r="A142" s="9"/>
      <c r="B142" s="9"/>
      <c r="C142" s="13"/>
      <c r="D142" s="6" t="s">
        <v>35</v>
      </c>
      <c r="E142" s="34"/>
      <c r="F142" s="49">
        <v>3.0</v>
      </c>
      <c r="G142" s="26" t="s">
        <v>236</v>
      </c>
      <c r="H142" s="9"/>
      <c r="I142" s="9"/>
      <c r="J142" s="13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>
      <c r="A143" s="9"/>
      <c r="B143" s="9"/>
      <c r="C143" s="13"/>
      <c r="D143" s="6" t="s">
        <v>37</v>
      </c>
      <c r="E143" s="34"/>
      <c r="F143" s="49">
        <v>4.0</v>
      </c>
      <c r="G143" s="26" t="s">
        <v>237</v>
      </c>
      <c r="H143" s="9"/>
      <c r="I143" s="9"/>
      <c r="J143" s="13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>
      <c r="A144" s="9"/>
      <c r="B144" s="9"/>
      <c r="C144" s="13"/>
      <c r="D144" s="6" t="s">
        <v>41</v>
      </c>
      <c r="E144" s="34"/>
      <c r="F144" s="49">
        <v>6.0</v>
      </c>
      <c r="G144" s="26" t="s">
        <v>238</v>
      </c>
      <c r="H144" s="9"/>
      <c r="I144" s="9"/>
      <c r="J144" s="13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>
      <c r="A145" s="9"/>
      <c r="B145" s="9"/>
      <c r="C145" s="13"/>
      <c r="D145" s="6" t="s">
        <v>39</v>
      </c>
      <c r="E145" s="34"/>
      <c r="F145" s="49">
        <v>5.0</v>
      </c>
      <c r="G145" s="26" t="s">
        <v>239</v>
      </c>
      <c r="H145" s="9"/>
      <c r="I145" s="9"/>
      <c r="J145" s="13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>
      <c r="A146" s="9"/>
      <c r="B146" s="9"/>
      <c r="C146" s="13"/>
      <c r="D146" s="6" t="s">
        <v>43</v>
      </c>
      <c r="E146" s="34"/>
      <c r="F146" s="49">
        <v>7.0</v>
      </c>
      <c r="G146" s="26" t="s">
        <v>240</v>
      </c>
      <c r="H146" s="9"/>
      <c r="I146" s="9"/>
      <c r="J146" s="13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>
      <c r="A147" s="9"/>
      <c r="B147" s="9"/>
      <c r="C147" s="13"/>
      <c r="D147" s="6" t="s">
        <v>45</v>
      </c>
      <c r="E147" s="34"/>
      <c r="F147" s="49">
        <v>8.0</v>
      </c>
      <c r="G147" s="26" t="s">
        <v>241</v>
      </c>
      <c r="H147" s="9"/>
      <c r="I147" s="9"/>
      <c r="J147" s="13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>
      <c r="A148" s="9"/>
      <c r="B148" s="9"/>
      <c r="C148" s="13"/>
      <c r="D148" s="6" t="s">
        <v>47</v>
      </c>
      <c r="E148" s="34"/>
      <c r="F148" s="49">
        <v>9.0</v>
      </c>
      <c r="G148" s="26" t="s">
        <v>242</v>
      </c>
      <c r="H148" s="9"/>
      <c r="I148" s="9"/>
      <c r="J148" s="13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>
      <c r="A149" s="9"/>
      <c r="B149" s="9"/>
      <c r="C149" s="13"/>
      <c r="D149" s="9"/>
      <c r="E149" s="34"/>
      <c r="F149" s="13"/>
      <c r="G149" s="9"/>
      <c r="H149" s="9"/>
      <c r="I149" s="9"/>
      <c r="J149" s="13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>
      <c r="A150" s="20" t="s">
        <v>243</v>
      </c>
      <c r="B150" s="18" t="s">
        <v>244</v>
      </c>
      <c r="C150" s="29">
        <v>6.0</v>
      </c>
      <c r="D150" s="17" t="s">
        <v>56</v>
      </c>
      <c r="E150" s="50" t="s">
        <v>245</v>
      </c>
      <c r="F150" s="48">
        <v>1.0</v>
      </c>
      <c r="G150" s="17" t="s">
        <v>233</v>
      </c>
      <c r="H150" s="33"/>
      <c r="I150" s="33"/>
      <c r="J150" s="37"/>
      <c r="K150" s="20" t="s">
        <v>246</v>
      </c>
      <c r="L150" s="33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>
      <c r="A151" s="9"/>
      <c r="B151" s="9"/>
      <c r="C151" s="13"/>
      <c r="D151" s="26" t="s">
        <v>60</v>
      </c>
      <c r="E151" s="34"/>
      <c r="F151" s="49">
        <v>2.0</v>
      </c>
      <c r="G151" s="26" t="s">
        <v>235</v>
      </c>
      <c r="H151" s="9"/>
      <c r="I151" s="9"/>
      <c r="J151" s="13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>
      <c r="A152" s="9"/>
      <c r="B152" s="9"/>
      <c r="C152" s="13"/>
      <c r="D152" s="26" t="s">
        <v>61</v>
      </c>
      <c r="E152" s="34"/>
      <c r="F152" s="49">
        <v>3.0</v>
      </c>
      <c r="G152" s="26" t="s">
        <v>236</v>
      </c>
      <c r="H152" s="9"/>
      <c r="I152" s="9"/>
      <c r="J152" s="13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>
      <c r="A153" s="9"/>
      <c r="B153" s="9"/>
      <c r="C153" s="13"/>
      <c r="D153" s="26" t="s">
        <v>62</v>
      </c>
      <c r="E153" s="34"/>
      <c r="F153" s="49">
        <v>4.0</v>
      </c>
      <c r="G153" s="26" t="s">
        <v>237</v>
      </c>
      <c r="H153" s="9"/>
      <c r="I153" s="9"/>
      <c r="J153" s="13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>
      <c r="A154" s="9"/>
      <c r="B154" s="9"/>
      <c r="C154" s="13"/>
      <c r="D154" s="26" t="s">
        <v>63</v>
      </c>
      <c r="E154" s="34"/>
      <c r="F154" s="49">
        <v>5.0</v>
      </c>
      <c r="G154" s="26" t="s">
        <v>239</v>
      </c>
      <c r="H154" s="9"/>
      <c r="I154" s="9"/>
      <c r="J154" s="13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>
      <c r="A155" s="9"/>
      <c r="B155" s="9"/>
      <c r="C155" s="13"/>
      <c r="D155" s="26" t="s">
        <v>64</v>
      </c>
      <c r="E155" s="34"/>
      <c r="F155" s="49">
        <v>6.0</v>
      </c>
      <c r="G155" s="26" t="s">
        <v>238</v>
      </c>
      <c r="H155" s="9"/>
      <c r="I155" s="9"/>
      <c r="J155" s="13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>
      <c r="A156" s="9"/>
      <c r="B156" s="9"/>
      <c r="C156" s="13"/>
      <c r="D156" s="9"/>
      <c r="E156" s="34"/>
      <c r="F156" s="13"/>
      <c r="G156" s="9"/>
      <c r="H156" s="9"/>
      <c r="I156" s="9"/>
      <c r="J156" s="13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>
      <c r="A157" s="20" t="s">
        <v>247</v>
      </c>
      <c r="B157" s="18" t="s">
        <v>248</v>
      </c>
      <c r="C157" s="29">
        <v>2.0</v>
      </c>
      <c r="D157" s="51" t="s">
        <v>83</v>
      </c>
      <c r="E157" s="50" t="s">
        <v>249</v>
      </c>
      <c r="F157" s="48">
        <v>1.0</v>
      </c>
      <c r="G157" s="17" t="s">
        <v>250</v>
      </c>
      <c r="H157" s="33"/>
      <c r="I157" s="33"/>
      <c r="J157" s="37"/>
      <c r="K157" s="20" t="s">
        <v>251</v>
      </c>
      <c r="L157" s="33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>
      <c r="A158" s="9"/>
      <c r="B158" s="9"/>
      <c r="C158" s="13"/>
      <c r="D158" s="26" t="s">
        <v>76</v>
      </c>
      <c r="E158" s="34"/>
      <c r="F158" s="49">
        <v>2.0</v>
      </c>
      <c r="G158" s="26" t="s">
        <v>252</v>
      </c>
      <c r="H158" s="9"/>
      <c r="I158" s="9"/>
      <c r="J158" s="13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>
      <c r="A159" s="9"/>
      <c r="B159" s="9"/>
      <c r="C159" s="13"/>
      <c r="D159" s="9"/>
      <c r="E159" s="34"/>
      <c r="F159" s="13"/>
      <c r="G159" s="9"/>
      <c r="H159" s="9"/>
      <c r="I159" s="9"/>
      <c r="J159" s="13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>
      <c r="A160" s="20" t="s">
        <v>253</v>
      </c>
      <c r="B160" s="18" t="s">
        <v>254</v>
      </c>
      <c r="C160" s="29">
        <v>3.0</v>
      </c>
      <c r="D160" s="17" t="s">
        <v>83</v>
      </c>
      <c r="E160" s="50" t="s">
        <v>249</v>
      </c>
      <c r="F160" s="48">
        <v>1.0</v>
      </c>
      <c r="G160" s="17" t="s">
        <v>255</v>
      </c>
      <c r="H160" s="33"/>
      <c r="I160" s="33"/>
      <c r="J160" s="37"/>
      <c r="K160" s="20" t="s">
        <v>256</v>
      </c>
      <c r="L160" s="33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>
      <c r="A161" s="9"/>
      <c r="B161" s="9"/>
      <c r="C161" s="13"/>
      <c r="D161" s="26" t="s">
        <v>76</v>
      </c>
      <c r="E161" s="34"/>
      <c r="F161" s="49">
        <v>2.0</v>
      </c>
      <c r="G161" s="26" t="s">
        <v>257</v>
      </c>
      <c r="H161" s="9"/>
      <c r="I161" s="9"/>
      <c r="J161" s="13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>
      <c r="A162" s="9"/>
      <c r="B162" s="9"/>
      <c r="C162" s="13"/>
      <c r="D162" s="26" t="s">
        <v>86</v>
      </c>
      <c r="E162" s="34"/>
      <c r="F162" s="49">
        <v>3.0</v>
      </c>
      <c r="G162" s="26" t="s">
        <v>258</v>
      </c>
      <c r="H162" s="9"/>
      <c r="I162" s="9"/>
      <c r="J162" s="13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>
      <c r="A163" s="9"/>
      <c r="B163" s="9"/>
      <c r="C163" s="13"/>
      <c r="D163" s="26"/>
      <c r="E163" s="34"/>
      <c r="F163" s="49"/>
      <c r="G163" s="26"/>
      <c r="H163" s="9"/>
      <c r="I163" s="9"/>
      <c r="J163" s="13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>
      <c r="A164" s="3" t="s">
        <v>259</v>
      </c>
      <c r="B164" s="9"/>
      <c r="C164" s="13"/>
      <c r="D164" s="9"/>
      <c r="E164" s="34"/>
      <c r="F164" s="13"/>
      <c r="G164" s="9"/>
      <c r="H164" s="9"/>
      <c r="I164" s="9"/>
      <c r="J164" s="13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>
      <c r="A165" s="4" t="s">
        <v>260</v>
      </c>
      <c r="B165" s="4" t="s">
        <v>261</v>
      </c>
      <c r="C165" s="5">
        <v>5.0</v>
      </c>
      <c r="D165" s="52" t="s">
        <v>262</v>
      </c>
      <c r="E165" s="36" t="s">
        <v>263</v>
      </c>
      <c r="F165" s="53">
        <v>1.0</v>
      </c>
      <c r="G165" s="52" t="s">
        <v>153</v>
      </c>
      <c r="H165" s="9"/>
      <c r="I165" s="4" t="s">
        <v>264</v>
      </c>
      <c r="J165" s="5">
        <v>1.0</v>
      </c>
      <c r="K165" s="4" t="s">
        <v>265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>
      <c r="A166" s="4"/>
      <c r="B166" s="4"/>
      <c r="C166" s="5"/>
      <c r="D166" s="52" t="s">
        <v>266</v>
      </c>
      <c r="E166" s="34"/>
      <c r="F166" s="53">
        <v>2.0</v>
      </c>
      <c r="G166" s="52" t="s">
        <v>25</v>
      </c>
      <c r="H166" s="9"/>
      <c r="I166" s="9"/>
      <c r="J166" s="5">
        <v>2.0</v>
      </c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>
      <c r="A167" s="4"/>
      <c r="B167" s="4"/>
      <c r="C167" s="5"/>
      <c r="D167" s="52" t="s">
        <v>267</v>
      </c>
      <c r="E167" s="34"/>
      <c r="F167" s="53">
        <v>3.0</v>
      </c>
      <c r="G167" s="52" t="s">
        <v>143</v>
      </c>
      <c r="H167" s="9"/>
      <c r="I167" s="9"/>
      <c r="J167" s="5">
        <v>3.0</v>
      </c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>
      <c r="A168" s="4"/>
      <c r="B168" s="4"/>
      <c r="C168" s="5"/>
      <c r="D168" s="52" t="s">
        <v>76</v>
      </c>
      <c r="E168" s="34"/>
      <c r="F168" s="53">
        <v>4.0</v>
      </c>
      <c r="G168" s="52" t="s">
        <v>104</v>
      </c>
      <c r="H168" s="9"/>
      <c r="I168" s="9"/>
      <c r="J168" s="5">
        <v>4.0</v>
      </c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>
      <c r="A169" s="4"/>
      <c r="B169" s="4"/>
      <c r="C169" s="5"/>
      <c r="D169" s="52" t="s">
        <v>268</v>
      </c>
      <c r="E169" s="34"/>
      <c r="F169" s="53">
        <v>5.0</v>
      </c>
      <c r="G169" s="52" t="s">
        <v>104</v>
      </c>
      <c r="H169" s="9"/>
      <c r="I169" s="9"/>
      <c r="J169" s="5">
        <v>5.0</v>
      </c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>
      <c r="A170" s="4"/>
      <c r="B170" s="4"/>
      <c r="C170" s="5"/>
      <c r="D170" s="26"/>
      <c r="E170" s="34"/>
      <c r="F170" s="49"/>
      <c r="G170" s="26"/>
      <c r="H170" s="9"/>
      <c r="I170" s="9"/>
      <c r="J170" s="13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>
      <c r="A171" s="4" t="s">
        <v>269</v>
      </c>
      <c r="B171" s="4" t="s">
        <v>270</v>
      </c>
      <c r="C171" s="5">
        <v>8.0</v>
      </c>
      <c r="D171" s="52" t="s">
        <v>76</v>
      </c>
      <c r="E171" s="36" t="s">
        <v>271</v>
      </c>
      <c r="F171" s="53">
        <v>1.0</v>
      </c>
      <c r="G171" s="52" t="s">
        <v>25</v>
      </c>
      <c r="H171" s="9"/>
      <c r="I171" s="4" t="s">
        <v>272</v>
      </c>
      <c r="J171" s="5">
        <v>1.0</v>
      </c>
      <c r="K171" s="4" t="s">
        <v>273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>
      <c r="A172" s="4"/>
      <c r="B172" s="4"/>
      <c r="C172" s="5"/>
      <c r="D172" s="52" t="s">
        <v>262</v>
      </c>
      <c r="E172" s="34"/>
      <c r="F172" s="53">
        <v>2.0</v>
      </c>
      <c r="G172" s="52" t="s">
        <v>274</v>
      </c>
      <c r="H172" s="9"/>
      <c r="I172" s="9"/>
      <c r="J172" s="5">
        <v>2.0</v>
      </c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>
      <c r="A173" s="4"/>
      <c r="B173" s="4"/>
      <c r="C173" s="5"/>
      <c r="D173" s="52" t="s">
        <v>275</v>
      </c>
      <c r="E173" s="34"/>
      <c r="F173" s="53">
        <v>3.0</v>
      </c>
      <c r="G173" s="52" t="s">
        <v>143</v>
      </c>
      <c r="H173" s="9"/>
      <c r="I173" s="9"/>
      <c r="J173" s="5">
        <v>3.0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>
      <c r="A174" s="4"/>
      <c r="B174" s="4"/>
      <c r="C174" s="5"/>
      <c r="D174" s="52" t="s">
        <v>276</v>
      </c>
      <c r="E174" s="34"/>
      <c r="F174" s="53">
        <v>4.0</v>
      </c>
      <c r="G174" s="52" t="s">
        <v>277</v>
      </c>
      <c r="H174" s="9"/>
      <c r="I174" s="9"/>
      <c r="J174" s="5">
        <v>4.0</v>
      </c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>
      <c r="A175" s="4"/>
      <c r="B175" s="4"/>
      <c r="C175" s="5"/>
      <c r="D175" s="52" t="s">
        <v>278</v>
      </c>
      <c r="E175" s="34"/>
      <c r="F175" s="49"/>
      <c r="G175" s="52" t="s">
        <v>279</v>
      </c>
      <c r="H175" s="9"/>
      <c r="I175" s="9"/>
      <c r="J175" s="5">
        <v>5.0</v>
      </c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>
      <c r="A176" s="4"/>
      <c r="B176" s="4"/>
      <c r="C176" s="5"/>
      <c r="D176" s="52" t="s">
        <v>280</v>
      </c>
      <c r="E176" s="34"/>
      <c r="F176" s="49"/>
      <c r="G176" s="52" t="s">
        <v>281</v>
      </c>
      <c r="H176" s="9"/>
      <c r="I176" s="9"/>
      <c r="J176" s="5">
        <v>6.0</v>
      </c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>
      <c r="A177" s="4"/>
      <c r="B177" s="4"/>
      <c r="C177" s="5"/>
      <c r="D177" s="52" t="s">
        <v>282</v>
      </c>
      <c r="E177" s="34"/>
      <c r="F177" s="49"/>
      <c r="G177" s="52" t="s">
        <v>283</v>
      </c>
      <c r="H177" s="9"/>
      <c r="I177" s="9"/>
      <c r="J177" s="5">
        <v>7.0</v>
      </c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>
      <c r="A178" s="4"/>
      <c r="B178" s="4"/>
      <c r="C178" s="5"/>
      <c r="D178" s="26"/>
      <c r="E178" s="34"/>
      <c r="F178" s="49"/>
      <c r="G178" s="26"/>
      <c r="H178" s="9"/>
      <c r="I178" s="9"/>
      <c r="J178" s="13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>
      <c r="A179" s="4" t="s">
        <v>284</v>
      </c>
      <c r="B179" s="4" t="s">
        <v>285</v>
      </c>
      <c r="C179" s="5">
        <v>8.0</v>
      </c>
      <c r="D179" s="52" t="s">
        <v>76</v>
      </c>
      <c r="E179" s="54" t="s">
        <v>286</v>
      </c>
      <c r="F179" s="53">
        <v>4.0</v>
      </c>
      <c r="G179" s="52" t="s">
        <v>25</v>
      </c>
      <c r="H179" s="9"/>
      <c r="I179" s="4" t="s">
        <v>272</v>
      </c>
      <c r="J179" s="5">
        <v>1.0</v>
      </c>
      <c r="K179" s="4" t="s">
        <v>287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>
      <c r="C180" s="5"/>
      <c r="D180" s="52" t="s">
        <v>262</v>
      </c>
      <c r="E180" s="34"/>
      <c r="F180" s="53">
        <v>3.0</v>
      </c>
      <c r="G180" s="52" t="s">
        <v>274</v>
      </c>
      <c r="H180" s="9"/>
      <c r="I180" s="9"/>
      <c r="J180" s="5">
        <v>2.0</v>
      </c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>
      <c r="A181" s="9"/>
      <c r="B181" s="9"/>
      <c r="C181" s="5"/>
      <c r="D181" s="52" t="s">
        <v>288</v>
      </c>
      <c r="E181" s="34"/>
      <c r="F181" s="53">
        <v>2.0</v>
      </c>
      <c r="G181" s="52" t="s">
        <v>143</v>
      </c>
      <c r="H181" s="9"/>
      <c r="I181" s="9"/>
      <c r="J181" s="5">
        <v>3.0</v>
      </c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>
      <c r="A182" s="9"/>
      <c r="B182" s="9"/>
      <c r="C182" s="5"/>
      <c r="D182" s="52" t="s">
        <v>289</v>
      </c>
      <c r="E182" s="34"/>
      <c r="F182" s="53">
        <v>1.0</v>
      </c>
      <c r="G182" s="52" t="s">
        <v>277</v>
      </c>
      <c r="H182" s="9"/>
      <c r="I182" s="9"/>
      <c r="J182" s="5">
        <v>4.0</v>
      </c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>
      <c r="A183" s="9"/>
      <c r="B183" s="9"/>
      <c r="C183" s="5"/>
      <c r="D183" s="52" t="s">
        <v>278</v>
      </c>
      <c r="E183" s="34"/>
      <c r="F183" s="49"/>
      <c r="G183" s="52" t="s">
        <v>279</v>
      </c>
      <c r="H183" s="9"/>
      <c r="I183" s="9"/>
      <c r="J183" s="5">
        <v>5.0</v>
      </c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>
      <c r="A184" s="9"/>
      <c r="B184" s="9"/>
      <c r="C184" s="5"/>
      <c r="D184" s="52" t="s">
        <v>280</v>
      </c>
      <c r="E184" s="34"/>
      <c r="F184" s="49"/>
      <c r="G184" s="52" t="s">
        <v>281</v>
      </c>
      <c r="H184" s="9"/>
      <c r="I184" s="9"/>
      <c r="J184" s="5">
        <v>6.0</v>
      </c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>
      <c r="A185" s="9"/>
      <c r="B185" s="9"/>
      <c r="C185" s="5"/>
      <c r="D185" s="52" t="s">
        <v>282</v>
      </c>
      <c r="E185" s="34"/>
      <c r="F185" s="49"/>
      <c r="G185" s="52" t="s">
        <v>283</v>
      </c>
      <c r="H185" s="9"/>
      <c r="I185" s="9"/>
      <c r="J185" s="5">
        <v>7.0</v>
      </c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>
      <c r="A186" s="9"/>
      <c r="B186" s="9"/>
      <c r="C186" s="5"/>
      <c r="D186" s="26"/>
      <c r="E186" s="34"/>
      <c r="F186" s="49"/>
      <c r="G186" s="52" t="s">
        <v>153</v>
      </c>
      <c r="H186" s="9"/>
      <c r="I186" s="9"/>
      <c r="J186" s="5">
        <v>8.0</v>
      </c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>
      <c r="A187" s="4"/>
      <c r="B187" s="4"/>
      <c r="C187" s="5"/>
      <c r="D187" s="52"/>
      <c r="E187" s="36"/>
      <c r="F187" s="53"/>
      <c r="G187" s="52"/>
      <c r="H187" s="9"/>
      <c r="I187" s="4"/>
      <c r="J187" s="5"/>
      <c r="K187" s="4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>
      <c r="A188" s="4" t="s">
        <v>290</v>
      </c>
      <c r="B188" s="4" t="s">
        <v>291</v>
      </c>
      <c r="C188" s="5">
        <v>8.0</v>
      </c>
      <c r="D188" s="52" t="s">
        <v>76</v>
      </c>
      <c r="E188" s="36" t="s">
        <v>271</v>
      </c>
      <c r="F188" s="53">
        <v>1.0</v>
      </c>
      <c r="G188" s="52" t="s">
        <v>25</v>
      </c>
      <c r="H188" s="9"/>
      <c r="I188" s="4" t="s">
        <v>272</v>
      </c>
      <c r="J188" s="5">
        <v>1.0</v>
      </c>
      <c r="K188" s="4" t="s">
        <v>292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>
      <c r="A189" s="9"/>
      <c r="B189" s="9"/>
      <c r="C189" s="5"/>
      <c r="D189" s="52" t="s">
        <v>262</v>
      </c>
      <c r="E189" s="34"/>
      <c r="F189" s="53">
        <v>2.0</v>
      </c>
      <c r="G189" s="52" t="s">
        <v>274</v>
      </c>
      <c r="H189" s="9"/>
      <c r="I189" s="9"/>
      <c r="J189" s="5">
        <v>2.0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>
      <c r="A190" s="9"/>
      <c r="B190" s="9"/>
      <c r="C190" s="5"/>
      <c r="D190" s="52" t="s">
        <v>275</v>
      </c>
      <c r="E190" s="34"/>
      <c r="F190" s="53">
        <v>3.0</v>
      </c>
      <c r="G190" s="52" t="s">
        <v>143</v>
      </c>
      <c r="H190" s="9"/>
      <c r="I190" s="9"/>
      <c r="J190" s="5">
        <v>3.0</v>
      </c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>
      <c r="A191" s="9"/>
      <c r="B191" s="9"/>
      <c r="C191" s="5"/>
      <c r="D191" s="52" t="s">
        <v>276</v>
      </c>
      <c r="E191" s="34"/>
      <c r="F191" s="53">
        <v>4.0</v>
      </c>
      <c r="G191" s="52" t="s">
        <v>277</v>
      </c>
      <c r="H191" s="9"/>
      <c r="I191" s="9"/>
      <c r="J191" s="5">
        <v>4.0</v>
      </c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>
      <c r="A192" s="9"/>
      <c r="B192" s="9"/>
      <c r="C192" s="5"/>
      <c r="D192" s="52" t="s">
        <v>278</v>
      </c>
      <c r="E192" s="34"/>
      <c r="F192" s="49"/>
      <c r="G192" s="52" t="s">
        <v>279</v>
      </c>
      <c r="H192" s="9"/>
      <c r="I192" s="9"/>
      <c r="J192" s="5">
        <v>5.0</v>
      </c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>
      <c r="A193" s="9"/>
      <c r="B193" s="9"/>
      <c r="C193" s="5"/>
      <c r="D193" s="52" t="s">
        <v>280</v>
      </c>
      <c r="E193" s="34"/>
      <c r="F193" s="49"/>
      <c r="G193" s="52" t="s">
        <v>281</v>
      </c>
      <c r="H193" s="9"/>
      <c r="I193" s="9"/>
      <c r="J193" s="5">
        <v>6.0</v>
      </c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>
      <c r="A194" s="9"/>
      <c r="B194" s="9"/>
      <c r="C194" s="5"/>
      <c r="D194" s="52" t="s">
        <v>282</v>
      </c>
      <c r="E194" s="34"/>
      <c r="F194" s="49"/>
      <c r="G194" s="52" t="s">
        <v>283</v>
      </c>
      <c r="H194" s="9"/>
      <c r="I194" s="9"/>
      <c r="J194" s="5">
        <v>7.0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>
      <c r="A195" s="9"/>
      <c r="B195" s="9"/>
      <c r="C195" s="5"/>
      <c r="D195" s="26"/>
      <c r="E195" s="34"/>
      <c r="F195" s="49"/>
      <c r="G195" s="52" t="s">
        <v>153</v>
      </c>
      <c r="H195" s="9"/>
      <c r="I195" s="9"/>
      <c r="J195" s="5">
        <v>8.0</v>
      </c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</sheetData>
  <dataValidations>
    <dataValidation type="list" allowBlank="1" sqref="N2:N195">
      <formula1>'Pins, Tube, Wire length'!$A$3:$A$5</formula1>
    </dataValidation>
    <dataValidation type="list" allowBlank="1" sqref="O2:O195">
      <formula1>'Pins, Tube, Wire length'!$D$3:$D$7</formula1>
    </dataValidation>
    <dataValidation type="list" allowBlank="1" sqref="T2:U195">
      <formula1>'Pins, Tube, Wire length'!$F$3:$F$8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3" max="3" width="21.57"/>
    <col customWidth="1" min="4" max="4" width="17.14"/>
    <col customWidth="1" min="5" max="5" width="21.14"/>
    <col customWidth="1" min="6" max="6" width="27.86"/>
    <col customWidth="1" min="7" max="7" width="28.0"/>
    <col customWidth="1" min="8" max="8" width="28.86"/>
  </cols>
  <sheetData>
    <row r="1">
      <c r="A1" s="55" t="s">
        <v>293</v>
      </c>
      <c r="B1" s="55" t="s">
        <v>294</v>
      </c>
      <c r="C1" s="55" t="s">
        <v>295</v>
      </c>
      <c r="D1" s="55" t="s">
        <v>296</v>
      </c>
      <c r="E1" s="55" t="s">
        <v>297</v>
      </c>
      <c r="F1" s="55" t="s">
        <v>298</v>
      </c>
      <c r="G1" s="55" t="s">
        <v>299</v>
      </c>
      <c r="H1" s="55" t="s">
        <v>300</v>
      </c>
    </row>
    <row r="2">
      <c r="A2" s="4"/>
      <c r="B2" s="4"/>
      <c r="C2" s="9"/>
      <c r="D2" s="4"/>
      <c r="E2" s="9"/>
      <c r="F2" s="4"/>
      <c r="G2" s="9"/>
      <c r="H2" s="4"/>
    </row>
    <row r="3">
      <c r="A3" s="4" t="s">
        <v>122</v>
      </c>
      <c r="B3" s="4">
        <v>5.5</v>
      </c>
      <c r="C3" s="9">
        <f>SUMIF('Wire diagram specification'!N3:N162,A3,'Wire diagram specification'!Q3:Q162)</f>
        <v>2.7</v>
      </c>
      <c r="D3" s="4" t="s">
        <v>75</v>
      </c>
      <c r="E3" s="9">
        <f>SUMIF('Wire diagram specification'!O3:O150,D3,'Wire diagram specification'!P3:P150)</f>
        <v>2.9</v>
      </c>
      <c r="F3" s="4" t="s">
        <v>32</v>
      </c>
      <c r="G3" s="9">
        <f>SUMIF('Wire diagram specification'!T3:T162,F3,'Wire diagram specification'!C3:C126)+SUMIF('Wire diagram specification'!U3:U162,F3,'Wire diagram specification'!C3:C126)</f>
        <v>72</v>
      </c>
      <c r="H3" s="4" t="s">
        <v>301</v>
      </c>
    </row>
    <row r="4">
      <c r="A4" s="4" t="s">
        <v>30</v>
      </c>
      <c r="B4" s="4">
        <v>1.5</v>
      </c>
      <c r="C4" s="9">
        <f>SUMIF('Wire diagram specification'!N3:N162,A4,'Wire diagram specification'!Q3:Q162)</f>
        <v>48.8</v>
      </c>
      <c r="D4" s="4" t="s">
        <v>85</v>
      </c>
      <c r="E4" s="9">
        <f>SUMIF('Wire diagram specification'!O3:O151,D4,'Wire diagram specification'!P3:P151)</f>
        <v>2.4</v>
      </c>
      <c r="F4" s="4" t="s">
        <v>53</v>
      </c>
      <c r="G4" s="9">
        <f>SUMIF('Wire diagram specification'!T3:T162,F4,'Wire diagram specification'!C3:C129)+SUMIF('Wire diagram specification'!U3:U162,F4,'Wire diagram specification'!C3:C129)</f>
        <v>20</v>
      </c>
      <c r="H4" s="4" t="s">
        <v>302</v>
      </c>
    </row>
    <row r="5">
      <c r="A5" s="4" t="s">
        <v>180</v>
      </c>
      <c r="B5" s="4">
        <v>3.7</v>
      </c>
      <c r="C5" s="9">
        <f>SUMIF('Wire diagram specification'!N3:N162,A5,'Wire diagram specification'!Q3:Q162)</f>
        <v>15</v>
      </c>
      <c r="D5" s="4" t="s">
        <v>59</v>
      </c>
      <c r="E5" s="9">
        <f>SUMIF('Wire diagram specification'!O3:O152,D5,'Wire diagram specification'!P3:P152)</f>
        <v>2.9</v>
      </c>
      <c r="F5" s="4" t="s">
        <v>97</v>
      </c>
      <c r="G5" s="9">
        <f>SUMIF('Wire diagram specification'!T3:T162,F5,'Wire diagram specification'!C3:C140)+SUMIF('Wire diagram specification'!U3:U162,F5,'Wire diagram specification'!C3:C140)</f>
        <v>29</v>
      </c>
      <c r="H5" s="4" t="s">
        <v>303</v>
      </c>
    </row>
    <row r="6">
      <c r="A6" s="9"/>
      <c r="B6" s="9"/>
      <c r="C6" s="9"/>
      <c r="D6" s="4" t="s">
        <v>31</v>
      </c>
      <c r="E6" s="9">
        <f>SUMIF('Wire diagram specification'!O3:O153,D6,'Wire diagram specification'!P3:P153)</f>
        <v>3.6</v>
      </c>
      <c r="F6" s="4" t="s">
        <v>304</v>
      </c>
      <c r="G6" s="9">
        <f>SUMIF('Wire diagram specification'!T3:T162,F6,'Wire diagram specification'!C3:C141)+SUMIF('Wire diagram specification'!U3:U162,F6,'Wire diagram specification'!C3:C141)</f>
        <v>0</v>
      </c>
      <c r="H6" s="9"/>
    </row>
    <row r="7">
      <c r="A7" s="9"/>
      <c r="B7" s="9"/>
      <c r="C7" s="9"/>
      <c r="D7" s="4" t="s">
        <v>305</v>
      </c>
      <c r="E7" s="9">
        <f>SUMIF('Wire diagram specification'!O3:O154,D7,'Wire diagram specification'!P3:P154)</f>
        <v>0</v>
      </c>
      <c r="F7" s="4" t="s">
        <v>181</v>
      </c>
      <c r="G7" s="9">
        <f>SUMIF('Wire diagram specification'!T3:T162,F7,'Wire diagram specification'!C3:C142)+SUMIF('Wire diagram specification'!U3:U162,F7,'Wire diagram specification'!C3:C142)</f>
        <v>18</v>
      </c>
      <c r="H7" s="9"/>
    </row>
    <row r="8">
      <c r="A8" s="9"/>
      <c r="B8" s="9"/>
      <c r="C8" s="9"/>
      <c r="D8" s="9"/>
      <c r="E8" s="9"/>
      <c r="F8" s="4" t="s">
        <v>198</v>
      </c>
      <c r="G8" s="9">
        <f>SUMIF('Wire diagram specification'!T3:T162,F8,'Wire diagram specification'!C3:C143)+SUMIF('Wire diagram specification'!U3:U162,F8,'Wire diagram specification'!C3:C143)</f>
        <v>4</v>
      </c>
      <c r="H8" s="9"/>
    </row>
  </sheetData>
  <drawing r:id="rId1"/>
</worksheet>
</file>