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Senior Design\matlab\Calibration\"/>
    </mc:Choice>
  </mc:AlternateContent>
  <bookViews>
    <workbookView xWindow="0" yWindow="0" windowWidth="25200" windowHeight="11985" activeTab="1"/>
  </bookViews>
  <sheets>
    <sheet name="Percent Error" sheetId="3" r:id="rId1"/>
    <sheet name="Skew Factor" sheetId="1" r:id="rId2"/>
    <sheet name="Data Regression" sheetId="2" r:id="rId3"/>
    <sheet name="Skew Factor (2)" sheetId="4" r:id="rId4"/>
    <sheet name="Data Regression (2)" sheetId="5" r:id="rId5"/>
  </sheets>
  <definedNames>
    <definedName name="_xlnm._FilterDatabase" localSheetId="2" hidden="1">'Data Regression'!$A$2:$B$43</definedName>
    <definedName name="_xlnm._FilterDatabase" localSheetId="4" hidden="1">'Data Regression (2)'!$A$2:$B$40</definedName>
    <definedName name="_xlnm._FilterDatabase" localSheetId="0" hidden="1">'Percent Error'!$A$1:$F$95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F2" i="3" s="1"/>
  <c r="H95" i="3" s="1"/>
  <c r="B3" i="3"/>
  <c r="F3" i="3" s="1"/>
  <c r="B5" i="3"/>
  <c r="F5" i="3" s="1"/>
  <c r="B7" i="3"/>
  <c r="F7" i="3" s="1"/>
  <c r="B10" i="3"/>
  <c r="F10" i="3" s="1"/>
  <c r="B12" i="3"/>
  <c r="F12" i="3" s="1"/>
  <c r="B15" i="3"/>
  <c r="F15" i="3" s="1"/>
  <c r="B16" i="3"/>
  <c r="F16" i="3" s="1"/>
  <c r="B18" i="3"/>
  <c r="F18" i="3" s="1"/>
  <c r="B22" i="3"/>
  <c r="F22" i="3" s="1"/>
  <c r="B24" i="3"/>
  <c r="F24" i="3" s="1"/>
  <c r="B26" i="3"/>
  <c r="F26" i="3" s="1"/>
  <c r="B28" i="3"/>
  <c r="F28" i="3" s="1"/>
  <c r="B30" i="3"/>
  <c r="F30" i="3" s="1"/>
  <c r="B33" i="3"/>
  <c r="F33" i="3" s="1"/>
  <c r="B34" i="3"/>
  <c r="F34" i="3" s="1"/>
  <c r="B38" i="3"/>
  <c r="F38" i="3" s="1"/>
  <c r="B39" i="3"/>
  <c r="F39" i="3" s="1"/>
  <c r="B40" i="3"/>
  <c r="F40" i="3" s="1"/>
  <c r="B42" i="3"/>
  <c r="F42" i="3" s="1"/>
  <c r="B45" i="3"/>
  <c r="F45" i="3" s="1"/>
  <c r="B47" i="3"/>
  <c r="F47" i="3" s="1"/>
  <c r="B49" i="3"/>
  <c r="F49" i="3" s="1"/>
  <c r="B51" i="3"/>
  <c r="F51" i="3" s="1"/>
  <c r="B54" i="3"/>
  <c r="F54" i="3" s="1"/>
  <c r="B55" i="3"/>
  <c r="F55" i="3" s="1"/>
  <c r="B56" i="3"/>
  <c r="F56" i="3" s="1"/>
  <c r="B59" i="3"/>
  <c r="F59" i="3" s="1"/>
  <c r="B61" i="3"/>
  <c r="F61" i="3" s="1"/>
  <c r="B63" i="3"/>
  <c r="F63" i="3" s="1"/>
  <c r="B8" i="3"/>
  <c r="F8" i="3" s="1"/>
  <c r="B9" i="3"/>
  <c r="F9" i="3" s="1"/>
  <c r="B13" i="3"/>
  <c r="F13" i="3" s="1"/>
  <c r="B23" i="3"/>
  <c r="F23" i="3" s="1"/>
  <c r="B21" i="3"/>
  <c r="F21" i="3" s="1"/>
  <c r="B27" i="3"/>
  <c r="F27" i="3" s="1"/>
  <c r="B31" i="3"/>
  <c r="F31" i="3" s="1"/>
  <c r="B35" i="3"/>
  <c r="F35" i="3" s="1"/>
  <c r="B43" i="3"/>
  <c r="F43" i="3" s="1"/>
  <c r="B46" i="3"/>
  <c r="F46" i="3" s="1"/>
  <c r="B52" i="3"/>
  <c r="F52" i="3" s="1"/>
  <c r="B57" i="3"/>
  <c r="F57" i="3" s="1"/>
  <c r="B62" i="3"/>
  <c r="F62" i="3" s="1"/>
  <c r="B65" i="3"/>
  <c r="F65" i="3" s="1"/>
  <c r="B68" i="3"/>
  <c r="F68" i="3" s="1"/>
  <c r="B70" i="3"/>
  <c r="F70" i="3" s="1"/>
  <c r="B73" i="3"/>
  <c r="F73" i="3" s="1"/>
  <c r="B75" i="3"/>
  <c r="F75" i="3" s="1"/>
  <c r="B78" i="3"/>
  <c r="F78" i="3" s="1"/>
  <c r="B80" i="3"/>
  <c r="F80" i="3" s="1"/>
  <c r="B82" i="3"/>
  <c r="F82" i="3" s="1"/>
  <c r="B83" i="3"/>
  <c r="F83" i="3" s="1"/>
  <c r="B84" i="3"/>
  <c r="F84" i="3" s="1"/>
  <c r="B85" i="3"/>
  <c r="F85" i="3" s="1"/>
  <c r="B86" i="3"/>
  <c r="F86" i="3" s="1"/>
  <c r="B87" i="3"/>
  <c r="F87" i="3" s="1"/>
  <c r="B88" i="3"/>
  <c r="F88" i="3" s="1"/>
  <c r="B89" i="3"/>
  <c r="F89" i="3" s="1"/>
  <c r="B90" i="3"/>
  <c r="F90" i="3" s="1"/>
  <c r="B91" i="3"/>
  <c r="F91" i="3" s="1"/>
  <c r="B6" i="3"/>
  <c r="F6" i="3" s="1"/>
  <c r="B11" i="3"/>
  <c r="F11" i="3" s="1"/>
  <c r="B14" i="3"/>
  <c r="F14" i="3" s="1"/>
  <c r="B17" i="3"/>
  <c r="F17" i="3" s="1"/>
  <c r="B19" i="3"/>
  <c r="F19" i="3" s="1"/>
  <c r="B20" i="3"/>
  <c r="F20" i="3" s="1"/>
  <c r="B25" i="3"/>
  <c r="F25" i="3" s="1"/>
  <c r="B29" i="3"/>
  <c r="F29" i="3" s="1"/>
  <c r="B32" i="3"/>
  <c r="F32" i="3" s="1"/>
  <c r="B36" i="3"/>
  <c r="F36" i="3" s="1"/>
  <c r="B37" i="3"/>
  <c r="F37" i="3" s="1"/>
  <c r="B41" i="3"/>
  <c r="F41" i="3" s="1"/>
  <c r="B44" i="3"/>
  <c r="F44" i="3" s="1"/>
  <c r="B48" i="3"/>
  <c r="F48" i="3" s="1"/>
  <c r="B50" i="3"/>
  <c r="F50" i="3" s="1"/>
  <c r="B53" i="3"/>
  <c r="F53" i="3" s="1"/>
  <c r="B58" i="3"/>
  <c r="F58" i="3" s="1"/>
  <c r="B60" i="3"/>
  <c r="F60" i="3" s="1"/>
  <c r="B64" i="3"/>
  <c r="F64" i="3" s="1"/>
  <c r="B66" i="3"/>
  <c r="F66" i="3" s="1"/>
  <c r="B67" i="3"/>
  <c r="F67" i="3" s="1"/>
  <c r="B69" i="3"/>
  <c r="F69" i="3" s="1"/>
  <c r="B71" i="3"/>
  <c r="F71" i="3" s="1"/>
  <c r="B72" i="3"/>
  <c r="F72" i="3" s="1"/>
  <c r="B74" i="3"/>
  <c r="F74" i="3" s="1"/>
  <c r="B76" i="3"/>
  <c r="F76" i="3" s="1"/>
  <c r="B77" i="3"/>
  <c r="F77" i="3" s="1"/>
  <c r="B79" i="3"/>
  <c r="F79" i="3" s="1"/>
  <c r="B81" i="3"/>
  <c r="F81" i="3" s="1"/>
  <c r="B4" i="3"/>
  <c r="F4" i="3" s="1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32" i="4"/>
  <c r="G52" i="4"/>
  <c r="G51" i="4"/>
  <c r="G50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G70" i="4" s="1"/>
  <c r="E69" i="4"/>
  <c r="G69" i="4" s="1"/>
  <c r="E68" i="4"/>
  <c r="G68" i="4" s="1"/>
  <c r="E67" i="4"/>
  <c r="G67" i="4" s="1"/>
  <c r="H64" i="4"/>
  <c r="E64" i="4"/>
  <c r="G64" i="4" s="1"/>
  <c r="H63" i="4"/>
  <c r="E63" i="4"/>
  <c r="G63" i="4" s="1"/>
  <c r="H62" i="4"/>
  <c r="E62" i="4"/>
  <c r="G62" i="4" s="1"/>
  <c r="H61" i="4"/>
  <c r="E61" i="4"/>
  <c r="G61" i="4" s="1"/>
  <c r="H60" i="4"/>
  <c r="E60" i="4"/>
  <c r="G60" i="4" s="1"/>
  <c r="H59" i="4"/>
  <c r="E59" i="4"/>
  <c r="G59" i="4" s="1"/>
  <c r="H58" i="4"/>
  <c r="E58" i="4"/>
  <c r="G58" i="4" s="1"/>
  <c r="H57" i="4"/>
  <c r="E57" i="4"/>
  <c r="G57" i="4" s="1"/>
  <c r="H56" i="4"/>
  <c r="E56" i="4"/>
  <c r="G56" i="4" s="1"/>
  <c r="H55" i="4"/>
  <c r="G55" i="4"/>
  <c r="E55" i="4"/>
  <c r="H54" i="4"/>
  <c r="E54" i="4"/>
  <c r="G54" i="4" s="1"/>
  <c r="H53" i="4"/>
  <c r="E53" i="4"/>
  <c r="G53" i="4" s="1"/>
  <c r="H52" i="4"/>
  <c r="E52" i="4"/>
  <c r="H51" i="4"/>
  <c r="E51" i="4"/>
  <c r="H50" i="4"/>
  <c r="E50" i="4"/>
  <c r="H49" i="4"/>
  <c r="E49" i="4"/>
  <c r="G49" i="4" s="1"/>
  <c r="H48" i="4"/>
  <c r="E48" i="4"/>
  <c r="G48" i="4" s="1"/>
  <c r="H47" i="4"/>
  <c r="E47" i="4"/>
  <c r="G47" i="4" s="1"/>
  <c r="H46" i="4"/>
  <c r="E46" i="4"/>
  <c r="G46" i="4" s="1"/>
  <c r="H45" i="4"/>
  <c r="E45" i="4"/>
  <c r="G45" i="4" s="1"/>
  <c r="H44" i="4"/>
  <c r="E44" i="4"/>
  <c r="G44" i="4" s="1"/>
  <c r="H43" i="4"/>
  <c r="E43" i="4"/>
  <c r="G43" i="4" s="1"/>
  <c r="H42" i="4"/>
  <c r="G42" i="4"/>
  <c r="E42" i="4"/>
  <c r="H41" i="4"/>
  <c r="E41" i="4"/>
  <c r="G41" i="4" s="1"/>
  <c r="H40" i="4"/>
  <c r="E40" i="4"/>
  <c r="G40" i="4" s="1"/>
  <c r="H39" i="4"/>
  <c r="E39" i="4"/>
  <c r="G39" i="4" s="1"/>
  <c r="H38" i="4"/>
  <c r="E38" i="4"/>
  <c r="G38" i="4" s="1"/>
  <c r="H37" i="4"/>
  <c r="E37" i="4"/>
  <c r="G37" i="4" s="1"/>
  <c r="H36" i="4"/>
  <c r="E36" i="4"/>
  <c r="G36" i="4" s="1"/>
  <c r="H35" i="4"/>
  <c r="E35" i="4"/>
  <c r="G35" i="4" s="1"/>
  <c r="E32" i="4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G11" i="4"/>
  <c r="E11" i="4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G4" i="4" s="1"/>
  <c r="E3" i="4"/>
  <c r="G3" i="4" s="1"/>
  <c r="G22" i="1"/>
  <c r="G27" i="1"/>
  <c r="G28" i="1"/>
  <c r="G29" i="1"/>
  <c r="G30" i="1"/>
  <c r="G31" i="1"/>
  <c r="G32" i="1"/>
  <c r="G53" i="1"/>
  <c r="G54" i="1"/>
  <c r="G55" i="1"/>
  <c r="G56" i="1"/>
  <c r="G57" i="1"/>
  <c r="G58" i="1"/>
  <c r="G59" i="1"/>
  <c r="G60" i="1"/>
  <c r="G61" i="1"/>
  <c r="G62" i="1"/>
  <c r="G63" i="1"/>
  <c r="G64" i="1"/>
  <c r="F28" i="1"/>
  <c r="F29" i="1"/>
  <c r="F30" i="1"/>
  <c r="F31" i="1"/>
  <c r="F32" i="1"/>
  <c r="F60" i="1"/>
  <c r="F61" i="1"/>
  <c r="F62" i="1"/>
  <c r="F63" i="1"/>
  <c r="F6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5" i="1"/>
  <c r="G72" i="4" l="1"/>
  <c r="G71" i="4"/>
  <c r="F21" i="1"/>
  <c r="G21" i="1" s="1"/>
  <c r="F22" i="1"/>
  <c r="F23" i="1"/>
  <c r="G23" i="1" s="1"/>
  <c r="F24" i="1"/>
  <c r="G24" i="1" s="1"/>
  <c r="F25" i="1"/>
  <c r="G25" i="1" s="1"/>
  <c r="F26" i="1"/>
  <c r="G26" i="1" s="1"/>
  <c r="F27" i="1"/>
  <c r="F53" i="1"/>
  <c r="F54" i="1"/>
  <c r="F55" i="1"/>
  <c r="F56" i="1"/>
  <c r="F57" i="1"/>
  <c r="F58" i="1"/>
  <c r="F59" i="1"/>
  <c r="G40" i="1" l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35" i="1"/>
  <c r="G35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3" i="1"/>
  <c r="G3" i="1" s="1"/>
</calcChain>
</file>

<file path=xl/sharedStrings.xml><?xml version="1.0" encoding="utf-8"?>
<sst xmlns="http://schemas.openxmlformats.org/spreadsheetml/2006/main" count="241" uniqueCount="35">
  <si>
    <t>Calibration Sheet</t>
  </si>
  <si>
    <t>Object Height</t>
  </si>
  <si>
    <t>Object Distance from Camera</t>
  </si>
  <si>
    <t>Camera Angle</t>
  </si>
  <si>
    <t>Camera Height</t>
  </si>
  <si>
    <t>Skew Factor</t>
  </si>
  <si>
    <t>*All measurements in inches unless specified</t>
  </si>
  <si>
    <t>Picture File Name</t>
  </si>
  <si>
    <t>.JPG</t>
  </si>
  <si>
    <t>Corn Stalk (Tall)</t>
  </si>
  <si>
    <t>Corn Stalk (Short)</t>
  </si>
  <si>
    <t>Pixel Height (from center)</t>
  </si>
  <si>
    <t>a</t>
  </si>
  <si>
    <t>Corn Stalk (Tall-boosted up)</t>
  </si>
  <si>
    <t>Skew Factor:</t>
  </si>
  <si>
    <t>skew factor</t>
  </si>
  <si>
    <t>0.0027x + 0.6108</t>
  </si>
  <si>
    <t>0.0057x + 0.8296</t>
  </si>
  <si>
    <t>0.0116x + 1.3766</t>
  </si>
  <si>
    <t>0.0129x + 1.3364</t>
  </si>
  <si>
    <t>greater than -10</t>
  </si>
  <si>
    <t>2E-05x - 0.028</t>
  </si>
  <si>
    <t>0.0001x - 0.0993</t>
  </si>
  <si>
    <t>0.0005x - 0.2453</t>
  </si>
  <si>
    <t>0.0015x - 0.4237</t>
  </si>
  <si>
    <t>0.0101x - 1.1249</t>
  </si>
  <si>
    <t>3.0171x - 23.116</t>
  </si>
  <si>
    <t>obj height</t>
  </si>
  <si>
    <t>distance</t>
  </si>
  <si>
    <t>Script Output</t>
  </si>
  <si>
    <t>Calculated Height</t>
  </si>
  <si>
    <t>Actual Height</t>
  </si>
  <si>
    <t>Percent Error</t>
  </si>
  <si>
    <t>Distance</t>
  </si>
  <si>
    <t>Pixel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</si>
</sst>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E+00"/>
    <numFmt numFmtId="165" formatCode="0.00000E+00"/>
    <numFmt numFmtId="166" formatCode="0.0"/>
    <numFmt numFmtId="167" formatCode="0.000000000"/>
    <numFmt numFmtId="168" formatCode="0.000000"/>
    <numFmt numFmtId="173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ont="1" applyBorder="1"/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3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(negative)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930912196581159"/>
                  <c:y val="-7.208058021658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'Percent Error'!$E$2:$E$91</c:f>
              <c:numCache>
                <c:formatCode>General</c:formatCode>
                <c:ptCount val="52"/>
                <c:pt idx="0">
                  <c:v>-872</c:v>
                </c:pt>
                <c:pt idx="1">
                  <c:v>-832</c:v>
                </c:pt>
                <c:pt idx="2">
                  <c:v>-766</c:v>
                </c:pt>
                <c:pt idx="3">
                  <c:v>-716</c:v>
                </c:pt>
                <c:pt idx="4">
                  <c:v>-705</c:v>
                </c:pt>
                <c:pt idx="5">
                  <c:v>-675</c:v>
                </c:pt>
                <c:pt idx="6">
                  <c:v>-596</c:v>
                </c:pt>
                <c:pt idx="7">
                  <c:v>-596</c:v>
                </c:pt>
                <c:pt idx="8">
                  <c:v>-548</c:v>
                </c:pt>
                <c:pt idx="9">
                  <c:v>-510</c:v>
                </c:pt>
                <c:pt idx="10">
                  <c:v>-503</c:v>
                </c:pt>
                <c:pt idx="11">
                  <c:v>-464</c:v>
                </c:pt>
                <c:pt idx="12">
                  <c:v>-452</c:v>
                </c:pt>
                <c:pt idx="13">
                  <c:v>-425</c:v>
                </c:pt>
                <c:pt idx="14">
                  <c:v>-404</c:v>
                </c:pt>
                <c:pt idx="15">
                  <c:v>-354</c:v>
                </c:pt>
                <c:pt idx="16">
                  <c:v>-339</c:v>
                </c:pt>
                <c:pt idx="17">
                  <c:v>-300</c:v>
                </c:pt>
                <c:pt idx="18">
                  <c:v>-262</c:v>
                </c:pt>
                <c:pt idx="19">
                  <c:v>-261</c:v>
                </c:pt>
                <c:pt idx="20">
                  <c:v>-221</c:v>
                </c:pt>
                <c:pt idx="21">
                  <c:v>-184</c:v>
                </c:pt>
                <c:pt idx="22">
                  <c:v>-143</c:v>
                </c:pt>
                <c:pt idx="23">
                  <c:v>-124</c:v>
                </c:pt>
                <c:pt idx="24">
                  <c:v>-117</c:v>
                </c:pt>
                <c:pt idx="25">
                  <c:v>-99</c:v>
                </c:pt>
                <c:pt idx="26">
                  <c:v>-67</c:v>
                </c:pt>
                <c:pt idx="27">
                  <c:v>-27</c:v>
                </c:pt>
                <c:pt idx="28">
                  <c:v>-22</c:v>
                </c:pt>
                <c:pt idx="29">
                  <c:v>6</c:v>
                </c:pt>
                <c:pt idx="30">
                  <c:v>7</c:v>
                </c:pt>
                <c:pt idx="31">
                  <c:v>44</c:v>
                </c:pt>
                <c:pt idx="32">
                  <c:v>73</c:v>
                </c:pt>
                <c:pt idx="33">
                  <c:v>80</c:v>
                </c:pt>
                <c:pt idx="34">
                  <c:v>112</c:v>
                </c:pt>
                <c:pt idx="35">
                  <c:v>146</c:v>
                </c:pt>
                <c:pt idx="36">
                  <c:v>157</c:v>
                </c:pt>
                <c:pt idx="37">
                  <c:v>179</c:v>
                </c:pt>
                <c:pt idx="38">
                  <c:v>241</c:v>
                </c:pt>
                <c:pt idx="39">
                  <c:v>253</c:v>
                </c:pt>
                <c:pt idx="40">
                  <c:v>302</c:v>
                </c:pt>
                <c:pt idx="41">
                  <c:v>303</c:v>
                </c:pt>
                <c:pt idx="42">
                  <c:v>330</c:v>
                </c:pt>
                <c:pt idx="43">
                  <c:v>387</c:v>
                </c:pt>
                <c:pt idx="44">
                  <c:v>461</c:v>
                </c:pt>
                <c:pt idx="45">
                  <c:v>501</c:v>
                </c:pt>
                <c:pt idx="46">
                  <c:v>536</c:v>
                </c:pt>
                <c:pt idx="47">
                  <c:v>550</c:v>
                </c:pt>
                <c:pt idx="48">
                  <c:v>580</c:v>
                </c:pt>
                <c:pt idx="49">
                  <c:v>613</c:v>
                </c:pt>
                <c:pt idx="50">
                  <c:v>651</c:v>
                </c:pt>
                <c:pt idx="51">
                  <c:v>685</c:v>
                </c:pt>
              </c:numCache>
            </c:numRef>
          </c:xVal>
          <c:yVal>
            <c:numRef>
              <c:f>'Percent Error'!$F$2:$F$91</c:f>
              <c:numCache>
                <c:formatCode>General</c:formatCode>
                <c:ptCount val="52"/>
                <c:pt idx="0">
                  <c:v>0.19966990291262138</c:v>
                </c:pt>
                <c:pt idx="1">
                  <c:v>0.27001902912621356</c:v>
                </c:pt>
                <c:pt idx="2">
                  <c:v>0.43867922330097098</c:v>
                </c:pt>
                <c:pt idx="3">
                  <c:v>0.63374679611650497</c:v>
                </c:pt>
                <c:pt idx="4">
                  <c:v>0.24625458563535912</c:v>
                </c:pt>
                <c:pt idx="5">
                  <c:v>0.13955223300970873</c:v>
                </c:pt>
                <c:pt idx="6">
                  <c:v>0.5367211650485435</c:v>
                </c:pt>
                <c:pt idx="7">
                  <c:v>0.28534872928176797</c:v>
                </c:pt>
                <c:pt idx="8">
                  <c:v>0.43227029126213601</c:v>
                </c:pt>
                <c:pt idx="9">
                  <c:v>0.30425864077669901</c:v>
                </c:pt>
                <c:pt idx="10">
                  <c:v>0.27526</c:v>
                </c:pt>
                <c:pt idx="11">
                  <c:v>0.12522912621359225</c:v>
                </c:pt>
                <c:pt idx="12">
                  <c:v>0.29625199999999996</c:v>
                </c:pt>
                <c:pt idx="13">
                  <c:v>0.27862826666666668</c:v>
                </c:pt>
                <c:pt idx="14">
                  <c:v>0.49489087378640778</c:v>
                </c:pt>
                <c:pt idx="15">
                  <c:v>0.52351184466019407</c:v>
                </c:pt>
                <c:pt idx="16">
                  <c:v>0.20142053333333337</c:v>
                </c:pt>
                <c:pt idx="17">
                  <c:v>0.15697980582524271</c:v>
                </c:pt>
                <c:pt idx="18">
                  <c:v>0.33646585635359111</c:v>
                </c:pt>
                <c:pt idx="19">
                  <c:v>0.56056000000000006</c:v>
                </c:pt>
                <c:pt idx="20">
                  <c:v>0.47508427184466029</c:v>
                </c:pt>
                <c:pt idx="21">
                  <c:v>0.28502666666666671</c:v>
                </c:pt>
                <c:pt idx="22">
                  <c:v>0.18192194174757281</c:v>
                </c:pt>
                <c:pt idx="23">
                  <c:v>0.29003337016574582</c:v>
                </c:pt>
                <c:pt idx="24">
                  <c:v>0.10780026666666667</c:v>
                </c:pt>
                <c:pt idx="25">
                  <c:v>0.47263999999999989</c:v>
                </c:pt>
                <c:pt idx="26">
                  <c:v>0.51968854368932038</c:v>
                </c:pt>
                <c:pt idx="27">
                  <c:v>0.57916388349514547</c:v>
                </c:pt>
                <c:pt idx="28">
                  <c:v>0.14013253333333334</c:v>
                </c:pt>
                <c:pt idx="29">
                  <c:v>0.24491145631067951</c:v>
                </c:pt>
                <c:pt idx="30">
                  <c:v>0.2088846408839779</c:v>
                </c:pt>
                <c:pt idx="31">
                  <c:v>0.2101343689320388</c:v>
                </c:pt>
                <c:pt idx="32">
                  <c:v>0.27428817679558015</c:v>
                </c:pt>
                <c:pt idx="33">
                  <c:v>1.1355514563106797</c:v>
                </c:pt>
                <c:pt idx="34">
                  <c:v>0.36748932038834947</c:v>
                </c:pt>
                <c:pt idx="35">
                  <c:v>0.21440693333333333</c:v>
                </c:pt>
                <c:pt idx="36">
                  <c:v>0.40505104972375688</c:v>
                </c:pt>
                <c:pt idx="37">
                  <c:v>0.20370826666666669</c:v>
                </c:pt>
                <c:pt idx="38">
                  <c:v>0.45742055248618785</c:v>
                </c:pt>
                <c:pt idx="39">
                  <c:v>0.37055413333333331</c:v>
                </c:pt>
                <c:pt idx="40">
                  <c:v>0.48446252427184472</c:v>
                </c:pt>
                <c:pt idx="41">
                  <c:v>0.26250828729281772</c:v>
                </c:pt>
                <c:pt idx="42">
                  <c:v>0.28865980582524259</c:v>
                </c:pt>
                <c:pt idx="43">
                  <c:v>0.1663330666666667</c:v>
                </c:pt>
                <c:pt idx="44">
                  <c:v>0.18146080000000003</c:v>
                </c:pt>
                <c:pt idx="45">
                  <c:v>0.18346213333333328</c:v>
                </c:pt>
                <c:pt idx="46">
                  <c:v>0.22509146666666671</c:v>
                </c:pt>
                <c:pt idx="47">
                  <c:v>0.37632773480662984</c:v>
                </c:pt>
                <c:pt idx="48">
                  <c:v>0.1908656</c:v>
                </c:pt>
                <c:pt idx="49">
                  <c:v>0.13462559999999996</c:v>
                </c:pt>
                <c:pt idx="50">
                  <c:v>0.28418895027624308</c:v>
                </c:pt>
                <c:pt idx="51">
                  <c:v>0.12354799999999992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E-4993-BAFD-21964658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(positive) vs Skew Factor</a:t>
            </a:r>
          </a:p>
          <a:p>
            <a:pPr>
              <a:defRPr/>
            </a:pPr>
            <a:r>
              <a:rPr lang="en-US" baseline="0"/>
              <a:t>Tall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945046261034347"/>
                  <c:y val="7.0094910948054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 (2)'!$F$21:$F$32</c:f>
              <c:numCache>
                <c:formatCode>General</c:formatCode>
                <c:ptCount val="12"/>
                <c:pt idx="0">
                  <c:v>290</c:v>
                </c:pt>
                <c:pt idx="1">
                  <c:v>338</c:v>
                </c:pt>
                <c:pt idx="2">
                  <c:v>387</c:v>
                </c:pt>
                <c:pt idx="3">
                  <c:v>424</c:v>
                </c:pt>
                <c:pt idx="4">
                  <c:v>461</c:v>
                </c:pt>
                <c:pt idx="5">
                  <c:v>501</c:v>
                </c:pt>
                <c:pt idx="6">
                  <c:v>536</c:v>
                </c:pt>
                <c:pt idx="7">
                  <c:v>580</c:v>
                </c:pt>
                <c:pt idx="8">
                  <c:v>613</c:v>
                </c:pt>
                <c:pt idx="9">
                  <c:v>646</c:v>
                </c:pt>
                <c:pt idx="10">
                  <c:v>685</c:v>
                </c:pt>
                <c:pt idx="11">
                  <c:v>719</c:v>
                </c:pt>
              </c:numCache>
            </c:numRef>
          </c:xVal>
          <c:yVal>
            <c:numRef>
              <c:f>'Skew Factor (2)'!$G$21:$G$32</c:f>
              <c:numCache>
                <c:formatCode>General</c:formatCode>
                <c:ptCount val="12"/>
                <c:pt idx="0">
                  <c:v>-6.4270499669902781E-2</c:v>
                </c:pt>
                <c:pt idx="1">
                  <c:v>-5.4230597646439761E-2</c:v>
                </c:pt>
                <c:pt idx="2">
                  <c:v>-4.6567026110391395E-2</c:v>
                </c:pt>
                <c:pt idx="3">
                  <c:v>-4.1775792936194107E-2</c:v>
                </c:pt>
                <c:pt idx="4">
                  <c:v>-3.7753651421195522E-2</c:v>
                </c:pt>
                <c:pt idx="5">
                  <c:v>-3.4123613583624687E-2</c:v>
                </c:pt>
                <c:pt idx="6">
                  <c:v>-3.1319827435859697E-2</c:v>
                </c:pt>
                <c:pt idx="7">
                  <c:v>-2.8411938975595914E-2</c:v>
                </c:pt>
                <c:pt idx="8">
                  <c:v>-2.6379154496036644E-2</c:v>
                </c:pt>
                <c:pt idx="9">
                  <c:v>-2.4554053879714075E-2</c:v>
                </c:pt>
                <c:pt idx="10">
                  <c:v>-2.27057166518542E-2</c:v>
                </c:pt>
                <c:pt idx="11">
                  <c:v>-2.1202938813275323E-2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4-41B1-A035-DBCA064C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(positive)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697692961722935"/>
                  <c:y val="0.3943939577047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 (2)'!$F$56:$F$64</c:f>
              <c:numCache>
                <c:formatCode>General</c:formatCode>
                <c:ptCount val="9"/>
                <c:pt idx="0">
                  <c:v>80</c:v>
                </c:pt>
                <c:pt idx="1">
                  <c:v>112</c:v>
                </c:pt>
                <c:pt idx="2">
                  <c:v>148</c:v>
                </c:pt>
                <c:pt idx="3">
                  <c:v>181</c:v>
                </c:pt>
                <c:pt idx="4">
                  <c:v>209</c:v>
                </c:pt>
                <c:pt idx="5">
                  <c:v>239</c:v>
                </c:pt>
                <c:pt idx="6">
                  <c:v>272</c:v>
                </c:pt>
                <c:pt idx="7">
                  <c:v>302</c:v>
                </c:pt>
                <c:pt idx="8">
                  <c:v>330</c:v>
                </c:pt>
              </c:numCache>
            </c:numRef>
          </c:xVal>
          <c:yVal>
            <c:numRef>
              <c:f>'Skew Factor (2)'!$G$56:$G$64</c:f>
              <c:numCache>
                <c:formatCode>General</c:formatCode>
                <c:ptCount val="9"/>
                <c:pt idx="0">
                  <c:v>-0.36828670256182877</c:v>
                </c:pt>
                <c:pt idx="1">
                  <c:v>-0.26030744022474228</c:v>
                </c:pt>
                <c:pt idx="2">
                  <c:v>-0.19490493517159438</c:v>
                </c:pt>
                <c:pt idx="3">
                  <c:v>-0.15766534533492155</c:v>
                </c:pt>
                <c:pt idx="4">
                  <c:v>-0.13506662490835231</c:v>
                </c:pt>
                <c:pt idx="5">
                  <c:v>-0.11682184814255424</c:v>
                </c:pt>
                <c:pt idx="6">
                  <c:v>-0.10151440737608564</c:v>
                </c:pt>
                <c:pt idx="7">
                  <c:v>-9.040866194211962E-2</c:v>
                </c:pt>
                <c:pt idx="8">
                  <c:v>-8.1802766687105941E-2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E-45D8-BF52-FEE0AEDB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(negative)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930912196581159"/>
                  <c:y val="-7.208058021658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 (2)'!$F$67:$F$74</c:f>
              <c:numCache>
                <c:formatCode>General</c:formatCode>
                <c:ptCount val="8"/>
                <c:pt idx="0">
                  <c:v>-708</c:v>
                </c:pt>
                <c:pt idx="1">
                  <c:v>-705</c:v>
                </c:pt>
                <c:pt idx="2">
                  <c:v>-596</c:v>
                </c:pt>
                <c:pt idx="3">
                  <c:v>-403</c:v>
                </c:pt>
                <c:pt idx="4">
                  <c:v>-418</c:v>
                </c:pt>
                <c:pt idx="5">
                  <c:v>-262</c:v>
                </c:pt>
                <c:pt idx="6">
                  <c:v>-197</c:v>
                </c:pt>
                <c:pt idx="7">
                  <c:v>-124</c:v>
                </c:pt>
              </c:numCache>
            </c:numRef>
          </c:xVal>
          <c:yVal>
            <c:numRef>
              <c:f>'Skew Factor (2)'!$G$67:$G$74</c:f>
              <c:numCache>
                <c:formatCode>General</c:formatCode>
                <c:ptCount val="8"/>
                <c:pt idx="0">
                  <c:v>2.3222453531391008E-2</c:v>
                </c:pt>
                <c:pt idx="1">
                  <c:v>2.2883679716949875E-2</c:v>
                </c:pt>
                <c:pt idx="2">
                  <c:v>2.6551159900460562E-2</c:v>
                </c:pt>
                <c:pt idx="3">
                  <c:v>3.850121191290156E-2</c:v>
                </c:pt>
                <c:pt idx="4">
                  <c:v>3.6381544261062583E-2</c:v>
                </c:pt>
                <c:pt idx="5">
                  <c:v>5.6866345806675545E-2</c:v>
                </c:pt>
                <c:pt idx="6">
                  <c:v>7.4063348738953413E-2</c:v>
                </c:pt>
                <c:pt idx="7">
                  <c:v>0.1151772322725698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9-46FF-BFC9-D15A06C5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(positive)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402328110732933E-2"/>
                  <c:y val="0.34262777949702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 (2)'!$F$78:$F$96</c:f>
              <c:numCache>
                <c:formatCode>General</c:formatCode>
                <c:ptCount val="19"/>
                <c:pt idx="0">
                  <c:v>241</c:v>
                </c:pt>
                <c:pt idx="1">
                  <c:v>303</c:v>
                </c:pt>
                <c:pt idx="2">
                  <c:v>364</c:v>
                </c:pt>
                <c:pt idx="3">
                  <c:v>436</c:v>
                </c:pt>
                <c:pt idx="4">
                  <c:v>488</c:v>
                </c:pt>
                <c:pt idx="5">
                  <c:v>550</c:v>
                </c:pt>
                <c:pt idx="6">
                  <c:v>600</c:v>
                </c:pt>
                <c:pt idx="7">
                  <c:v>651</c:v>
                </c:pt>
                <c:pt idx="8">
                  <c:v>686</c:v>
                </c:pt>
                <c:pt idx="9">
                  <c:v>738</c:v>
                </c:pt>
                <c:pt idx="10">
                  <c:v>784</c:v>
                </c:pt>
                <c:pt idx="11">
                  <c:v>828</c:v>
                </c:pt>
                <c:pt idx="12">
                  <c:v>876</c:v>
                </c:pt>
                <c:pt idx="13">
                  <c:v>918</c:v>
                </c:pt>
                <c:pt idx="14">
                  <c:v>958</c:v>
                </c:pt>
                <c:pt idx="15">
                  <c:v>993</c:v>
                </c:pt>
                <c:pt idx="16">
                  <c:v>1024</c:v>
                </c:pt>
                <c:pt idx="17">
                  <c:v>1065</c:v>
                </c:pt>
                <c:pt idx="18">
                  <c:v>1093</c:v>
                </c:pt>
              </c:numCache>
            </c:numRef>
          </c:xVal>
          <c:yVal>
            <c:numRef>
              <c:f>'Skew Factor (2)'!$G$78:$G$96</c:f>
              <c:numCache>
                <c:formatCode>General</c:formatCode>
                <c:ptCount val="19"/>
                <c:pt idx="0">
                  <c:v>-5.414093445102898E-2</c:v>
                </c:pt>
                <c:pt idx="1">
                  <c:v>-4.2044430042649558E-2</c:v>
                </c:pt>
                <c:pt idx="2">
                  <c:v>-3.415098737128474E-2</c:v>
                </c:pt>
                <c:pt idx="3">
                  <c:v>-2.7803799319661648E-2</c:v>
                </c:pt>
                <c:pt idx="4">
                  <c:v>-2.4208921318846947E-2</c:v>
                </c:pt>
                <c:pt idx="5">
                  <c:v>-2.0919001279676622E-2</c:v>
                </c:pt>
                <c:pt idx="6">
                  <c:v>-1.8661579673411623E-2</c:v>
                </c:pt>
                <c:pt idx="7">
                  <c:v>-1.6725721819157921E-2</c:v>
                </c:pt>
                <c:pt idx="8">
                  <c:v>-1.5422655983231254E-2</c:v>
                </c:pt>
                <c:pt idx="9">
                  <c:v>-1.3917939166289254E-2</c:v>
                </c:pt>
                <c:pt idx="10">
                  <c:v>-1.2707826792023345E-2</c:v>
                </c:pt>
                <c:pt idx="11">
                  <c:v>-1.1659943605279149E-2</c:v>
                </c:pt>
                <c:pt idx="12">
                  <c:v>-1.0668870325794482E-2</c:v>
                </c:pt>
                <c:pt idx="13">
                  <c:v>-9.8446922719180804E-3</c:v>
                </c:pt>
                <c:pt idx="14">
                  <c:v>-9.111612323429677E-3</c:v>
                </c:pt>
                <c:pt idx="15">
                  <c:v>-8.479780167241149E-3</c:v>
                </c:pt>
                <c:pt idx="16">
                  <c:v>-7.921795709272747E-3</c:v>
                </c:pt>
                <c:pt idx="17">
                  <c:v>-7.3271510859343903E-3</c:v>
                </c:pt>
                <c:pt idx="18">
                  <c:v>-6.8571939677446996E-3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2-4B87-BD1B-B18820C5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(x &lt;= -600)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185518033606685"/>
                  <c:y val="-0.20356049264733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(2)'!$A$2:$A$14</c:f>
              <c:numCache>
                <c:formatCode>General</c:formatCode>
                <c:ptCount val="13"/>
                <c:pt idx="0">
                  <c:v>-872</c:v>
                </c:pt>
                <c:pt idx="1">
                  <c:v>-832</c:v>
                </c:pt>
                <c:pt idx="2">
                  <c:v>-770</c:v>
                </c:pt>
                <c:pt idx="3">
                  <c:v>-766</c:v>
                </c:pt>
                <c:pt idx="4">
                  <c:v>-717</c:v>
                </c:pt>
                <c:pt idx="5">
                  <c:v>-716</c:v>
                </c:pt>
                <c:pt idx="6">
                  <c:v>-708</c:v>
                </c:pt>
                <c:pt idx="7">
                  <c:v>-705</c:v>
                </c:pt>
                <c:pt idx="8">
                  <c:v>-675</c:v>
                </c:pt>
                <c:pt idx="9">
                  <c:v>-653</c:v>
                </c:pt>
                <c:pt idx="10">
                  <c:v>-596</c:v>
                </c:pt>
                <c:pt idx="11">
                  <c:v>-596</c:v>
                </c:pt>
                <c:pt idx="12">
                  <c:v>-593</c:v>
                </c:pt>
              </c:numCache>
            </c:numRef>
          </c:xVal>
          <c:yVal>
            <c:numRef>
              <c:f>'Data Regression (2)'!$B$2:$B$14</c:f>
              <c:numCache>
                <c:formatCode>General</c:formatCode>
                <c:ptCount val="13"/>
                <c:pt idx="0">
                  <c:v>4.1217313188331224E-2</c:v>
                </c:pt>
                <c:pt idx="1">
                  <c:v>4.2828118029386616E-2</c:v>
                </c:pt>
                <c:pt idx="2">
                  <c:v>3.1417528701590695E-2</c:v>
                </c:pt>
                <c:pt idx="3">
                  <c:v>4.6115523891219964E-2</c:v>
                </c:pt>
                <c:pt idx="4">
                  <c:v>3.330961534232868E-2</c:v>
                </c:pt>
                <c:pt idx="5">
                  <c:v>4.8905011733099614E-2</c:v>
                </c:pt>
                <c:pt idx="6">
                  <c:v>2.3222453531391008E-2</c:v>
                </c:pt>
                <c:pt idx="7">
                  <c:v>2.2883679716949875E-2</c:v>
                </c:pt>
                <c:pt idx="8">
                  <c:v>5.1418497038702458E-2</c:v>
                </c:pt>
                <c:pt idx="9">
                  <c:v>3.6101824350190652E-2</c:v>
                </c:pt>
                <c:pt idx="10">
                  <c:v>5.7716413760652667E-2</c:v>
                </c:pt>
                <c:pt idx="11">
                  <c:v>2.6551159900460562E-2</c:v>
                </c:pt>
                <c:pt idx="12">
                  <c:v>3.9234381789037653E-2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8-4D93-B877-B5F1339D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(positive)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4401212614027957E-2"/>
                  <c:y val="0.230992844579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(2)'!$A$42:$A$91</c:f>
              <c:numCache>
                <c:formatCode>General</c:formatCode>
                <c:ptCount val="50"/>
                <c:pt idx="0">
                  <c:v>6</c:v>
                </c:pt>
                <c:pt idx="1">
                  <c:v>7</c:v>
                </c:pt>
                <c:pt idx="2">
                  <c:v>32</c:v>
                </c:pt>
                <c:pt idx="3">
                  <c:v>44</c:v>
                </c:pt>
                <c:pt idx="4">
                  <c:v>80</c:v>
                </c:pt>
                <c:pt idx="5">
                  <c:v>83</c:v>
                </c:pt>
                <c:pt idx="7">
                  <c:v>112</c:v>
                </c:pt>
                <c:pt idx="8">
                  <c:v>148</c:v>
                </c:pt>
                <c:pt idx="9">
                  <c:v>181</c:v>
                </c:pt>
                <c:pt idx="13">
                  <c:v>209</c:v>
                </c:pt>
                <c:pt idx="14">
                  <c:v>239</c:v>
                </c:pt>
                <c:pt idx="15">
                  <c:v>272</c:v>
                </c:pt>
                <c:pt idx="20">
                  <c:v>290</c:v>
                </c:pt>
                <c:pt idx="21">
                  <c:v>303</c:v>
                </c:pt>
                <c:pt idx="22">
                  <c:v>338</c:v>
                </c:pt>
                <c:pt idx="23">
                  <c:v>364</c:v>
                </c:pt>
                <c:pt idx="24">
                  <c:v>387</c:v>
                </c:pt>
                <c:pt idx="25">
                  <c:v>424</c:v>
                </c:pt>
                <c:pt idx="26">
                  <c:v>436</c:v>
                </c:pt>
                <c:pt idx="27">
                  <c:v>461</c:v>
                </c:pt>
                <c:pt idx="28">
                  <c:v>488</c:v>
                </c:pt>
                <c:pt idx="29">
                  <c:v>501</c:v>
                </c:pt>
                <c:pt idx="30">
                  <c:v>536</c:v>
                </c:pt>
                <c:pt idx="31">
                  <c:v>550</c:v>
                </c:pt>
                <c:pt idx="32">
                  <c:v>580</c:v>
                </c:pt>
                <c:pt idx="33">
                  <c:v>600</c:v>
                </c:pt>
                <c:pt idx="34">
                  <c:v>613</c:v>
                </c:pt>
                <c:pt idx="35">
                  <c:v>646</c:v>
                </c:pt>
                <c:pt idx="36">
                  <c:v>651</c:v>
                </c:pt>
                <c:pt idx="37">
                  <c:v>685</c:v>
                </c:pt>
                <c:pt idx="38">
                  <c:v>686</c:v>
                </c:pt>
                <c:pt idx="39">
                  <c:v>719</c:v>
                </c:pt>
                <c:pt idx="40">
                  <c:v>738</c:v>
                </c:pt>
                <c:pt idx="41">
                  <c:v>784</c:v>
                </c:pt>
                <c:pt idx="42">
                  <c:v>828</c:v>
                </c:pt>
                <c:pt idx="43">
                  <c:v>876</c:v>
                </c:pt>
                <c:pt idx="44">
                  <c:v>918</c:v>
                </c:pt>
                <c:pt idx="45">
                  <c:v>958</c:v>
                </c:pt>
                <c:pt idx="46">
                  <c:v>993</c:v>
                </c:pt>
                <c:pt idx="47">
                  <c:v>1024</c:v>
                </c:pt>
                <c:pt idx="48">
                  <c:v>1065</c:v>
                </c:pt>
                <c:pt idx="49">
                  <c:v>1093</c:v>
                </c:pt>
              </c:numCache>
            </c:numRef>
          </c:xVal>
          <c:yVal>
            <c:numRef>
              <c:f>'Data Regression (2)'!$B$42:$B$91</c:f>
              <c:numCache>
                <c:formatCode>General</c:formatCode>
                <c:ptCount val="50"/>
                <c:pt idx="0">
                  <c:v>-5.013323667416107</c:v>
                </c:pt>
                <c:pt idx="1">
                  <c:v>-1.9962105574319267</c:v>
                </c:pt>
                <c:pt idx="2">
                  <c:v>-0.63065498134836395</c:v>
                </c:pt>
                <c:pt idx="3">
                  <c:v>-0.67662361601639709</c:v>
                </c:pt>
                <c:pt idx="4">
                  <c:v>-0.36828670256182877</c:v>
                </c:pt>
                <c:pt idx="5">
                  <c:v>-0.23942718678762023</c:v>
                </c:pt>
                <c:pt idx="7">
                  <c:v>-0.26030744022474228</c:v>
                </c:pt>
                <c:pt idx="8">
                  <c:v>-0.19490493517159438</c:v>
                </c:pt>
                <c:pt idx="9">
                  <c:v>-0.15766534533492155</c:v>
                </c:pt>
                <c:pt idx="13">
                  <c:v>-0.13506662490835231</c:v>
                </c:pt>
                <c:pt idx="14">
                  <c:v>-0.11682184814255424</c:v>
                </c:pt>
                <c:pt idx="15">
                  <c:v>-0.10151440737608564</c:v>
                </c:pt>
                <c:pt idx="20">
                  <c:v>-6.4270499669902781E-2</c:v>
                </c:pt>
                <c:pt idx="21">
                  <c:v>-4.2044430042649558E-2</c:v>
                </c:pt>
                <c:pt idx="22">
                  <c:v>-5.4230597646439761E-2</c:v>
                </c:pt>
                <c:pt idx="23">
                  <c:v>-3.415098737128474E-2</c:v>
                </c:pt>
                <c:pt idx="24">
                  <c:v>-4.6567026110391395E-2</c:v>
                </c:pt>
                <c:pt idx="25">
                  <c:v>-4.1775792936194107E-2</c:v>
                </c:pt>
                <c:pt idx="26">
                  <c:v>-2.7803799319661648E-2</c:v>
                </c:pt>
                <c:pt idx="27">
                  <c:v>-3.7753651421195522E-2</c:v>
                </c:pt>
                <c:pt idx="28">
                  <c:v>-2.4208921318846947E-2</c:v>
                </c:pt>
                <c:pt idx="29">
                  <c:v>-3.4123613583624687E-2</c:v>
                </c:pt>
                <c:pt idx="30">
                  <c:v>-3.1319827435859697E-2</c:v>
                </c:pt>
                <c:pt idx="31">
                  <c:v>-2.0919001279676622E-2</c:v>
                </c:pt>
                <c:pt idx="32">
                  <c:v>-2.8411938975595914E-2</c:v>
                </c:pt>
                <c:pt idx="33">
                  <c:v>-1.8661579673411623E-2</c:v>
                </c:pt>
                <c:pt idx="34">
                  <c:v>-2.6379154496036644E-2</c:v>
                </c:pt>
                <c:pt idx="35">
                  <c:v>-2.4554053879714075E-2</c:v>
                </c:pt>
                <c:pt idx="36">
                  <c:v>-1.6725721819157921E-2</c:v>
                </c:pt>
                <c:pt idx="37">
                  <c:v>-2.27057166518542E-2</c:v>
                </c:pt>
                <c:pt idx="38">
                  <c:v>-1.5422655983231254E-2</c:v>
                </c:pt>
                <c:pt idx="39">
                  <c:v>-2.1202938813275323E-2</c:v>
                </c:pt>
                <c:pt idx="40">
                  <c:v>-1.3917939166289254E-2</c:v>
                </c:pt>
                <c:pt idx="41">
                  <c:v>-1.2707826792023345E-2</c:v>
                </c:pt>
                <c:pt idx="42">
                  <c:v>-1.1659943605279149E-2</c:v>
                </c:pt>
                <c:pt idx="43">
                  <c:v>-1.0668870325794482E-2</c:v>
                </c:pt>
                <c:pt idx="44">
                  <c:v>-9.8446922719180804E-3</c:v>
                </c:pt>
                <c:pt idx="45">
                  <c:v>-9.111612323429677E-3</c:v>
                </c:pt>
                <c:pt idx="46">
                  <c:v>-8.479780167241149E-3</c:v>
                </c:pt>
                <c:pt idx="47">
                  <c:v>-7.921795709272747E-3</c:v>
                </c:pt>
                <c:pt idx="48">
                  <c:v>-7.3271510859343903E-3</c:v>
                </c:pt>
                <c:pt idx="49">
                  <c:v>-6.8571939677446996E-3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E-4C49-8C09-3FA774FE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(-600 &lt;= x &lt;= -400)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(2)'!$A$15:$A$23</c:f>
              <c:numCache>
                <c:formatCode>General</c:formatCode>
                <c:ptCount val="9"/>
                <c:pt idx="0">
                  <c:v>-548</c:v>
                </c:pt>
                <c:pt idx="1">
                  <c:v>-510</c:v>
                </c:pt>
                <c:pt idx="2">
                  <c:v>-503</c:v>
                </c:pt>
                <c:pt idx="3">
                  <c:v>-464</c:v>
                </c:pt>
                <c:pt idx="4">
                  <c:v>-452</c:v>
                </c:pt>
                <c:pt idx="5">
                  <c:v>-425</c:v>
                </c:pt>
                <c:pt idx="6">
                  <c:v>-418</c:v>
                </c:pt>
                <c:pt idx="7">
                  <c:v>-404</c:v>
                </c:pt>
                <c:pt idx="8">
                  <c:v>-403</c:v>
                </c:pt>
              </c:numCache>
            </c:numRef>
          </c:xVal>
          <c:yVal>
            <c:numRef>
              <c:f>'Data Regression (2)'!$B$15:$B$23</c:f>
              <c:numCache>
                <c:formatCode>General</c:formatCode>
                <c:ptCount val="9"/>
                <c:pt idx="0">
                  <c:v>6.2208904564915742E-2</c:v>
                </c:pt>
                <c:pt idx="1">
                  <c:v>6.6239170199605207E-2</c:v>
                </c:pt>
                <c:pt idx="2">
                  <c:v>4.5641124256708077E-2</c:v>
                </c:pt>
                <c:pt idx="3">
                  <c:v>7.2141107547464403E-2</c:v>
                </c:pt>
                <c:pt idx="4">
                  <c:v>5.0108368587055287E-2</c:v>
                </c:pt>
                <c:pt idx="5">
                  <c:v>5.2565834591938407E-2</c:v>
                </c:pt>
                <c:pt idx="6">
                  <c:v>3.6381544261062583E-2</c:v>
                </c:pt>
                <c:pt idx="7">
                  <c:v>8.2091512381802775E-2</c:v>
                </c:pt>
                <c:pt idx="8">
                  <c:v>3.850121191290156E-2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1-427B-BD76-C8F79E6A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(negative - full)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(2)'!$A$2:$A$41</c:f>
              <c:numCache>
                <c:formatCode>General</c:formatCode>
                <c:ptCount val="40"/>
                <c:pt idx="0">
                  <c:v>-872</c:v>
                </c:pt>
                <c:pt idx="1">
                  <c:v>-832</c:v>
                </c:pt>
                <c:pt idx="2">
                  <c:v>-770</c:v>
                </c:pt>
                <c:pt idx="3">
                  <c:v>-766</c:v>
                </c:pt>
                <c:pt idx="4">
                  <c:v>-717</c:v>
                </c:pt>
                <c:pt idx="5">
                  <c:v>-716</c:v>
                </c:pt>
                <c:pt idx="6">
                  <c:v>-708</c:v>
                </c:pt>
                <c:pt idx="7">
                  <c:v>-705</c:v>
                </c:pt>
                <c:pt idx="8">
                  <c:v>-675</c:v>
                </c:pt>
                <c:pt idx="9">
                  <c:v>-653</c:v>
                </c:pt>
                <c:pt idx="10">
                  <c:v>-596</c:v>
                </c:pt>
                <c:pt idx="11">
                  <c:v>-596</c:v>
                </c:pt>
                <c:pt idx="12">
                  <c:v>-593</c:v>
                </c:pt>
                <c:pt idx="13">
                  <c:v>-548</c:v>
                </c:pt>
                <c:pt idx="14">
                  <c:v>-510</c:v>
                </c:pt>
                <c:pt idx="15">
                  <c:v>-503</c:v>
                </c:pt>
                <c:pt idx="16">
                  <c:v>-464</c:v>
                </c:pt>
                <c:pt idx="17">
                  <c:v>-452</c:v>
                </c:pt>
                <c:pt idx="18">
                  <c:v>-425</c:v>
                </c:pt>
                <c:pt idx="19">
                  <c:v>-418</c:v>
                </c:pt>
                <c:pt idx="20">
                  <c:v>-404</c:v>
                </c:pt>
                <c:pt idx="21">
                  <c:v>-403</c:v>
                </c:pt>
                <c:pt idx="22">
                  <c:v>-354</c:v>
                </c:pt>
                <c:pt idx="23">
                  <c:v>-339</c:v>
                </c:pt>
                <c:pt idx="24">
                  <c:v>-300</c:v>
                </c:pt>
                <c:pt idx="25">
                  <c:v>-262</c:v>
                </c:pt>
                <c:pt idx="26">
                  <c:v>-261</c:v>
                </c:pt>
                <c:pt idx="27">
                  <c:v>-249</c:v>
                </c:pt>
                <c:pt idx="28">
                  <c:v>-221</c:v>
                </c:pt>
                <c:pt idx="29">
                  <c:v>-197</c:v>
                </c:pt>
                <c:pt idx="30">
                  <c:v>-184</c:v>
                </c:pt>
                <c:pt idx="31">
                  <c:v>-174</c:v>
                </c:pt>
                <c:pt idx="32">
                  <c:v>-143</c:v>
                </c:pt>
                <c:pt idx="33">
                  <c:v>-124</c:v>
                </c:pt>
                <c:pt idx="34">
                  <c:v>-117</c:v>
                </c:pt>
                <c:pt idx="35">
                  <c:v>-100</c:v>
                </c:pt>
                <c:pt idx="36">
                  <c:v>-99</c:v>
                </c:pt>
                <c:pt idx="37">
                  <c:v>-67</c:v>
                </c:pt>
                <c:pt idx="38">
                  <c:v>-27</c:v>
                </c:pt>
                <c:pt idx="39">
                  <c:v>-22</c:v>
                </c:pt>
              </c:numCache>
            </c:numRef>
          </c:xVal>
          <c:yVal>
            <c:numRef>
              <c:f>'Data Regression (2)'!$B$2:$B$41</c:f>
              <c:numCache>
                <c:formatCode>General</c:formatCode>
                <c:ptCount val="40"/>
                <c:pt idx="0">
                  <c:v>4.1217313188331224E-2</c:v>
                </c:pt>
                <c:pt idx="1">
                  <c:v>4.2828118029386616E-2</c:v>
                </c:pt>
                <c:pt idx="2">
                  <c:v>3.1417528701590695E-2</c:v>
                </c:pt>
                <c:pt idx="3">
                  <c:v>4.6115523891219964E-2</c:v>
                </c:pt>
                <c:pt idx="4">
                  <c:v>3.330961534232868E-2</c:v>
                </c:pt>
                <c:pt idx="5">
                  <c:v>4.8905011733099614E-2</c:v>
                </c:pt>
                <c:pt idx="6">
                  <c:v>2.3222453531391008E-2</c:v>
                </c:pt>
                <c:pt idx="7">
                  <c:v>2.2883679716949875E-2</c:v>
                </c:pt>
                <c:pt idx="8">
                  <c:v>5.1418497038702458E-2</c:v>
                </c:pt>
                <c:pt idx="9">
                  <c:v>3.6101824350190652E-2</c:v>
                </c:pt>
                <c:pt idx="10">
                  <c:v>5.7716413760652667E-2</c:v>
                </c:pt>
                <c:pt idx="11">
                  <c:v>2.6551159900460562E-2</c:v>
                </c:pt>
                <c:pt idx="12">
                  <c:v>3.9234381789037653E-2</c:v>
                </c:pt>
                <c:pt idx="13">
                  <c:v>6.2208904564915742E-2</c:v>
                </c:pt>
                <c:pt idx="14">
                  <c:v>6.6239170199605207E-2</c:v>
                </c:pt>
                <c:pt idx="15">
                  <c:v>4.5641124256708077E-2</c:v>
                </c:pt>
                <c:pt idx="16">
                  <c:v>7.2141107547464403E-2</c:v>
                </c:pt>
                <c:pt idx="17">
                  <c:v>5.0108368587055287E-2</c:v>
                </c:pt>
                <c:pt idx="18">
                  <c:v>5.2565834591938407E-2</c:v>
                </c:pt>
                <c:pt idx="19">
                  <c:v>3.6381544261062583E-2</c:v>
                </c:pt>
                <c:pt idx="20">
                  <c:v>8.2091512381802775E-2</c:v>
                </c:pt>
                <c:pt idx="21">
                  <c:v>3.850121191290156E-2</c:v>
                </c:pt>
                <c:pt idx="22">
                  <c:v>9.2814881645404385E-2</c:v>
                </c:pt>
                <c:pt idx="23">
                  <c:v>6.4991082011205473E-2</c:v>
                </c:pt>
                <c:pt idx="24">
                  <c:v>0.1084932173423266</c:v>
                </c:pt>
                <c:pt idx="25">
                  <c:v>5.6866345806675545E-2</c:v>
                </c:pt>
                <c:pt idx="26">
                  <c:v>0.12352284407250122</c:v>
                </c:pt>
                <c:pt idx="27">
                  <c:v>8.7242867076399555E-2</c:v>
                </c:pt>
                <c:pt idx="28">
                  <c:v>0.14448397919976311</c:v>
                </c:pt>
                <c:pt idx="29">
                  <c:v>7.4063348738953413E-2</c:v>
                </c:pt>
                <c:pt idx="30">
                  <c:v>0.11638571196874085</c:v>
                </c:pt>
                <c:pt idx="31">
                  <c:v>0.18173825576650851</c:v>
                </c:pt>
                <c:pt idx="32">
                  <c:v>0.21897869652865254</c:v>
                </c:pt>
                <c:pt idx="33">
                  <c:v>0.1151772322725698</c:v>
                </c:pt>
                <c:pt idx="34">
                  <c:v>0.18039716326900129</c:v>
                </c:pt>
                <c:pt idx="35">
                  <c:v>0.20797965202697985</c:v>
                </c:pt>
                <c:pt idx="36">
                  <c:v>0.31318637074567818</c:v>
                </c:pt>
                <c:pt idx="37">
                  <c:v>0.45816340006040263</c:v>
                </c:pt>
                <c:pt idx="38">
                  <c:v>1.1254979594174743</c:v>
                </c:pt>
                <c:pt idx="39">
                  <c:v>0.93133919558740075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A-411A-A62B-979A6C85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(-400 &lt;= x &lt;= -250)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(2)'!$A$22:$A$29</c:f>
              <c:numCache>
                <c:formatCode>General</c:formatCode>
                <c:ptCount val="8"/>
                <c:pt idx="0">
                  <c:v>-404</c:v>
                </c:pt>
                <c:pt idx="1">
                  <c:v>-403</c:v>
                </c:pt>
                <c:pt idx="2">
                  <c:v>-354</c:v>
                </c:pt>
                <c:pt idx="3">
                  <c:v>-339</c:v>
                </c:pt>
                <c:pt idx="4">
                  <c:v>-300</c:v>
                </c:pt>
                <c:pt idx="5">
                  <c:v>-262</c:v>
                </c:pt>
                <c:pt idx="6">
                  <c:v>-261</c:v>
                </c:pt>
                <c:pt idx="7">
                  <c:v>-249</c:v>
                </c:pt>
              </c:numCache>
            </c:numRef>
          </c:xVal>
          <c:yVal>
            <c:numRef>
              <c:f>'Data Regression (2)'!$B$22:$B$29</c:f>
              <c:numCache>
                <c:formatCode>General</c:formatCode>
                <c:ptCount val="8"/>
                <c:pt idx="0">
                  <c:v>8.2091512381802775E-2</c:v>
                </c:pt>
                <c:pt idx="1">
                  <c:v>3.850121191290156E-2</c:v>
                </c:pt>
                <c:pt idx="2">
                  <c:v>9.2814881645404385E-2</c:v>
                </c:pt>
                <c:pt idx="3">
                  <c:v>6.4991082011205473E-2</c:v>
                </c:pt>
                <c:pt idx="4">
                  <c:v>0.1084932173423266</c:v>
                </c:pt>
                <c:pt idx="5">
                  <c:v>5.6866345806675545E-2</c:v>
                </c:pt>
                <c:pt idx="6">
                  <c:v>0.12352284407250122</c:v>
                </c:pt>
                <c:pt idx="7">
                  <c:v>8.7242867076399555E-2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B90-B068-9995E024F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(-250 &lt;= x &lt;= -200)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(2)'!$A$29:$A$31</c:f>
              <c:numCache>
                <c:formatCode>General</c:formatCode>
                <c:ptCount val="3"/>
                <c:pt idx="0">
                  <c:v>-249</c:v>
                </c:pt>
                <c:pt idx="1">
                  <c:v>-221</c:v>
                </c:pt>
                <c:pt idx="2">
                  <c:v>-197</c:v>
                </c:pt>
              </c:numCache>
            </c:numRef>
          </c:xVal>
          <c:yVal>
            <c:numRef>
              <c:f>'Data Regression (2)'!$B$29:$B$31</c:f>
              <c:numCache>
                <c:formatCode>General</c:formatCode>
                <c:ptCount val="3"/>
                <c:pt idx="0">
                  <c:v>8.7242867076399555E-2</c:v>
                </c:pt>
                <c:pt idx="1">
                  <c:v>0.14448397919976311</c:v>
                </c:pt>
                <c:pt idx="2">
                  <c:v>7.4063348738953413E-2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A-45C7-B865-77F75218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(negative) vs Skew Factor</a:t>
            </a:r>
          </a:p>
          <a:p>
            <a:pPr>
              <a:defRPr/>
            </a:pPr>
            <a:r>
              <a:rPr lang="en-US" baseline="0"/>
              <a:t>Tall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96677548088122"/>
                  <c:y val="-3.4923576040616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Factor'!$E$3:$E$14</c:f>
              <c:numCache>
                <c:formatCode>General</c:formatCode>
                <c:ptCount val="12"/>
                <c:pt idx="0">
                  <c:v>-747</c:v>
                </c:pt>
                <c:pt idx="1">
                  <c:v>-733</c:v>
                </c:pt>
                <c:pt idx="2">
                  <c:v>-627</c:v>
                </c:pt>
                <c:pt idx="3">
                  <c:v>-538</c:v>
                </c:pt>
                <c:pt idx="4">
                  <c:v>-501</c:v>
                </c:pt>
                <c:pt idx="5">
                  <c:v>-411</c:v>
                </c:pt>
                <c:pt idx="6">
                  <c:v>-367</c:v>
                </c:pt>
                <c:pt idx="7">
                  <c:v>-260</c:v>
                </c:pt>
                <c:pt idx="8">
                  <c:v>-211</c:v>
                </c:pt>
                <c:pt idx="9">
                  <c:v>-179</c:v>
                </c:pt>
                <c:pt idx="10">
                  <c:v>-93</c:v>
                </c:pt>
                <c:pt idx="11">
                  <c:v>-44</c:v>
                </c:pt>
              </c:numCache>
            </c:numRef>
          </c:xVal>
          <c:yVal>
            <c:numRef>
              <c:f>'Skew Factor'!$G$3:$G$14</c:f>
              <c:numCache>
                <c:formatCode>General</c:formatCode>
                <c:ptCount val="12"/>
                <c:pt idx="0">
                  <c:v>3.2384868942737392E-2</c:v>
                </c:pt>
                <c:pt idx="1">
                  <c:v>3.2582529604979073E-2</c:v>
                </c:pt>
                <c:pt idx="2">
                  <c:v>3.7598869698045448E-2</c:v>
                </c:pt>
                <c:pt idx="3">
                  <c:v>4.3245331600184622E-2</c:v>
                </c:pt>
                <c:pt idx="4">
                  <c:v>4.5823324353541237E-2</c:v>
                </c:pt>
                <c:pt idx="5">
                  <c:v>5.5107013628586353E-2</c:v>
                </c:pt>
                <c:pt idx="6">
                  <c:v>6.0873241693661644E-2</c:v>
                </c:pt>
                <c:pt idx="7">
                  <c:v>8.4738372314610219E-2</c:v>
                </c:pt>
                <c:pt idx="8">
                  <c:v>0.10295485261622507</c:v>
                </c:pt>
                <c:pt idx="9">
                  <c:v>0.11963670950976714</c:v>
                </c:pt>
                <c:pt idx="10">
                  <c:v>0.22695126991906614</c:v>
                </c:pt>
                <c:pt idx="11">
                  <c:v>0.4726810273340451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C-44EF-BA8D-A9F693F4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(-200 &lt;= x &lt;= -150)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(2)'!$A$31:$A$34</c:f>
              <c:numCache>
                <c:formatCode>General</c:formatCode>
                <c:ptCount val="4"/>
                <c:pt idx="0">
                  <c:v>-197</c:v>
                </c:pt>
                <c:pt idx="1">
                  <c:v>-184</c:v>
                </c:pt>
                <c:pt idx="2">
                  <c:v>-174</c:v>
                </c:pt>
                <c:pt idx="3">
                  <c:v>-143</c:v>
                </c:pt>
              </c:numCache>
            </c:numRef>
          </c:xVal>
          <c:yVal>
            <c:numRef>
              <c:f>'Data Regression (2)'!$B$31:$B$34</c:f>
              <c:numCache>
                <c:formatCode>General</c:formatCode>
                <c:ptCount val="4"/>
                <c:pt idx="0">
                  <c:v>7.4063348738953413E-2</c:v>
                </c:pt>
                <c:pt idx="1">
                  <c:v>0.11638571196874085</c:v>
                </c:pt>
                <c:pt idx="2">
                  <c:v>0.18173825576650851</c:v>
                </c:pt>
                <c:pt idx="3">
                  <c:v>0.21897869652865254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145-913D-85A43232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(-150 &lt;= x &lt;= -100)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48691429294698"/>
                  <c:y val="4.101316601839167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(2)'!$A$35:$A$38</c:f>
              <c:numCache>
                <c:formatCode>General</c:formatCode>
                <c:ptCount val="4"/>
                <c:pt idx="0">
                  <c:v>-124</c:v>
                </c:pt>
                <c:pt idx="1">
                  <c:v>-117</c:v>
                </c:pt>
                <c:pt idx="2">
                  <c:v>-100</c:v>
                </c:pt>
                <c:pt idx="3">
                  <c:v>-99</c:v>
                </c:pt>
              </c:numCache>
            </c:numRef>
          </c:xVal>
          <c:yVal>
            <c:numRef>
              <c:f>'Data Regression (2)'!$B$35:$B$38</c:f>
              <c:numCache>
                <c:formatCode>General</c:formatCode>
                <c:ptCount val="4"/>
                <c:pt idx="0">
                  <c:v>0.1151772322725698</c:v>
                </c:pt>
                <c:pt idx="1">
                  <c:v>0.18039716326900129</c:v>
                </c:pt>
                <c:pt idx="2">
                  <c:v>0.20797965202697985</c:v>
                </c:pt>
                <c:pt idx="3">
                  <c:v>0.31318637074567818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C-4CBD-A045-CCB0367E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(-100 &lt;= x &lt;= -50)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34949581946976"/>
                  <c:y val="4.07975388579940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(2)'!$A$37:$A$40</c:f>
              <c:numCache>
                <c:formatCode>General</c:formatCode>
                <c:ptCount val="4"/>
                <c:pt idx="0">
                  <c:v>-100</c:v>
                </c:pt>
                <c:pt idx="1">
                  <c:v>-99</c:v>
                </c:pt>
                <c:pt idx="2">
                  <c:v>-67</c:v>
                </c:pt>
                <c:pt idx="3">
                  <c:v>-27</c:v>
                </c:pt>
              </c:numCache>
            </c:numRef>
          </c:xVal>
          <c:yVal>
            <c:numRef>
              <c:f>'Data Regression (2)'!$B$37:$B$40</c:f>
              <c:numCache>
                <c:formatCode>General</c:formatCode>
                <c:ptCount val="4"/>
                <c:pt idx="0">
                  <c:v>0.20797965202697985</c:v>
                </c:pt>
                <c:pt idx="1">
                  <c:v>0.31318637074567818</c:v>
                </c:pt>
                <c:pt idx="2">
                  <c:v>0.45816340006040263</c:v>
                </c:pt>
                <c:pt idx="3">
                  <c:v>1.1254979594174743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5DB-8E17-40244B42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(-50 &lt;= x &lt;= -10)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253095570979"/>
                  <c:y val="0.1773295764334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(2)'!$A$39:$A$41</c:f>
              <c:numCache>
                <c:formatCode>General</c:formatCode>
                <c:ptCount val="3"/>
                <c:pt idx="0">
                  <c:v>-67</c:v>
                </c:pt>
                <c:pt idx="1">
                  <c:v>-27</c:v>
                </c:pt>
                <c:pt idx="2">
                  <c:v>-22</c:v>
                </c:pt>
              </c:numCache>
            </c:numRef>
          </c:xVal>
          <c:yVal>
            <c:numRef>
              <c:f>'Data Regression (2)'!$B$39:$B$41</c:f>
              <c:numCache>
                <c:formatCode>General</c:formatCode>
                <c:ptCount val="3"/>
                <c:pt idx="0">
                  <c:v>0.45816340006040263</c:v>
                </c:pt>
                <c:pt idx="1">
                  <c:v>1.1254979594174743</c:v>
                </c:pt>
                <c:pt idx="2">
                  <c:v>0.93133919558740075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9-4AD5-9515-C4BE9C35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(x &gt;= 700)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185518033606685"/>
                  <c:y val="-0.20356049264733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39284448330457"/>
                  <c:y val="1.59919689454199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(2)'!$A$82:$A$91</c:f>
              <c:numCache>
                <c:formatCode>General</c:formatCode>
                <c:ptCount val="10"/>
                <c:pt idx="0">
                  <c:v>738</c:v>
                </c:pt>
                <c:pt idx="1">
                  <c:v>784</c:v>
                </c:pt>
                <c:pt idx="2">
                  <c:v>828</c:v>
                </c:pt>
                <c:pt idx="3">
                  <c:v>876</c:v>
                </c:pt>
                <c:pt idx="4">
                  <c:v>918</c:v>
                </c:pt>
                <c:pt idx="5">
                  <c:v>958</c:v>
                </c:pt>
                <c:pt idx="6">
                  <c:v>993</c:v>
                </c:pt>
                <c:pt idx="7">
                  <c:v>1024</c:v>
                </c:pt>
                <c:pt idx="8">
                  <c:v>1065</c:v>
                </c:pt>
                <c:pt idx="9">
                  <c:v>1093</c:v>
                </c:pt>
              </c:numCache>
            </c:numRef>
          </c:xVal>
          <c:yVal>
            <c:numRef>
              <c:f>'Data Regression (2)'!$B$82:$B$91</c:f>
              <c:numCache>
                <c:formatCode>General</c:formatCode>
                <c:ptCount val="10"/>
                <c:pt idx="0">
                  <c:v>-1.3917939166289254E-2</c:v>
                </c:pt>
                <c:pt idx="1">
                  <c:v>-1.2707826792023345E-2</c:v>
                </c:pt>
                <c:pt idx="2">
                  <c:v>-1.1659943605279149E-2</c:v>
                </c:pt>
                <c:pt idx="3">
                  <c:v>-1.0668870325794482E-2</c:v>
                </c:pt>
                <c:pt idx="4">
                  <c:v>-9.8446922719180804E-3</c:v>
                </c:pt>
                <c:pt idx="5">
                  <c:v>-9.111612323429677E-3</c:v>
                </c:pt>
                <c:pt idx="6">
                  <c:v>-8.479780167241149E-3</c:v>
                </c:pt>
                <c:pt idx="7">
                  <c:v>-7.921795709272747E-3</c:v>
                </c:pt>
                <c:pt idx="8">
                  <c:v>-7.3271510859343903E-3</c:v>
                </c:pt>
                <c:pt idx="9">
                  <c:v>-6.8571939677446996E-3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D-413F-A975-683C3B5A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(600 &lt;= x &lt; 700)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185518033606685"/>
                  <c:y val="-0.20356049264733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73358588383282"/>
                  <c:y val="-0.11276749176400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(2)'!$A$75:$A$81</c:f>
              <c:numCache>
                <c:formatCode>General</c:formatCode>
                <c:ptCount val="7"/>
                <c:pt idx="0">
                  <c:v>600</c:v>
                </c:pt>
                <c:pt idx="1">
                  <c:v>613</c:v>
                </c:pt>
                <c:pt idx="2">
                  <c:v>646</c:v>
                </c:pt>
                <c:pt idx="3">
                  <c:v>651</c:v>
                </c:pt>
                <c:pt idx="4">
                  <c:v>685</c:v>
                </c:pt>
                <c:pt idx="5">
                  <c:v>686</c:v>
                </c:pt>
                <c:pt idx="6">
                  <c:v>719</c:v>
                </c:pt>
              </c:numCache>
            </c:numRef>
          </c:xVal>
          <c:yVal>
            <c:numRef>
              <c:f>'Data Regression (2)'!$B$75:$B$81</c:f>
              <c:numCache>
                <c:formatCode>General</c:formatCode>
                <c:ptCount val="7"/>
                <c:pt idx="0">
                  <c:v>-1.8661579673411623E-2</c:v>
                </c:pt>
                <c:pt idx="1">
                  <c:v>-2.6379154496036644E-2</c:v>
                </c:pt>
                <c:pt idx="2">
                  <c:v>-2.4554053879714075E-2</c:v>
                </c:pt>
                <c:pt idx="3">
                  <c:v>-1.6725721819157921E-2</c:v>
                </c:pt>
                <c:pt idx="4">
                  <c:v>-2.27057166518542E-2</c:v>
                </c:pt>
                <c:pt idx="5">
                  <c:v>-1.5422655983231254E-2</c:v>
                </c:pt>
                <c:pt idx="6">
                  <c:v>-2.1202938813275323E-2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6-44A3-B84A-45B0F56D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(500 &lt;= x &lt; 600)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(2)'!$A$71:$A$75</c:f>
              <c:numCache>
                <c:formatCode>General</c:formatCode>
                <c:ptCount val="5"/>
                <c:pt idx="0">
                  <c:v>501</c:v>
                </c:pt>
                <c:pt idx="1">
                  <c:v>536</c:v>
                </c:pt>
                <c:pt idx="2">
                  <c:v>550</c:v>
                </c:pt>
                <c:pt idx="3">
                  <c:v>580</c:v>
                </c:pt>
                <c:pt idx="4">
                  <c:v>600</c:v>
                </c:pt>
              </c:numCache>
            </c:numRef>
          </c:xVal>
          <c:yVal>
            <c:numRef>
              <c:f>'Data Regression (2)'!$B$71:$B$75</c:f>
              <c:numCache>
                <c:formatCode>General</c:formatCode>
                <c:ptCount val="5"/>
                <c:pt idx="0">
                  <c:v>-3.4123613583624687E-2</c:v>
                </c:pt>
                <c:pt idx="1">
                  <c:v>-3.1319827435859697E-2</c:v>
                </c:pt>
                <c:pt idx="2">
                  <c:v>-2.0919001279676622E-2</c:v>
                </c:pt>
                <c:pt idx="3">
                  <c:v>-2.8411938975595914E-2</c:v>
                </c:pt>
                <c:pt idx="4">
                  <c:v>-1.8661579673411623E-2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3-4952-9352-E3D1C900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(400 &lt;= x &lt; 500)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(2)'!$A$67:$A$71</c:f>
              <c:numCache>
                <c:formatCode>General</c:formatCode>
                <c:ptCount val="5"/>
                <c:pt idx="0">
                  <c:v>424</c:v>
                </c:pt>
                <c:pt idx="1">
                  <c:v>436</c:v>
                </c:pt>
                <c:pt idx="2">
                  <c:v>461</c:v>
                </c:pt>
                <c:pt idx="3">
                  <c:v>488</c:v>
                </c:pt>
                <c:pt idx="4">
                  <c:v>501</c:v>
                </c:pt>
              </c:numCache>
            </c:numRef>
          </c:xVal>
          <c:yVal>
            <c:numRef>
              <c:f>'Data Regression (2)'!$B$67:$B$71</c:f>
              <c:numCache>
                <c:formatCode>General</c:formatCode>
                <c:ptCount val="5"/>
                <c:pt idx="0">
                  <c:v>-4.1775792936194107E-2</c:v>
                </c:pt>
                <c:pt idx="1">
                  <c:v>-2.7803799319661648E-2</c:v>
                </c:pt>
                <c:pt idx="2">
                  <c:v>-3.7753651421195522E-2</c:v>
                </c:pt>
                <c:pt idx="3">
                  <c:v>-2.4208921318846947E-2</c:v>
                </c:pt>
                <c:pt idx="4">
                  <c:v>-3.4123613583624687E-2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E-42D7-9D15-DEC429B1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(300 &lt;= x &lt; 400)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(2)'!$A$63:$A$66</c:f>
              <c:numCache>
                <c:formatCode>General</c:formatCode>
                <c:ptCount val="4"/>
                <c:pt idx="0">
                  <c:v>303</c:v>
                </c:pt>
                <c:pt idx="1">
                  <c:v>338</c:v>
                </c:pt>
                <c:pt idx="2">
                  <c:v>364</c:v>
                </c:pt>
                <c:pt idx="3">
                  <c:v>387</c:v>
                </c:pt>
              </c:numCache>
            </c:numRef>
          </c:xVal>
          <c:yVal>
            <c:numRef>
              <c:f>'Data Regression (2)'!$B$63:$B$66</c:f>
              <c:numCache>
                <c:formatCode>General</c:formatCode>
                <c:ptCount val="4"/>
                <c:pt idx="0">
                  <c:v>-4.2044430042649558E-2</c:v>
                </c:pt>
                <c:pt idx="1">
                  <c:v>-5.4230597646439761E-2</c:v>
                </c:pt>
                <c:pt idx="2">
                  <c:v>-3.415098737128474E-2</c:v>
                </c:pt>
                <c:pt idx="3">
                  <c:v>-4.6567026110391395E-2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0-4C29-8089-9B1D6983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(200 &lt;= x &lt; 300)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(2)'!$A$55:$A$57</c:f>
              <c:numCache>
                <c:formatCode>General</c:formatCode>
                <c:ptCount val="3"/>
                <c:pt idx="0">
                  <c:v>209</c:v>
                </c:pt>
                <c:pt idx="1">
                  <c:v>239</c:v>
                </c:pt>
                <c:pt idx="2">
                  <c:v>272</c:v>
                </c:pt>
              </c:numCache>
            </c:numRef>
          </c:xVal>
          <c:yVal>
            <c:numRef>
              <c:f>'Data Regression (2)'!$B$55:$B$57</c:f>
              <c:numCache>
                <c:formatCode>General</c:formatCode>
                <c:ptCount val="3"/>
                <c:pt idx="0">
                  <c:v>-0.13506662490835231</c:v>
                </c:pt>
                <c:pt idx="1">
                  <c:v>-0.11682184814255424</c:v>
                </c:pt>
                <c:pt idx="2">
                  <c:v>-0.10151440737608564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1-43E4-859A-3929B5AC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(negative)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930912196581159"/>
                  <c:y val="-7.208058021658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Factor'!$E$35:$E$49</c:f>
              <c:numCache>
                <c:formatCode>General</c:formatCode>
                <c:ptCount val="15"/>
                <c:pt idx="0">
                  <c:v>-911</c:v>
                </c:pt>
                <c:pt idx="1">
                  <c:v>-867</c:v>
                </c:pt>
                <c:pt idx="2">
                  <c:v>-820</c:v>
                </c:pt>
                <c:pt idx="3">
                  <c:v>-759</c:v>
                </c:pt>
                <c:pt idx="4">
                  <c:v>-709</c:v>
                </c:pt>
                <c:pt idx="5">
                  <c:v>-645</c:v>
                </c:pt>
                <c:pt idx="6">
                  <c:v>-612</c:v>
                </c:pt>
                <c:pt idx="7">
                  <c:v>-562</c:v>
                </c:pt>
                <c:pt idx="8">
                  <c:v>-502</c:v>
                </c:pt>
                <c:pt idx="9">
                  <c:v>-463</c:v>
                </c:pt>
                <c:pt idx="10">
                  <c:v>-402</c:v>
                </c:pt>
                <c:pt idx="11">
                  <c:v>-365</c:v>
                </c:pt>
                <c:pt idx="12">
                  <c:v>-321</c:v>
                </c:pt>
                <c:pt idx="13">
                  <c:v>-273</c:v>
                </c:pt>
                <c:pt idx="14">
                  <c:v>-228</c:v>
                </c:pt>
              </c:numCache>
            </c:numRef>
          </c:xVal>
          <c:yVal>
            <c:numRef>
              <c:f>'Skew Factor'!$G$35:$G$49</c:f>
              <c:numCache>
                <c:formatCode>General</c:formatCode>
                <c:ptCount val="15"/>
                <c:pt idx="0">
                  <c:v>3.9452795938775882E-2</c:v>
                </c:pt>
                <c:pt idx="1">
                  <c:v>4.1099185929007687E-2</c:v>
                </c:pt>
                <c:pt idx="2">
                  <c:v>4.3078647927651821E-2</c:v>
                </c:pt>
                <c:pt idx="3">
                  <c:v>4.6134372069696082E-2</c:v>
                </c:pt>
                <c:pt idx="4">
                  <c:v>4.8952729902854951E-2</c:v>
                </c:pt>
                <c:pt idx="5">
                  <c:v>5.3331755971083708E-2</c:v>
                </c:pt>
                <c:pt idx="6">
                  <c:v>5.5703398205185994E-2</c:v>
                </c:pt>
                <c:pt idx="7">
                  <c:v>6.0110279006759172E-2</c:v>
                </c:pt>
                <c:pt idx="8">
                  <c:v>6.6680226896461123E-2</c:v>
                </c:pt>
                <c:pt idx="9">
                  <c:v>7.1630606916303075E-2</c:v>
                </c:pt>
                <c:pt idx="10">
                  <c:v>8.173250771759491E-2</c:v>
                </c:pt>
                <c:pt idx="11">
                  <c:v>8.9172507404652004E-2</c:v>
                </c:pt>
                <c:pt idx="12">
                  <c:v>0.10043446200287481</c:v>
                </c:pt>
                <c:pt idx="13">
                  <c:v>0.11696322125695109</c:v>
                </c:pt>
                <c:pt idx="14">
                  <c:v>0.13869498466391439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210-B02D-7ADC4B65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(100 &lt;= x &lt; 200)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(2)'!$A$49:$A$51</c:f>
              <c:numCache>
                <c:formatCode>General</c:formatCode>
                <c:ptCount val="3"/>
                <c:pt idx="0">
                  <c:v>112</c:v>
                </c:pt>
                <c:pt idx="1">
                  <c:v>148</c:v>
                </c:pt>
                <c:pt idx="2">
                  <c:v>181</c:v>
                </c:pt>
              </c:numCache>
            </c:numRef>
          </c:xVal>
          <c:yVal>
            <c:numRef>
              <c:f>'Data Regression (2)'!$B$49:$B$51</c:f>
              <c:numCache>
                <c:formatCode>General</c:formatCode>
                <c:ptCount val="3"/>
                <c:pt idx="0">
                  <c:v>-0.26030744022474228</c:v>
                </c:pt>
                <c:pt idx="1">
                  <c:v>-0.19490493517159438</c:v>
                </c:pt>
                <c:pt idx="2">
                  <c:v>-0.15766534533492155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D-46B1-BBC7-B6B6C663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(50 &lt;= x &lt; 100)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19057080169634E-2"/>
                  <c:y val="-1.490216535993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(2)'!$A$45:$A$47</c:f>
              <c:numCache>
                <c:formatCode>General</c:formatCode>
                <c:ptCount val="3"/>
                <c:pt idx="0">
                  <c:v>44</c:v>
                </c:pt>
                <c:pt idx="1">
                  <c:v>80</c:v>
                </c:pt>
                <c:pt idx="2">
                  <c:v>83</c:v>
                </c:pt>
              </c:numCache>
            </c:numRef>
          </c:xVal>
          <c:yVal>
            <c:numRef>
              <c:f>'Data Regression (2)'!$B$45:$B$47</c:f>
              <c:numCache>
                <c:formatCode>General</c:formatCode>
                <c:ptCount val="3"/>
                <c:pt idx="0">
                  <c:v>-0.67662361601639709</c:v>
                </c:pt>
                <c:pt idx="1">
                  <c:v>-0.36828670256182877</c:v>
                </c:pt>
                <c:pt idx="2">
                  <c:v>-0.23942718678762023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0-4180-8745-330C5008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(10 &lt;= x &lt; 50)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19057080169634E-2"/>
                  <c:y val="-1.490216535993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(2)'!$A$44:$A$45</c:f>
              <c:numCache>
                <c:formatCode>General</c:formatCode>
                <c:ptCount val="2"/>
                <c:pt idx="0">
                  <c:v>32</c:v>
                </c:pt>
                <c:pt idx="1">
                  <c:v>44</c:v>
                </c:pt>
              </c:numCache>
            </c:numRef>
          </c:xVal>
          <c:yVal>
            <c:numRef>
              <c:f>'Data Regression (2)'!$B$44:$B$45</c:f>
              <c:numCache>
                <c:formatCode>General</c:formatCode>
                <c:ptCount val="2"/>
                <c:pt idx="0">
                  <c:v>-0.63065498134836395</c:v>
                </c:pt>
                <c:pt idx="1">
                  <c:v>-0.67662361601639709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CD6-92AF-EE208E90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(x &lt; 10)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19057080169634E-2"/>
                  <c:y val="-1.490216535993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(2)'!$A$42:$A$43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'Data Regression (2)'!$B$42:$B$43</c:f>
              <c:numCache>
                <c:formatCode>General</c:formatCode>
                <c:ptCount val="2"/>
                <c:pt idx="0">
                  <c:v>-5.013323667416107</c:v>
                </c:pt>
                <c:pt idx="1">
                  <c:v>-1.9962105574319267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2-4438-87FF-4E8D6550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(positive) vs Skew Factor</a:t>
            </a:r>
          </a:p>
          <a:p>
            <a:pPr>
              <a:defRPr/>
            </a:pPr>
            <a:r>
              <a:rPr lang="en-US" baseline="0"/>
              <a:t>Tall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0449703674046396E-2"/>
                  <c:y val="0.29164906920382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Factor'!$E$16:$E$32</c:f>
              <c:numCache>
                <c:formatCode>General</c:formatCode>
                <c:ptCount val="17"/>
                <c:pt idx="0">
                  <c:v>32</c:v>
                </c:pt>
                <c:pt idx="1">
                  <c:v>101</c:v>
                </c:pt>
                <c:pt idx="6">
                  <c:v>321</c:v>
                </c:pt>
                <c:pt idx="11">
                  <c:v>506</c:v>
                </c:pt>
                <c:pt idx="16">
                  <c:v>678</c:v>
                </c:pt>
              </c:numCache>
            </c:numRef>
          </c:xVal>
          <c:yVal>
            <c:numRef>
              <c:f>'Skew Factor'!$G$16:$G$20</c:f>
              <c:numCache>
                <c:formatCode>General</c:formatCode>
                <c:ptCount val="5"/>
                <c:pt idx="0">
                  <c:v>-0.63065498134836395</c:v>
                </c:pt>
                <c:pt idx="1">
                  <c:v>-0.19675699508289585</c:v>
                </c:pt>
                <c:pt idx="2">
                  <c:v>-6.0946895961362345E-2</c:v>
                </c:pt>
                <c:pt idx="3">
                  <c:v>-3.8054250402810554E-2</c:v>
                </c:pt>
                <c:pt idx="4">
                  <c:v>-2.7945350743432115E-2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9-4878-9E81-5C8CE3F6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(positive)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32227283392864"/>
                  <c:y val="0.13251892433939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Factor'!$E$51:$E$64</c:f>
              <c:numCache>
                <c:formatCode>General</c:formatCode>
                <c:ptCount val="14"/>
                <c:pt idx="3">
                  <c:v>-47</c:v>
                </c:pt>
                <c:pt idx="8">
                  <c:v>137</c:v>
                </c:pt>
                <c:pt idx="13">
                  <c:v>287</c:v>
                </c:pt>
              </c:numCache>
            </c:numRef>
          </c:xVal>
          <c:yVal>
            <c:numRef>
              <c:f>'Skew Factor'!$G$51:$G$52</c:f>
              <c:numCache>
                <c:formatCode>General</c:formatCode>
                <c:ptCount val="2"/>
                <c:pt idx="0">
                  <c:v>-0.22631715842205943</c:v>
                </c:pt>
                <c:pt idx="1">
                  <c:v>-0.10695800628587795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8-4F24-A8C7-F3B4EE07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(negative)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1514228083540901"/>
                  <c:y val="1.96517381904856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271425018848411"/>
                  <c:y val="-1.08142133499400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Regression'!$A$2:$A$27</c:f>
              <c:numCache>
                <c:formatCode>General</c:formatCode>
                <c:ptCount val="26"/>
                <c:pt idx="0">
                  <c:v>-911</c:v>
                </c:pt>
                <c:pt idx="1">
                  <c:v>-867</c:v>
                </c:pt>
                <c:pt idx="2">
                  <c:v>-820</c:v>
                </c:pt>
                <c:pt idx="3">
                  <c:v>-759</c:v>
                </c:pt>
                <c:pt idx="4">
                  <c:v>-747</c:v>
                </c:pt>
                <c:pt idx="5">
                  <c:v>-733</c:v>
                </c:pt>
                <c:pt idx="6">
                  <c:v>-709</c:v>
                </c:pt>
                <c:pt idx="7">
                  <c:v>-645</c:v>
                </c:pt>
                <c:pt idx="8">
                  <c:v>-627</c:v>
                </c:pt>
                <c:pt idx="9">
                  <c:v>-612</c:v>
                </c:pt>
                <c:pt idx="10">
                  <c:v>-562</c:v>
                </c:pt>
                <c:pt idx="11">
                  <c:v>-538</c:v>
                </c:pt>
                <c:pt idx="12">
                  <c:v>-502</c:v>
                </c:pt>
                <c:pt idx="13">
                  <c:v>-501</c:v>
                </c:pt>
                <c:pt idx="14">
                  <c:v>-463</c:v>
                </c:pt>
                <c:pt idx="15">
                  <c:v>-411</c:v>
                </c:pt>
                <c:pt idx="16">
                  <c:v>-402</c:v>
                </c:pt>
                <c:pt idx="17">
                  <c:v>-367</c:v>
                </c:pt>
                <c:pt idx="18">
                  <c:v>-365</c:v>
                </c:pt>
                <c:pt idx="19">
                  <c:v>-321</c:v>
                </c:pt>
                <c:pt idx="20">
                  <c:v>-273</c:v>
                </c:pt>
                <c:pt idx="21">
                  <c:v>-260</c:v>
                </c:pt>
                <c:pt idx="22">
                  <c:v>-228</c:v>
                </c:pt>
                <c:pt idx="23">
                  <c:v>-211</c:v>
                </c:pt>
                <c:pt idx="24">
                  <c:v>-179</c:v>
                </c:pt>
                <c:pt idx="25">
                  <c:v>-93</c:v>
                </c:pt>
              </c:numCache>
            </c:numRef>
          </c:xVal>
          <c:yVal>
            <c:numRef>
              <c:f>'Data Regression'!$B$2:$B$27</c:f>
              <c:numCache>
                <c:formatCode>General</c:formatCode>
                <c:ptCount val="26"/>
                <c:pt idx="0">
                  <c:v>3.9452795938775882E-2</c:v>
                </c:pt>
                <c:pt idx="1">
                  <c:v>4.1099185929007687E-2</c:v>
                </c:pt>
                <c:pt idx="2">
                  <c:v>4.3078647927651821E-2</c:v>
                </c:pt>
                <c:pt idx="3">
                  <c:v>4.6134372069696082E-2</c:v>
                </c:pt>
                <c:pt idx="4">
                  <c:v>3.2384868942737392E-2</c:v>
                </c:pt>
                <c:pt idx="5">
                  <c:v>3.2582529604979073E-2</c:v>
                </c:pt>
                <c:pt idx="6">
                  <c:v>4.8952729902854951E-2</c:v>
                </c:pt>
                <c:pt idx="7">
                  <c:v>5.3331755971083708E-2</c:v>
                </c:pt>
                <c:pt idx="8">
                  <c:v>3.7598869698045448E-2</c:v>
                </c:pt>
                <c:pt idx="9">
                  <c:v>5.5703398205185994E-2</c:v>
                </c:pt>
                <c:pt idx="10">
                  <c:v>6.0110279006759172E-2</c:v>
                </c:pt>
                <c:pt idx="11">
                  <c:v>4.3245331600184622E-2</c:v>
                </c:pt>
                <c:pt idx="12">
                  <c:v>6.6680226896461123E-2</c:v>
                </c:pt>
                <c:pt idx="13">
                  <c:v>4.5823324353541237E-2</c:v>
                </c:pt>
                <c:pt idx="14">
                  <c:v>7.1630606916303075E-2</c:v>
                </c:pt>
                <c:pt idx="15">
                  <c:v>5.5107013628586353E-2</c:v>
                </c:pt>
                <c:pt idx="16">
                  <c:v>8.173250771759491E-2</c:v>
                </c:pt>
                <c:pt idx="17">
                  <c:v>6.0873241693661644E-2</c:v>
                </c:pt>
                <c:pt idx="18">
                  <c:v>8.9172507404652004E-2</c:v>
                </c:pt>
                <c:pt idx="19">
                  <c:v>0.10043446200287481</c:v>
                </c:pt>
                <c:pt idx="20">
                  <c:v>0.11696322125695109</c:v>
                </c:pt>
                <c:pt idx="21">
                  <c:v>8.4738372314610219E-2</c:v>
                </c:pt>
                <c:pt idx="22">
                  <c:v>0.13869498466391439</c:v>
                </c:pt>
                <c:pt idx="23">
                  <c:v>0.10295485261622507</c:v>
                </c:pt>
                <c:pt idx="24">
                  <c:v>0.11963670950976714</c:v>
                </c:pt>
                <c:pt idx="25">
                  <c:v>0.22695126991906614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3A9-97CC-307F04EB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(positive)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4401212614027957E-2"/>
                  <c:y val="0.230992844579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Regression'!$A$31:$A$37</c:f>
              <c:numCache>
                <c:formatCode>General</c:formatCode>
                <c:ptCount val="7"/>
                <c:pt idx="0">
                  <c:v>32</c:v>
                </c:pt>
                <c:pt idx="1">
                  <c:v>101</c:v>
                </c:pt>
                <c:pt idx="2">
                  <c:v>137</c:v>
                </c:pt>
                <c:pt idx="3">
                  <c:v>287</c:v>
                </c:pt>
                <c:pt idx="4">
                  <c:v>321</c:v>
                </c:pt>
                <c:pt idx="5">
                  <c:v>506</c:v>
                </c:pt>
                <c:pt idx="6">
                  <c:v>678</c:v>
                </c:pt>
              </c:numCache>
            </c:numRef>
          </c:xVal>
          <c:yVal>
            <c:numRef>
              <c:f>'Data Regression'!$B$31:$B$37</c:f>
              <c:numCache>
                <c:formatCode>General</c:formatCode>
                <c:ptCount val="7"/>
                <c:pt idx="0">
                  <c:v>-0.63065498134836395</c:v>
                </c:pt>
                <c:pt idx="1">
                  <c:v>-0.19675699508289585</c:v>
                </c:pt>
                <c:pt idx="2">
                  <c:v>-0.20830239055197664</c:v>
                </c:pt>
                <c:pt idx="3">
                  <c:v>-9.4058930337090452E-2</c:v>
                </c:pt>
                <c:pt idx="4">
                  <c:v>-5.7102623066967728E-2</c:v>
                </c:pt>
                <c:pt idx="5">
                  <c:v>-3.3176734200831615E-2</c:v>
                </c:pt>
                <c:pt idx="6">
                  <c:v>-2.2485122428827369E-2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866-A88F-DDF86B1D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(negative) vs Skew Factor</a:t>
            </a:r>
          </a:p>
          <a:p>
            <a:pPr>
              <a:defRPr/>
            </a:pPr>
            <a:r>
              <a:rPr lang="en-US" baseline="0"/>
              <a:t>Tall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351944694684893"/>
                  <c:y val="-6.6441348798173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 (2)'!$F$3:$F$14</c:f>
              <c:numCache>
                <c:formatCode>General</c:formatCode>
                <c:ptCount val="12"/>
                <c:pt idx="0">
                  <c:v>-770</c:v>
                </c:pt>
                <c:pt idx="1">
                  <c:v>-717</c:v>
                </c:pt>
                <c:pt idx="2">
                  <c:v>-653</c:v>
                </c:pt>
                <c:pt idx="3">
                  <c:v>-593</c:v>
                </c:pt>
                <c:pt idx="4">
                  <c:v>-503</c:v>
                </c:pt>
                <c:pt idx="5">
                  <c:v>-452</c:v>
                </c:pt>
                <c:pt idx="6">
                  <c:v>-425</c:v>
                </c:pt>
                <c:pt idx="7">
                  <c:v>-339</c:v>
                </c:pt>
                <c:pt idx="8">
                  <c:v>-249</c:v>
                </c:pt>
                <c:pt idx="9">
                  <c:v>-184</c:v>
                </c:pt>
                <c:pt idx="10">
                  <c:v>-117</c:v>
                </c:pt>
                <c:pt idx="11">
                  <c:v>-100</c:v>
                </c:pt>
              </c:numCache>
            </c:numRef>
          </c:xVal>
          <c:yVal>
            <c:numRef>
              <c:f>'Skew Factor (2)'!$G$3:$G$14</c:f>
              <c:numCache>
                <c:formatCode>General</c:formatCode>
                <c:ptCount val="12"/>
                <c:pt idx="0">
                  <c:v>3.1417528701590695E-2</c:v>
                </c:pt>
                <c:pt idx="1">
                  <c:v>3.330961534232868E-2</c:v>
                </c:pt>
                <c:pt idx="2">
                  <c:v>3.6101824350190652E-2</c:v>
                </c:pt>
                <c:pt idx="3">
                  <c:v>3.9234381789037653E-2</c:v>
                </c:pt>
                <c:pt idx="4">
                  <c:v>4.5641124256708077E-2</c:v>
                </c:pt>
                <c:pt idx="5">
                  <c:v>5.0108368587055287E-2</c:v>
                </c:pt>
                <c:pt idx="6">
                  <c:v>5.2565834591938407E-2</c:v>
                </c:pt>
                <c:pt idx="7">
                  <c:v>6.4991082011205473E-2</c:v>
                </c:pt>
                <c:pt idx="8">
                  <c:v>8.7242867076399555E-2</c:v>
                </c:pt>
                <c:pt idx="9">
                  <c:v>0.11638571196874085</c:v>
                </c:pt>
                <c:pt idx="10">
                  <c:v>0.18039716326900129</c:v>
                </c:pt>
                <c:pt idx="11">
                  <c:v>0.20797965202697985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5-4423-8BF6-A9E40DF3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(negative)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930912196581159"/>
                  <c:y val="-7.208058021658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'Skew Factor (2)'!$F$35:$F$48</c:f>
              <c:numCache>
                <c:formatCode>General</c:formatCode>
                <c:ptCount val="14"/>
                <c:pt idx="0">
                  <c:v>-872</c:v>
                </c:pt>
                <c:pt idx="1">
                  <c:v>-832</c:v>
                </c:pt>
                <c:pt idx="2">
                  <c:v>-766</c:v>
                </c:pt>
                <c:pt idx="3">
                  <c:v>-716</c:v>
                </c:pt>
                <c:pt idx="4">
                  <c:v>-675</c:v>
                </c:pt>
                <c:pt idx="5">
                  <c:v>-596</c:v>
                </c:pt>
                <c:pt idx="6">
                  <c:v>-548</c:v>
                </c:pt>
                <c:pt idx="7">
                  <c:v>-510</c:v>
                </c:pt>
                <c:pt idx="8">
                  <c:v>-464</c:v>
                </c:pt>
                <c:pt idx="9">
                  <c:v>-404</c:v>
                </c:pt>
                <c:pt idx="10">
                  <c:v>-354</c:v>
                </c:pt>
                <c:pt idx="11">
                  <c:v>-300</c:v>
                </c:pt>
                <c:pt idx="12">
                  <c:v>-261</c:v>
                </c:pt>
                <c:pt idx="13">
                  <c:v>-221</c:v>
                </c:pt>
              </c:numCache>
            </c:numRef>
          </c:xVal>
          <c:yVal>
            <c:numRef>
              <c:f>'Skew Factor (2)'!$G$35:$G$48</c:f>
              <c:numCache>
                <c:formatCode>General</c:formatCode>
                <c:ptCount val="14"/>
                <c:pt idx="0">
                  <c:v>4.1217313188331224E-2</c:v>
                </c:pt>
                <c:pt idx="1">
                  <c:v>4.2828118029386616E-2</c:v>
                </c:pt>
                <c:pt idx="2">
                  <c:v>4.6115523891219964E-2</c:v>
                </c:pt>
                <c:pt idx="3">
                  <c:v>4.8905011733099614E-2</c:v>
                </c:pt>
                <c:pt idx="4">
                  <c:v>5.1418497038702458E-2</c:v>
                </c:pt>
                <c:pt idx="5">
                  <c:v>5.7716413760652667E-2</c:v>
                </c:pt>
                <c:pt idx="6">
                  <c:v>6.2208904564915742E-2</c:v>
                </c:pt>
                <c:pt idx="7">
                  <c:v>6.6239170199605207E-2</c:v>
                </c:pt>
                <c:pt idx="8">
                  <c:v>7.2141107547464403E-2</c:v>
                </c:pt>
                <c:pt idx="9">
                  <c:v>8.2091512381802775E-2</c:v>
                </c:pt>
                <c:pt idx="10">
                  <c:v>9.2814881645404385E-2</c:v>
                </c:pt>
                <c:pt idx="11">
                  <c:v>0.1084932173423266</c:v>
                </c:pt>
                <c:pt idx="12">
                  <c:v>0.12352284407250122</c:v>
                </c:pt>
                <c:pt idx="13">
                  <c:v>0.14448397919976311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A-443E-93E0-EC8920D5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104775</xdr:rowOff>
    </xdr:from>
    <xdr:to>
      <xdr:col>17</xdr:col>
      <xdr:colOff>65797</xdr:colOff>
      <xdr:row>31</xdr:row>
      <xdr:rowOff>114298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</xdr:colOff>
      <xdr:row>1</xdr:row>
      <xdr:rowOff>193862</xdr:rowOff>
    </xdr:from>
    <xdr:to>
      <xdr:col>16</xdr:col>
      <xdr:colOff>590550</xdr:colOff>
      <xdr:row>23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25371</xdr:colOff>
      <xdr:row>42</xdr:row>
      <xdr:rowOff>5442</xdr:rowOff>
    </xdr:from>
    <xdr:to>
      <xdr:col>17</xdr:col>
      <xdr:colOff>1361</xdr:colOff>
      <xdr:row>63</xdr:row>
      <xdr:rowOff>186415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1</xdr:row>
      <xdr:rowOff>180976</xdr:rowOff>
    </xdr:from>
    <xdr:to>
      <xdr:col>25</xdr:col>
      <xdr:colOff>142875</xdr:colOff>
      <xdr:row>23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40</xdr:row>
      <xdr:rowOff>182336</xdr:rowOff>
    </xdr:from>
    <xdr:to>
      <xdr:col>25</xdr:col>
      <xdr:colOff>178736</xdr:colOff>
      <xdr:row>63</xdr:row>
      <xdr:rowOff>186416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389283</xdr:colOff>
      <xdr:row>0</xdr:row>
      <xdr:rowOff>0</xdr:rowOff>
    </xdr:from>
    <xdr:to>
      <xdr:col>10</xdr:col>
      <xdr:colOff>411914</xdr:colOff>
      <xdr:row>21</xdr:row>
      <xdr:rowOff>168088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372718</xdr:colOff>
      <xdr:row>22</xdr:row>
      <xdr:rowOff>41413</xdr:rowOff>
    </xdr:from>
    <xdr:to>
      <xdr:col>10</xdr:col>
      <xdr:colOff>395349</xdr:colOff>
      <xdr:row>44</xdr:row>
      <xdr:rowOff>19001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10084</xdr:colOff>
      <xdr:row>1</xdr:row>
      <xdr:rowOff>193861</xdr:rowOff>
    </xdr:from>
    <xdr:to>
      <xdr:col>16</xdr:col>
      <xdr:colOff>612320</xdr:colOff>
      <xdr:row>31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2950905</xdr:colOff>
      <xdr:row>33</xdr:row>
      <xdr:rowOff>190500</xdr:rowOff>
    </xdr:from>
    <xdr:to>
      <xdr:col>16</xdr:col>
      <xdr:colOff>598713</xdr:colOff>
      <xdr:row>63</xdr:row>
      <xdr:rowOff>186416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1362</xdr:colOff>
      <xdr:row>1</xdr:row>
      <xdr:rowOff>194583</xdr:rowOff>
    </xdr:from>
    <xdr:to>
      <xdr:col>24</xdr:col>
      <xdr:colOff>585108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34</xdr:row>
      <xdr:rowOff>1</xdr:rowOff>
    </xdr:from>
    <xdr:to>
      <xdr:col>25</xdr:col>
      <xdr:colOff>0</xdr:colOff>
      <xdr:row>64</xdr:row>
      <xdr:rowOff>11037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13607</xdr:colOff>
      <xdr:row>66</xdr:row>
      <xdr:rowOff>13607</xdr:rowOff>
    </xdr:from>
    <xdr:to>
      <xdr:col>17</xdr:col>
      <xdr:colOff>1844</xdr:colOff>
      <xdr:row>96</xdr:row>
      <xdr:rowOff>23130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66</xdr:row>
      <xdr:rowOff>0</xdr:rowOff>
    </xdr:from>
    <xdr:to>
      <xdr:col>24</xdr:col>
      <xdr:colOff>602797</xdr:colOff>
      <xdr:row>96</xdr:row>
      <xdr:rowOff>11036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389283</xdr:colOff>
      <xdr:row>0</xdr:row>
      <xdr:rowOff>0</xdr:rowOff>
    </xdr:from>
    <xdr:to>
      <xdr:col>6</xdr:col>
      <xdr:colOff>549088</xdr:colOff>
      <xdr:row>11</xdr:row>
      <xdr:rowOff>185645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372718</xdr:colOff>
      <xdr:row>52</xdr:row>
      <xdr:rowOff>117613</xdr:rowOff>
    </xdr:from>
    <xdr:to>
      <xdr:col>19</xdr:col>
      <xdr:colOff>90549</xdr:colOff>
      <xdr:row>74</xdr:row>
      <xdr:rowOff>95201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565289</xdr:colOff>
      <xdr:row>0</xdr:row>
      <xdr:rowOff>9525</xdr:rowOff>
    </xdr:from>
    <xdr:to>
      <xdr:col>11</xdr:col>
      <xdr:colOff>266701</xdr:colOff>
      <xdr:row>11</xdr:row>
      <xdr:rowOff>186466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313911</xdr:colOff>
      <xdr:row>29</xdr:row>
      <xdr:rowOff>76200</xdr:rowOff>
    </xdr:from>
    <xdr:to>
      <xdr:col>19</xdr:col>
      <xdr:colOff>38368</xdr:colOff>
      <xdr:row>51</xdr:row>
      <xdr:rowOff>82363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0</xdr:row>
      <xdr:rowOff>0</xdr:rowOff>
    </xdr:from>
    <xdr:to>
      <xdr:col>15</xdr:col>
      <xdr:colOff>577712</xdr:colOff>
      <xdr:row>11</xdr:row>
      <xdr:rowOff>176941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581025</xdr:colOff>
      <xdr:row>0</xdr:row>
      <xdr:rowOff>0</xdr:rowOff>
    </xdr:from>
    <xdr:to>
      <xdr:col>18</xdr:col>
      <xdr:colOff>815837</xdr:colOff>
      <xdr:row>11</xdr:row>
      <xdr:rowOff>176941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447675</xdr:colOff>
      <xdr:row>15</xdr:row>
      <xdr:rowOff>104775</xdr:rowOff>
    </xdr:from>
    <xdr:to>
      <xdr:col>6</xdr:col>
      <xdr:colOff>606287</xdr:colOff>
      <xdr:row>27</xdr:row>
      <xdr:rowOff>91216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15</xdr:row>
      <xdr:rowOff>95250</xdr:rowOff>
    </xdr:from>
    <xdr:to>
      <xdr:col>11</xdr:col>
      <xdr:colOff>330062</xdr:colOff>
      <xdr:row>27</xdr:row>
      <xdr:rowOff>81691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323850</xdr:colOff>
      <xdr:row>15</xdr:row>
      <xdr:rowOff>95250</xdr:rowOff>
    </xdr:from>
    <xdr:to>
      <xdr:col>16</xdr:col>
      <xdr:colOff>25262</xdr:colOff>
      <xdr:row>27</xdr:row>
      <xdr:rowOff>81691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</xdr:colOff>
      <xdr:row>15</xdr:row>
      <xdr:rowOff>85725</xdr:rowOff>
    </xdr:from>
    <xdr:to>
      <xdr:col>18</xdr:col>
      <xdr:colOff>882512</xdr:colOff>
      <xdr:row>27</xdr:row>
      <xdr:rowOff>72166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438150</xdr:colOff>
      <xdr:row>33</xdr:row>
      <xdr:rowOff>95250</xdr:rowOff>
    </xdr:from>
    <xdr:to>
      <xdr:col>6</xdr:col>
      <xdr:colOff>597955</xdr:colOff>
      <xdr:row>45</xdr:row>
      <xdr:rowOff>90395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</xdr:colOff>
      <xdr:row>33</xdr:row>
      <xdr:rowOff>104775</xdr:rowOff>
    </xdr:from>
    <xdr:to>
      <xdr:col>11</xdr:col>
      <xdr:colOff>321730</xdr:colOff>
      <xdr:row>45</xdr:row>
      <xdr:rowOff>99920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428625</xdr:colOff>
      <xdr:row>47</xdr:row>
      <xdr:rowOff>142875</xdr:rowOff>
    </xdr:from>
    <xdr:to>
      <xdr:col>6</xdr:col>
      <xdr:colOff>588430</xdr:colOff>
      <xdr:row>59</xdr:row>
      <xdr:rowOff>138020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590550</xdr:colOff>
      <xdr:row>47</xdr:row>
      <xdr:rowOff>152400</xdr:rowOff>
    </xdr:from>
    <xdr:to>
      <xdr:col>11</xdr:col>
      <xdr:colOff>293155</xdr:colOff>
      <xdr:row>59</xdr:row>
      <xdr:rowOff>147545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457200</xdr:colOff>
      <xdr:row>62</xdr:row>
      <xdr:rowOff>123825</xdr:rowOff>
    </xdr:from>
    <xdr:to>
      <xdr:col>7</xdr:col>
      <xdr:colOff>7405</xdr:colOff>
      <xdr:row>74</xdr:row>
      <xdr:rowOff>118970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62</xdr:row>
      <xdr:rowOff>133350</xdr:rowOff>
    </xdr:from>
    <xdr:to>
      <xdr:col>11</xdr:col>
      <xdr:colOff>312205</xdr:colOff>
      <xdr:row>74</xdr:row>
      <xdr:rowOff>128495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438150</xdr:colOff>
      <xdr:row>76</xdr:row>
      <xdr:rowOff>171450</xdr:rowOff>
    </xdr:from>
    <xdr:to>
      <xdr:col>6</xdr:col>
      <xdr:colOff>597955</xdr:colOff>
      <xdr:row>88</xdr:row>
      <xdr:rowOff>166595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76</xdr:row>
      <xdr:rowOff>180975</xdr:rowOff>
    </xdr:from>
    <xdr:to>
      <xdr:col>11</xdr:col>
      <xdr:colOff>312205</xdr:colOff>
      <xdr:row>88</xdr:row>
      <xdr:rowOff>176120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600075</xdr:colOff>
      <xdr:row>77</xdr:row>
      <xdr:rowOff>19050</xdr:rowOff>
    </xdr:from>
    <xdr:to>
      <xdr:col>16</xdr:col>
      <xdr:colOff>302680</xdr:colOff>
      <xdr:row>89</xdr:row>
      <xdr:rowOff>14195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533400</xdr:colOff>
      <xdr:row>77</xdr:row>
      <xdr:rowOff>19050</xdr:rowOff>
    </xdr:from>
    <xdr:to>
      <xdr:col>19</xdr:col>
      <xdr:colOff>388405</xdr:colOff>
      <xdr:row>89</xdr:row>
      <xdr:rowOff>14195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95"/>
  <sheetViews>
    <sheetView workbookViewId="0">
      <selection activeCell="L42" sqref="L42"/>
    </sheetView>
  </sheetViews>
  <sheetFormatPr defaultRowHeight="15" x14ac:dyDescent="0.25"/>
  <cols>
    <col min="1" max="1" width="8.5703125" bestFit="1" customWidth="1"/>
    <col min="2" max="2" width="16.7109375" bestFit="1" customWidth="1"/>
    <col min="3" max="3" width="12.85546875" bestFit="1" customWidth="1"/>
    <col min="4" max="4" width="11.5703125" bestFit="1" customWidth="1"/>
    <col min="5" max="5" width="11.7109375" bestFit="1" customWidth="1"/>
    <col min="6" max="6" width="12.5703125" bestFit="1" customWidth="1"/>
    <col min="17" max="17" width="10" bestFit="1" customWidth="1"/>
    <col min="18" max="18" width="11.140625" bestFit="1" customWidth="1"/>
    <col min="19" max="19" width="8.42578125" bestFit="1" customWidth="1"/>
    <col min="20" max="20" width="8.5703125" bestFit="1" customWidth="1"/>
  </cols>
  <sheetData>
    <row r="1" spans="1:25" x14ac:dyDescent="0.25">
      <c r="A1" s="2" t="s">
        <v>33</v>
      </c>
      <c r="B1" s="2" t="s">
        <v>30</v>
      </c>
      <c r="C1" s="2" t="s">
        <v>31</v>
      </c>
      <c r="D1" s="24" t="s">
        <v>5</v>
      </c>
      <c r="E1" s="2" t="s">
        <v>34</v>
      </c>
      <c r="F1" s="2" t="s">
        <v>32</v>
      </c>
      <c r="V1" s="12" t="s">
        <v>29</v>
      </c>
      <c r="W1" s="12"/>
      <c r="X1" s="12"/>
      <c r="Y1" s="12"/>
    </row>
    <row r="2" spans="1:25" x14ac:dyDescent="0.25">
      <c r="A2">
        <v>1</v>
      </c>
      <c r="B2">
        <f>V3</f>
        <v>30.891500000000001</v>
      </c>
      <c r="C2">
        <v>25.75</v>
      </c>
      <c r="D2" s="23">
        <v>0.04</v>
      </c>
      <c r="E2">
        <v>-872</v>
      </c>
      <c r="F2">
        <f>ABS((C2-B2)/C2)</f>
        <v>0.19966990291262138</v>
      </c>
      <c r="V2" t="s">
        <v>27</v>
      </c>
      <c r="W2" t="s">
        <v>15</v>
      </c>
      <c r="X2" t="s">
        <v>28</v>
      </c>
      <c r="Y2" t="s">
        <v>12</v>
      </c>
    </row>
    <row r="3" spans="1:25" x14ac:dyDescent="0.25">
      <c r="A3">
        <v>2</v>
      </c>
      <c r="B3">
        <f>V4</f>
        <v>32.70299</v>
      </c>
      <c r="C3">
        <v>25.75</v>
      </c>
      <c r="D3" s="23">
        <v>0.04</v>
      </c>
      <c r="E3">
        <v>-832</v>
      </c>
      <c r="F3">
        <f>ABS((C3-B3)/C3)</f>
        <v>0.27001902912621356</v>
      </c>
      <c r="V3" s="23">
        <v>30.891500000000001</v>
      </c>
      <c r="W3" s="23">
        <v>0.04</v>
      </c>
      <c r="X3">
        <v>1</v>
      </c>
      <c r="Y3" s="23">
        <v>0.30850290000000002</v>
      </c>
    </row>
    <row r="4" spans="1:25" hidden="1" x14ac:dyDescent="0.25">
      <c r="A4">
        <v>1</v>
      </c>
      <c r="B4">
        <f>V5</f>
        <v>34.95449</v>
      </c>
      <c r="C4">
        <v>37.5</v>
      </c>
      <c r="D4" s="23">
        <v>0.04</v>
      </c>
      <c r="E4">
        <v>-770</v>
      </c>
      <c r="F4">
        <f>ABS((C4-B4)/C4)</f>
        <v>6.7880266666666675E-2</v>
      </c>
      <c r="V4" s="23">
        <v>32.70299</v>
      </c>
      <c r="W4" s="23">
        <v>0.04</v>
      </c>
      <c r="X4">
        <v>2</v>
      </c>
      <c r="Y4" s="23">
        <v>0.61700580000000005</v>
      </c>
    </row>
    <row r="5" spans="1:25" x14ac:dyDescent="0.25">
      <c r="A5">
        <v>3</v>
      </c>
      <c r="B5">
        <f>V6</f>
        <v>37.045990000000003</v>
      </c>
      <c r="C5">
        <v>25.75</v>
      </c>
      <c r="D5" s="23">
        <v>0.04</v>
      </c>
      <c r="E5">
        <v>-766</v>
      </c>
      <c r="F5">
        <f>ABS((C5-B5)/C5)</f>
        <v>0.43867922330097098</v>
      </c>
      <c r="V5" s="23">
        <v>34.95449</v>
      </c>
      <c r="W5" s="23">
        <v>0.04</v>
      </c>
      <c r="X5">
        <v>3</v>
      </c>
      <c r="Y5" s="23">
        <v>0.92550869999999996</v>
      </c>
    </row>
    <row r="6" spans="1:25" hidden="1" x14ac:dyDescent="0.25">
      <c r="A6">
        <v>2</v>
      </c>
      <c r="B6">
        <f>V7</f>
        <v>40.337490000000003</v>
      </c>
      <c r="C6">
        <v>37.5</v>
      </c>
      <c r="D6" s="23">
        <v>0.04</v>
      </c>
      <c r="E6">
        <v>-717</v>
      </c>
      <c r="F6">
        <f>ABS((C6-B6)/C6)</f>
        <v>7.5666400000000064E-2</v>
      </c>
      <c r="V6" s="23">
        <v>37.045990000000003</v>
      </c>
      <c r="W6" s="23">
        <v>0.04</v>
      </c>
      <c r="X6">
        <v>4</v>
      </c>
      <c r="Y6" s="23">
        <v>1.2340120000000001</v>
      </c>
    </row>
    <row r="7" spans="1:25" x14ac:dyDescent="0.25">
      <c r="A7">
        <v>4</v>
      </c>
      <c r="B7">
        <f>V8</f>
        <v>42.068980000000003</v>
      </c>
      <c r="C7">
        <v>25.75</v>
      </c>
      <c r="D7" s="23">
        <v>0.04</v>
      </c>
      <c r="E7">
        <v>-716</v>
      </c>
      <c r="F7">
        <f>ABS((C7-B7)/C7)</f>
        <v>0.63374679611650497</v>
      </c>
      <c r="V7" s="23">
        <v>40.337490000000003</v>
      </c>
      <c r="W7" s="23">
        <v>0.04</v>
      </c>
      <c r="X7">
        <v>5</v>
      </c>
      <c r="Y7" s="23">
        <v>1.5425139999999999</v>
      </c>
    </row>
    <row r="8" spans="1:25" hidden="1" x14ac:dyDescent="0.25">
      <c r="A8">
        <v>1</v>
      </c>
      <c r="B8">
        <f>V9</f>
        <v>42.840479999999999</v>
      </c>
      <c r="C8">
        <v>45.25</v>
      </c>
      <c r="D8" s="23">
        <v>0.04</v>
      </c>
      <c r="E8">
        <v>-708</v>
      </c>
      <c r="F8">
        <f>ABS((C8-B8)/C8)</f>
        <v>5.3249060773480676E-2</v>
      </c>
      <c r="V8" s="23">
        <v>42.068980000000003</v>
      </c>
      <c r="W8" s="23">
        <v>0.04</v>
      </c>
      <c r="X8">
        <v>6</v>
      </c>
      <c r="Y8" s="23">
        <v>1.8510169999999999</v>
      </c>
    </row>
    <row r="9" spans="1:25" x14ac:dyDescent="0.25">
      <c r="A9">
        <v>2</v>
      </c>
      <c r="B9">
        <f>V10</f>
        <v>34.10698</v>
      </c>
      <c r="C9">
        <v>45.25</v>
      </c>
      <c r="D9" s="23">
        <v>0.04</v>
      </c>
      <c r="E9">
        <v>-705</v>
      </c>
      <c r="F9">
        <f>ABS((C9-B9)/C9)</f>
        <v>0.24625458563535912</v>
      </c>
      <c r="V9" s="23">
        <v>42.840479999999999</v>
      </c>
      <c r="W9" s="23">
        <v>0.04</v>
      </c>
      <c r="X9">
        <v>7</v>
      </c>
      <c r="Y9" s="23">
        <v>2.1595200000000001</v>
      </c>
    </row>
    <row r="10" spans="1:25" x14ac:dyDescent="0.25">
      <c r="A10">
        <v>5</v>
      </c>
      <c r="B10">
        <f>V11</f>
        <v>29.34347</v>
      </c>
      <c r="C10">
        <v>25.75</v>
      </c>
      <c r="D10" s="23">
        <v>0.04</v>
      </c>
      <c r="E10">
        <v>-675</v>
      </c>
      <c r="F10">
        <f>ABS((C10-B10)/C10)</f>
        <v>0.13955223300970873</v>
      </c>
      <c r="V10" s="23">
        <v>34.10698</v>
      </c>
      <c r="W10" s="23">
        <v>7.4999999999999997E-2</v>
      </c>
      <c r="X10">
        <v>8</v>
      </c>
      <c r="Y10" s="23">
        <v>2.4680230000000001</v>
      </c>
    </row>
    <row r="11" spans="1:25" hidden="1" x14ac:dyDescent="0.25">
      <c r="A11">
        <v>3</v>
      </c>
      <c r="B11">
        <f>V12</f>
        <v>37.938969999999998</v>
      </c>
      <c r="C11">
        <v>37.5</v>
      </c>
      <c r="D11" s="23">
        <v>0.04</v>
      </c>
      <c r="E11">
        <v>-653</v>
      </c>
      <c r="F11">
        <f>ABS((C11-B11)/C11)</f>
        <v>1.1705866666666604E-2</v>
      </c>
      <c r="V11" s="23">
        <v>29.34347</v>
      </c>
      <c r="W11" s="23">
        <v>0.12</v>
      </c>
      <c r="X11">
        <v>9</v>
      </c>
      <c r="Y11" s="23">
        <v>2.776526</v>
      </c>
    </row>
    <row r="12" spans="1:25" x14ac:dyDescent="0.25">
      <c r="A12">
        <v>6</v>
      </c>
      <c r="B12">
        <f>V13</f>
        <v>39.570569999999996</v>
      </c>
      <c r="C12">
        <v>25.75</v>
      </c>
      <c r="D12" s="23">
        <v>0.04</v>
      </c>
      <c r="E12">
        <v>-596</v>
      </c>
      <c r="F12">
        <f>ABS((C12-B12)/C12)</f>
        <v>0.5367211650485435</v>
      </c>
      <c r="V12" s="23">
        <v>37.938969999999998</v>
      </c>
      <c r="W12" s="23">
        <v>0.114</v>
      </c>
      <c r="X12">
        <v>10</v>
      </c>
      <c r="Y12" s="23">
        <v>3.085029</v>
      </c>
    </row>
    <row r="13" spans="1:25" x14ac:dyDescent="0.25">
      <c r="A13">
        <v>3</v>
      </c>
      <c r="B13">
        <f>V14</f>
        <v>32.337969999999999</v>
      </c>
      <c r="C13">
        <v>45.25</v>
      </c>
      <c r="D13" s="23">
        <v>0.04</v>
      </c>
      <c r="E13">
        <v>-596</v>
      </c>
      <c r="F13">
        <f>ABS((C13-B13)/C13)</f>
        <v>0.28534872928176797</v>
      </c>
      <c r="V13" s="23">
        <v>39.570569999999996</v>
      </c>
      <c r="W13" s="23">
        <v>0.16270000000000001</v>
      </c>
      <c r="X13">
        <v>11</v>
      </c>
      <c r="Y13" s="23">
        <v>3.393532</v>
      </c>
    </row>
    <row r="14" spans="1:25" hidden="1" x14ac:dyDescent="0.25">
      <c r="A14">
        <v>4</v>
      </c>
      <c r="B14">
        <f>V15</f>
        <v>34.832259999999998</v>
      </c>
      <c r="C14">
        <v>37.5</v>
      </c>
      <c r="D14" s="23">
        <v>0.04</v>
      </c>
      <c r="E14">
        <v>-593</v>
      </c>
      <c r="F14">
        <f>ABS((C14-B14)/C14)</f>
        <v>7.1139733333333385E-2</v>
      </c>
      <c r="V14" s="23">
        <v>32.337969999999999</v>
      </c>
      <c r="W14" s="23">
        <v>0.2596</v>
      </c>
      <c r="X14">
        <v>12</v>
      </c>
      <c r="Y14" s="23">
        <v>3.702035</v>
      </c>
    </row>
    <row r="15" spans="1:25" x14ac:dyDescent="0.25">
      <c r="A15">
        <v>7</v>
      </c>
      <c r="B15">
        <f>V16</f>
        <v>36.880960000000002</v>
      </c>
      <c r="C15">
        <v>25.75</v>
      </c>
      <c r="D15" s="23">
        <v>0.04</v>
      </c>
      <c r="E15">
        <v>-548</v>
      </c>
      <c r="F15">
        <f>ABS((C15-B15)/C15)</f>
        <v>0.43227029126213601</v>
      </c>
      <c r="V15" s="23">
        <v>34.832259999999998</v>
      </c>
      <c r="W15" s="23">
        <v>1.0526</v>
      </c>
      <c r="X15">
        <v>13</v>
      </c>
      <c r="Y15" s="23">
        <v>4.0105380000000004</v>
      </c>
    </row>
    <row r="16" spans="1:25" x14ac:dyDescent="0.25">
      <c r="A16">
        <v>8</v>
      </c>
      <c r="B16">
        <f>V17</f>
        <v>33.58466</v>
      </c>
      <c r="C16">
        <v>25.75</v>
      </c>
      <c r="D16" s="23">
        <v>0.04</v>
      </c>
      <c r="E16">
        <v>-510</v>
      </c>
      <c r="F16">
        <f>ABS((C16-B16)/C16)</f>
        <v>0.30425864077669901</v>
      </c>
      <c r="V16" s="23">
        <v>36.880960000000002</v>
      </c>
      <c r="W16" s="23">
        <v>-0.65</v>
      </c>
      <c r="X16">
        <v>14</v>
      </c>
      <c r="Y16" s="23">
        <v>4.3190410000000004</v>
      </c>
    </row>
    <row r="17" spans="1:25" x14ac:dyDescent="0.25">
      <c r="A17">
        <v>5</v>
      </c>
      <c r="B17">
        <f>V18</f>
        <v>27.17775</v>
      </c>
      <c r="C17">
        <v>37.5</v>
      </c>
      <c r="D17" s="23">
        <v>0.04</v>
      </c>
      <c r="E17">
        <v>-503</v>
      </c>
      <c r="F17">
        <f>ABS((C17-B17)/C17)</f>
        <v>0.27526</v>
      </c>
      <c r="V17" s="23">
        <v>33.58466</v>
      </c>
      <c r="W17" s="23">
        <v>-0.28660000000000002</v>
      </c>
      <c r="X17">
        <v>15</v>
      </c>
      <c r="Y17" s="23">
        <v>4.6275430000000002</v>
      </c>
    </row>
    <row r="18" spans="1:25" x14ac:dyDescent="0.25">
      <c r="A18">
        <v>9</v>
      </c>
      <c r="B18">
        <f>V19</f>
        <v>28.97465</v>
      </c>
      <c r="C18">
        <v>25.75</v>
      </c>
      <c r="D18" s="23">
        <v>0.04</v>
      </c>
      <c r="E18">
        <v>-464</v>
      </c>
      <c r="F18">
        <f>ABS((C18-B18)/C18)</f>
        <v>0.12522912621359225</v>
      </c>
      <c r="V18" s="23">
        <v>27.17775</v>
      </c>
      <c r="W18" s="23">
        <v>-0.20469999999999999</v>
      </c>
      <c r="X18">
        <v>16</v>
      </c>
      <c r="Y18" s="23">
        <v>4.9360460000000002</v>
      </c>
    </row>
    <row r="19" spans="1:25" x14ac:dyDescent="0.25">
      <c r="A19">
        <v>6</v>
      </c>
      <c r="B19">
        <f>V20</f>
        <v>26.390550000000001</v>
      </c>
      <c r="C19">
        <v>37.5</v>
      </c>
      <c r="D19" s="23">
        <v>0.04</v>
      </c>
      <c r="E19">
        <v>-452</v>
      </c>
      <c r="F19">
        <f>ABS((C19-B19)/C19)</f>
        <v>0.29625199999999996</v>
      </c>
      <c r="V19" s="23">
        <v>28.97465</v>
      </c>
      <c r="W19" s="23">
        <v>-0.1552</v>
      </c>
      <c r="X19">
        <v>17</v>
      </c>
      <c r="Y19" s="23">
        <v>5.2445490000000001</v>
      </c>
    </row>
    <row r="20" spans="1:25" x14ac:dyDescent="0.25">
      <c r="A20">
        <v>7</v>
      </c>
      <c r="B20">
        <f>V21</f>
        <v>27.051439999999999</v>
      </c>
      <c r="C20">
        <v>37.5</v>
      </c>
      <c r="D20" s="23">
        <v>0.04</v>
      </c>
      <c r="E20">
        <v>-425</v>
      </c>
      <c r="F20">
        <f>ABS((C20-B20)/C20)</f>
        <v>0.27862826666666668</v>
      </c>
      <c r="V20" s="23">
        <v>26.390550000000001</v>
      </c>
      <c r="W20" s="23">
        <v>-0.1188</v>
      </c>
      <c r="X20">
        <v>18</v>
      </c>
      <c r="Y20" s="23">
        <v>5.5530520000000001</v>
      </c>
    </row>
    <row r="21" spans="1:25" hidden="1" x14ac:dyDescent="0.25">
      <c r="A21">
        <v>5</v>
      </c>
      <c r="B21">
        <f>V22</f>
        <v>40.957940000000001</v>
      </c>
      <c r="C21">
        <v>45.25</v>
      </c>
      <c r="D21" s="23">
        <v>0.04</v>
      </c>
      <c r="E21">
        <v>-418</v>
      </c>
      <c r="F21">
        <f>ABS((C21-B21)/C21)</f>
        <v>9.4852154696132576E-2</v>
      </c>
      <c r="V21" s="23">
        <v>27.051439999999999</v>
      </c>
      <c r="W21" s="23">
        <v>-0.1003</v>
      </c>
      <c r="X21">
        <v>19</v>
      </c>
      <c r="Y21" s="23">
        <v>5.8615550000000001</v>
      </c>
    </row>
    <row r="22" spans="1:25" x14ac:dyDescent="0.25">
      <c r="A22">
        <v>10</v>
      </c>
      <c r="B22">
        <f>V23</f>
        <v>38.49344</v>
      </c>
      <c r="C22">
        <v>25.75</v>
      </c>
      <c r="D22" s="23">
        <v>0.04</v>
      </c>
      <c r="E22">
        <v>-404</v>
      </c>
      <c r="F22">
        <f>ABS((C22-B22)/C22)</f>
        <v>0.49489087378640778</v>
      </c>
      <c r="V22" s="23">
        <v>40.957940000000001</v>
      </c>
      <c r="W22" s="23">
        <v>-4.3999999999999997E-2</v>
      </c>
      <c r="X22">
        <v>20</v>
      </c>
      <c r="Y22" s="23">
        <v>6.170058</v>
      </c>
    </row>
    <row r="23" spans="1:25" hidden="1" x14ac:dyDescent="0.25">
      <c r="A23">
        <v>4</v>
      </c>
      <c r="B23">
        <f>V24</f>
        <v>40.796939999999999</v>
      </c>
      <c r="C23">
        <v>45.25</v>
      </c>
      <c r="D23" s="23">
        <v>0.04</v>
      </c>
      <c r="E23">
        <v>-403</v>
      </c>
      <c r="F23">
        <f>ABS((C23-B23)/C23)</f>
        <v>9.8410165745856371E-2</v>
      </c>
      <c r="V23" s="23">
        <v>38.49344</v>
      </c>
      <c r="W23" s="23">
        <v>-4.3999999999999997E-2</v>
      </c>
      <c r="X23">
        <v>21</v>
      </c>
      <c r="Y23" s="23">
        <v>6.478561</v>
      </c>
    </row>
    <row r="24" spans="1:25" x14ac:dyDescent="0.25">
      <c r="A24">
        <v>11</v>
      </c>
      <c r="B24">
        <f>V25</f>
        <v>39.230429999999998</v>
      </c>
      <c r="C24">
        <v>25.75</v>
      </c>
      <c r="D24" s="23">
        <v>7.4999999999999997E-2</v>
      </c>
      <c r="E24">
        <v>-354</v>
      </c>
      <c r="F24">
        <f>ABS((C24-B24)/C24)</f>
        <v>0.52351184466019407</v>
      </c>
      <c r="V24" s="23">
        <v>40.796939999999999</v>
      </c>
      <c r="W24" s="23">
        <v>-3.4000000000000002E-2</v>
      </c>
      <c r="X24">
        <v>22</v>
      </c>
      <c r="Y24" s="23">
        <v>6.787064</v>
      </c>
    </row>
    <row r="25" spans="1:25" x14ac:dyDescent="0.25">
      <c r="A25">
        <v>8</v>
      </c>
      <c r="B25">
        <f>V26</f>
        <v>29.946729999999999</v>
      </c>
      <c r="C25">
        <v>37.5</v>
      </c>
      <c r="D25" s="23">
        <v>7.4999999999999997E-2</v>
      </c>
      <c r="E25">
        <v>-339</v>
      </c>
      <c r="F25">
        <f>ABS((C25-B25)/C25)</f>
        <v>0.20142053333333337</v>
      </c>
      <c r="V25" s="23">
        <v>39.230429999999998</v>
      </c>
      <c r="W25" s="23">
        <v>-3.4000000000000002E-2</v>
      </c>
      <c r="X25">
        <v>23</v>
      </c>
      <c r="Y25" s="23">
        <v>7.095567</v>
      </c>
    </row>
    <row r="26" spans="1:25" x14ac:dyDescent="0.25">
      <c r="A26">
        <v>12</v>
      </c>
      <c r="B26">
        <f>V27</f>
        <v>29.79223</v>
      </c>
      <c r="C26">
        <v>25.75</v>
      </c>
      <c r="D26" s="23">
        <v>7.4999999999999997E-2</v>
      </c>
      <c r="E26">
        <v>-300</v>
      </c>
      <c r="F26">
        <f>ABS((C26-B26)/C26)</f>
        <v>0.15697980582524271</v>
      </c>
      <c r="V26" s="23">
        <v>29.946729999999999</v>
      </c>
      <c r="W26" s="23">
        <v>-4.9200000000000001E-2</v>
      </c>
      <c r="X26">
        <v>24</v>
      </c>
      <c r="Y26" s="23">
        <v>7.4040699999999999</v>
      </c>
    </row>
    <row r="27" spans="1:25" x14ac:dyDescent="0.25">
      <c r="A27">
        <v>6</v>
      </c>
      <c r="B27">
        <f>V28</f>
        <v>30.024920000000002</v>
      </c>
      <c r="C27">
        <v>45.25</v>
      </c>
      <c r="D27" s="23">
        <v>7.4999999999999997E-2</v>
      </c>
      <c r="E27">
        <v>-262</v>
      </c>
      <c r="F27">
        <f>ABS((C27-B27)/C27)</f>
        <v>0.33646585635359111</v>
      </c>
      <c r="V27" s="23">
        <v>29.79223</v>
      </c>
      <c r="W27" s="23">
        <v>-4.5699999999999998E-2</v>
      </c>
      <c r="X27">
        <v>25</v>
      </c>
      <c r="Y27" s="23">
        <v>7.7125719999999998</v>
      </c>
    </row>
    <row r="28" spans="1:25" x14ac:dyDescent="0.25">
      <c r="A28">
        <v>13</v>
      </c>
      <c r="B28">
        <f>V29</f>
        <v>40.184420000000003</v>
      </c>
      <c r="C28">
        <v>25.75</v>
      </c>
      <c r="D28" s="23">
        <v>7.4999999999999997E-2</v>
      </c>
      <c r="E28">
        <v>-261</v>
      </c>
      <c r="F28">
        <f>ABS((C28-B28)/C28)</f>
        <v>0.56056000000000006</v>
      </c>
      <c r="V28" s="23">
        <v>30.024920000000002</v>
      </c>
      <c r="W28" s="23">
        <v>-4.1300000000000003E-2</v>
      </c>
      <c r="X28">
        <v>26</v>
      </c>
      <c r="Y28" s="23">
        <v>8.0210749999999997</v>
      </c>
    </row>
    <row r="29" spans="1:25" hidden="1" x14ac:dyDescent="0.25">
      <c r="A29">
        <v>9</v>
      </c>
      <c r="B29">
        <f>V30</f>
        <v>39.149920000000002</v>
      </c>
      <c r="C29">
        <v>37.5</v>
      </c>
      <c r="D29" s="23">
        <v>0.12</v>
      </c>
      <c r="E29">
        <v>-249</v>
      </c>
      <c r="F29">
        <f>ABS((C29-B29)/C29)</f>
        <v>4.3997866666666711E-2</v>
      </c>
      <c r="V29" s="23">
        <v>40.184420000000003</v>
      </c>
      <c r="W29" s="23">
        <v>-2.1999999999999999E-2</v>
      </c>
      <c r="X29">
        <v>27</v>
      </c>
      <c r="Y29" s="23">
        <v>8.3295779999999997</v>
      </c>
    </row>
    <row r="30" spans="1:25" x14ac:dyDescent="0.25">
      <c r="A30">
        <v>14</v>
      </c>
      <c r="B30">
        <f>V31</f>
        <v>37.983420000000002</v>
      </c>
      <c r="C30">
        <v>25.75</v>
      </c>
      <c r="D30" s="23">
        <v>0.12</v>
      </c>
      <c r="E30">
        <v>-221</v>
      </c>
      <c r="F30">
        <f>ABS((C30-B30)/C30)</f>
        <v>0.47508427184466029</v>
      </c>
      <c r="V30" s="23">
        <v>39.149920000000002</v>
      </c>
      <c r="W30" s="23">
        <v>-2.1999999999999999E-2</v>
      </c>
      <c r="X30">
        <v>28</v>
      </c>
      <c r="Y30" s="23">
        <v>8.6380809999999997</v>
      </c>
    </row>
    <row r="31" spans="1:25" hidden="1" x14ac:dyDescent="0.25">
      <c r="A31">
        <v>7</v>
      </c>
      <c r="B31">
        <f>V32</f>
        <v>42.952129999999997</v>
      </c>
      <c r="C31">
        <v>45.25</v>
      </c>
      <c r="D31" s="23">
        <v>7.8899999999999998E-2</v>
      </c>
      <c r="E31">
        <v>-197</v>
      </c>
      <c r="F31">
        <f>ABS((C31-B31)/C31)</f>
        <v>5.0781657458563605E-2</v>
      </c>
      <c r="V31" s="23">
        <v>37.983420000000002</v>
      </c>
      <c r="W31" s="23">
        <v>-2.1999999999999999E-2</v>
      </c>
      <c r="X31">
        <v>29</v>
      </c>
      <c r="Y31" s="23">
        <v>8.9465839999999996</v>
      </c>
    </row>
    <row r="32" spans="1:25" x14ac:dyDescent="0.25">
      <c r="A32">
        <v>10</v>
      </c>
      <c r="B32">
        <f>V33</f>
        <v>26.811499999999999</v>
      </c>
      <c r="C32">
        <v>37.5</v>
      </c>
      <c r="D32" s="23">
        <v>0.114</v>
      </c>
      <c r="E32">
        <v>-184</v>
      </c>
      <c r="F32">
        <f>ABS((C32-B32)/C32)</f>
        <v>0.28502666666666671</v>
      </c>
      <c r="V32" s="23">
        <v>42.952129999999997</v>
      </c>
      <c r="W32" s="23">
        <v>-1.362E-2</v>
      </c>
      <c r="X32">
        <v>30</v>
      </c>
      <c r="Y32" s="23">
        <v>9.2550869999999996</v>
      </c>
    </row>
    <row r="33" spans="1:25" hidden="1" x14ac:dyDescent="0.25">
      <c r="A33">
        <v>15</v>
      </c>
      <c r="B33">
        <f>V34</f>
        <v>28.102989999999998</v>
      </c>
      <c r="C33">
        <v>25.75</v>
      </c>
      <c r="D33" s="23">
        <v>0.14099999999999999</v>
      </c>
      <c r="E33">
        <v>-174</v>
      </c>
      <c r="F33">
        <f>ABS((C33-B33)/C33)</f>
        <v>9.1378252427184406E-2</v>
      </c>
      <c r="V33" s="23">
        <v>26.811499999999999</v>
      </c>
      <c r="W33" s="23">
        <v>0.04</v>
      </c>
      <c r="X33">
        <v>1</v>
      </c>
      <c r="Y33" s="23">
        <v>0.30850290000000002</v>
      </c>
    </row>
    <row r="34" spans="1:25" x14ac:dyDescent="0.25">
      <c r="A34">
        <v>16</v>
      </c>
      <c r="B34">
        <f>V35</f>
        <v>30.43449</v>
      </c>
      <c r="C34">
        <v>25.75</v>
      </c>
      <c r="D34" s="23">
        <v>1.4500000000000001E-2</v>
      </c>
      <c r="E34">
        <v>-143</v>
      </c>
      <c r="F34">
        <f>ABS((C34-B34)/C34)</f>
        <v>0.18192194174757281</v>
      </c>
      <c r="V34" s="23">
        <v>28.102989999999998</v>
      </c>
      <c r="W34" s="23">
        <v>0.04</v>
      </c>
      <c r="X34">
        <v>2</v>
      </c>
      <c r="Y34" s="23">
        <v>0.61700580000000005</v>
      </c>
    </row>
    <row r="35" spans="1:25" x14ac:dyDescent="0.25">
      <c r="A35">
        <v>8</v>
      </c>
      <c r="B35">
        <f>V36</f>
        <v>32.125990000000002</v>
      </c>
      <c r="C35">
        <v>45.25</v>
      </c>
      <c r="D35" s="23">
        <v>0.12280000000000001</v>
      </c>
      <c r="E35">
        <v>-124</v>
      </c>
      <c r="F35">
        <f>ABS((C35-B35)/C35)</f>
        <v>0.29003337016574582</v>
      </c>
      <c r="V35" s="23">
        <v>30.43449</v>
      </c>
      <c r="W35" s="23">
        <v>0.04</v>
      </c>
      <c r="X35">
        <v>3</v>
      </c>
      <c r="Y35" s="23">
        <v>0.92550869999999996</v>
      </c>
    </row>
    <row r="36" spans="1:25" x14ac:dyDescent="0.25">
      <c r="A36">
        <v>11</v>
      </c>
      <c r="B36">
        <f>V37</f>
        <v>33.45749</v>
      </c>
      <c r="C36">
        <v>37.5</v>
      </c>
      <c r="D36" s="23">
        <v>0.16270000000000001</v>
      </c>
      <c r="E36">
        <v>-117</v>
      </c>
      <c r="F36">
        <f>ABS((C36-B36)/C36)</f>
        <v>0.10780026666666667</v>
      </c>
      <c r="V36" s="23">
        <v>32.125990000000002</v>
      </c>
      <c r="W36" s="23">
        <v>0.04</v>
      </c>
      <c r="X36">
        <v>4</v>
      </c>
      <c r="Y36" s="23">
        <v>1.2340120000000001</v>
      </c>
    </row>
    <row r="37" spans="1:25" hidden="1" x14ac:dyDescent="0.25">
      <c r="A37">
        <v>12</v>
      </c>
      <c r="B37">
        <f>V38</f>
        <v>36.308979999999998</v>
      </c>
      <c r="C37">
        <v>37.5</v>
      </c>
      <c r="D37" s="23">
        <v>0.2596</v>
      </c>
      <c r="E37">
        <v>-100</v>
      </c>
      <c r="F37">
        <f>ABS((C37-B37)/C37)</f>
        <v>3.1760533333333382E-2</v>
      </c>
      <c r="V37" s="23">
        <v>33.45749</v>
      </c>
      <c r="W37" s="23">
        <v>0.04</v>
      </c>
      <c r="X37">
        <v>5</v>
      </c>
      <c r="Y37" s="23">
        <v>1.5425139999999999</v>
      </c>
    </row>
    <row r="38" spans="1:25" x14ac:dyDescent="0.25">
      <c r="A38">
        <v>17</v>
      </c>
      <c r="B38">
        <f>V39</f>
        <v>37.920479999999998</v>
      </c>
      <c r="C38">
        <v>25.75</v>
      </c>
      <c r="D38" s="23">
        <v>0.22819999999999999</v>
      </c>
      <c r="E38">
        <v>-99</v>
      </c>
      <c r="F38">
        <f>ABS((C38-B38)/C38)</f>
        <v>0.47263999999999989</v>
      </c>
      <c r="V38" s="23">
        <v>36.308979999999998</v>
      </c>
      <c r="W38" s="23">
        <v>0.04</v>
      </c>
      <c r="X38">
        <v>6</v>
      </c>
      <c r="Y38" s="23">
        <v>1.8510169999999999</v>
      </c>
    </row>
    <row r="39" spans="1:25" x14ac:dyDescent="0.25">
      <c r="A39">
        <v>18</v>
      </c>
      <c r="B39">
        <f>V40</f>
        <v>39.131979999999999</v>
      </c>
      <c r="C39">
        <v>25.75</v>
      </c>
      <c r="D39" s="23">
        <v>0.59940000000000004</v>
      </c>
      <c r="E39">
        <v>-67</v>
      </c>
      <c r="F39">
        <f>ABS((C39-B39)/C39)</f>
        <v>0.51968854368932038</v>
      </c>
      <c r="V39" s="23">
        <v>37.920479999999998</v>
      </c>
      <c r="W39" s="23">
        <v>0.04</v>
      </c>
      <c r="X39">
        <v>7</v>
      </c>
      <c r="Y39" s="23">
        <v>2.1595200000000001</v>
      </c>
    </row>
    <row r="40" spans="1:25" x14ac:dyDescent="0.25">
      <c r="A40">
        <v>19</v>
      </c>
      <c r="B40">
        <f>V41</f>
        <v>40.663469999999997</v>
      </c>
      <c r="C40">
        <v>25.75</v>
      </c>
      <c r="D40" s="23">
        <v>0.98809999999999998</v>
      </c>
      <c r="E40">
        <v>-27</v>
      </c>
      <c r="F40">
        <f>ABS((C40-B40)/C40)</f>
        <v>0.57916388349514547</v>
      </c>
      <c r="V40" s="23">
        <v>39.131979999999999</v>
      </c>
      <c r="W40" s="23">
        <v>0.04</v>
      </c>
      <c r="X40">
        <v>8</v>
      </c>
      <c r="Y40" s="23">
        <v>2.4680230000000001</v>
      </c>
    </row>
    <row r="41" spans="1:25" x14ac:dyDescent="0.25">
      <c r="A41">
        <v>13</v>
      </c>
      <c r="B41">
        <f>V42</f>
        <v>42.75497</v>
      </c>
      <c r="C41">
        <v>37.5</v>
      </c>
      <c r="D41" s="23">
        <v>1.0526</v>
      </c>
      <c r="E41">
        <v>-22</v>
      </c>
      <c r="F41">
        <f>ABS((C41-B41)/C41)</f>
        <v>0.14013253333333334</v>
      </c>
      <c r="V41" s="23">
        <v>40.663469999999997</v>
      </c>
      <c r="W41" s="23">
        <v>0.04</v>
      </c>
      <c r="X41">
        <v>9</v>
      </c>
      <c r="Y41" s="23">
        <v>2.776526</v>
      </c>
    </row>
    <row r="42" spans="1:25" x14ac:dyDescent="0.25">
      <c r="A42">
        <v>20</v>
      </c>
      <c r="B42">
        <f>V43</f>
        <v>32.056469999999997</v>
      </c>
      <c r="C42">
        <v>25.75</v>
      </c>
      <c r="D42" s="23">
        <v>-5.0133999999999999</v>
      </c>
      <c r="E42">
        <v>6</v>
      </c>
      <c r="F42">
        <f>ABS((C42-B42)/C42)</f>
        <v>0.24491145631067951</v>
      </c>
      <c r="V42" s="23">
        <v>42.75497</v>
      </c>
      <c r="W42" s="23">
        <v>0.04</v>
      </c>
      <c r="X42">
        <v>10</v>
      </c>
      <c r="Y42" s="23">
        <v>3.085029</v>
      </c>
    </row>
    <row r="43" spans="1:25" x14ac:dyDescent="0.25">
      <c r="A43">
        <v>9</v>
      </c>
      <c r="B43">
        <f>V44</f>
        <v>35.797969999999999</v>
      </c>
      <c r="C43">
        <v>45.25</v>
      </c>
      <c r="D43" s="23">
        <v>-1.9963</v>
      </c>
      <c r="E43">
        <v>7</v>
      </c>
      <c r="F43">
        <f>ABS((C43-B43)/C43)</f>
        <v>0.2088846408839779</v>
      </c>
      <c r="V43" s="23">
        <v>32.056469999999997</v>
      </c>
      <c r="W43" s="23">
        <v>7.4999999999999997E-2</v>
      </c>
      <c r="X43">
        <v>11</v>
      </c>
      <c r="Y43" s="23">
        <v>3.393532</v>
      </c>
    </row>
    <row r="44" spans="1:25" hidden="1" x14ac:dyDescent="0.25">
      <c r="A44">
        <v>14</v>
      </c>
      <c r="B44">
        <f>V45</f>
        <v>38.414459999999998</v>
      </c>
      <c r="C44">
        <v>37.5</v>
      </c>
      <c r="D44" s="23">
        <v>-0.65</v>
      </c>
      <c r="E44">
        <v>32</v>
      </c>
      <c r="F44">
        <f>ABS((C44-B44)/C44)</f>
        <v>2.4385599999999955E-2</v>
      </c>
      <c r="V44" s="23">
        <v>35.797969999999999</v>
      </c>
      <c r="W44" s="23">
        <v>7.4999999999999997E-2</v>
      </c>
      <c r="X44">
        <v>12</v>
      </c>
      <c r="Y44" s="23">
        <v>3.702035</v>
      </c>
    </row>
    <row r="45" spans="1:25" x14ac:dyDescent="0.25">
      <c r="A45">
        <v>21</v>
      </c>
      <c r="B45">
        <f>V46</f>
        <v>31.160959999999999</v>
      </c>
      <c r="C45">
        <v>25.75</v>
      </c>
      <c r="D45" s="23">
        <v>-0.65</v>
      </c>
      <c r="E45">
        <v>44</v>
      </c>
      <c r="F45">
        <f>ABS((C45-B45)/C45)</f>
        <v>0.2101343689320388</v>
      </c>
      <c r="V45" s="23">
        <v>38.414459999999998</v>
      </c>
      <c r="W45" s="23">
        <v>7.4999999999999997E-2</v>
      </c>
      <c r="X45">
        <v>13</v>
      </c>
      <c r="Y45" s="23">
        <v>4.0105380000000004</v>
      </c>
    </row>
    <row r="46" spans="1:25" x14ac:dyDescent="0.25">
      <c r="A46">
        <v>10</v>
      </c>
      <c r="B46">
        <f>V47</f>
        <v>32.838459999999998</v>
      </c>
      <c r="C46">
        <v>45.25</v>
      </c>
      <c r="D46" s="23">
        <v>-0.3876</v>
      </c>
      <c r="E46">
        <v>73</v>
      </c>
      <c r="F46">
        <f>ABS((C46-B46)/C46)</f>
        <v>0.27428817679558015</v>
      </c>
      <c r="V46" s="23">
        <v>31.160959999999999</v>
      </c>
      <c r="W46" s="23">
        <v>0.12</v>
      </c>
      <c r="X46">
        <v>14</v>
      </c>
      <c r="Y46" s="23">
        <v>4.3190410000000004</v>
      </c>
    </row>
    <row r="47" spans="1:25" x14ac:dyDescent="0.25">
      <c r="A47">
        <v>22</v>
      </c>
      <c r="B47">
        <f>V48</f>
        <v>54.990450000000003</v>
      </c>
      <c r="C47">
        <v>25.75</v>
      </c>
      <c r="D47" s="23">
        <v>-0.31690000000000002</v>
      </c>
      <c r="E47">
        <v>80</v>
      </c>
      <c r="F47">
        <f>ABS((C47-B47)/C47)</f>
        <v>1.1355514563106797</v>
      </c>
      <c r="V47" s="23">
        <v>32.838459999999998</v>
      </c>
      <c r="W47" s="23">
        <v>0.14099999999999999</v>
      </c>
      <c r="X47">
        <v>15</v>
      </c>
      <c r="Y47" s="23">
        <v>4.6275430000000002</v>
      </c>
    </row>
    <row r="48" spans="1:25" hidden="1" x14ac:dyDescent="0.25">
      <c r="A48">
        <v>15</v>
      </c>
      <c r="B48">
        <f>V49</f>
        <v>34.163649999999997</v>
      </c>
      <c r="C48">
        <v>37.5</v>
      </c>
      <c r="D48" s="23">
        <v>-0.28660000000000002</v>
      </c>
      <c r="E48">
        <v>83</v>
      </c>
      <c r="F48">
        <f>ABS((C48-B48)/C48)</f>
        <v>8.8969333333333414E-2</v>
      </c>
      <c r="V48" s="23">
        <v>54.990450000000003</v>
      </c>
      <c r="W48" s="23">
        <v>1.4500000000000001E-2</v>
      </c>
      <c r="X48">
        <v>16</v>
      </c>
      <c r="Y48" s="23">
        <v>4.9360460000000002</v>
      </c>
    </row>
    <row r="49" spans="1:25" x14ac:dyDescent="0.25">
      <c r="A49">
        <v>23</v>
      </c>
      <c r="B49">
        <f>V50</f>
        <v>16.28715</v>
      </c>
      <c r="C49">
        <v>25.75</v>
      </c>
      <c r="D49" s="23">
        <v>-0.25569999999999998</v>
      </c>
      <c r="E49">
        <v>112</v>
      </c>
      <c r="F49">
        <f>ABS((C49-B49)/C49)</f>
        <v>0.36748932038834947</v>
      </c>
      <c r="V49" s="23">
        <v>34.163649999999997</v>
      </c>
      <c r="W49" s="23">
        <v>0.22819999999999999</v>
      </c>
      <c r="X49">
        <v>17</v>
      </c>
      <c r="Y49" s="23">
        <v>5.2445490000000001</v>
      </c>
    </row>
    <row r="50" spans="1:25" x14ac:dyDescent="0.25">
      <c r="A50">
        <v>16</v>
      </c>
      <c r="B50">
        <f>V51</f>
        <v>29.45974</v>
      </c>
      <c r="C50">
        <v>37.5</v>
      </c>
      <c r="D50" s="23">
        <v>-0.20469999999999999</v>
      </c>
      <c r="E50">
        <v>146</v>
      </c>
      <c r="F50">
        <f>ABS((C50-B50)/C50)</f>
        <v>0.21440693333333333</v>
      </c>
      <c r="V50" s="23">
        <v>16.28715</v>
      </c>
      <c r="W50" s="23">
        <v>0.59940000000000004</v>
      </c>
      <c r="X50">
        <v>18</v>
      </c>
      <c r="Y50" s="23">
        <v>5.5530520000000001</v>
      </c>
    </row>
    <row r="51" spans="1:25" hidden="1" x14ac:dyDescent="0.25">
      <c r="A51">
        <v>24</v>
      </c>
      <c r="B51">
        <f>V52</f>
        <v>25.74954</v>
      </c>
      <c r="C51">
        <v>25.75</v>
      </c>
      <c r="D51" s="23">
        <v>-0.20169999999999999</v>
      </c>
      <c r="E51">
        <v>148</v>
      </c>
      <c r="F51">
        <f>ABS((C51-B51)/C51)</f>
        <v>1.7864077669916465E-5</v>
      </c>
      <c r="V51" s="23">
        <v>29.45974</v>
      </c>
      <c r="W51" s="23">
        <v>0.98809999999999998</v>
      </c>
      <c r="X51">
        <v>19</v>
      </c>
      <c r="Y51" s="23">
        <v>5.8615550000000001</v>
      </c>
    </row>
    <row r="52" spans="1:25" x14ac:dyDescent="0.25">
      <c r="A52">
        <v>11</v>
      </c>
      <c r="B52">
        <f>V53</f>
        <v>26.92144</v>
      </c>
      <c r="C52">
        <v>45.25</v>
      </c>
      <c r="D52" s="23">
        <v>-0.18820000000000001</v>
      </c>
      <c r="E52">
        <v>157</v>
      </c>
      <c r="F52">
        <f>ABS((C52-B52)/C52)</f>
        <v>0.40505104972375688</v>
      </c>
      <c r="V52" s="23">
        <v>25.74954</v>
      </c>
      <c r="W52" s="23">
        <v>-5.0133999999999999</v>
      </c>
      <c r="X52">
        <v>20</v>
      </c>
      <c r="Y52" s="23">
        <v>6.170058</v>
      </c>
    </row>
    <row r="53" spans="1:25" x14ac:dyDescent="0.25">
      <c r="A53">
        <v>17</v>
      </c>
      <c r="B53">
        <f>V54</f>
        <v>29.860939999999999</v>
      </c>
      <c r="C53">
        <v>37.5</v>
      </c>
      <c r="D53" s="23">
        <v>-0.1552</v>
      </c>
      <c r="E53">
        <v>179</v>
      </c>
      <c r="F53">
        <f>ABS((C53-B53)/C53)</f>
        <v>0.20370826666666669</v>
      </c>
      <c r="V53" s="23">
        <v>26.92144</v>
      </c>
      <c r="W53" s="23">
        <v>-0.65</v>
      </c>
      <c r="X53">
        <v>21</v>
      </c>
      <c r="Y53" s="23">
        <v>6.478561</v>
      </c>
    </row>
    <row r="54" spans="1:25" hidden="1" x14ac:dyDescent="0.25">
      <c r="A54">
        <v>25</v>
      </c>
      <c r="B54">
        <f>V55</f>
        <v>26.266030000000001</v>
      </c>
      <c r="C54">
        <v>25.75</v>
      </c>
      <c r="D54" s="23">
        <v>-0.1522</v>
      </c>
      <c r="E54">
        <v>181</v>
      </c>
      <c r="F54">
        <f>ABS((C54-B54)/C54)</f>
        <v>2.0040000000000027E-2</v>
      </c>
      <c r="V54" s="23">
        <v>29.860939999999999</v>
      </c>
      <c r="W54" s="23">
        <v>-0.31690000000000002</v>
      </c>
      <c r="X54">
        <v>22</v>
      </c>
      <c r="Y54" s="23">
        <v>6.787064</v>
      </c>
    </row>
    <row r="55" spans="1:25" hidden="1" x14ac:dyDescent="0.25">
      <c r="A55">
        <v>26</v>
      </c>
      <c r="B55">
        <f>V56</f>
        <v>24.744330000000001</v>
      </c>
      <c r="C55">
        <v>25.75</v>
      </c>
      <c r="D55" s="23">
        <v>-0.14080000000000001</v>
      </c>
      <c r="E55">
        <v>209</v>
      </c>
      <c r="F55">
        <f>ABS((C55-B55)/C55)</f>
        <v>3.9055145631067906E-2</v>
      </c>
      <c r="V55" s="23">
        <v>26.266030000000001</v>
      </c>
      <c r="W55" s="23">
        <v>-0.25569999999999998</v>
      </c>
      <c r="X55">
        <v>23</v>
      </c>
      <c r="Y55" s="23">
        <v>7.095567</v>
      </c>
    </row>
    <row r="56" spans="1:25" hidden="1" x14ac:dyDescent="0.25">
      <c r="A56">
        <v>27</v>
      </c>
      <c r="B56">
        <f>V57</f>
        <v>26.739229999999999</v>
      </c>
      <c r="C56">
        <v>25.75</v>
      </c>
      <c r="D56" s="23">
        <v>-0.1258</v>
      </c>
      <c r="E56">
        <v>239</v>
      </c>
      <c r="F56">
        <f>ABS((C56-B56)/C56)</f>
        <v>3.8416699029126179E-2</v>
      </c>
      <c r="V56" s="23">
        <v>24.744330000000001</v>
      </c>
      <c r="W56" s="23">
        <v>-0.20169999999999999</v>
      </c>
      <c r="X56">
        <v>24</v>
      </c>
      <c r="Y56" s="23">
        <v>7.4040699999999999</v>
      </c>
    </row>
    <row r="57" spans="1:25" x14ac:dyDescent="0.25">
      <c r="A57">
        <v>12</v>
      </c>
      <c r="B57">
        <f>V58</f>
        <v>24.55172</v>
      </c>
      <c r="C57">
        <v>45.25</v>
      </c>
      <c r="D57" s="23">
        <v>-0.12479999999999999</v>
      </c>
      <c r="E57">
        <v>241</v>
      </c>
      <c r="F57">
        <f>ABS((C57-B57)/C57)</f>
        <v>0.45742055248618785</v>
      </c>
      <c r="V57" s="23">
        <v>26.739229999999999</v>
      </c>
      <c r="W57" s="23">
        <v>-0.1522</v>
      </c>
      <c r="X57">
        <v>25</v>
      </c>
      <c r="Y57" s="23">
        <v>7.7125719999999998</v>
      </c>
    </row>
    <row r="58" spans="1:25" x14ac:dyDescent="0.25">
      <c r="A58">
        <v>18</v>
      </c>
      <c r="B58">
        <f>V59</f>
        <v>23.604220000000002</v>
      </c>
      <c r="C58">
        <v>37.5</v>
      </c>
      <c r="D58" s="23">
        <v>-0.1188</v>
      </c>
      <c r="E58">
        <v>253</v>
      </c>
      <c r="F58">
        <f>ABS((C58-B58)/C58)</f>
        <v>0.37055413333333331</v>
      </c>
      <c r="V58" s="23">
        <v>24.55172</v>
      </c>
      <c r="W58" s="23">
        <v>-0.14080000000000001</v>
      </c>
      <c r="X58">
        <v>26</v>
      </c>
      <c r="Y58" s="23">
        <v>8.0210749999999997</v>
      </c>
    </row>
    <row r="59" spans="1:25" hidden="1" x14ac:dyDescent="0.25">
      <c r="A59">
        <v>28</v>
      </c>
      <c r="B59">
        <f>V60</f>
        <v>23.63232</v>
      </c>
      <c r="C59">
        <v>25.75</v>
      </c>
      <c r="D59" s="23">
        <v>-0.10929999999999999</v>
      </c>
      <c r="E59">
        <v>272</v>
      </c>
      <c r="F59">
        <f>ABS((C59-B59)/C59)</f>
        <v>8.2239999999999994E-2</v>
      </c>
      <c r="V59" s="23">
        <v>23.604220000000002</v>
      </c>
      <c r="W59" s="23">
        <v>-0.1258</v>
      </c>
      <c r="X59">
        <v>27</v>
      </c>
      <c r="Y59" s="23">
        <v>8.3295779999999997</v>
      </c>
    </row>
    <row r="60" spans="1:25" hidden="1" x14ac:dyDescent="0.25">
      <c r="A60">
        <v>19</v>
      </c>
      <c r="B60">
        <f>V61</f>
        <v>39.765419999999999</v>
      </c>
      <c r="C60">
        <v>37.5</v>
      </c>
      <c r="D60" s="23">
        <v>-0.1003</v>
      </c>
      <c r="E60">
        <v>290</v>
      </c>
      <c r="F60">
        <f>ABS((C60-B60)/C60)</f>
        <v>6.041119999999997E-2</v>
      </c>
      <c r="V60" s="23">
        <v>23.63232</v>
      </c>
      <c r="W60" s="23">
        <v>-0.10929999999999999</v>
      </c>
      <c r="X60">
        <v>28</v>
      </c>
      <c r="Y60" s="23">
        <v>8.6380809999999997</v>
      </c>
    </row>
    <row r="61" spans="1:25" x14ac:dyDescent="0.25">
      <c r="A61">
        <v>29</v>
      </c>
      <c r="B61">
        <f>V62</f>
        <v>38.224910000000001</v>
      </c>
      <c r="C61">
        <v>25.75</v>
      </c>
      <c r="D61" s="23">
        <v>-4.3999999999999997E-2</v>
      </c>
      <c r="E61">
        <v>302</v>
      </c>
      <c r="F61">
        <f>ABS((C61-B61)/C61)</f>
        <v>0.48446252427184472</v>
      </c>
      <c r="V61" s="23">
        <v>39.765419999999999</v>
      </c>
      <c r="W61" s="23">
        <v>-4.3999999999999997E-2</v>
      </c>
      <c r="X61">
        <v>29</v>
      </c>
      <c r="Y61" s="23">
        <v>8.9465839999999996</v>
      </c>
    </row>
    <row r="62" spans="1:25" x14ac:dyDescent="0.25">
      <c r="A62">
        <v>13</v>
      </c>
      <c r="B62">
        <f>V63</f>
        <v>33.371499999999997</v>
      </c>
      <c r="C62">
        <v>45.25</v>
      </c>
      <c r="D62" s="23">
        <v>-4.3999999999999997E-2</v>
      </c>
      <c r="E62">
        <v>303</v>
      </c>
      <c r="F62">
        <f>ABS((C62-B62)/C62)</f>
        <v>0.26250828729281772</v>
      </c>
      <c r="V62" s="23">
        <v>38.224910000000001</v>
      </c>
      <c r="W62" s="23">
        <v>-4.3999999999999997E-2</v>
      </c>
      <c r="X62">
        <v>30</v>
      </c>
      <c r="Y62" s="23">
        <v>9.2550869999999996</v>
      </c>
    </row>
    <row r="63" spans="1:25" x14ac:dyDescent="0.25">
      <c r="A63">
        <v>30</v>
      </c>
      <c r="B63">
        <f>V64</f>
        <v>33.182989999999997</v>
      </c>
      <c r="C63">
        <v>25.75</v>
      </c>
      <c r="D63" s="23">
        <v>-4.3999999999999997E-2</v>
      </c>
      <c r="E63">
        <v>330</v>
      </c>
      <c r="F63">
        <f>ABS((C63-B63)/C63)</f>
        <v>0.28865980582524259</v>
      </c>
      <c r="V63" s="23">
        <v>33.371499999999997</v>
      </c>
      <c r="W63" s="23">
        <v>0.04</v>
      </c>
      <c r="X63">
        <v>1</v>
      </c>
      <c r="Y63" s="23">
        <v>0.30850290000000002</v>
      </c>
    </row>
    <row r="64" spans="1:25" hidden="1" x14ac:dyDescent="0.25">
      <c r="A64">
        <v>20</v>
      </c>
      <c r="B64">
        <f>V65</f>
        <v>37.234490000000001</v>
      </c>
      <c r="C64">
        <v>37.5</v>
      </c>
      <c r="D64" s="23">
        <v>-4.3999999999999997E-2</v>
      </c>
      <c r="E64">
        <v>338</v>
      </c>
      <c r="F64">
        <f>ABS((C64-B64)/C64)</f>
        <v>7.0802666666666403E-3</v>
      </c>
      <c r="V64" s="23">
        <v>33.182989999999997</v>
      </c>
      <c r="W64" s="23">
        <v>0.04</v>
      </c>
      <c r="X64">
        <v>2</v>
      </c>
      <c r="Y64" s="23">
        <v>0.61700580000000005</v>
      </c>
    </row>
    <row r="65" spans="1:25" hidden="1" x14ac:dyDescent="0.25">
      <c r="A65">
        <v>14</v>
      </c>
      <c r="B65">
        <f>V66</f>
        <v>44.645989999999998</v>
      </c>
      <c r="C65">
        <v>45.25</v>
      </c>
      <c r="D65" s="23">
        <v>-4.3999999999999997E-2</v>
      </c>
      <c r="E65">
        <v>364</v>
      </c>
      <c r="F65">
        <f>ABS((C65-B65)/C65)</f>
        <v>1.3348287292817732E-2</v>
      </c>
      <c r="V65" s="23">
        <v>37.234490000000001</v>
      </c>
      <c r="W65" s="23">
        <v>0.04</v>
      </c>
      <c r="X65">
        <v>3</v>
      </c>
      <c r="Y65" s="23">
        <v>0.92550869999999996</v>
      </c>
    </row>
    <row r="66" spans="1:25" x14ac:dyDescent="0.25">
      <c r="A66">
        <v>21</v>
      </c>
      <c r="B66">
        <f>V67</f>
        <v>43.737490000000001</v>
      </c>
      <c r="C66">
        <v>37.5</v>
      </c>
      <c r="D66" s="23">
        <v>-4.3999999999999997E-2</v>
      </c>
      <c r="E66">
        <v>387</v>
      </c>
      <c r="F66">
        <f>ABS((C66-B66)/C66)</f>
        <v>0.1663330666666667</v>
      </c>
      <c r="V66" s="23">
        <v>44.645989999999998</v>
      </c>
      <c r="W66" s="23">
        <v>0.04</v>
      </c>
      <c r="X66">
        <v>4</v>
      </c>
      <c r="Y66" s="23">
        <v>1.2340120000000001</v>
      </c>
    </row>
    <row r="67" spans="1:25" hidden="1" x14ac:dyDescent="0.25">
      <c r="A67">
        <v>22</v>
      </c>
      <c r="B67">
        <f>V68</f>
        <v>40.498980000000003</v>
      </c>
      <c r="C67">
        <v>37.5</v>
      </c>
      <c r="D67" s="23">
        <v>-3.4000000000000002E-2</v>
      </c>
      <c r="E67">
        <v>424</v>
      </c>
      <c r="F67">
        <f>ABS((C67-B67)/C67)</f>
        <v>7.997280000000008E-2</v>
      </c>
      <c r="V67" s="23">
        <v>43.737490000000001</v>
      </c>
      <c r="W67" s="23">
        <v>0.04</v>
      </c>
      <c r="X67">
        <v>5</v>
      </c>
      <c r="Y67" s="23">
        <v>1.5425139999999999</v>
      </c>
    </row>
    <row r="68" spans="1:25" hidden="1" x14ac:dyDescent="0.25">
      <c r="A68">
        <v>15</v>
      </c>
      <c r="B68">
        <f>V69</f>
        <v>44.297179999999997</v>
      </c>
      <c r="C68">
        <v>45.25</v>
      </c>
      <c r="D68" s="23">
        <v>-3.4000000000000002E-2</v>
      </c>
      <c r="E68">
        <v>436</v>
      </c>
      <c r="F68">
        <f>ABS((C68-B68)/C68)</f>
        <v>2.1056795580110556E-2</v>
      </c>
      <c r="V68" s="23">
        <v>40.498980000000003</v>
      </c>
      <c r="W68" s="23">
        <v>7.4999999999999997E-2</v>
      </c>
      <c r="X68">
        <v>6</v>
      </c>
      <c r="Y68" s="23">
        <v>1.8510169999999999</v>
      </c>
    </row>
    <row r="69" spans="1:25" x14ac:dyDescent="0.25">
      <c r="A69">
        <v>23</v>
      </c>
      <c r="B69">
        <f>V70</f>
        <v>44.304780000000001</v>
      </c>
      <c r="C69">
        <v>37.5</v>
      </c>
      <c r="D69" s="23">
        <v>-3.4000000000000002E-2</v>
      </c>
      <c r="E69">
        <v>461</v>
      </c>
      <c r="F69">
        <f>ABS((C69-B69)/C69)</f>
        <v>0.18146080000000003</v>
      </c>
      <c r="V69" s="23">
        <v>44.297179999999997</v>
      </c>
      <c r="W69" s="23">
        <v>7.8899999999999998E-2</v>
      </c>
      <c r="X69">
        <v>7</v>
      </c>
      <c r="Y69" s="23">
        <v>2.1595200000000001</v>
      </c>
    </row>
    <row r="70" spans="1:25" hidden="1" x14ac:dyDescent="0.25">
      <c r="A70">
        <v>16</v>
      </c>
      <c r="B70">
        <f>V71</f>
        <v>45.249369999999999</v>
      </c>
      <c r="C70">
        <v>45.25</v>
      </c>
      <c r="D70" s="23">
        <v>-3.4000000000000002E-2</v>
      </c>
      <c r="E70">
        <v>488</v>
      </c>
      <c r="F70">
        <f>ABS((C70-B70)/C70)</f>
        <v>1.3922651933724168E-5</v>
      </c>
      <c r="V70" s="23">
        <v>44.304780000000001</v>
      </c>
      <c r="W70" s="23">
        <v>0.12280000000000001</v>
      </c>
      <c r="X70">
        <v>8</v>
      </c>
      <c r="Y70" s="23">
        <v>2.4680230000000001</v>
      </c>
    </row>
    <row r="71" spans="1:25" x14ac:dyDescent="0.25">
      <c r="A71">
        <v>24</v>
      </c>
      <c r="B71">
        <f>V72</f>
        <v>30.620170000000002</v>
      </c>
      <c r="C71">
        <v>37.5</v>
      </c>
      <c r="D71" s="23">
        <v>-4.9200000000000001E-2</v>
      </c>
      <c r="E71">
        <v>501</v>
      </c>
      <c r="F71">
        <f>ABS((C71-B71)/C71)</f>
        <v>0.18346213333333328</v>
      </c>
      <c r="V71" s="23">
        <v>45.249369999999999</v>
      </c>
      <c r="W71" s="23">
        <v>-1.9963</v>
      </c>
      <c r="X71">
        <v>9</v>
      </c>
      <c r="Y71" s="23">
        <v>2.776526</v>
      </c>
    </row>
    <row r="72" spans="1:25" x14ac:dyDescent="0.25">
      <c r="A72">
        <v>25</v>
      </c>
      <c r="B72">
        <f>V73</f>
        <v>29.059069999999998</v>
      </c>
      <c r="C72">
        <v>37.5</v>
      </c>
      <c r="D72" s="23">
        <v>-4.5699999999999998E-2</v>
      </c>
      <c r="E72">
        <v>536</v>
      </c>
      <c r="F72">
        <f>ABS((C72-B72)/C72)</f>
        <v>0.22509146666666671</v>
      </c>
      <c r="V72" s="23">
        <v>30.620170000000002</v>
      </c>
      <c r="W72" s="23">
        <v>-0.3876</v>
      </c>
      <c r="X72">
        <v>10</v>
      </c>
      <c r="Y72" s="23">
        <v>3.085029</v>
      </c>
    </row>
    <row r="73" spans="1:25" x14ac:dyDescent="0.25">
      <c r="A73">
        <v>17</v>
      </c>
      <c r="B73">
        <f>V74</f>
        <v>28.221170000000001</v>
      </c>
      <c r="C73">
        <v>45.25</v>
      </c>
      <c r="D73" s="23">
        <v>-4.4299999999999999E-2</v>
      </c>
      <c r="E73">
        <v>550</v>
      </c>
      <c r="F73">
        <f>ABS((C73-B73)/C73)</f>
        <v>0.37632773480662984</v>
      </c>
      <c r="V73" s="23">
        <v>29.059069999999998</v>
      </c>
      <c r="W73" s="23">
        <v>-0.18820000000000001</v>
      </c>
      <c r="X73">
        <v>11</v>
      </c>
      <c r="Y73" s="23">
        <v>3.393532</v>
      </c>
    </row>
    <row r="74" spans="1:25" x14ac:dyDescent="0.25">
      <c r="A74">
        <v>26</v>
      </c>
      <c r="B74">
        <f>V75</f>
        <v>44.65746</v>
      </c>
      <c r="C74">
        <v>37.5</v>
      </c>
      <c r="D74" s="23">
        <v>-4.1300000000000003E-2</v>
      </c>
      <c r="E74">
        <v>580</v>
      </c>
      <c r="F74">
        <f>ABS((C74-B74)/C74)</f>
        <v>0.1908656</v>
      </c>
      <c r="V74" s="23">
        <v>28.221170000000001</v>
      </c>
      <c r="W74" s="23">
        <v>-0.12479999999999999</v>
      </c>
      <c r="X74">
        <v>12</v>
      </c>
      <c r="Y74" s="23">
        <v>3.702035</v>
      </c>
    </row>
    <row r="75" spans="1:25" hidden="1" x14ac:dyDescent="0.25">
      <c r="A75">
        <v>18</v>
      </c>
      <c r="B75">
        <f>V76</f>
        <v>41.664960000000001</v>
      </c>
      <c r="C75">
        <v>45.25</v>
      </c>
      <c r="D75" s="23">
        <v>-3.9300000000000002E-2</v>
      </c>
      <c r="E75">
        <v>600</v>
      </c>
      <c r="F75">
        <f>ABS((C75-B75)/C75)</f>
        <v>7.9227403314917108E-2</v>
      </c>
      <c r="V75" s="23">
        <v>44.65746</v>
      </c>
      <c r="W75" s="23">
        <v>-4.3999999999999997E-2</v>
      </c>
      <c r="X75">
        <v>13</v>
      </c>
      <c r="Y75" s="23">
        <v>4.0105380000000004</v>
      </c>
    </row>
    <row r="76" spans="1:25" x14ac:dyDescent="0.25">
      <c r="A76">
        <v>27</v>
      </c>
      <c r="B76">
        <f>V77</f>
        <v>42.548459999999999</v>
      </c>
      <c r="C76">
        <v>37.5</v>
      </c>
      <c r="D76" s="23">
        <v>-2.1999999999999999E-2</v>
      </c>
      <c r="E76">
        <v>613</v>
      </c>
      <c r="F76">
        <f>ABS((C76-B76)/C76)</f>
        <v>0.13462559999999996</v>
      </c>
      <c r="V76" s="23">
        <v>41.664960000000001</v>
      </c>
      <c r="W76" s="23">
        <v>-4.3999999999999997E-2</v>
      </c>
      <c r="X76">
        <v>14</v>
      </c>
      <c r="Y76" s="23">
        <v>4.3190410000000004</v>
      </c>
    </row>
    <row r="77" spans="1:25" hidden="1" x14ac:dyDescent="0.25">
      <c r="A77">
        <v>28</v>
      </c>
      <c r="B77">
        <f>V78</f>
        <v>40.47195</v>
      </c>
      <c r="C77">
        <v>37.5</v>
      </c>
      <c r="D77" s="23">
        <v>-2.1999999999999999E-2</v>
      </c>
      <c r="E77">
        <v>646</v>
      </c>
      <c r="F77">
        <f>ABS((C77-B77)/C77)</f>
        <v>7.9251999999999989E-2</v>
      </c>
      <c r="V77" s="23">
        <v>42.548459999999999</v>
      </c>
      <c r="W77" s="23">
        <v>-3.4000000000000002E-2</v>
      </c>
      <c r="X77">
        <v>15</v>
      </c>
      <c r="Y77" s="23">
        <v>4.6275430000000002</v>
      </c>
    </row>
    <row r="78" spans="1:25" x14ac:dyDescent="0.25">
      <c r="A78">
        <v>19</v>
      </c>
      <c r="B78">
        <f>V79</f>
        <v>32.390450000000001</v>
      </c>
      <c r="C78">
        <v>45.25</v>
      </c>
      <c r="D78" s="23">
        <v>-2.1999999999999999E-2</v>
      </c>
      <c r="E78">
        <v>651</v>
      </c>
      <c r="F78">
        <f>ABS((C78-B78)/C78)</f>
        <v>0.28418895027624308</v>
      </c>
      <c r="V78" s="23">
        <v>40.47195</v>
      </c>
      <c r="W78" s="23">
        <v>-3.4000000000000002E-2</v>
      </c>
      <c r="X78">
        <v>16</v>
      </c>
      <c r="Y78" s="23">
        <v>4.9360460000000002</v>
      </c>
    </row>
    <row r="79" spans="1:25" x14ac:dyDescent="0.25">
      <c r="A79">
        <v>29</v>
      </c>
      <c r="B79">
        <f>V80</f>
        <v>32.866950000000003</v>
      </c>
      <c r="C79">
        <v>37.5</v>
      </c>
      <c r="D79" s="23">
        <v>-2.1999999999999999E-2</v>
      </c>
      <c r="E79">
        <v>685</v>
      </c>
      <c r="F79">
        <f>ABS((C79-B79)/C79)</f>
        <v>0.12354799999999992</v>
      </c>
      <c r="V79" s="23">
        <v>32.390450000000001</v>
      </c>
      <c r="W79" s="23">
        <v>-4.4299999999999999E-2</v>
      </c>
      <c r="X79">
        <v>17</v>
      </c>
      <c r="Y79" s="23">
        <v>5.2445490000000001</v>
      </c>
    </row>
    <row r="80" spans="1:25" hidden="1" x14ac:dyDescent="0.25">
      <c r="A80">
        <v>20</v>
      </c>
      <c r="B80">
        <f>V81</f>
        <v>41.81644</v>
      </c>
      <c r="C80">
        <v>45.25</v>
      </c>
      <c r="D80" s="23">
        <v>-2.1999999999999999E-2</v>
      </c>
      <c r="E80">
        <v>686</v>
      </c>
      <c r="F80">
        <f>ABS((C80-B80)/C80)</f>
        <v>7.5879779005524867E-2</v>
      </c>
      <c r="V80" s="23">
        <v>32.866950000000003</v>
      </c>
      <c r="W80" s="23">
        <v>-3.9300000000000002E-2</v>
      </c>
      <c r="X80">
        <v>18</v>
      </c>
      <c r="Y80" s="23">
        <v>5.5530520000000001</v>
      </c>
    </row>
    <row r="81" spans="1:25" hidden="1" x14ac:dyDescent="0.25">
      <c r="A81">
        <v>30</v>
      </c>
      <c r="B81">
        <f>V82</f>
        <v>40.737940000000002</v>
      </c>
      <c r="C81">
        <v>37.5</v>
      </c>
      <c r="D81" s="23">
        <v>-1.362E-2</v>
      </c>
      <c r="E81">
        <v>719</v>
      </c>
      <c r="F81">
        <f>ABS((C81-B81)/C81)</f>
        <v>8.634506666666672E-2</v>
      </c>
      <c r="V81" s="23">
        <v>41.81644</v>
      </c>
      <c r="W81" s="23">
        <v>-2.1999999999999999E-2</v>
      </c>
      <c r="X81">
        <v>19</v>
      </c>
      <c r="Y81" s="23">
        <v>5.8615550000000001</v>
      </c>
    </row>
    <row r="82" spans="1:25" hidden="1" x14ac:dyDescent="0.25">
      <c r="A82">
        <v>21</v>
      </c>
      <c r="B82">
        <f>V83</f>
        <v>45.750320000000002</v>
      </c>
      <c r="C82">
        <v>45.25</v>
      </c>
      <c r="D82" s="23">
        <v>-1.324E-2</v>
      </c>
      <c r="E82">
        <v>738</v>
      </c>
      <c r="F82">
        <f>ABS((C82-B82)/C82)</f>
        <v>1.1056795580110544E-2</v>
      </c>
      <c r="V82" s="23">
        <v>40.737940000000002</v>
      </c>
      <c r="W82" s="23">
        <v>-2.1999999999999999E-2</v>
      </c>
      <c r="X82">
        <v>20</v>
      </c>
      <c r="Y82" s="23">
        <v>6.170058</v>
      </c>
    </row>
    <row r="83" spans="1:25" hidden="1" x14ac:dyDescent="0.25">
      <c r="A83">
        <v>22</v>
      </c>
      <c r="B83">
        <f>V84</f>
        <v>45.55406</v>
      </c>
      <c r="C83">
        <v>45.25</v>
      </c>
      <c r="D83" s="23">
        <v>-1.2319999999999999E-2</v>
      </c>
      <c r="E83">
        <v>784</v>
      </c>
      <c r="F83">
        <f>ABS((C83-B83)/C83)</f>
        <v>6.7195580110497189E-3</v>
      </c>
      <c r="V83" s="23">
        <v>45.750320000000002</v>
      </c>
      <c r="W83" s="23">
        <v>-1.324E-2</v>
      </c>
      <c r="X83">
        <v>21</v>
      </c>
      <c r="Y83" s="23">
        <v>6.478561</v>
      </c>
    </row>
    <row r="84" spans="1:25" hidden="1" x14ac:dyDescent="0.25">
      <c r="A84">
        <v>23</v>
      </c>
      <c r="B84">
        <f>V85</f>
        <v>45.432110000000002</v>
      </c>
      <c r="C84">
        <v>45.25</v>
      </c>
      <c r="D84" s="23">
        <v>-1.1440000000000001E-2</v>
      </c>
      <c r="E84">
        <v>828</v>
      </c>
      <c r="F84">
        <f>ABS((C84-B84)/C84)</f>
        <v>4.0245303867403655E-3</v>
      </c>
      <c r="V84" s="23">
        <v>45.55406</v>
      </c>
      <c r="W84" s="23">
        <v>-1.2319999999999999E-2</v>
      </c>
      <c r="X84">
        <v>22</v>
      </c>
      <c r="Y84" s="23">
        <v>6.787064</v>
      </c>
    </row>
    <row r="85" spans="1:25" hidden="1" x14ac:dyDescent="0.25">
      <c r="A85">
        <v>24</v>
      </c>
      <c r="B85">
        <f>V86</f>
        <v>45.41545</v>
      </c>
      <c r="C85">
        <v>45.25</v>
      </c>
      <c r="D85" s="23">
        <v>-1.048E-2</v>
      </c>
      <c r="E85">
        <v>876</v>
      </c>
      <c r="F85">
        <f>ABS((C85-B85)/C85)</f>
        <v>3.6563535911602182E-3</v>
      </c>
      <c r="V85" s="23">
        <v>45.432110000000002</v>
      </c>
      <c r="W85" s="23">
        <v>-1.1440000000000001E-2</v>
      </c>
      <c r="X85">
        <v>23</v>
      </c>
      <c r="Y85" s="23">
        <v>7.095567</v>
      </c>
    </row>
    <row r="86" spans="1:25" hidden="1" x14ac:dyDescent="0.25">
      <c r="A86">
        <v>25</v>
      </c>
      <c r="B86">
        <f>V87</f>
        <v>45.437910000000002</v>
      </c>
      <c r="C86">
        <v>45.25</v>
      </c>
      <c r="D86" s="23">
        <v>-9.6399999999999993E-3</v>
      </c>
      <c r="E86">
        <v>918</v>
      </c>
      <c r="F86">
        <f>ABS((C86-B86)/C86)</f>
        <v>4.1527071823204914E-3</v>
      </c>
      <c r="V86" s="23">
        <v>45.41545</v>
      </c>
      <c r="W86" s="23">
        <v>-1.048E-2</v>
      </c>
      <c r="X86">
        <v>24</v>
      </c>
      <c r="Y86" s="23">
        <v>7.4040699999999999</v>
      </c>
    </row>
    <row r="87" spans="1:25" hidden="1" x14ac:dyDescent="0.25">
      <c r="A87">
        <v>26</v>
      </c>
      <c r="B87">
        <f>V88</f>
        <v>45.510199999999998</v>
      </c>
      <c r="C87">
        <v>45.25</v>
      </c>
      <c r="D87" s="23">
        <v>-8.8400000000000006E-3</v>
      </c>
      <c r="E87">
        <v>958</v>
      </c>
      <c r="F87">
        <f>ABS((C87-B87)/C87)</f>
        <v>5.7502762430938683E-3</v>
      </c>
      <c r="V87" s="23">
        <v>45.437910000000002</v>
      </c>
      <c r="W87" s="23">
        <v>-9.6399999999999993E-3</v>
      </c>
      <c r="X87">
        <v>25</v>
      </c>
      <c r="Y87" s="23">
        <v>7.7125719999999998</v>
      </c>
    </row>
    <row r="88" spans="1:25" hidden="1" x14ac:dyDescent="0.25">
      <c r="A88">
        <v>27</v>
      </c>
      <c r="B88">
        <f>V89</f>
        <v>45.587400000000002</v>
      </c>
      <c r="C88">
        <v>45.25</v>
      </c>
      <c r="D88" s="23">
        <v>-8.1399999999999997E-3</v>
      </c>
      <c r="E88">
        <v>993</v>
      </c>
      <c r="F88">
        <f>ABS((C88-B88)/C88)</f>
        <v>7.4563535911602733E-3</v>
      </c>
      <c r="V88" s="23">
        <v>45.510199999999998</v>
      </c>
      <c r="W88" s="23">
        <v>-8.8400000000000006E-3</v>
      </c>
      <c r="X88">
        <v>26</v>
      </c>
      <c r="Y88" s="23">
        <v>8.0210749999999997</v>
      </c>
    </row>
    <row r="89" spans="1:25" hidden="1" x14ac:dyDescent="0.25">
      <c r="A89">
        <v>28</v>
      </c>
      <c r="B89">
        <f>V90</f>
        <v>45.661439999999999</v>
      </c>
      <c r="C89">
        <v>45.25</v>
      </c>
      <c r="D89" s="23">
        <v>-7.5199999999999998E-3</v>
      </c>
      <c r="E89">
        <v>1024</v>
      </c>
      <c r="F89">
        <f>ABS((C89-B89)/C89)</f>
        <v>9.0925966850828495E-3</v>
      </c>
      <c r="V89" s="23">
        <v>45.587400000000002</v>
      </c>
      <c r="W89" s="23">
        <v>-8.1399999999999997E-3</v>
      </c>
      <c r="X89">
        <v>27</v>
      </c>
      <c r="Y89" s="23">
        <v>8.3295779999999997</v>
      </c>
    </row>
    <row r="90" spans="1:25" hidden="1" x14ac:dyDescent="0.25">
      <c r="A90">
        <v>29</v>
      </c>
      <c r="B90">
        <f>V91</f>
        <v>45.917920000000002</v>
      </c>
      <c r="C90">
        <v>45.25</v>
      </c>
      <c r="D90" s="23">
        <v>-6.7000000000000002E-3</v>
      </c>
      <c r="E90">
        <v>1065</v>
      </c>
      <c r="F90">
        <f>ABS((C90-B90)/C90)</f>
        <v>1.4760662983425465E-2</v>
      </c>
      <c r="V90" s="23">
        <v>45.661439999999999</v>
      </c>
      <c r="W90" s="23">
        <v>-7.5199999999999998E-3</v>
      </c>
      <c r="X90">
        <v>28</v>
      </c>
      <c r="Y90" s="23">
        <v>8.6380809999999997</v>
      </c>
    </row>
    <row r="91" spans="1:25" hidden="1" x14ac:dyDescent="0.25">
      <c r="A91">
        <v>30</v>
      </c>
      <c r="B91">
        <f>V92</f>
        <v>46.03389</v>
      </c>
      <c r="C91">
        <v>45.25</v>
      </c>
      <c r="D91" s="23">
        <v>-6.1399999999999996E-3</v>
      </c>
      <c r="E91">
        <v>1093</v>
      </c>
      <c r="F91">
        <f>ABS((C91-B91)/C91)</f>
        <v>1.7323535911602201E-2</v>
      </c>
      <c r="V91" s="23">
        <v>45.917920000000002</v>
      </c>
      <c r="W91" s="23">
        <v>-6.7000000000000002E-3</v>
      </c>
      <c r="X91">
        <v>29</v>
      </c>
      <c r="Y91" s="23">
        <v>8.9465839999999996</v>
      </c>
    </row>
    <row r="92" spans="1:25" hidden="1" x14ac:dyDescent="0.25">
      <c r="V92" s="23">
        <v>46.03389</v>
      </c>
      <c r="W92" s="23">
        <v>-6.1399999999999996E-3</v>
      </c>
      <c r="X92">
        <v>30</v>
      </c>
      <c r="Y92" s="23">
        <v>9.2550869999999996</v>
      </c>
    </row>
    <row r="93" spans="1:25" hidden="1" x14ac:dyDescent="0.25"/>
    <row r="94" spans="1:25" hidden="1" x14ac:dyDescent="0.25"/>
    <row r="95" spans="1:25" hidden="1" x14ac:dyDescent="0.25">
      <c r="H95">
        <f>AVERAGE(F2:F91)</f>
        <v>0.20390746884895725</v>
      </c>
    </row>
  </sheetData>
  <autoFilter ref="A1:F95">
    <filterColumn colId="5">
      <customFilters>
        <customFilter operator="greaterThanOrEqual" val="0.1"/>
      </customFilters>
    </filterColumn>
  </autoFilter>
  <mergeCells count="1">
    <mergeCell ref="V1:Y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zoomScale="70" zoomScaleNormal="70" workbookViewId="0">
      <selection activeCell="S60" sqref="S60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4.5703125" bestFit="1" customWidth="1"/>
    <col min="4" max="4" width="29.28515625" bestFit="1" customWidth="1"/>
    <col min="5" max="5" width="25" bestFit="1" customWidth="1"/>
    <col min="6" max="6" width="14.85546875" bestFit="1" customWidth="1"/>
    <col min="7" max="7" width="15.85546875" bestFit="1" customWidth="1"/>
    <col min="8" max="8" width="17.85546875" bestFit="1" customWidth="1"/>
    <col min="9" max="9" width="6" bestFit="1" customWidth="1"/>
    <col min="10" max="10" width="44.28515625" bestFit="1" customWidth="1"/>
    <col min="11" max="11" width="15.85546875" bestFit="1" customWidth="1"/>
    <col min="12" max="12" width="14.85546875" bestFit="1" customWidth="1"/>
    <col min="21" max="21" width="9.5703125" bestFit="1" customWidth="1"/>
  </cols>
  <sheetData>
    <row r="1" spans="1:22" x14ac:dyDescent="0.25">
      <c r="A1" s="12" t="s">
        <v>0</v>
      </c>
      <c r="B1" s="12"/>
      <c r="C1" s="12"/>
      <c r="D1" s="12"/>
      <c r="E1" s="12"/>
      <c r="F1" s="12"/>
      <c r="G1" s="12"/>
      <c r="H1" s="12"/>
      <c r="J1" t="s">
        <v>6</v>
      </c>
    </row>
    <row r="2" spans="1:22" ht="15.75" thickBot="1" x14ac:dyDescent="0.3">
      <c r="A2" s="3" t="s">
        <v>1</v>
      </c>
      <c r="B2" s="3" t="s">
        <v>4</v>
      </c>
      <c r="C2" s="3" t="s">
        <v>3</v>
      </c>
      <c r="D2" s="3" t="s">
        <v>2</v>
      </c>
      <c r="E2" s="3" t="s">
        <v>11</v>
      </c>
      <c r="F2" s="3" t="s">
        <v>12</v>
      </c>
      <c r="G2" s="3" t="s">
        <v>5</v>
      </c>
      <c r="H2" s="3" t="s">
        <v>7</v>
      </c>
      <c r="I2" s="3"/>
      <c r="J2" s="3"/>
    </row>
    <row r="3" spans="1:22" x14ac:dyDescent="0.25">
      <c r="A3">
        <v>37.5</v>
      </c>
      <c r="B3">
        <v>62</v>
      </c>
      <c r="C3">
        <v>30</v>
      </c>
      <c r="D3">
        <v>1</v>
      </c>
      <c r="E3">
        <v>-747</v>
      </c>
      <c r="F3">
        <f>SIN(90-C3)*(D3)/SIN(C3)</f>
        <v>0.30850289977516809</v>
      </c>
      <c r="G3">
        <f t="shared" ref="G3:G20" si="0">(A3 -B3+F3)/E3</f>
        <v>3.2384868942737392E-2</v>
      </c>
      <c r="H3">
        <v>1</v>
      </c>
      <c r="I3" t="s">
        <v>8</v>
      </c>
      <c r="J3" s="17" t="s">
        <v>9</v>
      </c>
      <c r="U3" s="10"/>
      <c r="V3" s="1"/>
    </row>
    <row r="4" spans="1:22" x14ac:dyDescent="0.25">
      <c r="A4">
        <v>37.5</v>
      </c>
      <c r="B4">
        <v>62</v>
      </c>
      <c r="C4">
        <v>30</v>
      </c>
      <c r="D4">
        <v>2</v>
      </c>
      <c r="E4">
        <v>-733</v>
      </c>
      <c r="F4">
        <f t="shared" ref="F4:F32" si="1">SIN(90-C4)*(D4)/SIN(C4)</f>
        <v>0.61700579955033619</v>
      </c>
      <c r="G4">
        <f t="shared" si="0"/>
        <v>3.2582529604979073E-2</v>
      </c>
      <c r="H4">
        <v>2</v>
      </c>
      <c r="I4" t="s">
        <v>8</v>
      </c>
      <c r="J4" s="18"/>
      <c r="U4" s="10"/>
      <c r="V4" s="1"/>
    </row>
    <row r="5" spans="1:22" x14ac:dyDescent="0.25">
      <c r="A5">
        <v>37.5</v>
      </c>
      <c r="B5">
        <v>62</v>
      </c>
      <c r="C5">
        <v>30</v>
      </c>
      <c r="D5">
        <v>3</v>
      </c>
      <c r="E5">
        <v>-627</v>
      </c>
      <c r="F5">
        <f t="shared" si="1"/>
        <v>0.92550869932550417</v>
      </c>
      <c r="G5">
        <f t="shared" si="0"/>
        <v>3.7598869698045448E-2</v>
      </c>
      <c r="H5">
        <v>3</v>
      </c>
      <c r="I5" t="s">
        <v>8</v>
      </c>
      <c r="J5" s="18"/>
      <c r="U5" s="10"/>
      <c r="V5" s="1"/>
    </row>
    <row r="6" spans="1:22" x14ac:dyDescent="0.25">
      <c r="A6">
        <v>37.5</v>
      </c>
      <c r="B6">
        <v>62</v>
      </c>
      <c r="C6">
        <v>30</v>
      </c>
      <c r="D6">
        <v>4</v>
      </c>
      <c r="E6">
        <v>-538</v>
      </c>
      <c r="F6">
        <f t="shared" si="1"/>
        <v>1.2340115991006724</v>
      </c>
      <c r="G6">
        <f t="shared" si="0"/>
        <v>4.3245331600184622E-2</v>
      </c>
      <c r="H6">
        <v>4</v>
      </c>
      <c r="I6" t="s">
        <v>8</v>
      </c>
      <c r="J6" s="18"/>
      <c r="U6" s="10"/>
      <c r="V6" s="1"/>
    </row>
    <row r="7" spans="1:22" x14ac:dyDescent="0.25">
      <c r="A7">
        <v>37.5</v>
      </c>
      <c r="B7">
        <v>62</v>
      </c>
      <c r="C7">
        <v>30</v>
      </c>
      <c r="D7">
        <v>5</v>
      </c>
      <c r="E7">
        <v>-501</v>
      </c>
      <c r="F7">
        <f t="shared" si="1"/>
        <v>1.5425144988758401</v>
      </c>
      <c r="G7">
        <f t="shared" si="0"/>
        <v>4.5823324353541237E-2</v>
      </c>
      <c r="H7">
        <v>5</v>
      </c>
      <c r="I7" t="s">
        <v>8</v>
      </c>
      <c r="J7" s="18"/>
      <c r="U7" s="10"/>
      <c r="V7" s="1"/>
    </row>
    <row r="8" spans="1:22" x14ac:dyDescent="0.25">
      <c r="A8">
        <v>37.5</v>
      </c>
      <c r="B8">
        <v>62</v>
      </c>
      <c r="C8">
        <v>30</v>
      </c>
      <c r="D8">
        <v>6</v>
      </c>
      <c r="E8">
        <v>-411</v>
      </c>
      <c r="F8">
        <f t="shared" si="1"/>
        <v>1.8510173986510083</v>
      </c>
      <c r="G8">
        <f t="shared" si="0"/>
        <v>5.5107013628586353E-2</v>
      </c>
      <c r="H8">
        <v>6</v>
      </c>
      <c r="I8" t="s">
        <v>8</v>
      </c>
      <c r="J8" s="18"/>
      <c r="U8" s="10"/>
      <c r="V8" s="1"/>
    </row>
    <row r="9" spans="1:22" x14ac:dyDescent="0.25">
      <c r="A9">
        <v>37.5</v>
      </c>
      <c r="B9">
        <v>62</v>
      </c>
      <c r="C9">
        <v>30</v>
      </c>
      <c r="D9">
        <v>7</v>
      </c>
      <c r="E9">
        <v>-367</v>
      </c>
      <c r="F9">
        <f t="shared" si="1"/>
        <v>2.1595202984261768</v>
      </c>
      <c r="G9">
        <f t="shared" si="0"/>
        <v>6.0873241693661644E-2</v>
      </c>
      <c r="H9">
        <v>7</v>
      </c>
      <c r="I9" t="s">
        <v>8</v>
      </c>
      <c r="J9" s="18"/>
      <c r="U9" s="10"/>
      <c r="V9" s="1"/>
    </row>
    <row r="10" spans="1:22" x14ac:dyDescent="0.25">
      <c r="A10">
        <v>37.5</v>
      </c>
      <c r="B10">
        <v>62</v>
      </c>
      <c r="C10">
        <v>30</v>
      </c>
      <c r="D10">
        <v>8</v>
      </c>
      <c r="E10">
        <v>-260</v>
      </c>
      <c r="F10">
        <f t="shared" si="1"/>
        <v>2.4680231982013447</v>
      </c>
      <c r="G10">
        <f t="shared" si="0"/>
        <v>8.4738372314610219E-2</v>
      </c>
      <c r="H10">
        <v>8</v>
      </c>
      <c r="I10" t="s">
        <v>8</v>
      </c>
      <c r="J10" s="18"/>
      <c r="U10" s="10"/>
      <c r="V10" s="1"/>
    </row>
    <row r="11" spans="1:22" x14ac:dyDescent="0.25">
      <c r="A11">
        <v>37.5</v>
      </c>
      <c r="B11">
        <v>62</v>
      </c>
      <c r="C11">
        <v>30</v>
      </c>
      <c r="D11">
        <v>9</v>
      </c>
      <c r="E11">
        <v>-211</v>
      </c>
      <c r="F11">
        <f t="shared" si="1"/>
        <v>2.7765260979765123</v>
      </c>
      <c r="G11">
        <f t="shared" si="0"/>
        <v>0.10295485261622507</v>
      </c>
      <c r="H11">
        <v>9</v>
      </c>
      <c r="I11" t="s">
        <v>8</v>
      </c>
      <c r="J11" s="18"/>
      <c r="U11" s="10"/>
      <c r="V11" s="1"/>
    </row>
    <row r="12" spans="1:22" x14ac:dyDescent="0.25">
      <c r="A12">
        <v>37.5</v>
      </c>
      <c r="B12">
        <v>62</v>
      </c>
      <c r="C12">
        <v>30</v>
      </c>
      <c r="D12">
        <v>10</v>
      </c>
      <c r="E12">
        <v>-179</v>
      </c>
      <c r="F12">
        <f t="shared" si="1"/>
        <v>3.0850289977516803</v>
      </c>
      <c r="G12">
        <f t="shared" si="0"/>
        <v>0.11963670950976714</v>
      </c>
      <c r="H12">
        <v>10</v>
      </c>
      <c r="I12" t="s">
        <v>8</v>
      </c>
      <c r="J12" s="18"/>
      <c r="U12" s="10"/>
      <c r="V12" s="1"/>
    </row>
    <row r="13" spans="1:22" x14ac:dyDescent="0.25">
      <c r="A13">
        <v>37.5</v>
      </c>
      <c r="B13">
        <v>62</v>
      </c>
      <c r="C13">
        <v>30</v>
      </c>
      <c r="D13">
        <v>11</v>
      </c>
      <c r="E13">
        <v>-93</v>
      </c>
      <c r="F13">
        <f t="shared" si="1"/>
        <v>3.3935318975268487</v>
      </c>
      <c r="G13">
        <f t="shared" si="0"/>
        <v>0.22695126991906614</v>
      </c>
      <c r="H13">
        <v>11</v>
      </c>
      <c r="I13" t="s">
        <v>8</v>
      </c>
      <c r="J13" s="18"/>
      <c r="U13" s="10"/>
      <c r="V13" s="1"/>
    </row>
    <row r="14" spans="1:22" x14ac:dyDescent="0.25">
      <c r="A14">
        <v>37.5</v>
      </c>
      <c r="B14">
        <v>62</v>
      </c>
      <c r="C14">
        <v>30</v>
      </c>
      <c r="D14">
        <v>12</v>
      </c>
      <c r="E14">
        <v>-44</v>
      </c>
      <c r="F14">
        <f t="shared" si="1"/>
        <v>3.7020347973020167</v>
      </c>
      <c r="G14">
        <f t="shared" si="0"/>
        <v>0.4726810273340451</v>
      </c>
      <c r="H14">
        <v>12</v>
      </c>
      <c r="I14" t="s">
        <v>8</v>
      </c>
      <c r="J14" s="18"/>
      <c r="U14" s="10"/>
      <c r="V14" s="1"/>
    </row>
    <row r="15" spans="1:22" x14ac:dyDescent="0.25">
      <c r="A15">
        <v>37.5</v>
      </c>
      <c r="B15">
        <v>62</v>
      </c>
      <c r="C15">
        <v>30</v>
      </c>
      <c r="D15">
        <v>13</v>
      </c>
      <c r="E15">
        <v>-4</v>
      </c>
      <c r="F15">
        <f t="shared" si="1"/>
        <v>4.0105376970771847</v>
      </c>
      <c r="G15">
        <f t="shared" si="0"/>
        <v>5.1223655757307043</v>
      </c>
      <c r="H15">
        <v>13</v>
      </c>
      <c r="I15" t="s">
        <v>8</v>
      </c>
      <c r="J15" s="18"/>
      <c r="U15" s="10"/>
      <c r="V15" s="1"/>
    </row>
    <row r="16" spans="1:22" x14ac:dyDescent="0.25">
      <c r="A16">
        <v>37.5</v>
      </c>
      <c r="B16">
        <v>62</v>
      </c>
      <c r="C16">
        <v>30</v>
      </c>
      <c r="D16">
        <v>14</v>
      </c>
      <c r="E16">
        <v>32</v>
      </c>
      <c r="F16">
        <f t="shared" si="1"/>
        <v>4.3190405968523535</v>
      </c>
      <c r="G16">
        <f t="shared" si="0"/>
        <v>-0.63065498134836395</v>
      </c>
      <c r="H16">
        <v>14</v>
      </c>
      <c r="I16" t="s">
        <v>8</v>
      </c>
      <c r="J16" s="18"/>
      <c r="U16" s="10"/>
      <c r="V16" s="1"/>
    </row>
    <row r="17" spans="1:22" x14ac:dyDescent="0.25">
      <c r="A17">
        <v>37.5</v>
      </c>
      <c r="B17">
        <v>62</v>
      </c>
      <c r="C17">
        <v>30</v>
      </c>
      <c r="D17">
        <v>15</v>
      </c>
      <c r="E17">
        <v>101</v>
      </c>
      <c r="F17">
        <f t="shared" si="1"/>
        <v>4.6275434966275215</v>
      </c>
      <c r="G17">
        <f t="shared" si="0"/>
        <v>-0.19675699508289585</v>
      </c>
      <c r="H17">
        <v>15</v>
      </c>
      <c r="I17" t="s">
        <v>8</v>
      </c>
      <c r="J17" s="18"/>
      <c r="U17" s="10"/>
      <c r="V17" s="1"/>
    </row>
    <row r="18" spans="1:22" x14ac:dyDescent="0.25">
      <c r="A18">
        <v>37.5</v>
      </c>
      <c r="B18">
        <v>62</v>
      </c>
      <c r="C18">
        <v>30</v>
      </c>
      <c r="D18">
        <v>16</v>
      </c>
      <c r="F18">
        <f t="shared" si="1"/>
        <v>4.9360463964026895</v>
      </c>
      <c r="G18">
        <f>(A18 -B18+F18)/E22</f>
        <v>-6.0946895961362345E-2</v>
      </c>
      <c r="H18">
        <v>16</v>
      </c>
      <c r="I18" t="s">
        <v>8</v>
      </c>
      <c r="J18" s="18"/>
      <c r="U18" s="10"/>
      <c r="V18" s="1"/>
    </row>
    <row r="19" spans="1:22" x14ac:dyDescent="0.25">
      <c r="A19">
        <v>37.5</v>
      </c>
      <c r="B19">
        <v>62</v>
      </c>
      <c r="C19">
        <v>30</v>
      </c>
      <c r="D19">
        <v>17</v>
      </c>
      <c r="F19">
        <f t="shared" si="1"/>
        <v>5.2445492961778575</v>
      </c>
      <c r="G19">
        <f>(A19 -B19+F19)/E27</f>
        <v>-3.8054250402810554E-2</v>
      </c>
      <c r="H19">
        <v>17</v>
      </c>
      <c r="I19" t="s">
        <v>8</v>
      </c>
      <c r="J19" s="18"/>
      <c r="U19" s="10"/>
      <c r="V19" s="1"/>
    </row>
    <row r="20" spans="1:22" x14ac:dyDescent="0.25">
      <c r="A20">
        <v>37.5</v>
      </c>
      <c r="B20">
        <v>62</v>
      </c>
      <c r="C20">
        <v>30</v>
      </c>
      <c r="D20">
        <v>18</v>
      </c>
      <c r="F20">
        <f t="shared" si="1"/>
        <v>5.5530521959530246</v>
      </c>
      <c r="G20">
        <f>(A20 -B20+F20)/E32</f>
        <v>-2.7945350743432115E-2</v>
      </c>
      <c r="H20">
        <v>18</v>
      </c>
      <c r="I20" t="s">
        <v>8</v>
      </c>
      <c r="J20" s="18"/>
      <c r="U20" s="10"/>
      <c r="V20" s="1"/>
    </row>
    <row r="21" spans="1:22" x14ac:dyDescent="0.25">
      <c r="A21">
        <v>37.5</v>
      </c>
      <c r="B21">
        <v>62</v>
      </c>
      <c r="C21">
        <v>30</v>
      </c>
      <c r="D21">
        <v>19</v>
      </c>
      <c r="F21">
        <f t="shared" si="1"/>
        <v>5.8615550957281926</v>
      </c>
      <c r="G21" t="e">
        <f t="shared" ref="G21:G27" si="2">(A21 -B21+F21)/E21</f>
        <v>#DIV/0!</v>
      </c>
      <c r="H21">
        <v>19</v>
      </c>
      <c r="I21" t="s">
        <v>8</v>
      </c>
      <c r="J21" s="18"/>
      <c r="U21" s="10"/>
    </row>
    <row r="22" spans="1:22" x14ac:dyDescent="0.25">
      <c r="A22">
        <v>37.5</v>
      </c>
      <c r="B22">
        <v>62</v>
      </c>
      <c r="C22">
        <v>30</v>
      </c>
      <c r="D22">
        <v>20</v>
      </c>
      <c r="E22">
        <v>321</v>
      </c>
      <c r="F22">
        <f t="shared" si="1"/>
        <v>6.1700579955033605</v>
      </c>
      <c r="G22">
        <f>(A22 -B22+F22)/E22</f>
        <v>-5.7102623066967728E-2</v>
      </c>
      <c r="H22">
        <v>20</v>
      </c>
      <c r="I22" t="s">
        <v>8</v>
      </c>
      <c r="J22" s="18"/>
      <c r="U22" s="10"/>
    </row>
    <row r="23" spans="1:22" x14ac:dyDescent="0.25">
      <c r="A23">
        <v>37.5</v>
      </c>
      <c r="B23">
        <v>62</v>
      </c>
      <c r="C23">
        <v>30</v>
      </c>
      <c r="D23">
        <v>21</v>
      </c>
      <c r="F23">
        <f t="shared" si="1"/>
        <v>6.4785608952785294</v>
      </c>
      <c r="G23" t="e">
        <f t="shared" si="2"/>
        <v>#DIV/0!</v>
      </c>
      <c r="H23">
        <v>21</v>
      </c>
      <c r="I23" t="s">
        <v>8</v>
      </c>
      <c r="J23" s="18"/>
      <c r="U23" s="10"/>
    </row>
    <row r="24" spans="1:22" x14ac:dyDescent="0.25">
      <c r="A24">
        <v>37.5</v>
      </c>
      <c r="B24">
        <v>62</v>
      </c>
      <c r="C24">
        <v>30</v>
      </c>
      <c r="D24">
        <v>22</v>
      </c>
      <c r="F24">
        <f t="shared" si="1"/>
        <v>6.7870637950536974</v>
      </c>
      <c r="G24" t="e">
        <f t="shared" si="2"/>
        <v>#DIV/0!</v>
      </c>
      <c r="H24">
        <v>22</v>
      </c>
      <c r="I24" t="s">
        <v>8</v>
      </c>
      <c r="J24" s="18"/>
      <c r="U24" s="10"/>
    </row>
    <row r="25" spans="1:22" x14ac:dyDescent="0.25">
      <c r="A25">
        <v>37.5</v>
      </c>
      <c r="B25">
        <v>62</v>
      </c>
      <c r="C25">
        <v>30</v>
      </c>
      <c r="D25">
        <v>23</v>
      </c>
      <c r="F25">
        <f t="shared" si="1"/>
        <v>7.0955666948288654</v>
      </c>
      <c r="G25" t="e">
        <f t="shared" si="2"/>
        <v>#DIV/0!</v>
      </c>
      <c r="H25">
        <v>23</v>
      </c>
      <c r="I25" t="s">
        <v>8</v>
      </c>
      <c r="J25" s="18"/>
      <c r="U25" s="10"/>
    </row>
    <row r="26" spans="1:22" x14ac:dyDescent="0.25">
      <c r="A26">
        <v>37.5</v>
      </c>
      <c r="B26">
        <v>62</v>
      </c>
      <c r="C26">
        <v>30</v>
      </c>
      <c r="D26">
        <v>24</v>
      </c>
      <c r="F26">
        <f t="shared" si="1"/>
        <v>7.4040695946040334</v>
      </c>
      <c r="G26" t="e">
        <f t="shared" si="2"/>
        <v>#DIV/0!</v>
      </c>
      <c r="H26">
        <v>24</v>
      </c>
      <c r="I26" t="s">
        <v>8</v>
      </c>
      <c r="J26" s="18"/>
      <c r="U26" s="10"/>
    </row>
    <row r="27" spans="1:22" x14ac:dyDescent="0.25">
      <c r="A27">
        <v>37.5</v>
      </c>
      <c r="B27">
        <v>62</v>
      </c>
      <c r="C27">
        <v>30</v>
      </c>
      <c r="D27">
        <v>25</v>
      </c>
      <c r="E27">
        <v>506</v>
      </c>
      <c r="F27">
        <f t="shared" si="1"/>
        <v>7.7125724943792013</v>
      </c>
      <c r="G27">
        <f>(A27 -B27+F27)/E27</f>
        <v>-3.3176734200831615E-2</v>
      </c>
      <c r="H27">
        <v>25</v>
      </c>
      <c r="I27" t="s">
        <v>8</v>
      </c>
      <c r="J27" s="18"/>
      <c r="U27" s="10"/>
    </row>
    <row r="28" spans="1:22" x14ac:dyDescent="0.25">
      <c r="A28">
        <v>37.5</v>
      </c>
      <c r="B28">
        <v>62</v>
      </c>
      <c r="C28">
        <v>30</v>
      </c>
      <c r="D28" s="1">
        <v>26</v>
      </c>
      <c r="F28">
        <f t="shared" si="1"/>
        <v>8.0210753941543693</v>
      </c>
      <c r="G28" t="e">
        <f t="shared" ref="G28:G31" si="3">(A28 -B28+F28)/E28</f>
        <v>#DIV/0!</v>
      </c>
      <c r="H28">
        <v>26</v>
      </c>
      <c r="I28" t="s">
        <v>8</v>
      </c>
      <c r="J28" s="18"/>
      <c r="U28" s="10"/>
    </row>
    <row r="29" spans="1:22" x14ac:dyDescent="0.25">
      <c r="A29">
        <v>37.5</v>
      </c>
      <c r="B29">
        <v>62</v>
      </c>
      <c r="C29">
        <v>30</v>
      </c>
      <c r="D29" s="1">
        <v>27</v>
      </c>
      <c r="F29">
        <f t="shared" si="1"/>
        <v>8.3295782939295382</v>
      </c>
      <c r="G29" t="e">
        <f t="shared" si="3"/>
        <v>#DIV/0!</v>
      </c>
      <c r="H29">
        <v>27</v>
      </c>
      <c r="I29" t="s">
        <v>8</v>
      </c>
      <c r="J29" s="18"/>
      <c r="U29" s="10"/>
    </row>
    <row r="30" spans="1:22" x14ac:dyDescent="0.25">
      <c r="A30">
        <v>37.5</v>
      </c>
      <c r="B30">
        <v>62</v>
      </c>
      <c r="C30">
        <v>30</v>
      </c>
      <c r="D30" s="1">
        <v>28</v>
      </c>
      <c r="F30">
        <f t="shared" si="1"/>
        <v>8.6380811937047071</v>
      </c>
      <c r="G30" t="e">
        <f t="shared" si="3"/>
        <v>#DIV/0!</v>
      </c>
      <c r="H30">
        <v>28</v>
      </c>
      <c r="I30" t="s">
        <v>8</v>
      </c>
      <c r="J30" s="18"/>
      <c r="U30" s="10"/>
    </row>
    <row r="31" spans="1:22" x14ac:dyDescent="0.25">
      <c r="A31">
        <v>37.5</v>
      </c>
      <c r="B31">
        <v>62</v>
      </c>
      <c r="C31">
        <v>30</v>
      </c>
      <c r="D31" s="1">
        <v>29</v>
      </c>
      <c r="F31">
        <f t="shared" si="1"/>
        <v>8.9465840934798742</v>
      </c>
      <c r="G31" t="e">
        <f t="shared" si="3"/>
        <v>#DIV/0!</v>
      </c>
      <c r="H31">
        <v>29</v>
      </c>
      <c r="I31" t="s">
        <v>8</v>
      </c>
      <c r="J31" s="18"/>
      <c r="U31" s="10"/>
    </row>
    <row r="32" spans="1:22" x14ac:dyDescent="0.25">
      <c r="A32">
        <v>37.5</v>
      </c>
      <c r="B32">
        <v>62</v>
      </c>
      <c r="C32">
        <v>30</v>
      </c>
      <c r="D32" s="1">
        <v>30</v>
      </c>
      <c r="E32">
        <v>678</v>
      </c>
      <c r="F32">
        <f t="shared" si="1"/>
        <v>9.255086993255043</v>
      </c>
      <c r="G32">
        <f>(A32 -B32+F32)/E36</f>
        <v>1.7583521345726594E-2</v>
      </c>
      <c r="H32">
        <v>30</v>
      </c>
      <c r="I32" t="s">
        <v>8</v>
      </c>
      <c r="J32" s="18"/>
      <c r="U32" s="10"/>
    </row>
    <row r="33" spans="1:2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U33" s="10"/>
    </row>
    <row r="34" spans="1:21" ht="15.75" thickBot="1" x14ac:dyDescent="0.3">
      <c r="A34" s="3" t="s">
        <v>1</v>
      </c>
      <c r="B34" s="3" t="s">
        <v>4</v>
      </c>
      <c r="C34" s="3" t="s">
        <v>3</v>
      </c>
      <c r="D34" s="3" t="s">
        <v>2</v>
      </c>
      <c r="E34" s="3" t="s">
        <v>11</v>
      </c>
      <c r="F34" s="3" t="s">
        <v>12</v>
      </c>
      <c r="G34" s="3" t="s">
        <v>5</v>
      </c>
      <c r="H34" s="3" t="s">
        <v>7</v>
      </c>
      <c r="I34" s="3"/>
      <c r="J34" s="3"/>
      <c r="U34" s="10"/>
    </row>
    <row r="35" spans="1:21" x14ac:dyDescent="0.25">
      <c r="A35" s="11">
        <v>25.75</v>
      </c>
      <c r="B35" s="11">
        <v>62</v>
      </c>
      <c r="C35" s="11">
        <v>30</v>
      </c>
      <c r="D35" s="11">
        <v>1</v>
      </c>
      <c r="E35" s="11">
        <v>-911</v>
      </c>
      <c r="F35" s="11">
        <f t="shared" ref="F35:F64" si="4">SIN(90-C35)*(D35)/SIN(C35)</f>
        <v>0.30850289977516809</v>
      </c>
      <c r="G35" s="11">
        <f>(A35 -B35+F35)/E35</f>
        <v>3.9452795938775882E-2</v>
      </c>
      <c r="H35" s="1">
        <f>D35+30</f>
        <v>31</v>
      </c>
      <c r="I35" s="11" t="s">
        <v>8</v>
      </c>
      <c r="J35" s="14" t="s">
        <v>10</v>
      </c>
      <c r="U35" s="10"/>
    </row>
    <row r="36" spans="1:21" x14ac:dyDescent="0.25">
      <c r="A36" s="1">
        <v>25.75</v>
      </c>
      <c r="B36" s="1">
        <v>62</v>
      </c>
      <c r="C36" s="1">
        <v>30</v>
      </c>
      <c r="D36" s="1">
        <v>2</v>
      </c>
      <c r="E36" s="1">
        <v>-867</v>
      </c>
      <c r="F36" s="1">
        <f t="shared" si="4"/>
        <v>0.61700579955033619</v>
      </c>
      <c r="G36" s="1">
        <f t="shared" ref="G36:G64" si="5">(A36 -B36+F36)/E36</f>
        <v>4.1099185929007687E-2</v>
      </c>
      <c r="H36" s="1">
        <f t="shared" ref="H36:H64" si="6">D36+30</f>
        <v>32</v>
      </c>
      <c r="I36" s="1" t="s">
        <v>8</v>
      </c>
      <c r="J36" s="15"/>
      <c r="U36" s="10"/>
    </row>
    <row r="37" spans="1:21" x14ac:dyDescent="0.25">
      <c r="A37" s="1">
        <v>25.75</v>
      </c>
      <c r="B37" s="1">
        <v>62</v>
      </c>
      <c r="C37" s="1">
        <v>30</v>
      </c>
      <c r="D37" s="1">
        <v>3</v>
      </c>
      <c r="E37" s="1">
        <v>-820</v>
      </c>
      <c r="F37" s="1">
        <f t="shared" si="4"/>
        <v>0.92550869932550417</v>
      </c>
      <c r="G37" s="1">
        <f t="shared" si="5"/>
        <v>4.3078647927651821E-2</v>
      </c>
      <c r="H37" s="1">
        <f t="shared" si="6"/>
        <v>33</v>
      </c>
      <c r="I37" s="1" t="s">
        <v>8</v>
      </c>
      <c r="J37" s="15"/>
      <c r="U37" s="10"/>
    </row>
    <row r="38" spans="1:21" x14ac:dyDescent="0.25">
      <c r="A38" s="1">
        <v>25.75</v>
      </c>
      <c r="B38" s="1">
        <v>62</v>
      </c>
      <c r="C38" s="1">
        <v>30</v>
      </c>
      <c r="D38" s="1">
        <v>4</v>
      </c>
      <c r="E38" s="1">
        <v>-759</v>
      </c>
      <c r="F38" s="1">
        <f t="shared" si="4"/>
        <v>1.2340115991006724</v>
      </c>
      <c r="G38" s="1">
        <f t="shared" si="5"/>
        <v>4.6134372069696082E-2</v>
      </c>
      <c r="H38" s="1">
        <f t="shared" si="6"/>
        <v>34</v>
      </c>
      <c r="I38" s="1" t="s">
        <v>8</v>
      </c>
      <c r="J38" s="15"/>
      <c r="U38" s="10"/>
    </row>
    <row r="39" spans="1:21" x14ac:dyDescent="0.25">
      <c r="A39" s="1">
        <v>25.75</v>
      </c>
      <c r="B39" s="1">
        <v>62</v>
      </c>
      <c r="C39" s="1">
        <v>30</v>
      </c>
      <c r="D39" s="1">
        <v>5</v>
      </c>
      <c r="E39" s="1">
        <v>-709</v>
      </c>
      <c r="F39" s="1">
        <f t="shared" si="4"/>
        <v>1.5425144988758401</v>
      </c>
      <c r="G39" s="1">
        <f t="shared" si="5"/>
        <v>4.8952729902854951E-2</v>
      </c>
      <c r="H39" s="1">
        <f t="shared" si="6"/>
        <v>35</v>
      </c>
      <c r="I39" s="1" t="s">
        <v>8</v>
      </c>
      <c r="J39" s="15"/>
      <c r="U39" s="10"/>
    </row>
    <row r="40" spans="1:21" x14ac:dyDescent="0.25">
      <c r="A40" s="1">
        <v>25.75</v>
      </c>
      <c r="B40" s="1">
        <v>62</v>
      </c>
      <c r="C40" s="1">
        <v>30</v>
      </c>
      <c r="D40" s="1">
        <v>6</v>
      </c>
      <c r="E40" s="1">
        <v>-645</v>
      </c>
      <c r="F40" s="1">
        <f t="shared" si="4"/>
        <v>1.8510173986510083</v>
      </c>
      <c r="G40" s="1">
        <f t="shared" si="5"/>
        <v>5.3331755971083708E-2</v>
      </c>
      <c r="H40" s="1">
        <f t="shared" si="6"/>
        <v>36</v>
      </c>
      <c r="I40" s="1" t="s">
        <v>8</v>
      </c>
      <c r="J40" s="15"/>
    </row>
    <row r="41" spans="1:21" x14ac:dyDescent="0.25">
      <c r="A41" s="1">
        <v>25.75</v>
      </c>
      <c r="B41" s="1">
        <v>62</v>
      </c>
      <c r="C41" s="1">
        <v>30</v>
      </c>
      <c r="D41" s="1">
        <v>7</v>
      </c>
      <c r="E41" s="1">
        <v>-612</v>
      </c>
      <c r="F41" s="1">
        <f t="shared" si="4"/>
        <v>2.1595202984261768</v>
      </c>
      <c r="G41" s="1">
        <f t="shared" si="5"/>
        <v>5.5703398205185994E-2</v>
      </c>
      <c r="H41" s="1">
        <f t="shared" si="6"/>
        <v>37</v>
      </c>
      <c r="I41" s="1" t="s">
        <v>8</v>
      </c>
      <c r="J41" s="15"/>
    </row>
    <row r="42" spans="1:21" x14ac:dyDescent="0.25">
      <c r="A42" s="1">
        <v>25.75</v>
      </c>
      <c r="B42" s="1">
        <v>62</v>
      </c>
      <c r="C42" s="1">
        <v>30</v>
      </c>
      <c r="D42" s="1">
        <v>8</v>
      </c>
      <c r="E42" s="1">
        <v>-562</v>
      </c>
      <c r="F42" s="1">
        <f t="shared" si="4"/>
        <v>2.4680231982013447</v>
      </c>
      <c r="G42" s="1">
        <f t="shared" si="5"/>
        <v>6.0110279006759172E-2</v>
      </c>
      <c r="H42" s="1">
        <f t="shared" si="6"/>
        <v>38</v>
      </c>
      <c r="I42" s="1" t="s">
        <v>8</v>
      </c>
      <c r="J42" s="15"/>
    </row>
    <row r="43" spans="1:21" x14ac:dyDescent="0.25">
      <c r="A43" s="1">
        <v>25.75</v>
      </c>
      <c r="B43" s="1">
        <v>62</v>
      </c>
      <c r="C43" s="1">
        <v>30</v>
      </c>
      <c r="D43" s="1">
        <v>9</v>
      </c>
      <c r="E43" s="1">
        <v>-502</v>
      </c>
      <c r="F43" s="1">
        <f t="shared" si="4"/>
        <v>2.7765260979765123</v>
      </c>
      <c r="G43" s="1">
        <f t="shared" si="5"/>
        <v>6.6680226896461123E-2</v>
      </c>
      <c r="H43" s="1">
        <f t="shared" si="6"/>
        <v>39</v>
      </c>
      <c r="I43" s="1" t="s">
        <v>8</v>
      </c>
      <c r="J43" s="15"/>
    </row>
    <row r="44" spans="1:21" x14ac:dyDescent="0.25">
      <c r="A44" s="1">
        <v>25.75</v>
      </c>
      <c r="B44" s="1">
        <v>62</v>
      </c>
      <c r="C44" s="1">
        <v>30</v>
      </c>
      <c r="D44" s="1">
        <v>10</v>
      </c>
      <c r="E44" s="1">
        <v>-463</v>
      </c>
      <c r="F44" s="1">
        <f t="shared" si="4"/>
        <v>3.0850289977516803</v>
      </c>
      <c r="G44" s="1">
        <f t="shared" si="5"/>
        <v>7.1630606916303075E-2</v>
      </c>
      <c r="H44" s="1">
        <f t="shared" si="6"/>
        <v>40</v>
      </c>
      <c r="I44" s="1" t="s">
        <v>8</v>
      </c>
      <c r="J44" s="15"/>
    </row>
    <row r="45" spans="1:21" x14ac:dyDescent="0.25">
      <c r="A45" s="1">
        <v>25.75</v>
      </c>
      <c r="B45" s="1">
        <v>62</v>
      </c>
      <c r="C45" s="1">
        <v>30</v>
      </c>
      <c r="D45" s="1">
        <v>11</v>
      </c>
      <c r="E45" s="1">
        <v>-402</v>
      </c>
      <c r="F45" s="1">
        <f t="shared" si="4"/>
        <v>3.3935318975268487</v>
      </c>
      <c r="G45" s="1">
        <f t="shared" si="5"/>
        <v>8.173250771759491E-2</v>
      </c>
      <c r="H45" s="1">
        <f t="shared" si="6"/>
        <v>41</v>
      </c>
      <c r="I45" s="1" t="s">
        <v>8</v>
      </c>
      <c r="J45" s="15"/>
    </row>
    <row r="46" spans="1:21" x14ac:dyDescent="0.25">
      <c r="A46" s="1">
        <v>25.75</v>
      </c>
      <c r="B46" s="1">
        <v>62</v>
      </c>
      <c r="C46" s="1">
        <v>30</v>
      </c>
      <c r="D46">
        <v>12</v>
      </c>
      <c r="E46" s="1">
        <v>-365</v>
      </c>
      <c r="F46" s="1">
        <f t="shared" si="4"/>
        <v>3.7020347973020167</v>
      </c>
      <c r="G46" s="1">
        <f t="shared" si="5"/>
        <v>8.9172507404652004E-2</v>
      </c>
      <c r="H46" s="1">
        <f t="shared" si="6"/>
        <v>42</v>
      </c>
      <c r="I46" s="1" t="s">
        <v>8</v>
      </c>
      <c r="J46" s="15"/>
    </row>
    <row r="47" spans="1:21" x14ac:dyDescent="0.25">
      <c r="A47" s="1">
        <v>25.75</v>
      </c>
      <c r="B47" s="1">
        <v>62</v>
      </c>
      <c r="C47" s="1">
        <v>30</v>
      </c>
      <c r="D47">
        <v>13</v>
      </c>
      <c r="E47" s="1">
        <v>-321</v>
      </c>
      <c r="F47" s="1">
        <f t="shared" si="4"/>
        <v>4.0105376970771847</v>
      </c>
      <c r="G47" s="1">
        <f t="shared" si="5"/>
        <v>0.10043446200287481</v>
      </c>
      <c r="H47" s="1">
        <f t="shared" si="6"/>
        <v>43</v>
      </c>
      <c r="I47" s="1" t="s">
        <v>8</v>
      </c>
      <c r="J47" s="15"/>
    </row>
    <row r="48" spans="1:21" x14ac:dyDescent="0.25">
      <c r="A48" s="1">
        <v>25.75</v>
      </c>
      <c r="B48" s="1">
        <v>62</v>
      </c>
      <c r="C48" s="1">
        <v>30</v>
      </c>
      <c r="D48">
        <v>14</v>
      </c>
      <c r="E48" s="1">
        <v>-273</v>
      </c>
      <c r="F48" s="1">
        <f t="shared" si="4"/>
        <v>4.3190405968523535</v>
      </c>
      <c r="G48" s="1">
        <f t="shared" si="5"/>
        <v>0.11696322125695109</v>
      </c>
      <c r="H48" s="1">
        <f t="shared" si="6"/>
        <v>44</v>
      </c>
      <c r="I48" s="1" t="s">
        <v>8</v>
      </c>
      <c r="J48" s="15"/>
    </row>
    <row r="49" spans="1:10" x14ac:dyDescent="0.25">
      <c r="A49" s="1">
        <v>25.75</v>
      </c>
      <c r="B49" s="1">
        <v>62</v>
      </c>
      <c r="C49" s="1">
        <v>30</v>
      </c>
      <c r="D49">
        <v>15</v>
      </c>
      <c r="E49" s="1">
        <v>-228</v>
      </c>
      <c r="F49" s="1">
        <f t="shared" si="4"/>
        <v>4.6275434966275215</v>
      </c>
      <c r="G49">
        <f t="shared" si="5"/>
        <v>0.13869498466391439</v>
      </c>
      <c r="H49" s="1">
        <f t="shared" si="6"/>
        <v>45</v>
      </c>
      <c r="I49" s="1" t="s">
        <v>8</v>
      </c>
      <c r="J49" s="15"/>
    </row>
    <row r="50" spans="1:10" x14ac:dyDescent="0.25">
      <c r="A50" s="1">
        <v>25.75</v>
      </c>
      <c r="B50" s="1">
        <v>62</v>
      </c>
      <c r="C50" s="1">
        <v>30</v>
      </c>
      <c r="D50">
        <v>16</v>
      </c>
      <c r="E50" s="1"/>
      <c r="F50" s="1">
        <f t="shared" si="4"/>
        <v>4.9360463964026895</v>
      </c>
      <c r="G50">
        <f>(A50 -B50+F50)/E54</f>
        <v>0.66625433199143214</v>
      </c>
      <c r="H50" s="1">
        <f t="shared" si="6"/>
        <v>46</v>
      </c>
      <c r="I50" s="1" t="s">
        <v>8</v>
      </c>
      <c r="J50" s="15"/>
    </row>
    <row r="51" spans="1:10" x14ac:dyDescent="0.25">
      <c r="A51" s="1">
        <v>25.75</v>
      </c>
      <c r="B51" s="1">
        <v>62</v>
      </c>
      <c r="C51" s="1">
        <v>30</v>
      </c>
      <c r="D51">
        <v>17</v>
      </c>
      <c r="E51" s="1"/>
      <c r="F51" s="1">
        <f t="shared" si="4"/>
        <v>5.2445492961778575</v>
      </c>
      <c r="G51">
        <f>(A51 -B51+F51)/E59</f>
        <v>-0.22631715842205943</v>
      </c>
      <c r="H51" s="1">
        <f t="shared" si="6"/>
        <v>47</v>
      </c>
      <c r="I51" s="1" t="s">
        <v>8</v>
      </c>
      <c r="J51" s="15"/>
    </row>
    <row r="52" spans="1:10" x14ac:dyDescent="0.25">
      <c r="A52" s="1">
        <v>25.75</v>
      </c>
      <c r="B52" s="1">
        <v>62</v>
      </c>
      <c r="C52" s="1">
        <v>30</v>
      </c>
      <c r="D52">
        <v>18</v>
      </c>
      <c r="E52" s="1"/>
      <c r="F52" s="1">
        <f t="shared" si="4"/>
        <v>5.5530521959530246</v>
      </c>
      <c r="G52">
        <f>(A52 -B52+F52)/E64</f>
        <v>-0.10695800628587795</v>
      </c>
      <c r="H52" s="1">
        <f t="shared" si="6"/>
        <v>48</v>
      </c>
      <c r="I52" s="1" t="s">
        <v>8</v>
      </c>
      <c r="J52" s="15"/>
    </row>
    <row r="53" spans="1:10" x14ac:dyDescent="0.25">
      <c r="A53" s="1">
        <v>25.75</v>
      </c>
      <c r="B53" s="1">
        <v>62</v>
      </c>
      <c r="C53" s="1">
        <v>30</v>
      </c>
      <c r="D53" s="1">
        <v>19</v>
      </c>
      <c r="E53" s="1"/>
      <c r="F53" s="1">
        <f t="shared" si="4"/>
        <v>5.8615550957281926</v>
      </c>
      <c r="G53" t="e">
        <f>(A53 -B53+F53)/E53</f>
        <v>#DIV/0!</v>
      </c>
      <c r="H53" s="1">
        <f t="shared" si="6"/>
        <v>49</v>
      </c>
      <c r="I53" s="1" t="s">
        <v>8</v>
      </c>
      <c r="J53" s="15"/>
    </row>
    <row r="54" spans="1:10" x14ac:dyDescent="0.25">
      <c r="A54" s="1">
        <v>25.75</v>
      </c>
      <c r="B54" s="1">
        <v>62</v>
      </c>
      <c r="C54" s="1">
        <v>30</v>
      </c>
      <c r="D54" s="1">
        <v>20</v>
      </c>
      <c r="E54" s="1">
        <v>-47</v>
      </c>
      <c r="F54" s="1">
        <f t="shared" si="4"/>
        <v>6.1700579955033605</v>
      </c>
      <c r="G54">
        <f t="shared" si="5"/>
        <v>0.63999876605312001</v>
      </c>
      <c r="H54" s="1">
        <f t="shared" si="6"/>
        <v>50</v>
      </c>
      <c r="I54" s="1" t="s">
        <v>8</v>
      </c>
      <c r="J54" s="15"/>
    </row>
    <row r="55" spans="1:10" x14ac:dyDescent="0.25">
      <c r="A55" s="1">
        <v>25.75</v>
      </c>
      <c r="B55" s="1">
        <v>62</v>
      </c>
      <c r="C55" s="1">
        <v>30</v>
      </c>
      <c r="D55" s="1">
        <v>21</v>
      </c>
      <c r="E55" s="1"/>
      <c r="F55" s="1">
        <f t="shared" si="4"/>
        <v>6.4785608952785294</v>
      </c>
      <c r="G55" t="e">
        <f t="shared" si="5"/>
        <v>#DIV/0!</v>
      </c>
      <c r="H55" s="1">
        <f t="shared" si="6"/>
        <v>51</v>
      </c>
      <c r="I55" s="1" t="s">
        <v>8</v>
      </c>
      <c r="J55" s="15"/>
    </row>
    <row r="56" spans="1:10" x14ac:dyDescent="0.25">
      <c r="A56" s="1">
        <v>25.75</v>
      </c>
      <c r="B56" s="1">
        <v>62</v>
      </c>
      <c r="C56" s="1">
        <v>30</v>
      </c>
      <c r="D56" s="1">
        <v>22</v>
      </c>
      <c r="E56" s="1"/>
      <c r="F56" s="1">
        <f t="shared" si="4"/>
        <v>6.7870637950536974</v>
      </c>
      <c r="G56" s="1" t="e">
        <f t="shared" si="5"/>
        <v>#DIV/0!</v>
      </c>
      <c r="H56" s="1">
        <f t="shared" si="6"/>
        <v>52</v>
      </c>
      <c r="I56" s="1" t="s">
        <v>8</v>
      </c>
      <c r="J56" s="15"/>
    </row>
    <row r="57" spans="1:10" x14ac:dyDescent="0.25">
      <c r="A57" s="1">
        <v>25.75</v>
      </c>
      <c r="B57" s="1">
        <v>62</v>
      </c>
      <c r="C57" s="1">
        <v>30</v>
      </c>
      <c r="D57" s="1">
        <v>23</v>
      </c>
      <c r="E57" s="1"/>
      <c r="F57" s="1">
        <f t="shared" si="4"/>
        <v>7.0955666948288654</v>
      </c>
      <c r="G57" s="1" t="e">
        <f t="shared" si="5"/>
        <v>#DIV/0!</v>
      </c>
      <c r="H57" s="1">
        <f t="shared" si="6"/>
        <v>53</v>
      </c>
      <c r="I57" s="1" t="s">
        <v>8</v>
      </c>
      <c r="J57" s="15"/>
    </row>
    <row r="58" spans="1:10" x14ac:dyDescent="0.25">
      <c r="A58" s="1">
        <v>25.75</v>
      </c>
      <c r="B58" s="1">
        <v>62</v>
      </c>
      <c r="C58" s="1">
        <v>30</v>
      </c>
      <c r="D58" s="1">
        <v>24</v>
      </c>
      <c r="E58" s="1"/>
      <c r="F58" s="1">
        <f t="shared" si="4"/>
        <v>7.4040695946040334</v>
      </c>
      <c r="G58" s="1" t="e">
        <f t="shared" si="5"/>
        <v>#DIV/0!</v>
      </c>
      <c r="H58" s="1">
        <f t="shared" si="6"/>
        <v>54</v>
      </c>
      <c r="I58" s="1" t="s">
        <v>8</v>
      </c>
      <c r="J58" s="15"/>
    </row>
    <row r="59" spans="1:10" x14ac:dyDescent="0.25">
      <c r="A59" s="1">
        <v>25.75</v>
      </c>
      <c r="B59" s="1">
        <v>62</v>
      </c>
      <c r="C59" s="1">
        <v>30</v>
      </c>
      <c r="D59" s="1">
        <v>25</v>
      </c>
      <c r="E59" s="1">
        <v>137</v>
      </c>
      <c r="F59" s="1">
        <f t="shared" si="4"/>
        <v>7.7125724943792013</v>
      </c>
      <c r="G59" s="1">
        <f t="shared" si="5"/>
        <v>-0.20830239055197664</v>
      </c>
      <c r="H59" s="1">
        <f t="shared" si="6"/>
        <v>55</v>
      </c>
      <c r="I59" s="1" t="s">
        <v>8</v>
      </c>
      <c r="J59" s="15"/>
    </row>
    <row r="60" spans="1:10" x14ac:dyDescent="0.25">
      <c r="A60" s="1">
        <v>25.75</v>
      </c>
      <c r="B60" s="1">
        <v>62</v>
      </c>
      <c r="C60" s="1">
        <v>30</v>
      </c>
      <c r="D60" s="1">
        <v>26</v>
      </c>
      <c r="E60" s="1"/>
      <c r="F60" s="1">
        <f t="shared" si="4"/>
        <v>8.0210753941543693</v>
      </c>
      <c r="G60" s="1" t="e">
        <f t="shared" si="5"/>
        <v>#DIV/0!</v>
      </c>
      <c r="H60" s="1">
        <f t="shared" si="6"/>
        <v>56</v>
      </c>
      <c r="I60" s="1" t="s">
        <v>8</v>
      </c>
      <c r="J60" s="15"/>
    </row>
    <row r="61" spans="1:10" x14ac:dyDescent="0.25">
      <c r="A61" s="1">
        <v>25.75</v>
      </c>
      <c r="B61" s="1">
        <v>62</v>
      </c>
      <c r="C61" s="1">
        <v>30</v>
      </c>
      <c r="D61" s="1">
        <v>27</v>
      </c>
      <c r="E61" s="1"/>
      <c r="F61" s="1">
        <f t="shared" si="4"/>
        <v>8.3295782939295382</v>
      </c>
      <c r="G61" s="1" t="e">
        <f t="shared" si="5"/>
        <v>#DIV/0!</v>
      </c>
      <c r="H61" s="1">
        <f t="shared" si="6"/>
        <v>57</v>
      </c>
      <c r="I61" s="1" t="s">
        <v>8</v>
      </c>
      <c r="J61" s="15"/>
    </row>
    <row r="62" spans="1:10" x14ac:dyDescent="0.25">
      <c r="A62" s="1">
        <v>25.75</v>
      </c>
      <c r="B62" s="1">
        <v>62</v>
      </c>
      <c r="C62" s="1">
        <v>30</v>
      </c>
      <c r="D62" s="1">
        <v>28</v>
      </c>
      <c r="E62" s="1"/>
      <c r="F62" s="1">
        <f t="shared" si="4"/>
        <v>8.6380811937047071</v>
      </c>
      <c r="G62" s="1" t="e">
        <f t="shared" si="5"/>
        <v>#DIV/0!</v>
      </c>
      <c r="H62" s="1">
        <f t="shared" si="6"/>
        <v>58</v>
      </c>
      <c r="I62" s="1" t="s">
        <v>8</v>
      </c>
      <c r="J62" s="15"/>
    </row>
    <row r="63" spans="1:10" x14ac:dyDescent="0.25">
      <c r="A63" s="1">
        <v>25.75</v>
      </c>
      <c r="B63" s="1">
        <v>62</v>
      </c>
      <c r="C63" s="1">
        <v>30</v>
      </c>
      <c r="D63" s="1">
        <v>29</v>
      </c>
      <c r="E63" s="1"/>
      <c r="F63" s="1">
        <f t="shared" si="4"/>
        <v>8.9465840934798742</v>
      </c>
      <c r="G63" s="1" t="e">
        <f t="shared" si="5"/>
        <v>#DIV/0!</v>
      </c>
      <c r="H63" s="1">
        <f t="shared" si="6"/>
        <v>59</v>
      </c>
      <c r="I63" s="1" t="s">
        <v>8</v>
      </c>
      <c r="J63" s="15"/>
    </row>
    <row r="64" spans="1:10" x14ac:dyDescent="0.25">
      <c r="A64" s="2">
        <v>25.75</v>
      </c>
      <c r="B64" s="2">
        <v>62</v>
      </c>
      <c r="C64" s="2">
        <v>30</v>
      </c>
      <c r="D64" s="2">
        <v>30</v>
      </c>
      <c r="E64" s="2">
        <v>287</v>
      </c>
      <c r="F64" s="2">
        <f t="shared" si="4"/>
        <v>9.255086993255043</v>
      </c>
      <c r="G64" s="2">
        <f t="shared" si="5"/>
        <v>-9.4058930337090452E-2</v>
      </c>
      <c r="H64" s="2">
        <f t="shared" si="6"/>
        <v>60</v>
      </c>
      <c r="I64" s="2" t="s">
        <v>8</v>
      </c>
      <c r="J64" s="16"/>
    </row>
    <row r="74" spans="10:10" x14ac:dyDescent="0.25">
      <c r="J74" s="4"/>
    </row>
  </sheetData>
  <mergeCells count="3">
    <mergeCell ref="A1:H1"/>
    <mergeCell ref="J3:J32"/>
    <mergeCell ref="J35:J64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zoomScale="115" zoomScaleNormal="115" workbookViewId="0">
      <selection activeCell="B34" sqref="B34"/>
    </sheetView>
  </sheetViews>
  <sheetFormatPr defaultRowHeight="15" x14ac:dyDescent="0.25"/>
  <cols>
    <col min="4" max="4" width="12.5703125" bestFit="1" customWidth="1"/>
    <col min="5" max="5" width="12.85546875" bestFit="1" customWidth="1"/>
    <col min="6" max="6" width="13.42578125" bestFit="1" customWidth="1"/>
    <col min="18" max="18" width="19.42578125" customWidth="1"/>
    <col min="19" max="19" width="14.85546875" bestFit="1" customWidth="1"/>
    <col min="21" max="21" width="13.42578125" bestFit="1" customWidth="1"/>
    <col min="23" max="23" width="13.42578125" bestFit="1" customWidth="1"/>
  </cols>
  <sheetData>
    <row r="2" spans="1:23" x14ac:dyDescent="0.25">
      <c r="A2">
        <v>-911</v>
      </c>
      <c r="B2">
        <v>3.9452795938775882E-2</v>
      </c>
      <c r="R2" s="5"/>
      <c r="S2" s="9"/>
      <c r="T2" s="1"/>
      <c r="U2" s="9"/>
      <c r="W2" s="9"/>
    </row>
    <row r="3" spans="1:23" x14ac:dyDescent="0.25">
      <c r="A3">
        <v>-867</v>
      </c>
      <c r="B3">
        <v>4.1099185929007687E-2</v>
      </c>
      <c r="R3" s="5"/>
      <c r="S3" s="9"/>
      <c r="T3" s="1"/>
      <c r="U3" s="9"/>
      <c r="W3" s="9"/>
    </row>
    <row r="4" spans="1:23" x14ac:dyDescent="0.25">
      <c r="A4">
        <v>-820</v>
      </c>
      <c r="B4">
        <v>4.3078647927651821E-2</v>
      </c>
      <c r="R4" s="5"/>
      <c r="S4" s="9"/>
      <c r="T4" s="1"/>
      <c r="U4" s="9"/>
      <c r="W4" s="9"/>
    </row>
    <row r="5" spans="1:23" x14ac:dyDescent="0.25">
      <c r="A5">
        <v>-759</v>
      </c>
      <c r="B5">
        <v>4.6134372069696082E-2</v>
      </c>
      <c r="R5" s="5"/>
      <c r="S5" s="9"/>
      <c r="T5" s="1"/>
      <c r="U5" s="9"/>
      <c r="W5" s="9"/>
    </row>
    <row r="6" spans="1:23" x14ac:dyDescent="0.25">
      <c r="A6">
        <v>-747</v>
      </c>
      <c r="B6">
        <v>3.2384868942737392E-2</v>
      </c>
      <c r="R6" s="5"/>
      <c r="S6" s="9"/>
      <c r="T6" s="1"/>
      <c r="U6" s="9"/>
      <c r="W6" s="9"/>
    </row>
    <row r="7" spans="1:23" x14ac:dyDescent="0.25">
      <c r="A7">
        <v>-733</v>
      </c>
      <c r="B7">
        <v>3.2582529604979073E-2</v>
      </c>
      <c r="R7" s="5"/>
      <c r="S7" s="9"/>
      <c r="T7" s="1"/>
      <c r="U7" s="9"/>
      <c r="W7" s="9"/>
    </row>
    <row r="8" spans="1:23" x14ac:dyDescent="0.25">
      <c r="A8">
        <v>-709</v>
      </c>
      <c r="B8">
        <v>4.8952729902854951E-2</v>
      </c>
      <c r="R8" s="5"/>
      <c r="S8" s="9"/>
      <c r="T8" s="1"/>
      <c r="U8" s="9"/>
      <c r="W8" s="9"/>
    </row>
    <row r="9" spans="1:23" x14ac:dyDescent="0.25">
      <c r="A9">
        <v>-645</v>
      </c>
      <c r="B9">
        <v>5.3331755971083708E-2</v>
      </c>
      <c r="R9" s="5"/>
      <c r="S9" s="9"/>
      <c r="T9" s="1"/>
      <c r="U9" s="9"/>
      <c r="W9" s="9"/>
    </row>
    <row r="10" spans="1:23" x14ac:dyDescent="0.25">
      <c r="A10">
        <v>-627</v>
      </c>
      <c r="B10">
        <v>3.7598869698045448E-2</v>
      </c>
      <c r="R10" s="5"/>
      <c r="S10" s="9"/>
      <c r="T10" s="1"/>
      <c r="U10" s="9"/>
      <c r="W10" s="9"/>
    </row>
    <row r="11" spans="1:23" x14ac:dyDescent="0.25">
      <c r="A11">
        <v>-612</v>
      </c>
      <c r="B11">
        <v>5.5703398205185994E-2</v>
      </c>
      <c r="R11" s="5"/>
      <c r="S11" s="9"/>
      <c r="T11" s="1"/>
      <c r="U11" s="9"/>
      <c r="W11" s="9"/>
    </row>
    <row r="12" spans="1:23" x14ac:dyDescent="0.25">
      <c r="A12">
        <v>-562</v>
      </c>
      <c r="B12">
        <v>6.0110279006759172E-2</v>
      </c>
      <c r="R12" s="5"/>
      <c r="S12" s="9"/>
      <c r="T12" s="1"/>
      <c r="U12" s="9"/>
      <c r="W12" s="9"/>
    </row>
    <row r="13" spans="1:23" x14ac:dyDescent="0.25">
      <c r="A13">
        <v>-538</v>
      </c>
      <c r="B13">
        <v>4.3245331600184622E-2</v>
      </c>
      <c r="R13" s="5"/>
      <c r="S13" s="9"/>
      <c r="T13" s="1"/>
      <c r="U13" s="9"/>
      <c r="W13" s="9"/>
    </row>
    <row r="14" spans="1:23" x14ac:dyDescent="0.25">
      <c r="A14">
        <v>-502</v>
      </c>
      <c r="B14">
        <v>6.6680226896461123E-2</v>
      </c>
      <c r="R14" s="5"/>
      <c r="S14" s="9"/>
      <c r="T14" s="1"/>
      <c r="U14" s="9"/>
      <c r="W14" s="9"/>
    </row>
    <row r="15" spans="1:23" x14ac:dyDescent="0.25">
      <c r="A15">
        <v>-501</v>
      </c>
      <c r="B15">
        <v>4.5823324353541237E-2</v>
      </c>
      <c r="R15" s="5"/>
      <c r="S15" s="9"/>
      <c r="T15" s="1"/>
      <c r="U15" s="9"/>
      <c r="W15" s="9"/>
    </row>
    <row r="16" spans="1:23" x14ac:dyDescent="0.25">
      <c r="A16">
        <v>-463</v>
      </c>
      <c r="B16">
        <v>7.1630606916303075E-2</v>
      </c>
      <c r="R16" s="5"/>
      <c r="S16" s="9"/>
      <c r="T16" s="1"/>
      <c r="U16" s="9"/>
      <c r="W16" s="9"/>
    </row>
    <row r="17" spans="1:23" x14ac:dyDescent="0.25">
      <c r="A17">
        <v>-411</v>
      </c>
      <c r="B17">
        <v>5.5107013628586353E-2</v>
      </c>
      <c r="R17" s="5"/>
      <c r="S17" s="9"/>
      <c r="T17" s="1"/>
      <c r="U17" s="9"/>
      <c r="W17" s="9"/>
    </row>
    <row r="18" spans="1:23" x14ac:dyDescent="0.25">
      <c r="A18">
        <v>-402</v>
      </c>
      <c r="B18">
        <v>8.173250771759491E-2</v>
      </c>
      <c r="R18" s="5"/>
      <c r="S18" s="9"/>
      <c r="T18" s="1"/>
      <c r="U18" s="9"/>
    </row>
    <row r="19" spans="1:23" x14ac:dyDescent="0.25">
      <c r="A19">
        <v>-367</v>
      </c>
      <c r="B19">
        <v>6.0873241693661644E-2</v>
      </c>
      <c r="R19" s="5"/>
      <c r="S19" s="9"/>
      <c r="T19" s="1"/>
      <c r="U19" s="9"/>
    </row>
    <row r="20" spans="1:23" x14ac:dyDescent="0.25">
      <c r="A20">
        <v>-365</v>
      </c>
      <c r="B20">
        <v>8.9172507404652004E-2</v>
      </c>
      <c r="S20" s="9"/>
      <c r="T20" s="1"/>
      <c r="U20" s="9"/>
    </row>
    <row r="21" spans="1:23" x14ac:dyDescent="0.25">
      <c r="A21">
        <v>-321</v>
      </c>
      <c r="B21">
        <v>0.10043446200287481</v>
      </c>
      <c r="R21" s="5"/>
      <c r="S21" s="9"/>
      <c r="T21" s="1"/>
      <c r="U21" s="9"/>
    </row>
    <row r="22" spans="1:23" x14ac:dyDescent="0.25">
      <c r="A22">
        <v>-273</v>
      </c>
      <c r="B22">
        <v>0.11696322125695109</v>
      </c>
      <c r="R22" s="5"/>
      <c r="S22" s="9"/>
      <c r="T22" s="1"/>
      <c r="U22" s="9"/>
    </row>
    <row r="23" spans="1:23" x14ac:dyDescent="0.25">
      <c r="A23">
        <v>-260</v>
      </c>
      <c r="B23">
        <v>8.4738372314610219E-2</v>
      </c>
      <c r="R23" s="5"/>
      <c r="S23" s="9"/>
      <c r="T23" s="1"/>
      <c r="U23" s="9"/>
    </row>
    <row r="24" spans="1:23" x14ac:dyDescent="0.25">
      <c r="A24">
        <v>-228</v>
      </c>
      <c r="B24">
        <v>0.13869498466391439</v>
      </c>
      <c r="R24" s="5"/>
      <c r="S24" s="9"/>
      <c r="T24" s="1"/>
      <c r="U24" s="9"/>
    </row>
    <row r="25" spans="1:23" x14ac:dyDescent="0.25">
      <c r="A25">
        <v>-211</v>
      </c>
      <c r="B25">
        <v>0.10295485261622507</v>
      </c>
      <c r="R25" s="5"/>
      <c r="S25" s="9"/>
      <c r="T25" s="1"/>
      <c r="U25" s="9"/>
    </row>
    <row r="26" spans="1:23" x14ac:dyDescent="0.25">
      <c r="A26">
        <v>-179</v>
      </c>
      <c r="B26">
        <v>0.11963670950976714</v>
      </c>
      <c r="R26" s="5"/>
      <c r="S26" s="9"/>
      <c r="T26" s="1"/>
      <c r="U26" s="9"/>
      <c r="W26" s="9"/>
    </row>
    <row r="27" spans="1:23" x14ac:dyDescent="0.25">
      <c r="A27">
        <v>-93</v>
      </c>
      <c r="B27">
        <v>0.22695126991906614</v>
      </c>
      <c r="R27" s="5"/>
      <c r="S27" s="9"/>
      <c r="T27" s="1"/>
      <c r="U27" s="9"/>
    </row>
    <row r="28" spans="1:23" x14ac:dyDescent="0.25">
      <c r="A28">
        <v>-47</v>
      </c>
      <c r="B28">
        <v>0.63999876605312001</v>
      </c>
      <c r="R28" s="5"/>
      <c r="S28" s="9"/>
      <c r="T28" s="1"/>
      <c r="U28" s="9"/>
    </row>
    <row r="29" spans="1:23" x14ac:dyDescent="0.25">
      <c r="A29">
        <v>-44</v>
      </c>
      <c r="B29">
        <v>0.4726810273340451</v>
      </c>
      <c r="R29" s="5"/>
      <c r="S29" s="9"/>
      <c r="T29" s="1"/>
      <c r="U29" s="9"/>
    </row>
    <row r="30" spans="1:23" x14ac:dyDescent="0.25">
      <c r="A30">
        <v>-4</v>
      </c>
      <c r="B30">
        <v>5.1223655757307043</v>
      </c>
      <c r="R30" s="5"/>
      <c r="S30" s="9"/>
      <c r="T30" s="1"/>
      <c r="U30" s="9"/>
    </row>
    <row r="31" spans="1:23" x14ac:dyDescent="0.25">
      <c r="A31">
        <v>32</v>
      </c>
      <c r="B31">
        <v>-0.63065498134836395</v>
      </c>
      <c r="E31" s="8"/>
      <c r="F31" s="7"/>
      <c r="R31" s="5"/>
      <c r="S31" s="9"/>
      <c r="T31" s="1"/>
      <c r="U31" s="9"/>
    </row>
    <row r="32" spans="1:23" x14ac:dyDescent="0.25">
      <c r="A32">
        <v>101</v>
      </c>
      <c r="B32">
        <v>-0.19675699508289585</v>
      </c>
      <c r="E32" s="8"/>
      <c r="F32" s="7"/>
      <c r="R32" s="5"/>
      <c r="S32" s="9"/>
      <c r="T32" s="1"/>
      <c r="U32" s="9"/>
    </row>
    <row r="33" spans="1:23" x14ac:dyDescent="0.25">
      <c r="A33">
        <v>137</v>
      </c>
      <c r="B33">
        <v>-0.20830239055197664</v>
      </c>
      <c r="E33" s="8"/>
      <c r="F33" s="6"/>
      <c r="R33" s="5"/>
      <c r="S33" s="9"/>
      <c r="T33" s="1"/>
      <c r="U33" s="9"/>
    </row>
    <row r="34" spans="1:23" x14ac:dyDescent="0.25">
      <c r="A34">
        <v>287</v>
      </c>
      <c r="B34">
        <v>-9.4058930337090452E-2</v>
      </c>
      <c r="E34" s="8"/>
      <c r="F34" s="6"/>
      <c r="R34" s="5"/>
      <c r="S34" s="9"/>
      <c r="T34" s="1"/>
      <c r="U34" s="9"/>
    </row>
    <row r="35" spans="1:23" x14ac:dyDescent="0.25">
      <c r="A35">
        <v>321</v>
      </c>
      <c r="B35">
        <v>-5.7102623066967728E-2</v>
      </c>
      <c r="E35" s="8"/>
      <c r="F35" s="7"/>
      <c r="R35" s="5"/>
      <c r="S35" s="9"/>
      <c r="T35" s="1"/>
      <c r="U35" s="9"/>
      <c r="W35" s="9"/>
    </row>
    <row r="36" spans="1:23" x14ac:dyDescent="0.25">
      <c r="A36">
        <v>506</v>
      </c>
      <c r="B36">
        <v>-3.3176734200831615E-2</v>
      </c>
      <c r="E36" s="8"/>
      <c r="F36" s="7"/>
      <c r="R36" s="5"/>
      <c r="S36" s="9"/>
      <c r="T36" s="1"/>
      <c r="U36" s="9"/>
      <c r="W36" s="9"/>
    </row>
    <row r="37" spans="1:23" x14ac:dyDescent="0.25">
      <c r="A37">
        <v>678</v>
      </c>
      <c r="B37">
        <v>-2.2485122428827369E-2</v>
      </c>
      <c r="E37" s="8"/>
      <c r="F37" s="7"/>
      <c r="R37" s="5"/>
      <c r="S37" s="9"/>
      <c r="T37" s="1"/>
      <c r="U37" s="9"/>
      <c r="W37" s="9"/>
    </row>
    <row r="38" spans="1:23" x14ac:dyDescent="0.25">
      <c r="R38" s="5"/>
      <c r="S38" s="9"/>
      <c r="T38" s="1"/>
      <c r="U38" s="9"/>
    </row>
    <row r="39" spans="1:23" x14ac:dyDescent="0.25">
      <c r="W39" s="9"/>
    </row>
  </sheetData>
  <autoFilter ref="A1:B43">
    <sortState ref="A2:B43">
      <sortCondition ref="A1:A43"/>
    </sortState>
  </autoFilter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opLeftCell="A34" zoomScale="70" zoomScaleNormal="70" workbookViewId="0">
      <selection activeCell="F3" sqref="F3:F96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4.5703125" bestFit="1" customWidth="1"/>
    <col min="4" max="4" width="29.28515625" bestFit="1" customWidth="1"/>
    <col min="5" max="5" width="14.42578125" customWidth="1"/>
    <col min="6" max="6" width="25" customWidth="1"/>
    <col min="7" max="7" width="15.85546875" bestFit="1" customWidth="1"/>
    <col min="8" max="8" width="17.85546875" bestFit="1" customWidth="1"/>
    <col min="9" max="9" width="6" bestFit="1" customWidth="1"/>
    <col min="10" max="10" width="44.28515625" bestFit="1" customWidth="1"/>
    <col min="11" max="11" width="15.85546875" bestFit="1" customWidth="1"/>
    <col min="12" max="12" width="14.85546875" bestFit="1" customWidth="1"/>
    <col min="21" max="21" width="9.5703125" bestFit="1" customWidth="1"/>
  </cols>
  <sheetData>
    <row r="1" spans="1:22" x14ac:dyDescent="0.25">
      <c r="A1" s="12" t="s">
        <v>0</v>
      </c>
      <c r="B1" s="12"/>
      <c r="C1" s="12"/>
      <c r="D1" s="12"/>
      <c r="E1" s="12"/>
      <c r="F1" s="12"/>
      <c r="G1" s="12"/>
      <c r="H1" s="12"/>
      <c r="J1" t="s">
        <v>6</v>
      </c>
    </row>
    <row r="2" spans="1:22" ht="15.75" thickBot="1" x14ac:dyDescent="0.3">
      <c r="A2" s="3" t="s">
        <v>1</v>
      </c>
      <c r="B2" s="3" t="s">
        <v>4</v>
      </c>
      <c r="C2" s="3" t="s">
        <v>3</v>
      </c>
      <c r="D2" s="3" t="s">
        <v>2</v>
      </c>
      <c r="E2" s="3" t="s">
        <v>12</v>
      </c>
      <c r="F2" s="3" t="s">
        <v>11</v>
      </c>
      <c r="G2" s="3" t="s">
        <v>5</v>
      </c>
      <c r="H2" s="3" t="s">
        <v>7</v>
      </c>
      <c r="I2" s="3"/>
      <c r="J2" s="3"/>
    </row>
    <row r="3" spans="1:22" x14ac:dyDescent="0.25">
      <c r="A3">
        <v>37.5</v>
      </c>
      <c r="B3">
        <v>62</v>
      </c>
      <c r="C3">
        <v>30</v>
      </c>
      <c r="D3">
        <v>1</v>
      </c>
      <c r="E3">
        <f>SIN(90-C3)*(D3)/SIN(C3)</f>
        <v>0.30850289977516809</v>
      </c>
      <c r="F3">
        <v>-770</v>
      </c>
      <c r="G3">
        <f>(A3 -B3+E3)/F3</f>
        <v>3.1417528701590695E-2</v>
      </c>
      <c r="H3">
        <v>1</v>
      </c>
      <c r="I3" t="s">
        <v>8</v>
      </c>
      <c r="J3" s="17" t="s">
        <v>9</v>
      </c>
      <c r="U3" s="10"/>
      <c r="V3" s="1"/>
    </row>
    <row r="4" spans="1:22" x14ac:dyDescent="0.25">
      <c r="A4">
        <v>37.5</v>
      </c>
      <c r="B4">
        <v>62</v>
      </c>
      <c r="C4">
        <v>30</v>
      </c>
      <c r="D4">
        <v>2</v>
      </c>
      <c r="E4">
        <f>SIN(90-C4)*(D4)/SIN(C4)</f>
        <v>0.61700579955033619</v>
      </c>
      <c r="F4">
        <v>-717</v>
      </c>
      <c r="G4">
        <f>(A4 -B4+E4)/F4</f>
        <v>3.330961534232868E-2</v>
      </c>
      <c r="H4">
        <v>2</v>
      </c>
      <c r="I4" t="s">
        <v>8</v>
      </c>
      <c r="J4" s="18"/>
      <c r="U4" s="10"/>
      <c r="V4" s="1"/>
    </row>
    <row r="5" spans="1:22" x14ac:dyDescent="0.25">
      <c r="A5">
        <v>37.5</v>
      </c>
      <c r="B5">
        <v>62</v>
      </c>
      <c r="C5">
        <v>30</v>
      </c>
      <c r="D5">
        <v>3</v>
      </c>
      <c r="E5">
        <f>SIN(90-C5)*(D5)/SIN(C5)</f>
        <v>0.92550869932550417</v>
      </c>
      <c r="F5">
        <v>-653</v>
      </c>
      <c r="G5">
        <f>(A5 -B5+E5)/F5</f>
        <v>3.6101824350190652E-2</v>
      </c>
      <c r="H5">
        <v>3</v>
      </c>
      <c r="I5" t="s">
        <v>8</v>
      </c>
      <c r="J5" s="18"/>
      <c r="U5" s="10"/>
      <c r="V5" s="1"/>
    </row>
    <row r="6" spans="1:22" x14ac:dyDescent="0.25">
      <c r="A6">
        <v>37.5</v>
      </c>
      <c r="B6">
        <v>62</v>
      </c>
      <c r="C6">
        <v>30</v>
      </c>
      <c r="D6">
        <v>4</v>
      </c>
      <c r="E6">
        <f>SIN(90-C6)*(D6)/SIN(C6)</f>
        <v>1.2340115991006724</v>
      </c>
      <c r="F6">
        <v>-593</v>
      </c>
      <c r="G6">
        <f>(A6 -B6+E6)/F6</f>
        <v>3.9234381789037653E-2</v>
      </c>
      <c r="H6">
        <v>4</v>
      </c>
      <c r="I6" t="s">
        <v>8</v>
      </c>
      <c r="J6" s="18"/>
      <c r="U6" s="10"/>
      <c r="V6" s="1"/>
    </row>
    <row r="7" spans="1:22" x14ac:dyDescent="0.25">
      <c r="A7">
        <v>37.5</v>
      </c>
      <c r="B7">
        <v>62</v>
      </c>
      <c r="C7">
        <v>30</v>
      </c>
      <c r="D7">
        <v>5</v>
      </c>
      <c r="E7">
        <f>SIN(90-C7)*(D7)/SIN(C7)</f>
        <v>1.5425144988758401</v>
      </c>
      <c r="F7">
        <v>-503</v>
      </c>
      <c r="G7">
        <f>(A7 -B7+E7)/F7</f>
        <v>4.5641124256708077E-2</v>
      </c>
      <c r="H7">
        <v>5</v>
      </c>
      <c r="I7" t="s">
        <v>8</v>
      </c>
      <c r="J7" s="18"/>
      <c r="U7" s="10"/>
      <c r="V7" s="1"/>
    </row>
    <row r="8" spans="1:22" x14ac:dyDescent="0.25">
      <c r="A8">
        <v>37.5</v>
      </c>
      <c r="B8">
        <v>62</v>
      </c>
      <c r="C8">
        <v>30</v>
      </c>
      <c r="D8">
        <v>6</v>
      </c>
      <c r="E8">
        <f>SIN(90-C8)*(D8)/SIN(C8)</f>
        <v>1.8510173986510083</v>
      </c>
      <c r="F8">
        <v>-452</v>
      </c>
      <c r="G8">
        <f>(A8 -B8+E8)/F8</f>
        <v>5.0108368587055287E-2</v>
      </c>
      <c r="H8">
        <v>6</v>
      </c>
      <c r="I8" t="s">
        <v>8</v>
      </c>
      <c r="J8" s="18"/>
      <c r="U8" s="10"/>
      <c r="V8" s="1"/>
    </row>
    <row r="9" spans="1:22" x14ac:dyDescent="0.25">
      <c r="A9">
        <v>37.5</v>
      </c>
      <c r="B9">
        <v>62</v>
      </c>
      <c r="C9">
        <v>30</v>
      </c>
      <c r="D9">
        <v>7</v>
      </c>
      <c r="E9">
        <f>SIN(90-C9)*(D9)/SIN(C9)</f>
        <v>2.1595202984261768</v>
      </c>
      <c r="F9">
        <v>-425</v>
      </c>
      <c r="G9">
        <f>(A9 -B9+E9)/F9</f>
        <v>5.2565834591938407E-2</v>
      </c>
      <c r="H9">
        <v>7</v>
      </c>
      <c r="I9" t="s">
        <v>8</v>
      </c>
      <c r="J9" s="18"/>
      <c r="U9" s="10"/>
      <c r="V9" s="1"/>
    </row>
    <row r="10" spans="1:22" x14ac:dyDescent="0.25">
      <c r="A10">
        <v>37.5</v>
      </c>
      <c r="B10">
        <v>62</v>
      </c>
      <c r="C10">
        <v>30</v>
      </c>
      <c r="D10">
        <v>8</v>
      </c>
      <c r="E10">
        <f>SIN(90-C10)*(D10)/SIN(C10)</f>
        <v>2.4680231982013447</v>
      </c>
      <c r="F10">
        <v>-339</v>
      </c>
      <c r="G10">
        <f>(A10 -B10+E10)/F10</f>
        <v>6.4991082011205473E-2</v>
      </c>
      <c r="H10">
        <v>8</v>
      </c>
      <c r="I10" t="s">
        <v>8</v>
      </c>
      <c r="J10" s="18"/>
      <c r="U10" s="10"/>
      <c r="V10" s="1"/>
    </row>
    <row r="11" spans="1:22" x14ac:dyDescent="0.25">
      <c r="A11">
        <v>37.5</v>
      </c>
      <c r="B11">
        <v>62</v>
      </c>
      <c r="C11">
        <v>30</v>
      </c>
      <c r="D11">
        <v>9</v>
      </c>
      <c r="E11">
        <f>SIN(90-C11)*(D11)/SIN(C11)</f>
        <v>2.7765260979765123</v>
      </c>
      <c r="F11">
        <v>-249</v>
      </c>
      <c r="G11">
        <f>(A11 -B11+E11)/F11</f>
        <v>8.7242867076399555E-2</v>
      </c>
      <c r="H11">
        <v>9</v>
      </c>
      <c r="I11" t="s">
        <v>8</v>
      </c>
      <c r="J11" s="18"/>
      <c r="U11" s="10"/>
      <c r="V11" s="1"/>
    </row>
    <row r="12" spans="1:22" x14ac:dyDescent="0.25">
      <c r="A12">
        <v>37.5</v>
      </c>
      <c r="B12">
        <v>62</v>
      </c>
      <c r="C12">
        <v>30</v>
      </c>
      <c r="D12">
        <v>10</v>
      </c>
      <c r="E12">
        <f>SIN(90-C12)*(D12)/SIN(C12)</f>
        <v>3.0850289977516803</v>
      </c>
      <c r="F12">
        <v>-184</v>
      </c>
      <c r="G12">
        <f>(A12 -B12+E12)/F12</f>
        <v>0.11638571196874085</v>
      </c>
      <c r="H12">
        <v>10</v>
      </c>
      <c r="I12" t="s">
        <v>8</v>
      </c>
      <c r="J12" s="18"/>
      <c r="U12" s="10"/>
      <c r="V12" s="1"/>
    </row>
    <row r="13" spans="1:22" x14ac:dyDescent="0.25">
      <c r="A13">
        <v>37.5</v>
      </c>
      <c r="B13">
        <v>62</v>
      </c>
      <c r="C13">
        <v>30</v>
      </c>
      <c r="D13">
        <v>11</v>
      </c>
      <c r="E13">
        <f>SIN(90-C13)*(D13)/SIN(C13)</f>
        <v>3.3935318975268487</v>
      </c>
      <c r="F13">
        <v>-117</v>
      </c>
      <c r="G13">
        <f>(A13 -B13+E13)/F13</f>
        <v>0.18039716326900129</v>
      </c>
      <c r="H13">
        <v>11</v>
      </c>
      <c r="I13" t="s">
        <v>8</v>
      </c>
      <c r="J13" s="18"/>
      <c r="U13" s="10"/>
      <c r="V13" s="1"/>
    </row>
    <row r="14" spans="1:22" x14ac:dyDescent="0.25">
      <c r="A14">
        <v>37.5</v>
      </c>
      <c r="B14">
        <v>62</v>
      </c>
      <c r="C14">
        <v>30</v>
      </c>
      <c r="D14">
        <v>12</v>
      </c>
      <c r="E14">
        <f>SIN(90-C14)*(D14)/SIN(C14)</f>
        <v>3.7020347973020167</v>
      </c>
      <c r="F14">
        <v>-100</v>
      </c>
      <c r="G14">
        <f>(A14 -B14+E14)/F14</f>
        <v>0.20797965202697985</v>
      </c>
      <c r="H14">
        <v>12</v>
      </c>
      <c r="I14" t="s">
        <v>8</v>
      </c>
      <c r="J14" s="18"/>
      <c r="U14" s="10"/>
      <c r="V14" s="1"/>
    </row>
    <row r="15" spans="1:22" x14ac:dyDescent="0.25">
      <c r="A15">
        <v>37.5</v>
      </c>
      <c r="B15">
        <v>62</v>
      </c>
      <c r="C15">
        <v>30</v>
      </c>
      <c r="D15">
        <v>13</v>
      </c>
      <c r="E15">
        <f>SIN(90-C15)*(D15)/SIN(C15)</f>
        <v>4.0105376970771847</v>
      </c>
      <c r="F15">
        <v>-22</v>
      </c>
      <c r="G15">
        <f>(A15 -B15+E15)/F15</f>
        <v>0.93133919558740075</v>
      </c>
      <c r="H15">
        <v>13</v>
      </c>
      <c r="I15" t="s">
        <v>8</v>
      </c>
      <c r="J15" s="18"/>
      <c r="U15" s="10"/>
      <c r="V15" s="1"/>
    </row>
    <row r="16" spans="1:22" x14ac:dyDescent="0.25">
      <c r="A16">
        <v>37.5</v>
      </c>
      <c r="B16">
        <v>62</v>
      </c>
      <c r="C16">
        <v>30</v>
      </c>
      <c r="D16">
        <v>14</v>
      </c>
      <c r="E16">
        <f>SIN(90-C16)*(D16)/SIN(C16)</f>
        <v>4.3190405968523535</v>
      </c>
      <c r="F16">
        <v>32</v>
      </c>
      <c r="G16">
        <f>(A16 -B16+E16)/F16</f>
        <v>-0.63065498134836395</v>
      </c>
      <c r="H16">
        <v>14</v>
      </c>
      <c r="I16" t="s">
        <v>8</v>
      </c>
      <c r="J16" s="18"/>
      <c r="U16" s="10"/>
      <c r="V16" s="1"/>
    </row>
    <row r="17" spans="1:22" x14ac:dyDescent="0.25">
      <c r="A17">
        <v>37.5</v>
      </c>
      <c r="B17">
        <v>62</v>
      </c>
      <c r="C17">
        <v>30</v>
      </c>
      <c r="D17">
        <v>15</v>
      </c>
      <c r="E17">
        <f>SIN(90-C17)*(D17)/SIN(C17)</f>
        <v>4.6275434966275215</v>
      </c>
      <c r="F17">
        <v>83</v>
      </c>
      <c r="G17">
        <f>(A17 -B17+E17)/F17</f>
        <v>-0.23942718678762023</v>
      </c>
      <c r="H17">
        <v>15</v>
      </c>
      <c r="I17" t="s">
        <v>8</v>
      </c>
      <c r="J17" s="18"/>
      <c r="U17" s="10"/>
      <c r="V17" s="1"/>
    </row>
    <row r="18" spans="1:22" x14ac:dyDescent="0.25">
      <c r="A18">
        <v>37.5</v>
      </c>
      <c r="B18">
        <v>62</v>
      </c>
      <c r="C18">
        <v>30</v>
      </c>
      <c r="D18">
        <v>16</v>
      </c>
      <c r="E18">
        <f>SIN(90-C18)*(D18)/SIN(C18)</f>
        <v>4.9360463964026895</v>
      </c>
      <c r="F18">
        <v>146</v>
      </c>
      <c r="G18">
        <f>(A18 -B18+E18)/F22</f>
        <v>-5.7881519537270151E-2</v>
      </c>
      <c r="H18">
        <v>16</v>
      </c>
      <c r="I18" t="s">
        <v>8</v>
      </c>
      <c r="J18" s="18"/>
      <c r="U18" s="10"/>
      <c r="V18" s="1"/>
    </row>
    <row r="19" spans="1:22" x14ac:dyDescent="0.25">
      <c r="A19">
        <v>37.5</v>
      </c>
      <c r="B19">
        <v>62</v>
      </c>
      <c r="C19">
        <v>30</v>
      </c>
      <c r="D19">
        <v>17</v>
      </c>
      <c r="E19">
        <f>SIN(90-C19)*(D19)/SIN(C19)</f>
        <v>5.2445492961778575</v>
      </c>
      <c r="F19">
        <v>179</v>
      </c>
      <c r="G19">
        <f>(A19 -B19+E19)/F27</f>
        <v>-3.5924348328026386E-2</v>
      </c>
      <c r="H19">
        <v>17</v>
      </c>
      <c r="I19" t="s">
        <v>8</v>
      </c>
      <c r="J19" s="18"/>
      <c r="U19" s="10"/>
      <c r="V19" s="1"/>
    </row>
    <row r="20" spans="1:22" x14ac:dyDescent="0.25">
      <c r="A20">
        <v>37.5</v>
      </c>
      <c r="B20">
        <v>62</v>
      </c>
      <c r="C20">
        <v>30</v>
      </c>
      <c r="D20">
        <v>18</v>
      </c>
      <c r="E20">
        <f>SIN(90-C20)*(D20)/SIN(C20)</f>
        <v>5.5530521959530246</v>
      </c>
      <c r="F20">
        <v>253</v>
      </c>
      <c r="G20">
        <f>(A20 -B20+E20)/F32</f>
        <v>-2.6351805012582719E-2</v>
      </c>
      <c r="H20">
        <v>18</v>
      </c>
      <c r="I20" t="s">
        <v>8</v>
      </c>
      <c r="J20" s="18"/>
      <c r="U20" s="10"/>
      <c r="V20" s="1"/>
    </row>
    <row r="21" spans="1:22" x14ac:dyDescent="0.25">
      <c r="A21">
        <v>37.5</v>
      </c>
      <c r="B21">
        <v>62</v>
      </c>
      <c r="C21">
        <v>30</v>
      </c>
      <c r="D21">
        <v>19</v>
      </c>
      <c r="E21">
        <f>SIN(90-C21)*(D21)/SIN(C21)</f>
        <v>5.8615550957281926</v>
      </c>
      <c r="F21">
        <v>290</v>
      </c>
      <c r="G21">
        <f>(A21 -B21+E21)/F21</f>
        <v>-6.4270499669902781E-2</v>
      </c>
      <c r="H21">
        <v>19</v>
      </c>
      <c r="I21" t="s">
        <v>8</v>
      </c>
      <c r="J21" s="18"/>
      <c r="U21" s="10"/>
    </row>
    <row r="22" spans="1:22" x14ac:dyDescent="0.25">
      <c r="A22">
        <v>37.5</v>
      </c>
      <c r="B22">
        <v>62</v>
      </c>
      <c r="C22">
        <v>30</v>
      </c>
      <c r="D22">
        <v>20</v>
      </c>
      <c r="E22">
        <f>SIN(90-C22)*(D22)/SIN(C22)</f>
        <v>6.1700579955033605</v>
      </c>
      <c r="F22">
        <v>338</v>
      </c>
      <c r="G22">
        <f>(A22 -B22+E22)/F22</f>
        <v>-5.4230597646439761E-2</v>
      </c>
      <c r="H22">
        <v>20</v>
      </c>
      <c r="I22" t="s">
        <v>8</v>
      </c>
      <c r="J22" s="18"/>
      <c r="U22" s="10"/>
    </row>
    <row r="23" spans="1:22" x14ac:dyDescent="0.25">
      <c r="A23">
        <v>37.5</v>
      </c>
      <c r="B23">
        <v>62</v>
      </c>
      <c r="C23">
        <v>30</v>
      </c>
      <c r="D23">
        <v>21</v>
      </c>
      <c r="E23">
        <f>SIN(90-C23)*(D23)/SIN(C23)</f>
        <v>6.4785608952785294</v>
      </c>
      <c r="F23">
        <v>387</v>
      </c>
      <c r="G23">
        <f>(A23 -B23+E23)/F23</f>
        <v>-4.6567026110391395E-2</v>
      </c>
      <c r="H23">
        <v>21</v>
      </c>
      <c r="I23" t="s">
        <v>8</v>
      </c>
      <c r="J23" s="18"/>
      <c r="U23" s="10"/>
    </row>
    <row r="24" spans="1:22" x14ac:dyDescent="0.25">
      <c r="A24">
        <v>37.5</v>
      </c>
      <c r="B24">
        <v>62</v>
      </c>
      <c r="C24">
        <v>30</v>
      </c>
      <c r="D24">
        <v>22</v>
      </c>
      <c r="E24">
        <f>SIN(90-C24)*(D24)/SIN(C24)</f>
        <v>6.7870637950536974</v>
      </c>
      <c r="F24">
        <v>424</v>
      </c>
      <c r="G24">
        <f>(A24 -B24+E24)/F24</f>
        <v>-4.1775792936194107E-2</v>
      </c>
      <c r="H24">
        <v>22</v>
      </c>
      <c r="I24" t="s">
        <v>8</v>
      </c>
      <c r="J24" s="18"/>
      <c r="U24" s="10"/>
    </row>
    <row r="25" spans="1:22" x14ac:dyDescent="0.25">
      <c r="A25">
        <v>37.5</v>
      </c>
      <c r="B25">
        <v>62</v>
      </c>
      <c r="C25">
        <v>30</v>
      </c>
      <c r="D25">
        <v>23</v>
      </c>
      <c r="E25">
        <f>SIN(90-C25)*(D25)/SIN(C25)</f>
        <v>7.0955666948288654</v>
      </c>
      <c r="F25">
        <v>461</v>
      </c>
      <c r="G25">
        <f>(A25 -B25+E25)/F25</f>
        <v>-3.7753651421195522E-2</v>
      </c>
      <c r="H25">
        <v>23</v>
      </c>
      <c r="I25" t="s">
        <v>8</v>
      </c>
      <c r="J25" s="18"/>
      <c r="U25" s="10"/>
    </row>
    <row r="26" spans="1:22" x14ac:dyDescent="0.25">
      <c r="A26">
        <v>37.5</v>
      </c>
      <c r="B26">
        <v>62</v>
      </c>
      <c r="C26">
        <v>30</v>
      </c>
      <c r="D26">
        <v>24</v>
      </c>
      <c r="E26">
        <f>SIN(90-C26)*(D26)/SIN(C26)</f>
        <v>7.4040695946040334</v>
      </c>
      <c r="F26">
        <v>501</v>
      </c>
      <c r="G26">
        <f>(A26 -B26+E26)/F26</f>
        <v>-3.4123613583624687E-2</v>
      </c>
      <c r="H26">
        <v>24</v>
      </c>
      <c r="I26" t="s">
        <v>8</v>
      </c>
      <c r="J26" s="18"/>
      <c r="U26" s="10"/>
    </row>
    <row r="27" spans="1:22" x14ac:dyDescent="0.25">
      <c r="A27">
        <v>37.5</v>
      </c>
      <c r="B27">
        <v>62</v>
      </c>
      <c r="C27">
        <v>30</v>
      </c>
      <c r="D27">
        <v>25</v>
      </c>
      <c r="E27">
        <f>SIN(90-C27)*(D27)/SIN(C27)</f>
        <v>7.7125724943792013</v>
      </c>
      <c r="F27">
        <v>536</v>
      </c>
      <c r="G27">
        <f>(A27 -B27+E27)/F27</f>
        <v>-3.1319827435859697E-2</v>
      </c>
      <c r="H27">
        <v>25</v>
      </c>
      <c r="I27" t="s">
        <v>8</v>
      </c>
      <c r="J27" s="18"/>
      <c r="U27" s="10"/>
    </row>
    <row r="28" spans="1:22" x14ac:dyDescent="0.25">
      <c r="A28">
        <v>37.5</v>
      </c>
      <c r="B28">
        <v>62</v>
      </c>
      <c r="C28">
        <v>30</v>
      </c>
      <c r="D28" s="1">
        <v>26</v>
      </c>
      <c r="E28">
        <f>SIN(90-C28)*(D28)/SIN(C28)</f>
        <v>8.0210753941543693</v>
      </c>
      <c r="F28">
        <v>580</v>
      </c>
      <c r="G28">
        <f>(A28 -B28+E28)/F28</f>
        <v>-2.8411938975595914E-2</v>
      </c>
      <c r="H28">
        <v>26</v>
      </c>
      <c r="I28" t="s">
        <v>8</v>
      </c>
      <c r="J28" s="18"/>
      <c r="U28" s="10"/>
    </row>
    <row r="29" spans="1:22" x14ac:dyDescent="0.25">
      <c r="A29">
        <v>37.5</v>
      </c>
      <c r="B29">
        <v>62</v>
      </c>
      <c r="C29">
        <v>30</v>
      </c>
      <c r="D29" s="1">
        <v>27</v>
      </c>
      <c r="E29">
        <f>SIN(90-C29)*(D29)/SIN(C29)</f>
        <v>8.3295782939295382</v>
      </c>
      <c r="F29">
        <v>613</v>
      </c>
      <c r="G29">
        <f>(A29 -B29+E29)/F29</f>
        <v>-2.6379154496036644E-2</v>
      </c>
      <c r="H29">
        <v>27</v>
      </c>
      <c r="I29" t="s">
        <v>8</v>
      </c>
      <c r="J29" s="18"/>
      <c r="U29" s="10"/>
    </row>
    <row r="30" spans="1:22" x14ac:dyDescent="0.25">
      <c r="A30">
        <v>37.5</v>
      </c>
      <c r="B30">
        <v>62</v>
      </c>
      <c r="C30">
        <v>30</v>
      </c>
      <c r="D30" s="1">
        <v>28</v>
      </c>
      <c r="E30">
        <f>SIN(90-C30)*(D30)/SIN(C30)</f>
        <v>8.6380811937047071</v>
      </c>
      <c r="F30">
        <v>646</v>
      </c>
      <c r="G30">
        <f>(A30 -B30+E30)/F30</f>
        <v>-2.4554053879714075E-2</v>
      </c>
      <c r="H30">
        <v>28</v>
      </c>
      <c r="I30" t="s">
        <v>8</v>
      </c>
      <c r="J30" s="18"/>
      <c r="U30" s="10"/>
    </row>
    <row r="31" spans="1:22" x14ac:dyDescent="0.25">
      <c r="A31">
        <v>37.5</v>
      </c>
      <c r="B31">
        <v>62</v>
      </c>
      <c r="C31">
        <v>30</v>
      </c>
      <c r="D31" s="1">
        <v>29</v>
      </c>
      <c r="E31">
        <f>SIN(90-C31)*(D31)/SIN(C31)</f>
        <v>8.9465840934798742</v>
      </c>
      <c r="F31">
        <v>685</v>
      </c>
      <c r="G31">
        <f>(A31 -B31+E31)/F31</f>
        <v>-2.27057166518542E-2</v>
      </c>
      <c r="H31">
        <v>29</v>
      </c>
      <c r="I31" t="s">
        <v>8</v>
      </c>
      <c r="J31" s="18"/>
      <c r="U31" s="10"/>
    </row>
    <row r="32" spans="1:22" x14ac:dyDescent="0.25">
      <c r="A32">
        <v>37.5</v>
      </c>
      <c r="B32">
        <v>62</v>
      </c>
      <c r="C32">
        <v>30</v>
      </c>
      <c r="D32" s="1">
        <v>30</v>
      </c>
      <c r="E32">
        <f>SIN(90-C32)*(D32)/SIN(C32)</f>
        <v>9.255086993255043</v>
      </c>
      <c r="F32">
        <v>719</v>
      </c>
      <c r="G32">
        <f>(A32 -B32+E32)/F32</f>
        <v>-2.1202938813275323E-2</v>
      </c>
      <c r="H32">
        <v>30</v>
      </c>
      <c r="I32" t="s">
        <v>8</v>
      </c>
      <c r="J32" s="18"/>
      <c r="U32" s="10"/>
    </row>
    <row r="33" spans="1:2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thickBot="1" x14ac:dyDescent="0.3">
      <c r="A34" s="3" t="s">
        <v>1</v>
      </c>
      <c r="B34" s="3" t="s">
        <v>4</v>
      </c>
      <c r="C34" s="3" t="s">
        <v>3</v>
      </c>
      <c r="D34" s="3" t="s">
        <v>2</v>
      </c>
      <c r="E34" s="3" t="s">
        <v>12</v>
      </c>
      <c r="F34" s="3" t="s">
        <v>11</v>
      </c>
      <c r="G34" s="3" t="s">
        <v>5</v>
      </c>
      <c r="H34" s="3" t="s">
        <v>7</v>
      </c>
      <c r="I34" s="3"/>
      <c r="J34" s="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5">
      <c r="A35" s="11">
        <v>25.75</v>
      </c>
      <c r="B35" s="11">
        <v>62</v>
      </c>
      <c r="C35" s="11">
        <v>30</v>
      </c>
      <c r="D35" s="11">
        <v>1</v>
      </c>
      <c r="E35" s="11">
        <f>SIN(90-C35)*(D35)/SIN(C35)</f>
        <v>0.30850289977516809</v>
      </c>
      <c r="F35" s="11">
        <v>-872</v>
      </c>
      <c r="G35" s="11">
        <f>(A35 -B35+E35)/F35</f>
        <v>4.1217313188331224E-2</v>
      </c>
      <c r="H35" s="1">
        <f>D35+30</f>
        <v>31</v>
      </c>
      <c r="I35" s="11" t="s">
        <v>8</v>
      </c>
      <c r="J35" s="14" t="s">
        <v>10</v>
      </c>
      <c r="U35" s="10"/>
    </row>
    <row r="36" spans="1:25" x14ac:dyDescent="0.25">
      <c r="A36" s="1">
        <v>25.75</v>
      </c>
      <c r="B36" s="1">
        <v>62</v>
      </c>
      <c r="C36" s="1">
        <v>30</v>
      </c>
      <c r="D36" s="1">
        <v>2</v>
      </c>
      <c r="E36" s="1">
        <f>SIN(90-C36)*(D36)/SIN(C36)</f>
        <v>0.61700579955033619</v>
      </c>
      <c r="F36" s="1">
        <v>-832</v>
      </c>
      <c r="G36" s="1">
        <f>(A36 -B36+E36)/F36</f>
        <v>4.2828118029386616E-2</v>
      </c>
      <c r="H36" s="1">
        <f t="shared" ref="H36:H64" si="0">D36+30</f>
        <v>32</v>
      </c>
      <c r="I36" s="1" t="s">
        <v>8</v>
      </c>
      <c r="J36" s="15"/>
      <c r="U36" s="10"/>
    </row>
    <row r="37" spans="1:25" x14ac:dyDescent="0.25">
      <c r="A37" s="1">
        <v>25.75</v>
      </c>
      <c r="B37" s="1">
        <v>62</v>
      </c>
      <c r="C37" s="1">
        <v>30</v>
      </c>
      <c r="D37" s="1">
        <v>3</v>
      </c>
      <c r="E37" s="1">
        <f>SIN(90-C37)*(D37)/SIN(C37)</f>
        <v>0.92550869932550417</v>
      </c>
      <c r="F37" s="1">
        <v>-766</v>
      </c>
      <c r="G37" s="1">
        <f>(A37 -B37+E37)/F37</f>
        <v>4.6115523891219964E-2</v>
      </c>
      <c r="H37" s="1">
        <f t="shared" si="0"/>
        <v>33</v>
      </c>
      <c r="I37" s="1" t="s">
        <v>8</v>
      </c>
      <c r="J37" s="15"/>
      <c r="U37" s="10"/>
    </row>
    <row r="38" spans="1:25" x14ac:dyDescent="0.25">
      <c r="A38" s="1">
        <v>25.75</v>
      </c>
      <c r="B38" s="1">
        <v>62</v>
      </c>
      <c r="C38" s="1">
        <v>30</v>
      </c>
      <c r="D38" s="1">
        <v>4</v>
      </c>
      <c r="E38" s="1">
        <f>SIN(90-C38)*(D38)/SIN(C38)</f>
        <v>1.2340115991006724</v>
      </c>
      <c r="F38" s="1">
        <v>-716</v>
      </c>
      <c r="G38" s="1">
        <f>(A38 -B38+E38)/F38</f>
        <v>4.8905011733099614E-2</v>
      </c>
      <c r="H38" s="1">
        <f t="shared" si="0"/>
        <v>34</v>
      </c>
      <c r="I38" s="1" t="s">
        <v>8</v>
      </c>
      <c r="J38" s="15"/>
      <c r="U38" s="10"/>
    </row>
    <row r="39" spans="1:25" x14ac:dyDescent="0.25">
      <c r="A39" s="1">
        <v>25.75</v>
      </c>
      <c r="B39" s="1">
        <v>62</v>
      </c>
      <c r="C39" s="1">
        <v>30</v>
      </c>
      <c r="D39" s="1">
        <v>5</v>
      </c>
      <c r="E39" s="1">
        <f>SIN(90-C39)*(D39)/SIN(C39)</f>
        <v>1.5425144988758401</v>
      </c>
      <c r="F39" s="1">
        <v>-675</v>
      </c>
      <c r="G39" s="1">
        <f>(A39 -B39+E39)/F39</f>
        <v>5.1418497038702458E-2</v>
      </c>
      <c r="H39" s="1">
        <f t="shared" si="0"/>
        <v>35</v>
      </c>
      <c r="I39" s="1" t="s">
        <v>8</v>
      </c>
      <c r="J39" s="15"/>
      <c r="U39" s="10"/>
    </row>
    <row r="40" spans="1:25" x14ac:dyDescent="0.25">
      <c r="A40" s="1">
        <v>25.75</v>
      </c>
      <c r="B40" s="1">
        <v>62</v>
      </c>
      <c r="C40" s="1">
        <v>30</v>
      </c>
      <c r="D40" s="1">
        <v>6</v>
      </c>
      <c r="E40" s="1">
        <f>SIN(90-C40)*(D40)/SIN(C40)</f>
        <v>1.8510173986510083</v>
      </c>
      <c r="F40" s="1">
        <v>-596</v>
      </c>
      <c r="G40" s="1">
        <f>(A40 -B40+E40)/F40</f>
        <v>5.7716413760652667E-2</v>
      </c>
      <c r="H40" s="1">
        <f t="shared" si="0"/>
        <v>36</v>
      </c>
      <c r="I40" s="1" t="s">
        <v>8</v>
      </c>
      <c r="J40" s="15"/>
    </row>
    <row r="41" spans="1:25" x14ac:dyDescent="0.25">
      <c r="A41" s="1">
        <v>25.75</v>
      </c>
      <c r="B41" s="1">
        <v>62</v>
      </c>
      <c r="C41" s="1">
        <v>30</v>
      </c>
      <c r="D41" s="1">
        <v>7</v>
      </c>
      <c r="E41" s="1">
        <f>SIN(90-C41)*(D41)/SIN(C41)</f>
        <v>2.1595202984261768</v>
      </c>
      <c r="F41" s="1">
        <v>-548</v>
      </c>
      <c r="G41" s="1">
        <f>(A41 -B41+E41)/F41</f>
        <v>6.2208904564915742E-2</v>
      </c>
      <c r="H41" s="1">
        <f t="shared" si="0"/>
        <v>37</v>
      </c>
      <c r="I41" s="1" t="s">
        <v>8</v>
      </c>
      <c r="J41" s="15"/>
    </row>
    <row r="42" spans="1:25" x14ac:dyDescent="0.25">
      <c r="A42" s="1">
        <v>25.75</v>
      </c>
      <c r="B42" s="1">
        <v>62</v>
      </c>
      <c r="C42" s="1">
        <v>30</v>
      </c>
      <c r="D42" s="1">
        <v>8</v>
      </c>
      <c r="E42" s="1">
        <f>SIN(90-C42)*(D42)/SIN(C42)</f>
        <v>2.4680231982013447</v>
      </c>
      <c r="F42" s="1">
        <v>-510</v>
      </c>
      <c r="G42" s="1">
        <f>(A42 -B42+E42)/F42</f>
        <v>6.6239170199605207E-2</v>
      </c>
      <c r="H42" s="1">
        <f t="shared" si="0"/>
        <v>38</v>
      </c>
      <c r="I42" s="1" t="s">
        <v>8</v>
      </c>
      <c r="J42" s="15"/>
    </row>
    <row r="43" spans="1:25" x14ac:dyDescent="0.25">
      <c r="A43" s="1">
        <v>25.75</v>
      </c>
      <c r="B43" s="1">
        <v>62</v>
      </c>
      <c r="C43" s="1">
        <v>30</v>
      </c>
      <c r="D43" s="1">
        <v>9</v>
      </c>
      <c r="E43" s="1">
        <f>SIN(90-C43)*(D43)/SIN(C43)</f>
        <v>2.7765260979765123</v>
      </c>
      <c r="F43" s="1">
        <v>-464</v>
      </c>
      <c r="G43" s="1">
        <f>(A43 -B43+E43)/F43</f>
        <v>7.2141107547464403E-2</v>
      </c>
      <c r="H43" s="1">
        <f t="shared" si="0"/>
        <v>39</v>
      </c>
      <c r="I43" s="1" t="s">
        <v>8</v>
      </c>
      <c r="J43" s="15"/>
    </row>
    <row r="44" spans="1:25" x14ac:dyDescent="0.25">
      <c r="A44" s="1">
        <v>25.75</v>
      </c>
      <c r="B44" s="1">
        <v>62</v>
      </c>
      <c r="C44" s="1">
        <v>30</v>
      </c>
      <c r="D44" s="1">
        <v>10</v>
      </c>
      <c r="E44" s="1">
        <f>SIN(90-C44)*(D44)/SIN(C44)</f>
        <v>3.0850289977516803</v>
      </c>
      <c r="F44" s="1">
        <v>-404</v>
      </c>
      <c r="G44" s="1">
        <f>(A44 -B44+E44)/F44</f>
        <v>8.2091512381802775E-2</v>
      </c>
      <c r="H44" s="1">
        <f t="shared" si="0"/>
        <v>40</v>
      </c>
      <c r="I44" s="1" t="s">
        <v>8</v>
      </c>
      <c r="J44" s="15"/>
    </row>
    <row r="45" spans="1:25" x14ac:dyDescent="0.25">
      <c r="A45" s="1">
        <v>25.75</v>
      </c>
      <c r="B45" s="1">
        <v>62</v>
      </c>
      <c r="C45" s="1">
        <v>30</v>
      </c>
      <c r="D45" s="1">
        <v>11</v>
      </c>
      <c r="E45" s="1">
        <f>SIN(90-C45)*(D45)/SIN(C45)</f>
        <v>3.3935318975268487</v>
      </c>
      <c r="F45" s="1">
        <v>-354</v>
      </c>
      <c r="G45" s="1">
        <f>(A45 -B45+E45)/F45</f>
        <v>9.2814881645404385E-2</v>
      </c>
      <c r="H45" s="1">
        <f t="shared" si="0"/>
        <v>41</v>
      </c>
      <c r="I45" s="1" t="s">
        <v>8</v>
      </c>
      <c r="J45" s="15"/>
    </row>
    <row r="46" spans="1:25" x14ac:dyDescent="0.25">
      <c r="A46" s="1">
        <v>25.75</v>
      </c>
      <c r="B46" s="1">
        <v>62</v>
      </c>
      <c r="C46" s="1">
        <v>30</v>
      </c>
      <c r="D46">
        <v>12</v>
      </c>
      <c r="E46" s="1">
        <f>SIN(90-C46)*(D46)/SIN(C46)</f>
        <v>3.7020347973020167</v>
      </c>
      <c r="F46" s="1">
        <v>-300</v>
      </c>
      <c r="G46" s="1">
        <f>(A46 -B46+E46)/F46</f>
        <v>0.1084932173423266</v>
      </c>
      <c r="H46" s="1">
        <f t="shared" si="0"/>
        <v>42</v>
      </c>
      <c r="I46" s="1" t="s">
        <v>8</v>
      </c>
      <c r="J46" s="15"/>
    </row>
    <row r="47" spans="1:25" x14ac:dyDescent="0.25">
      <c r="A47" s="1">
        <v>25.75</v>
      </c>
      <c r="B47" s="1">
        <v>62</v>
      </c>
      <c r="C47" s="1">
        <v>30</v>
      </c>
      <c r="D47">
        <v>13</v>
      </c>
      <c r="E47" s="1">
        <f>SIN(90-C47)*(D47)/SIN(C47)</f>
        <v>4.0105376970771847</v>
      </c>
      <c r="F47" s="1">
        <v>-261</v>
      </c>
      <c r="G47" s="1">
        <f>(A47 -B47+E47)/F47</f>
        <v>0.12352284407250122</v>
      </c>
      <c r="H47" s="1">
        <f t="shared" si="0"/>
        <v>43</v>
      </c>
      <c r="I47" s="1" t="s">
        <v>8</v>
      </c>
      <c r="J47" s="15"/>
    </row>
    <row r="48" spans="1:25" x14ac:dyDescent="0.25">
      <c r="A48" s="1">
        <v>25.75</v>
      </c>
      <c r="B48" s="1">
        <v>62</v>
      </c>
      <c r="C48" s="1">
        <v>30</v>
      </c>
      <c r="D48">
        <v>14</v>
      </c>
      <c r="E48" s="1">
        <f>SIN(90-C48)*(D48)/SIN(C48)</f>
        <v>4.3190405968523535</v>
      </c>
      <c r="F48" s="1">
        <v>-221</v>
      </c>
      <c r="G48" s="1">
        <f>(A48 -B48+E48)/F48</f>
        <v>0.14448397919976311</v>
      </c>
      <c r="H48" s="1">
        <f t="shared" si="0"/>
        <v>44</v>
      </c>
      <c r="I48" s="1" t="s">
        <v>8</v>
      </c>
      <c r="J48" s="15"/>
    </row>
    <row r="49" spans="1:10" x14ac:dyDescent="0.25">
      <c r="A49" s="1">
        <v>25.75</v>
      </c>
      <c r="B49" s="1">
        <v>62</v>
      </c>
      <c r="C49" s="1">
        <v>30</v>
      </c>
      <c r="D49">
        <v>15</v>
      </c>
      <c r="E49" s="1">
        <f>SIN(90-C49)*(D49)/SIN(C49)</f>
        <v>4.6275434966275215</v>
      </c>
      <c r="F49" s="1">
        <v>-174</v>
      </c>
      <c r="G49">
        <f>(A49 -B49+E49)/F49</f>
        <v>0.18173825576650851</v>
      </c>
      <c r="H49" s="1">
        <f t="shared" si="0"/>
        <v>45</v>
      </c>
      <c r="I49" s="1" t="s">
        <v>8</v>
      </c>
      <c r="J49" s="15"/>
    </row>
    <row r="50" spans="1:10" x14ac:dyDescent="0.25">
      <c r="A50" s="1">
        <v>25.75</v>
      </c>
      <c r="B50" s="1">
        <v>62</v>
      </c>
      <c r="C50" s="1">
        <v>30</v>
      </c>
      <c r="D50">
        <v>16</v>
      </c>
      <c r="E50" s="1">
        <f>SIN(90-C50)*(D50)/SIN(C50)</f>
        <v>4.9360463964026895</v>
      </c>
      <c r="F50" s="1">
        <v>-143</v>
      </c>
      <c r="G50">
        <f>(A50 -B50+E50)/F50</f>
        <v>0.21897869652865254</v>
      </c>
      <c r="H50" s="1">
        <f t="shared" si="0"/>
        <v>46</v>
      </c>
      <c r="I50" s="1" t="s">
        <v>8</v>
      </c>
      <c r="J50" s="15"/>
    </row>
    <row r="51" spans="1:10" x14ac:dyDescent="0.25">
      <c r="A51" s="1">
        <v>25.75</v>
      </c>
      <c r="B51" s="1">
        <v>62</v>
      </c>
      <c r="C51" s="1">
        <v>30</v>
      </c>
      <c r="D51">
        <v>17</v>
      </c>
      <c r="E51" s="1">
        <f>SIN(90-C51)*(D51)/SIN(C51)</f>
        <v>5.2445492961778575</v>
      </c>
      <c r="F51" s="1">
        <v>-99</v>
      </c>
      <c r="G51">
        <f>(A51 -B51+E51)/F51</f>
        <v>0.31318637074567818</v>
      </c>
      <c r="H51" s="1">
        <f t="shared" si="0"/>
        <v>47</v>
      </c>
      <c r="I51" s="1" t="s">
        <v>8</v>
      </c>
      <c r="J51" s="15"/>
    </row>
    <row r="52" spans="1:10" x14ac:dyDescent="0.25">
      <c r="A52" s="1">
        <v>25.75</v>
      </c>
      <c r="B52" s="1">
        <v>62</v>
      </c>
      <c r="C52" s="1">
        <v>30</v>
      </c>
      <c r="D52">
        <v>18</v>
      </c>
      <c r="E52" s="1">
        <f>SIN(90-C52)*(D52)/SIN(C52)</f>
        <v>5.5530521959530246</v>
      </c>
      <c r="F52" s="1">
        <v>-67</v>
      </c>
      <c r="G52">
        <f>(A52 -B52+E52)/F52</f>
        <v>0.45816340006040263</v>
      </c>
      <c r="H52" s="1">
        <f t="shared" si="0"/>
        <v>48</v>
      </c>
      <c r="I52" s="1" t="s">
        <v>8</v>
      </c>
      <c r="J52" s="15"/>
    </row>
    <row r="53" spans="1:10" x14ac:dyDescent="0.25">
      <c r="A53" s="1">
        <v>25.75</v>
      </c>
      <c r="B53" s="1">
        <v>62</v>
      </c>
      <c r="C53" s="1">
        <v>30</v>
      </c>
      <c r="D53" s="1">
        <v>19</v>
      </c>
      <c r="E53" s="1">
        <f>SIN(90-C53)*(D53)/SIN(C53)</f>
        <v>5.8615550957281926</v>
      </c>
      <c r="F53" s="1">
        <v>-27</v>
      </c>
      <c r="G53">
        <f>(A53 -B53+E53)/F53</f>
        <v>1.1254979594174743</v>
      </c>
      <c r="H53" s="1">
        <f t="shared" si="0"/>
        <v>49</v>
      </c>
      <c r="I53" s="1" t="s">
        <v>8</v>
      </c>
      <c r="J53" s="15"/>
    </row>
    <row r="54" spans="1:10" x14ac:dyDescent="0.25">
      <c r="A54" s="1">
        <v>25.75</v>
      </c>
      <c r="B54" s="1">
        <v>62</v>
      </c>
      <c r="C54" s="1">
        <v>30</v>
      </c>
      <c r="D54" s="1">
        <v>20</v>
      </c>
      <c r="E54" s="1">
        <f>SIN(90-C54)*(D54)/SIN(C54)</f>
        <v>6.1700579955033605</v>
      </c>
      <c r="F54" s="1">
        <v>6</v>
      </c>
      <c r="G54">
        <f>(A54 -B54+E54)/F54</f>
        <v>-5.013323667416107</v>
      </c>
      <c r="H54" s="1">
        <f t="shared" si="0"/>
        <v>50</v>
      </c>
      <c r="I54" s="1" t="s">
        <v>8</v>
      </c>
      <c r="J54" s="15"/>
    </row>
    <row r="55" spans="1:10" x14ac:dyDescent="0.25">
      <c r="A55" s="1">
        <v>25.75</v>
      </c>
      <c r="B55" s="1">
        <v>62</v>
      </c>
      <c r="C55" s="1">
        <v>30</v>
      </c>
      <c r="D55" s="1">
        <v>21</v>
      </c>
      <c r="E55" s="1">
        <f>SIN(90-C55)*(D55)/SIN(C55)</f>
        <v>6.4785608952785294</v>
      </c>
      <c r="F55" s="1">
        <v>44</v>
      </c>
      <c r="G55">
        <f>(A55 -B55+E55)/F55</f>
        <v>-0.67662361601639709</v>
      </c>
      <c r="H55" s="1">
        <f t="shared" si="0"/>
        <v>51</v>
      </c>
      <c r="I55" s="1" t="s">
        <v>8</v>
      </c>
      <c r="J55" s="15"/>
    </row>
    <row r="56" spans="1:10" x14ac:dyDescent="0.25">
      <c r="A56" s="1">
        <v>25.75</v>
      </c>
      <c r="B56" s="1">
        <v>62</v>
      </c>
      <c r="C56" s="1">
        <v>30</v>
      </c>
      <c r="D56" s="1">
        <v>22</v>
      </c>
      <c r="E56" s="1">
        <f>SIN(90-C56)*(D56)/SIN(C56)</f>
        <v>6.7870637950536974</v>
      </c>
      <c r="F56" s="1">
        <v>80</v>
      </c>
      <c r="G56" s="1">
        <f>(A56 -B56+E56)/F56</f>
        <v>-0.36828670256182877</v>
      </c>
      <c r="H56" s="1">
        <f t="shared" si="0"/>
        <v>52</v>
      </c>
      <c r="I56" s="1" t="s">
        <v>8</v>
      </c>
      <c r="J56" s="15"/>
    </row>
    <row r="57" spans="1:10" x14ac:dyDescent="0.25">
      <c r="A57" s="1">
        <v>25.75</v>
      </c>
      <c r="B57" s="1">
        <v>62</v>
      </c>
      <c r="C57" s="1">
        <v>30</v>
      </c>
      <c r="D57" s="1">
        <v>23</v>
      </c>
      <c r="E57" s="1">
        <f>SIN(90-C57)*(D57)/SIN(C57)</f>
        <v>7.0955666948288654</v>
      </c>
      <c r="F57" s="1">
        <v>112</v>
      </c>
      <c r="G57" s="1">
        <f>(A57 -B57+E57)/F57</f>
        <v>-0.26030744022474228</v>
      </c>
      <c r="H57" s="1">
        <f t="shared" si="0"/>
        <v>53</v>
      </c>
      <c r="I57" s="1" t="s">
        <v>8</v>
      </c>
      <c r="J57" s="15"/>
    </row>
    <row r="58" spans="1:10" x14ac:dyDescent="0.25">
      <c r="A58" s="1">
        <v>25.75</v>
      </c>
      <c r="B58" s="1">
        <v>62</v>
      </c>
      <c r="C58" s="1">
        <v>30</v>
      </c>
      <c r="D58" s="1">
        <v>24</v>
      </c>
      <c r="E58" s="1">
        <f>SIN(90-C58)*(D58)/SIN(C58)</f>
        <v>7.4040695946040334</v>
      </c>
      <c r="F58" s="1">
        <v>148</v>
      </c>
      <c r="G58" s="1">
        <f>(A58 -B58+E58)/F58</f>
        <v>-0.19490493517159438</v>
      </c>
      <c r="H58" s="1">
        <f t="shared" si="0"/>
        <v>54</v>
      </c>
      <c r="I58" s="1" t="s">
        <v>8</v>
      </c>
      <c r="J58" s="15"/>
    </row>
    <row r="59" spans="1:10" x14ac:dyDescent="0.25">
      <c r="A59" s="1">
        <v>25.75</v>
      </c>
      <c r="B59" s="1">
        <v>62</v>
      </c>
      <c r="C59" s="1">
        <v>30</v>
      </c>
      <c r="D59" s="1">
        <v>25</v>
      </c>
      <c r="E59" s="1">
        <f>SIN(90-C59)*(D59)/SIN(C59)</f>
        <v>7.7125724943792013</v>
      </c>
      <c r="F59" s="1">
        <v>181</v>
      </c>
      <c r="G59" s="1">
        <f>(A59 -B59+E59)/F59</f>
        <v>-0.15766534533492155</v>
      </c>
      <c r="H59" s="1">
        <f t="shared" si="0"/>
        <v>55</v>
      </c>
      <c r="I59" s="1" t="s">
        <v>8</v>
      </c>
      <c r="J59" s="15"/>
    </row>
    <row r="60" spans="1:10" x14ac:dyDescent="0.25">
      <c r="A60" s="1">
        <v>25.75</v>
      </c>
      <c r="B60" s="1">
        <v>62</v>
      </c>
      <c r="C60" s="1">
        <v>30</v>
      </c>
      <c r="D60" s="1">
        <v>26</v>
      </c>
      <c r="E60" s="1">
        <f>SIN(90-C60)*(D60)/SIN(C60)</f>
        <v>8.0210753941543693</v>
      </c>
      <c r="F60" s="1">
        <v>209</v>
      </c>
      <c r="G60" s="1">
        <f>(A60 -B60+E60)/F60</f>
        <v>-0.13506662490835231</v>
      </c>
      <c r="H60" s="1">
        <f t="shared" si="0"/>
        <v>56</v>
      </c>
      <c r="I60" s="1" t="s">
        <v>8</v>
      </c>
      <c r="J60" s="15"/>
    </row>
    <row r="61" spans="1:10" x14ac:dyDescent="0.25">
      <c r="A61" s="1">
        <v>25.75</v>
      </c>
      <c r="B61" s="1">
        <v>62</v>
      </c>
      <c r="C61" s="1">
        <v>30</v>
      </c>
      <c r="D61" s="1">
        <v>27</v>
      </c>
      <c r="E61" s="1">
        <f>SIN(90-C61)*(D61)/SIN(C61)</f>
        <v>8.3295782939295382</v>
      </c>
      <c r="F61" s="1">
        <v>239</v>
      </c>
      <c r="G61" s="1">
        <f>(A61 -B61+E61)/F61</f>
        <v>-0.11682184814255424</v>
      </c>
      <c r="H61" s="1">
        <f t="shared" si="0"/>
        <v>57</v>
      </c>
      <c r="I61" s="1" t="s">
        <v>8</v>
      </c>
      <c r="J61" s="15"/>
    </row>
    <row r="62" spans="1:10" x14ac:dyDescent="0.25">
      <c r="A62" s="1">
        <v>25.75</v>
      </c>
      <c r="B62" s="1">
        <v>62</v>
      </c>
      <c r="C62" s="1">
        <v>30</v>
      </c>
      <c r="D62" s="1">
        <v>28</v>
      </c>
      <c r="E62" s="1">
        <f>SIN(90-C62)*(D62)/SIN(C62)</f>
        <v>8.6380811937047071</v>
      </c>
      <c r="F62" s="1">
        <v>272</v>
      </c>
      <c r="G62" s="1">
        <f>(A62 -B62+E62)/F62</f>
        <v>-0.10151440737608564</v>
      </c>
      <c r="H62" s="1">
        <f t="shared" si="0"/>
        <v>58</v>
      </c>
      <c r="I62" s="1" t="s">
        <v>8</v>
      </c>
      <c r="J62" s="15"/>
    </row>
    <row r="63" spans="1:10" x14ac:dyDescent="0.25">
      <c r="A63" s="1">
        <v>25.75</v>
      </c>
      <c r="B63" s="1">
        <v>62</v>
      </c>
      <c r="C63" s="1">
        <v>30</v>
      </c>
      <c r="D63" s="1">
        <v>29</v>
      </c>
      <c r="E63" s="1">
        <f>SIN(90-C63)*(D63)/SIN(C63)</f>
        <v>8.9465840934798742</v>
      </c>
      <c r="F63" s="1">
        <v>302</v>
      </c>
      <c r="G63" s="1">
        <f>(A63 -B63+E63)/F63</f>
        <v>-9.040866194211962E-2</v>
      </c>
      <c r="H63" s="1">
        <f t="shared" si="0"/>
        <v>59</v>
      </c>
      <c r="I63" s="1" t="s">
        <v>8</v>
      </c>
      <c r="J63" s="15"/>
    </row>
    <row r="64" spans="1:10" x14ac:dyDescent="0.25">
      <c r="A64" s="2">
        <v>25.75</v>
      </c>
      <c r="B64" s="2">
        <v>62</v>
      </c>
      <c r="C64" s="2">
        <v>30</v>
      </c>
      <c r="D64" s="2">
        <v>30</v>
      </c>
      <c r="E64" s="2">
        <f>SIN(90-C64)*(D64)/SIN(C64)</f>
        <v>9.255086993255043</v>
      </c>
      <c r="F64" s="2">
        <v>330</v>
      </c>
      <c r="G64" s="2">
        <f>(A64 -B64+E64)/F64</f>
        <v>-8.1802766687105941E-2</v>
      </c>
      <c r="H64" s="2">
        <f t="shared" si="0"/>
        <v>60</v>
      </c>
      <c r="I64" s="2" t="s">
        <v>8</v>
      </c>
      <c r="J64" s="16"/>
    </row>
    <row r="65" spans="1:25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thickBot="1" x14ac:dyDescent="0.3">
      <c r="A66" s="3" t="s">
        <v>1</v>
      </c>
      <c r="B66" s="3" t="s">
        <v>4</v>
      </c>
      <c r="C66" s="3" t="s">
        <v>3</v>
      </c>
      <c r="D66" s="3" t="s">
        <v>2</v>
      </c>
      <c r="E66" s="3" t="s">
        <v>12</v>
      </c>
      <c r="F66" s="3" t="s">
        <v>11</v>
      </c>
      <c r="G66" s="3" t="s">
        <v>5</v>
      </c>
      <c r="H66" s="3" t="s">
        <v>7</v>
      </c>
      <c r="I66" s="3"/>
      <c r="J66" s="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x14ac:dyDescent="0.25">
      <c r="A67" s="1">
        <f>37.5+7.75</f>
        <v>45.25</v>
      </c>
      <c r="B67" s="11">
        <v>62</v>
      </c>
      <c r="C67" s="11">
        <v>30</v>
      </c>
      <c r="D67" s="11">
        <v>1</v>
      </c>
      <c r="E67" s="11">
        <f>SIN(90-C67)*(D67)/SIN(C67)</f>
        <v>0.30850289977516809</v>
      </c>
      <c r="F67" s="11">
        <v>-708</v>
      </c>
      <c r="G67" s="11">
        <f>(A67 -B67+E67)/F67</f>
        <v>2.3222453531391008E-2</v>
      </c>
      <c r="H67" s="1">
        <f>D67+60</f>
        <v>61</v>
      </c>
      <c r="I67" s="11" t="s">
        <v>8</v>
      </c>
      <c r="J67" s="20" t="s">
        <v>13</v>
      </c>
    </row>
    <row r="68" spans="1:25" x14ac:dyDescent="0.25">
      <c r="A68" s="1">
        <f t="shared" ref="A68:A96" si="1">37.5+7.75</f>
        <v>45.25</v>
      </c>
      <c r="B68" s="1">
        <v>62</v>
      </c>
      <c r="C68" s="1">
        <v>30</v>
      </c>
      <c r="D68" s="1">
        <v>2</v>
      </c>
      <c r="E68" s="1">
        <f>SIN(90-C68)*(D68)/SIN(C68)</f>
        <v>0.61700579955033619</v>
      </c>
      <c r="F68" s="1">
        <v>-705</v>
      </c>
      <c r="G68" s="1">
        <f>(A68 -B68+E68)/F68</f>
        <v>2.2883679716949875E-2</v>
      </c>
      <c r="H68" s="1">
        <f t="shared" ref="H68:H96" si="2">D68+60</f>
        <v>62</v>
      </c>
      <c r="I68" s="1" t="s">
        <v>8</v>
      </c>
      <c r="J68" s="21"/>
    </row>
    <row r="69" spans="1:25" x14ac:dyDescent="0.25">
      <c r="A69" s="1">
        <f t="shared" si="1"/>
        <v>45.25</v>
      </c>
      <c r="B69" s="1">
        <v>62</v>
      </c>
      <c r="C69" s="1">
        <v>30</v>
      </c>
      <c r="D69" s="1">
        <v>3</v>
      </c>
      <c r="E69" s="1">
        <f>SIN(90-C69)*(D69)/SIN(C69)</f>
        <v>0.92550869932550417</v>
      </c>
      <c r="F69" s="1">
        <v>-596</v>
      </c>
      <c r="G69" s="1">
        <f>(A69 -B69+E69)/F69</f>
        <v>2.6551159900460562E-2</v>
      </c>
      <c r="H69" s="1">
        <f t="shared" si="2"/>
        <v>63</v>
      </c>
      <c r="I69" s="1" t="s">
        <v>8</v>
      </c>
      <c r="J69" s="21"/>
    </row>
    <row r="70" spans="1:25" x14ac:dyDescent="0.25">
      <c r="A70" s="1">
        <f t="shared" si="1"/>
        <v>45.25</v>
      </c>
      <c r="B70" s="1">
        <v>62</v>
      </c>
      <c r="C70" s="1">
        <v>30</v>
      </c>
      <c r="D70" s="1">
        <v>4</v>
      </c>
      <c r="E70" s="1">
        <f>SIN(90-C70)*(D70)/SIN(C70)</f>
        <v>1.2340115991006724</v>
      </c>
      <c r="F70" s="1">
        <v>-403</v>
      </c>
      <c r="G70" s="1">
        <f>(A70 -B70+E70)/F70</f>
        <v>3.850121191290156E-2</v>
      </c>
      <c r="H70" s="1">
        <f t="shared" si="2"/>
        <v>64</v>
      </c>
      <c r="I70" s="1" t="s">
        <v>8</v>
      </c>
      <c r="J70" s="21"/>
    </row>
    <row r="71" spans="1:25" x14ac:dyDescent="0.25">
      <c r="A71" s="1">
        <f t="shared" si="1"/>
        <v>45.25</v>
      </c>
      <c r="B71" s="1">
        <v>62</v>
      </c>
      <c r="C71" s="1">
        <v>30</v>
      </c>
      <c r="D71" s="1">
        <v>5</v>
      </c>
      <c r="E71" s="1">
        <f>SIN(90-C71)*(D71)/SIN(C71)</f>
        <v>1.5425144988758401</v>
      </c>
      <c r="F71" s="1">
        <v>-418</v>
      </c>
      <c r="G71" s="1">
        <f>(A71 -B71+E71)/F71</f>
        <v>3.6381544261062583E-2</v>
      </c>
      <c r="H71" s="1">
        <f t="shared" si="2"/>
        <v>65</v>
      </c>
      <c r="I71" s="1" t="s">
        <v>8</v>
      </c>
      <c r="J71" s="21"/>
    </row>
    <row r="72" spans="1:25" x14ac:dyDescent="0.25">
      <c r="A72" s="1">
        <f t="shared" si="1"/>
        <v>45.25</v>
      </c>
      <c r="B72" s="1">
        <v>62</v>
      </c>
      <c r="C72" s="1">
        <v>30</v>
      </c>
      <c r="D72" s="1">
        <v>6</v>
      </c>
      <c r="E72" s="1">
        <f>SIN(90-C72)*(D72)/SIN(C72)</f>
        <v>1.8510173986510083</v>
      </c>
      <c r="F72" s="1">
        <v>-262</v>
      </c>
      <c r="G72" s="1">
        <f>(A72 -B72+E72)/F72</f>
        <v>5.6866345806675545E-2</v>
      </c>
      <c r="H72" s="1">
        <f t="shared" si="2"/>
        <v>66</v>
      </c>
      <c r="I72" s="1" t="s">
        <v>8</v>
      </c>
      <c r="J72" s="21"/>
    </row>
    <row r="73" spans="1:25" x14ac:dyDescent="0.25">
      <c r="A73" s="1">
        <f t="shared" si="1"/>
        <v>45.25</v>
      </c>
      <c r="B73" s="1">
        <v>62</v>
      </c>
      <c r="C73" s="1">
        <v>30</v>
      </c>
      <c r="D73" s="1">
        <v>7</v>
      </c>
      <c r="E73" s="1">
        <f>SIN(90-C73)*(D73)/SIN(C73)</f>
        <v>2.1595202984261768</v>
      </c>
      <c r="F73" s="1">
        <v>-197</v>
      </c>
      <c r="G73" s="1">
        <f t="shared" ref="G73:G96" si="3">(A73 -B73+E73)/F73</f>
        <v>7.4063348738953413E-2</v>
      </c>
      <c r="H73" s="1">
        <f t="shared" si="2"/>
        <v>67</v>
      </c>
      <c r="I73" s="1" t="s">
        <v>8</v>
      </c>
      <c r="J73" s="21"/>
    </row>
    <row r="74" spans="1:25" x14ac:dyDescent="0.25">
      <c r="A74" s="1">
        <f t="shared" si="1"/>
        <v>45.25</v>
      </c>
      <c r="B74" s="1">
        <v>62</v>
      </c>
      <c r="C74" s="1">
        <v>30</v>
      </c>
      <c r="D74" s="1">
        <v>8</v>
      </c>
      <c r="E74" s="1">
        <f>SIN(90-C74)*(D74)/SIN(C74)</f>
        <v>2.4680231982013447</v>
      </c>
      <c r="F74" s="1">
        <v>-124</v>
      </c>
      <c r="G74" s="1">
        <f t="shared" si="3"/>
        <v>0.1151772322725698</v>
      </c>
      <c r="H74" s="1">
        <f t="shared" si="2"/>
        <v>68</v>
      </c>
      <c r="I74" s="1" t="s">
        <v>8</v>
      </c>
      <c r="J74" s="21"/>
    </row>
    <row r="75" spans="1:25" x14ac:dyDescent="0.25">
      <c r="A75" s="1">
        <f t="shared" si="1"/>
        <v>45.25</v>
      </c>
      <c r="B75" s="1">
        <v>62</v>
      </c>
      <c r="C75" s="1">
        <v>30</v>
      </c>
      <c r="D75" s="1">
        <v>9</v>
      </c>
      <c r="E75" s="1">
        <f>SIN(90-C75)*(D75)/SIN(C75)</f>
        <v>2.7765260979765123</v>
      </c>
      <c r="F75" s="1">
        <v>7</v>
      </c>
      <c r="G75" s="1">
        <f t="shared" si="3"/>
        <v>-1.9962105574319267</v>
      </c>
      <c r="H75" s="1">
        <f t="shared" si="2"/>
        <v>69</v>
      </c>
      <c r="I75" s="1" t="s">
        <v>8</v>
      </c>
      <c r="J75" s="21"/>
    </row>
    <row r="76" spans="1:25" x14ac:dyDescent="0.25">
      <c r="A76" s="1">
        <f t="shared" si="1"/>
        <v>45.25</v>
      </c>
      <c r="B76" s="1">
        <v>62</v>
      </c>
      <c r="C76" s="1">
        <v>30</v>
      </c>
      <c r="D76" s="1">
        <v>10</v>
      </c>
      <c r="E76" s="1">
        <f>SIN(90-C76)*(D76)/SIN(C76)</f>
        <v>3.0850289977516803</v>
      </c>
      <c r="F76" s="1">
        <v>73</v>
      </c>
      <c r="G76" s="1">
        <f t="shared" si="3"/>
        <v>-0.18719138359244275</v>
      </c>
      <c r="H76" s="1">
        <f t="shared" si="2"/>
        <v>70</v>
      </c>
      <c r="I76" s="1" t="s">
        <v>8</v>
      </c>
      <c r="J76" s="21"/>
    </row>
    <row r="77" spans="1:25" x14ac:dyDescent="0.25">
      <c r="A77" s="1">
        <f t="shared" si="1"/>
        <v>45.25</v>
      </c>
      <c r="B77" s="1">
        <v>62</v>
      </c>
      <c r="C77" s="1">
        <v>30</v>
      </c>
      <c r="D77" s="1">
        <v>11</v>
      </c>
      <c r="E77" s="1">
        <f>SIN(90-C77)*(D77)/SIN(C77)</f>
        <v>3.3935318975268487</v>
      </c>
      <c r="F77" s="1">
        <v>157</v>
      </c>
      <c r="G77" s="1">
        <f t="shared" si="3"/>
        <v>-8.507304523868249E-2</v>
      </c>
      <c r="H77" s="1">
        <f t="shared" si="2"/>
        <v>71</v>
      </c>
      <c r="I77" s="1" t="s">
        <v>8</v>
      </c>
      <c r="J77" s="21"/>
    </row>
    <row r="78" spans="1:25" x14ac:dyDescent="0.25">
      <c r="A78" s="1">
        <f t="shared" si="1"/>
        <v>45.25</v>
      </c>
      <c r="B78" s="1">
        <v>62</v>
      </c>
      <c r="C78" s="1">
        <v>30</v>
      </c>
      <c r="D78">
        <v>12</v>
      </c>
      <c r="E78" s="1">
        <f>SIN(90-C78)*(D78)/SIN(C78)</f>
        <v>3.7020347973020167</v>
      </c>
      <c r="F78" s="1">
        <v>241</v>
      </c>
      <c r="G78" s="1">
        <f t="shared" si="3"/>
        <v>-5.414093445102898E-2</v>
      </c>
      <c r="H78" s="1">
        <f t="shared" si="2"/>
        <v>72</v>
      </c>
      <c r="I78" s="1" t="s">
        <v>8</v>
      </c>
      <c r="J78" s="21"/>
    </row>
    <row r="79" spans="1:25" x14ac:dyDescent="0.25">
      <c r="A79" s="1">
        <f t="shared" si="1"/>
        <v>45.25</v>
      </c>
      <c r="B79" s="1">
        <v>62</v>
      </c>
      <c r="C79" s="1">
        <v>30</v>
      </c>
      <c r="D79">
        <v>13</v>
      </c>
      <c r="E79" s="1">
        <f>SIN(90-C79)*(D79)/SIN(C79)</f>
        <v>4.0105376970771847</v>
      </c>
      <c r="F79" s="1">
        <v>303</v>
      </c>
      <c r="G79" s="1">
        <f t="shared" si="3"/>
        <v>-4.2044430042649558E-2</v>
      </c>
      <c r="H79" s="1">
        <f t="shared" si="2"/>
        <v>73</v>
      </c>
      <c r="I79" s="1" t="s">
        <v>8</v>
      </c>
      <c r="J79" s="21"/>
    </row>
    <row r="80" spans="1:25" x14ac:dyDescent="0.25">
      <c r="A80" s="1">
        <f t="shared" si="1"/>
        <v>45.25</v>
      </c>
      <c r="B80" s="1">
        <v>62</v>
      </c>
      <c r="C80" s="1">
        <v>30</v>
      </c>
      <c r="D80">
        <v>14</v>
      </c>
      <c r="E80" s="1">
        <f>SIN(90-C80)*(D80)/SIN(C80)</f>
        <v>4.3190405968523535</v>
      </c>
      <c r="F80" s="1">
        <v>364</v>
      </c>
      <c r="G80" s="1">
        <f t="shared" si="3"/>
        <v>-3.415098737128474E-2</v>
      </c>
      <c r="H80" s="1">
        <f t="shared" si="2"/>
        <v>74</v>
      </c>
      <c r="I80" s="1" t="s">
        <v>8</v>
      </c>
      <c r="J80" s="21"/>
    </row>
    <row r="81" spans="1:10" x14ac:dyDescent="0.25">
      <c r="A81" s="1">
        <f t="shared" si="1"/>
        <v>45.25</v>
      </c>
      <c r="B81" s="1">
        <v>62</v>
      </c>
      <c r="C81" s="1">
        <v>30</v>
      </c>
      <c r="D81">
        <v>15</v>
      </c>
      <c r="E81" s="1">
        <f>SIN(90-C81)*(D81)/SIN(C81)</f>
        <v>4.6275434966275215</v>
      </c>
      <c r="F81" s="1">
        <v>436</v>
      </c>
      <c r="G81" s="1">
        <f t="shared" si="3"/>
        <v>-2.7803799319661648E-2</v>
      </c>
      <c r="H81" s="1">
        <f t="shared" si="2"/>
        <v>75</v>
      </c>
      <c r="I81" s="1" t="s">
        <v>8</v>
      </c>
      <c r="J81" s="21"/>
    </row>
    <row r="82" spans="1:10" x14ac:dyDescent="0.25">
      <c r="A82" s="1">
        <f t="shared" si="1"/>
        <v>45.25</v>
      </c>
      <c r="B82" s="1">
        <v>62</v>
      </c>
      <c r="C82" s="1">
        <v>30</v>
      </c>
      <c r="D82">
        <v>16</v>
      </c>
      <c r="E82" s="1">
        <f>SIN(90-C82)*(D82)/SIN(C82)</f>
        <v>4.9360463964026895</v>
      </c>
      <c r="F82" s="1">
        <v>488</v>
      </c>
      <c r="G82" s="1">
        <f t="shared" si="3"/>
        <v>-2.4208921318846947E-2</v>
      </c>
      <c r="H82" s="1">
        <f t="shared" si="2"/>
        <v>76</v>
      </c>
      <c r="I82" s="1" t="s">
        <v>8</v>
      </c>
      <c r="J82" s="21"/>
    </row>
    <row r="83" spans="1:10" x14ac:dyDescent="0.25">
      <c r="A83" s="1">
        <f t="shared" si="1"/>
        <v>45.25</v>
      </c>
      <c r="B83" s="1">
        <v>62</v>
      </c>
      <c r="C83" s="1">
        <v>30</v>
      </c>
      <c r="D83">
        <v>17</v>
      </c>
      <c r="E83" s="1">
        <f>SIN(90-C83)*(D83)/SIN(C83)</f>
        <v>5.2445492961778575</v>
      </c>
      <c r="F83" s="1">
        <v>550</v>
      </c>
      <c r="G83" s="1">
        <f t="shared" si="3"/>
        <v>-2.0919001279676622E-2</v>
      </c>
      <c r="H83" s="1">
        <f t="shared" si="2"/>
        <v>77</v>
      </c>
      <c r="I83" s="1" t="s">
        <v>8</v>
      </c>
      <c r="J83" s="21"/>
    </row>
    <row r="84" spans="1:10" x14ac:dyDescent="0.25">
      <c r="A84" s="1">
        <f t="shared" si="1"/>
        <v>45.25</v>
      </c>
      <c r="B84" s="1">
        <v>62</v>
      </c>
      <c r="C84" s="1">
        <v>30</v>
      </c>
      <c r="D84">
        <v>18</v>
      </c>
      <c r="E84" s="1">
        <f>SIN(90-C84)*(D84)/SIN(C84)</f>
        <v>5.5530521959530246</v>
      </c>
      <c r="F84" s="1">
        <v>600</v>
      </c>
      <c r="G84" s="1">
        <f t="shared" si="3"/>
        <v>-1.8661579673411623E-2</v>
      </c>
      <c r="H84" s="1">
        <f t="shared" si="2"/>
        <v>78</v>
      </c>
      <c r="I84" s="1" t="s">
        <v>8</v>
      </c>
      <c r="J84" s="21"/>
    </row>
    <row r="85" spans="1:10" x14ac:dyDescent="0.25">
      <c r="A85" s="1">
        <f t="shared" si="1"/>
        <v>45.25</v>
      </c>
      <c r="B85" s="1">
        <v>62</v>
      </c>
      <c r="C85" s="1">
        <v>30</v>
      </c>
      <c r="D85" s="1">
        <v>19</v>
      </c>
      <c r="E85" s="1">
        <f>SIN(90-C85)*(D85)/SIN(C85)</f>
        <v>5.8615550957281926</v>
      </c>
      <c r="F85" s="1">
        <v>651</v>
      </c>
      <c r="G85" s="1">
        <f t="shared" si="3"/>
        <v>-1.6725721819157921E-2</v>
      </c>
      <c r="H85" s="1">
        <f t="shared" si="2"/>
        <v>79</v>
      </c>
      <c r="I85" s="1" t="s">
        <v>8</v>
      </c>
      <c r="J85" s="21"/>
    </row>
    <row r="86" spans="1:10" x14ac:dyDescent="0.25">
      <c r="A86" s="1">
        <f t="shared" si="1"/>
        <v>45.25</v>
      </c>
      <c r="B86" s="1">
        <v>62</v>
      </c>
      <c r="C86" s="1">
        <v>30</v>
      </c>
      <c r="D86" s="1">
        <v>20</v>
      </c>
      <c r="E86" s="1">
        <f>SIN(90-C86)*(D86)/SIN(C86)</f>
        <v>6.1700579955033605</v>
      </c>
      <c r="F86" s="1">
        <v>686</v>
      </c>
      <c r="G86" s="1">
        <f t="shared" si="3"/>
        <v>-1.5422655983231254E-2</v>
      </c>
      <c r="H86" s="1">
        <f t="shared" si="2"/>
        <v>80</v>
      </c>
      <c r="I86" s="1" t="s">
        <v>8</v>
      </c>
      <c r="J86" s="21"/>
    </row>
    <row r="87" spans="1:10" x14ac:dyDescent="0.25">
      <c r="A87" s="1">
        <f t="shared" si="1"/>
        <v>45.25</v>
      </c>
      <c r="B87" s="1">
        <v>62</v>
      </c>
      <c r="C87" s="1">
        <v>30</v>
      </c>
      <c r="D87" s="1">
        <v>21</v>
      </c>
      <c r="E87" s="1">
        <f>SIN(90-C87)*(D87)/SIN(C87)</f>
        <v>6.4785608952785294</v>
      </c>
      <c r="F87" s="1">
        <v>738</v>
      </c>
      <c r="G87" s="1">
        <f t="shared" si="3"/>
        <v>-1.3917939166289254E-2</v>
      </c>
      <c r="H87" s="1">
        <f t="shared" si="2"/>
        <v>81</v>
      </c>
      <c r="I87" s="1" t="s">
        <v>8</v>
      </c>
      <c r="J87" s="21"/>
    </row>
    <row r="88" spans="1:10" x14ac:dyDescent="0.25">
      <c r="A88" s="1">
        <f t="shared" si="1"/>
        <v>45.25</v>
      </c>
      <c r="B88" s="1">
        <v>62</v>
      </c>
      <c r="C88" s="1">
        <v>30</v>
      </c>
      <c r="D88" s="1">
        <v>22</v>
      </c>
      <c r="E88" s="1">
        <f>SIN(90-C88)*(D88)/SIN(C88)</f>
        <v>6.7870637950536974</v>
      </c>
      <c r="F88" s="1">
        <v>784</v>
      </c>
      <c r="G88" s="1">
        <f t="shared" si="3"/>
        <v>-1.2707826792023345E-2</v>
      </c>
      <c r="H88" s="1">
        <f t="shared" si="2"/>
        <v>82</v>
      </c>
      <c r="I88" s="1" t="s">
        <v>8</v>
      </c>
      <c r="J88" s="21"/>
    </row>
    <row r="89" spans="1:10" x14ac:dyDescent="0.25">
      <c r="A89" s="1">
        <f t="shared" si="1"/>
        <v>45.25</v>
      </c>
      <c r="B89" s="1">
        <v>62</v>
      </c>
      <c r="C89" s="1">
        <v>30</v>
      </c>
      <c r="D89" s="1">
        <v>23</v>
      </c>
      <c r="E89" s="1">
        <f>SIN(90-C89)*(D89)/SIN(C89)</f>
        <v>7.0955666948288654</v>
      </c>
      <c r="F89" s="1">
        <v>828</v>
      </c>
      <c r="G89" s="1">
        <f t="shared" si="3"/>
        <v>-1.1659943605279149E-2</v>
      </c>
      <c r="H89" s="1">
        <f t="shared" si="2"/>
        <v>83</v>
      </c>
      <c r="I89" s="1" t="s">
        <v>8</v>
      </c>
      <c r="J89" s="21"/>
    </row>
    <row r="90" spans="1:10" x14ac:dyDescent="0.25">
      <c r="A90" s="1">
        <f t="shared" si="1"/>
        <v>45.25</v>
      </c>
      <c r="B90" s="1">
        <v>62</v>
      </c>
      <c r="C90" s="1">
        <v>30</v>
      </c>
      <c r="D90" s="1">
        <v>24</v>
      </c>
      <c r="E90" s="1">
        <f>SIN(90-C90)*(D90)/SIN(C90)</f>
        <v>7.4040695946040334</v>
      </c>
      <c r="F90" s="1">
        <v>876</v>
      </c>
      <c r="G90" s="1">
        <f t="shared" si="3"/>
        <v>-1.0668870325794482E-2</v>
      </c>
      <c r="H90" s="1">
        <f t="shared" si="2"/>
        <v>84</v>
      </c>
      <c r="I90" s="1" t="s">
        <v>8</v>
      </c>
      <c r="J90" s="21"/>
    </row>
    <row r="91" spans="1:10" x14ac:dyDescent="0.25">
      <c r="A91" s="1">
        <f t="shared" si="1"/>
        <v>45.25</v>
      </c>
      <c r="B91" s="1">
        <v>62</v>
      </c>
      <c r="C91" s="1">
        <v>30</v>
      </c>
      <c r="D91" s="1">
        <v>25</v>
      </c>
      <c r="E91" s="1">
        <f>SIN(90-C91)*(D91)/SIN(C91)</f>
        <v>7.7125724943792013</v>
      </c>
      <c r="F91" s="1">
        <v>918</v>
      </c>
      <c r="G91" s="1">
        <f t="shared" si="3"/>
        <v>-9.8446922719180804E-3</v>
      </c>
      <c r="H91" s="1">
        <f t="shared" si="2"/>
        <v>85</v>
      </c>
      <c r="I91" s="1" t="s">
        <v>8</v>
      </c>
      <c r="J91" s="21"/>
    </row>
    <row r="92" spans="1:10" x14ac:dyDescent="0.25">
      <c r="A92" s="1">
        <f t="shared" si="1"/>
        <v>45.25</v>
      </c>
      <c r="B92" s="1">
        <v>62</v>
      </c>
      <c r="C92" s="1">
        <v>30</v>
      </c>
      <c r="D92" s="1">
        <v>26</v>
      </c>
      <c r="E92" s="1">
        <f>SIN(90-C92)*(D92)/SIN(C92)</f>
        <v>8.0210753941543693</v>
      </c>
      <c r="F92" s="1">
        <v>958</v>
      </c>
      <c r="G92" s="1">
        <f t="shared" si="3"/>
        <v>-9.111612323429677E-3</v>
      </c>
      <c r="H92" s="1">
        <f t="shared" si="2"/>
        <v>86</v>
      </c>
      <c r="I92" s="1" t="s">
        <v>8</v>
      </c>
      <c r="J92" s="21"/>
    </row>
    <row r="93" spans="1:10" x14ac:dyDescent="0.25">
      <c r="A93" s="1">
        <f t="shared" si="1"/>
        <v>45.25</v>
      </c>
      <c r="B93" s="1">
        <v>62</v>
      </c>
      <c r="C93" s="1">
        <v>30</v>
      </c>
      <c r="D93" s="1">
        <v>27</v>
      </c>
      <c r="E93" s="1">
        <f>SIN(90-C93)*(D93)/SIN(C93)</f>
        <v>8.3295782939295382</v>
      </c>
      <c r="F93" s="1">
        <v>993</v>
      </c>
      <c r="G93" s="1">
        <f t="shared" si="3"/>
        <v>-8.479780167241149E-3</v>
      </c>
      <c r="H93" s="1">
        <f t="shared" si="2"/>
        <v>87</v>
      </c>
      <c r="I93" s="1" t="s">
        <v>8</v>
      </c>
      <c r="J93" s="21"/>
    </row>
    <row r="94" spans="1:10" x14ac:dyDescent="0.25">
      <c r="A94" s="1">
        <f t="shared" si="1"/>
        <v>45.25</v>
      </c>
      <c r="B94" s="1">
        <v>62</v>
      </c>
      <c r="C94" s="1">
        <v>30</v>
      </c>
      <c r="D94" s="1">
        <v>28</v>
      </c>
      <c r="E94" s="1">
        <f>SIN(90-C94)*(D94)/SIN(C94)</f>
        <v>8.6380811937047071</v>
      </c>
      <c r="F94" s="1">
        <v>1024</v>
      </c>
      <c r="G94" s="1">
        <f t="shared" si="3"/>
        <v>-7.921795709272747E-3</v>
      </c>
      <c r="H94" s="1">
        <f t="shared" si="2"/>
        <v>88</v>
      </c>
      <c r="I94" s="1" t="s">
        <v>8</v>
      </c>
      <c r="J94" s="21"/>
    </row>
    <row r="95" spans="1:10" x14ac:dyDescent="0.25">
      <c r="A95" s="1">
        <f t="shared" si="1"/>
        <v>45.25</v>
      </c>
      <c r="B95" s="1">
        <v>62</v>
      </c>
      <c r="C95" s="1">
        <v>30</v>
      </c>
      <c r="D95" s="1">
        <v>29</v>
      </c>
      <c r="E95" s="1">
        <f>SIN(90-C95)*(D95)/SIN(C95)</f>
        <v>8.9465840934798742</v>
      </c>
      <c r="F95" s="1">
        <v>1065</v>
      </c>
      <c r="G95" s="1">
        <f t="shared" si="3"/>
        <v>-7.3271510859343903E-3</v>
      </c>
      <c r="H95" s="1">
        <f t="shared" si="2"/>
        <v>89</v>
      </c>
      <c r="I95" s="1" t="s">
        <v>8</v>
      </c>
      <c r="J95" s="21"/>
    </row>
    <row r="96" spans="1:10" x14ac:dyDescent="0.25">
      <c r="A96" s="19">
        <f t="shared" si="1"/>
        <v>45.25</v>
      </c>
      <c r="B96" s="2">
        <v>62</v>
      </c>
      <c r="C96" s="2">
        <v>30</v>
      </c>
      <c r="D96" s="2">
        <v>30</v>
      </c>
      <c r="E96" s="2">
        <f>SIN(90-C96)*(D96)/SIN(C96)</f>
        <v>9.255086993255043</v>
      </c>
      <c r="F96" s="2">
        <v>1093</v>
      </c>
      <c r="G96" s="2">
        <f t="shared" si="3"/>
        <v>-6.8571939677446996E-3</v>
      </c>
      <c r="H96" s="2">
        <f t="shared" si="2"/>
        <v>90</v>
      </c>
      <c r="I96" s="2" t="s">
        <v>8</v>
      </c>
      <c r="J96" s="22"/>
    </row>
  </sheetData>
  <mergeCells count="4">
    <mergeCell ref="A1:H1"/>
    <mergeCell ref="J3:J32"/>
    <mergeCell ref="J35:J64"/>
    <mergeCell ref="J67:J96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1"/>
  <sheetViews>
    <sheetView topLeftCell="D31" zoomScaleNormal="100" workbookViewId="0">
      <selection activeCell="F47" sqref="F47"/>
    </sheetView>
  </sheetViews>
  <sheetFormatPr defaultRowHeight="15" x14ac:dyDescent="0.25"/>
  <cols>
    <col min="4" max="4" width="12.5703125" bestFit="1" customWidth="1"/>
    <col min="5" max="5" width="12.85546875" bestFit="1" customWidth="1"/>
    <col min="6" max="6" width="13.42578125" bestFit="1" customWidth="1"/>
    <col min="18" max="18" width="19.42578125" customWidth="1"/>
    <col min="19" max="19" width="14.85546875" bestFit="1" customWidth="1"/>
    <col min="21" max="21" width="13.42578125" bestFit="1" customWidth="1"/>
    <col min="23" max="23" width="13.42578125" bestFit="1" customWidth="1"/>
  </cols>
  <sheetData>
    <row r="2" spans="1:23" x14ac:dyDescent="0.25">
      <c r="A2">
        <v>-872</v>
      </c>
      <c r="B2">
        <v>4.1217313188331224E-2</v>
      </c>
      <c r="R2" s="5"/>
      <c r="S2" s="9"/>
      <c r="T2" s="1"/>
      <c r="U2" s="9"/>
      <c r="W2" s="9"/>
    </row>
    <row r="3" spans="1:23" x14ac:dyDescent="0.25">
      <c r="A3">
        <v>-832</v>
      </c>
      <c r="B3">
        <v>4.2828118029386616E-2</v>
      </c>
      <c r="R3" s="5"/>
      <c r="S3" s="9"/>
      <c r="T3" s="1"/>
      <c r="U3" s="9"/>
      <c r="W3" s="9"/>
    </row>
    <row r="4" spans="1:23" x14ac:dyDescent="0.25">
      <c r="A4">
        <v>-770</v>
      </c>
      <c r="B4">
        <v>3.1417528701590695E-2</v>
      </c>
      <c r="R4" s="5"/>
      <c r="S4" s="9"/>
      <c r="T4" s="1"/>
      <c r="U4" s="9"/>
      <c r="W4" s="9"/>
    </row>
    <row r="5" spans="1:23" x14ac:dyDescent="0.25">
      <c r="A5">
        <v>-766</v>
      </c>
      <c r="B5">
        <v>4.6115523891219964E-2</v>
      </c>
      <c r="R5" s="5"/>
      <c r="S5" s="9"/>
      <c r="T5" s="1"/>
      <c r="U5" s="9"/>
      <c r="W5" s="9"/>
    </row>
    <row r="6" spans="1:23" x14ac:dyDescent="0.25">
      <c r="A6">
        <v>-717</v>
      </c>
      <c r="B6">
        <v>3.330961534232868E-2</v>
      </c>
      <c r="R6" s="5"/>
      <c r="S6" s="9"/>
      <c r="T6" s="1"/>
      <c r="U6" s="9"/>
      <c r="W6" s="9"/>
    </row>
    <row r="7" spans="1:23" x14ac:dyDescent="0.25">
      <c r="A7">
        <v>-716</v>
      </c>
      <c r="B7">
        <v>4.8905011733099614E-2</v>
      </c>
      <c r="R7" s="5"/>
      <c r="S7" s="9"/>
      <c r="T7" s="1"/>
      <c r="U7" s="9"/>
      <c r="W7" s="9"/>
    </row>
    <row r="8" spans="1:23" x14ac:dyDescent="0.25">
      <c r="A8">
        <v>-708</v>
      </c>
      <c r="B8">
        <v>2.3222453531391008E-2</v>
      </c>
      <c r="R8" s="5"/>
      <c r="S8" s="9"/>
      <c r="T8" s="1"/>
      <c r="U8" s="9"/>
      <c r="W8" s="9"/>
    </row>
    <row r="9" spans="1:23" x14ac:dyDescent="0.25">
      <c r="A9">
        <v>-705</v>
      </c>
      <c r="B9">
        <v>2.2883679716949875E-2</v>
      </c>
      <c r="R9" s="5"/>
      <c r="S9" s="9"/>
      <c r="T9" s="1"/>
      <c r="U9" s="9"/>
      <c r="W9" s="9"/>
    </row>
    <row r="10" spans="1:23" x14ac:dyDescent="0.25">
      <c r="A10">
        <v>-675</v>
      </c>
      <c r="B10">
        <v>5.1418497038702458E-2</v>
      </c>
      <c r="R10" s="5"/>
      <c r="S10" s="9"/>
      <c r="T10" s="1"/>
      <c r="U10" s="9"/>
      <c r="W10" s="9"/>
    </row>
    <row r="11" spans="1:23" x14ac:dyDescent="0.25">
      <c r="A11">
        <v>-653</v>
      </c>
      <c r="B11">
        <v>3.6101824350190652E-2</v>
      </c>
      <c r="R11" s="5"/>
      <c r="S11" s="9"/>
      <c r="T11" s="1"/>
      <c r="U11" s="9"/>
      <c r="W11" s="9"/>
    </row>
    <row r="12" spans="1:23" x14ac:dyDescent="0.25">
      <c r="A12">
        <v>-596</v>
      </c>
      <c r="B12">
        <v>5.7716413760652667E-2</v>
      </c>
      <c r="R12" s="5"/>
      <c r="S12" s="9"/>
      <c r="T12" s="1"/>
      <c r="U12" s="9"/>
      <c r="W12" s="9"/>
    </row>
    <row r="13" spans="1:23" x14ac:dyDescent="0.25">
      <c r="A13">
        <v>-596</v>
      </c>
      <c r="B13">
        <v>2.6551159900460562E-2</v>
      </c>
      <c r="R13" s="5"/>
      <c r="S13" s="9"/>
      <c r="T13" s="1"/>
      <c r="U13" s="9"/>
      <c r="W13" s="9"/>
    </row>
    <row r="14" spans="1:23" x14ac:dyDescent="0.25">
      <c r="A14">
        <v>-593</v>
      </c>
      <c r="B14">
        <v>3.9234381789037653E-2</v>
      </c>
      <c r="D14" t="s">
        <v>14</v>
      </c>
      <c r="E14">
        <v>0.04</v>
      </c>
      <c r="H14" t="s">
        <v>14</v>
      </c>
      <c r="I14">
        <v>0.04</v>
      </c>
      <c r="M14" t="s">
        <v>14</v>
      </c>
      <c r="N14">
        <v>7.4999999999999997E-2</v>
      </c>
      <c r="Q14" t="s">
        <v>14</v>
      </c>
      <c r="R14">
        <v>0.12</v>
      </c>
      <c r="S14" s="9"/>
      <c r="W14" s="9"/>
    </row>
    <row r="15" spans="1:23" x14ac:dyDescent="0.25">
      <c r="A15">
        <v>-548</v>
      </c>
      <c r="B15">
        <v>6.2208904564915742E-2</v>
      </c>
      <c r="R15" s="5"/>
      <c r="S15" s="9"/>
      <c r="T15" s="1"/>
      <c r="U15" s="9"/>
      <c r="W15" s="9"/>
    </row>
    <row r="16" spans="1:23" x14ac:dyDescent="0.25">
      <c r="A16">
        <v>-510</v>
      </c>
      <c r="B16">
        <v>6.6239170199605207E-2</v>
      </c>
      <c r="R16" s="5"/>
      <c r="S16" s="9"/>
      <c r="T16" s="1"/>
      <c r="U16" s="9"/>
      <c r="W16" s="9"/>
    </row>
    <row r="17" spans="1:23" x14ac:dyDescent="0.25">
      <c r="A17">
        <v>-503</v>
      </c>
      <c r="B17">
        <v>4.5641124256708077E-2</v>
      </c>
      <c r="R17" s="5"/>
      <c r="S17" s="9"/>
      <c r="T17" s="1"/>
      <c r="U17" s="9"/>
      <c r="W17" s="9"/>
    </row>
    <row r="18" spans="1:23" x14ac:dyDescent="0.25">
      <c r="A18">
        <v>-464</v>
      </c>
      <c r="B18">
        <v>7.2141107547464403E-2</v>
      </c>
      <c r="R18" s="5"/>
      <c r="S18" s="9"/>
      <c r="T18" s="1"/>
      <c r="U18" s="9"/>
    </row>
    <row r="19" spans="1:23" x14ac:dyDescent="0.25">
      <c r="A19">
        <v>-452</v>
      </c>
      <c r="B19">
        <v>5.0108368587055287E-2</v>
      </c>
      <c r="R19" s="5"/>
      <c r="S19" s="9"/>
      <c r="T19" s="1"/>
      <c r="U19" s="9"/>
    </row>
    <row r="20" spans="1:23" x14ac:dyDescent="0.25">
      <c r="A20">
        <v>-425</v>
      </c>
      <c r="B20">
        <v>5.2565834591938407E-2</v>
      </c>
      <c r="S20" s="9"/>
      <c r="T20" s="1"/>
      <c r="U20" s="9"/>
    </row>
    <row r="21" spans="1:23" x14ac:dyDescent="0.25">
      <c r="A21">
        <v>-418</v>
      </c>
      <c r="B21">
        <v>3.6381544261062583E-2</v>
      </c>
      <c r="R21" s="5"/>
      <c r="S21" s="9"/>
      <c r="T21" s="1"/>
      <c r="U21" s="9"/>
    </row>
    <row r="22" spans="1:23" x14ac:dyDescent="0.25">
      <c r="A22">
        <v>-404</v>
      </c>
      <c r="B22">
        <v>8.2091512381802775E-2</v>
      </c>
      <c r="R22" s="5"/>
      <c r="S22" s="9"/>
      <c r="T22" s="1"/>
      <c r="U22" s="9"/>
    </row>
    <row r="23" spans="1:23" x14ac:dyDescent="0.25">
      <c r="A23">
        <v>-403</v>
      </c>
      <c r="B23">
        <v>3.850121191290156E-2</v>
      </c>
      <c r="R23" s="5"/>
      <c r="S23" s="9"/>
      <c r="T23" s="1"/>
      <c r="U23" s="9"/>
    </row>
    <row r="24" spans="1:23" x14ac:dyDescent="0.25">
      <c r="A24">
        <v>-354</v>
      </c>
      <c r="B24">
        <v>9.2814881645404385E-2</v>
      </c>
      <c r="R24" s="5"/>
      <c r="S24" s="9"/>
      <c r="T24" s="1"/>
      <c r="U24" s="9"/>
    </row>
    <row r="25" spans="1:23" x14ac:dyDescent="0.25">
      <c r="A25">
        <v>-339</v>
      </c>
      <c r="B25">
        <v>6.4991082011205473E-2</v>
      </c>
      <c r="R25" s="5"/>
      <c r="S25" s="9"/>
      <c r="T25" s="1"/>
      <c r="U25" s="9"/>
    </row>
    <row r="26" spans="1:23" x14ac:dyDescent="0.25">
      <c r="A26">
        <v>-300</v>
      </c>
      <c r="B26">
        <v>0.1084932173423266</v>
      </c>
      <c r="R26" s="5"/>
      <c r="S26" s="9"/>
      <c r="T26" s="1"/>
      <c r="U26" s="9"/>
      <c r="W26" s="9"/>
    </row>
    <row r="27" spans="1:23" x14ac:dyDescent="0.25">
      <c r="A27">
        <v>-262</v>
      </c>
      <c r="B27">
        <v>5.6866345806675545E-2</v>
      </c>
      <c r="R27" s="5"/>
      <c r="S27" s="9"/>
      <c r="T27" s="1"/>
      <c r="U27" s="9"/>
    </row>
    <row r="28" spans="1:23" x14ac:dyDescent="0.25">
      <c r="A28">
        <v>-261</v>
      </c>
      <c r="B28">
        <v>0.12352284407250122</v>
      </c>
      <c r="R28" s="5"/>
      <c r="S28" s="9"/>
      <c r="T28" s="1"/>
      <c r="U28" s="9"/>
    </row>
    <row r="29" spans="1:23" x14ac:dyDescent="0.25">
      <c r="A29">
        <v>-249</v>
      </c>
      <c r="B29">
        <v>8.7242867076399555E-2</v>
      </c>
      <c r="E29" s="1" t="s">
        <v>15</v>
      </c>
      <c r="F29" t="s">
        <v>16</v>
      </c>
      <c r="I29" t="s">
        <v>5</v>
      </c>
      <c r="J29" t="s">
        <v>17</v>
      </c>
      <c r="M29" t="s">
        <v>5</v>
      </c>
      <c r="N29" t="s">
        <v>18</v>
      </c>
      <c r="Q29" t="s">
        <v>5</v>
      </c>
      <c r="R29" t="s">
        <v>19</v>
      </c>
      <c r="S29" s="9"/>
      <c r="T29" s="1"/>
      <c r="U29" s="9"/>
    </row>
    <row r="30" spans="1:23" x14ac:dyDescent="0.25">
      <c r="A30">
        <v>-221</v>
      </c>
      <c r="B30">
        <v>0.14448397919976311</v>
      </c>
      <c r="R30" s="5"/>
      <c r="S30" s="9"/>
      <c r="T30" s="1"/>
      <c r="U30" s="9"/>
    </row>
    <row r="31" spans="1:23" x14ac:dyDescent="0.25">
      <c r="A31">
        <v>-197</v>
      </c>
      <c r="B31">
        <v>7.4063348738953413E-2</v>
      </c>
      <c r="E31" s="8"/>
      <c r="F31" s="7"/>
      <c r="G31" t="s">
        <v>20</v>
      </c>
      <c r="R31" s="5"/>
      <c r="S31" s="9"/>
      <c r="T31" s="1"/>
      <c r="U31" s="9"/>
    </row>
    <row r="32" spans="1:23" x14ac:dyDescent="0.25">
      <c r="A32">
        <v>-184</v>
      </c>
      <c r="B32">
        <v>0.11638571196874085</v>
      </c>
      <c r="E32" s="8"/>
      <c r="F32" s="1" t="s">
        <v>15</v>
      </c>
      <c r="G32" t="s">
        <v>16</v>
      </c>
      <c r="R32" s="5"/>
      <c r="S32" s="9"/>
      <c r="T32" s="1"/>
      <c r="U32" s="9"/>
    </row>
    <row r="33" spans="1:23" x14ac:dyDescent="0.25">
      <c r="A33">
        <v>-174</v>
      </c>
      <c r="B33">
        <v>0.18173825576650851</v>
      </c>
      <c r="E33" s="8"/>
      <c r="F33" s="6"/>
      <c r="R33" s="5"/>
      <c r="S33" s="9"/>
      <c r="T33" s="1"/>
      <c r="U33" s="9"/>
    </row>
    <row r="34" spans="1:23" x14ac:dyDescent="0.25">
      <c r="A34">
        <v>-143</v>
      </c>
      <c r="B34">
        <v>0.21897869652865254</v>
      </c>
      <c r="E34" s="8"/>
      <c r="F34" s="6"/>
      <c r="R34" s="5"/>
      <c r="S34" s="9"/>
      <c r="T34" s="1"/>
      <c r="U34" s="9"/>
    </row>
    <row r="35" spans="1:23" x14ac:dyDescent="0.25">
      <c r="A35">
        <v>-124</v>
      </c>
      <c r="B35">
        <v>0.1151772322725698</v>
      </c>
      <c r="E35" s="8"/>
      <c r="F35" s="7"/>
      <c r="R35" s="5"/>
      <c r="S35" s="9"/>
      <c r="T35" s="1"/>
      <c r="U35" s="9"/>
      <c r="W35" s="9"/>
    </row>
    <row r="36" spans="1:23" x14ac:dyDescent="0.25">
      <c r="A36">
        <v>-117</v>
      </c>
      <c r="B36">
        <v>0.18039716326900129</v>
      </c>
      <c r="E36" s="8"/>
      <c r="F36" s="7"/>
      <c r="R36" s="5"/>
      <c r="S36" s="9"/>
      <c r="T36" s="1"/>
      <c r="U36" s="9"/>
      <c r="W36" s="9"/>
    </row>
    <row r="37" spans="1:23" x14ac:dyDescent="0.25">
      <c r="A37">
        <v>-100</v>
      </c>
      <c r="B37">
        <v>0.20797965202697985</v>
      </c>
      <c r="E37" s="8"/>
      <c r="F37" s="7"/>
      <c r="R37" s="5"/>
      <c r="S37" s="9"/>
      <c r="T37" s="1"/>
      <c r="U37" s="9"/>
      <c r="W37" s="9"/>
    </row>
    <row r="38" spans="1:23" x14ac:dyDescent="0.25">
      <c r="A38">
        <v>-99</v>
      </c>
      <c r="B38">
        <v>0.31318637074567818</v>
      </c>
      <c r="R38" s="5"/>
      <c r="S38" s="9"/>
      <c r="T38" s="1"/>
      <c r="U38" s="9"/>
    </row>
    <row r="39" spans="1:23" x14ac:dyDescent="0.25">
      <c r="A39">
        <v>-67</v>
      </c>
      <c r="B39">
        <v>0.45816340006040263</v>
      </c>
      <c r="W39" s="9"/>
    </row>
    <row r="40" spans="1:23" x14ac:dyDescent="0.25">
      <c r="A40">
        <v>-27</v>
      </c>
      <c r="B40">
        <v>1.1254979594174743</v>
      </c>
    </row>
    <row r="41" spans="1:23" x14ac:dyDescent="0.25">
      <c r="A41">
        <v>-22</v>
      </c>
      <c r="B41">
        <v>0.93133919558740075</v>
      </c>
    </row>
    <row r="42" spans="1:23" x14ac:dyDescent="0.25">
      <c r="A42">
        <v>6</v>
      </c>
      <c r="B42">
        <v>-5.013323667416107</v>
      </c>
    </row>
    <row r="43" spans="1:23" x14ac:dyDescent="0.25">
      <c r="A43">
        <v>7</v>
      </c>
      <c r="B43">
        <v>-1.9962105574319267</v>
      </c>
    </row>
    <row r="44" spans="1:23" x14ac:dyDescent="0.25">
      <c r="A44">
        <v>32</v>
      </c>
      <c r="B44">
        <v>-0.63065498134836395</v>
      </c>
    </row>
    <row r="45" spans="1:23" x14ac:dyDescent="0.25">
      <c r="A45">
        <v>44</v>
      </c>
      <c r="B45">
        <v>-0.67662361601639709</v>
      </c>
    </row>
    <row r="46" spans="1:23" x14ac:dyDescent="0.25">
      <c r="A46">
        <v>80</v>
      </c>
      <c r="B46">
        <v>-0.36828670256182877</v>
      </c>
    </row>
    <row r="47" spans="1:23" x14ac:dyDescent="0.25">
      <c r="A47">
        <v>83</v>
      </c>
      <c r="B47">
        <v>-0.23942718678762023</v>
      </c>
      <c r="E47" s="1" t="s">
        <v>15</v>
      </c>
      <c r="F47" t="s">
        <v>21</v>
      </c>
      <c r="I47" t="s">
        <v>5</v>
      </c>
      <c r="J47">
        <v>-2.1999999999999999E-2</v>
      </c>
    </row>
    <row r="49" spans="1:9" x14ac:dyDescent="0.25">
      <c r="A49">
        <v>112</v>
      </c>
      <c r="B49">
        <v>-0.26030744022474228</v>
      </c>
    </row>
    <row r="50" spans="1:9" x14ac:dyDescent="0.25">
      <c r="A50">
        <v>148</v>
      </c>
      <c r="B50">
        <v>-0.19490493517159438</v>
      </c>
    </row>
    <row r="51" spans="1:9" x14ac:dyDescent="0.25">
      <c r="A51">
        <v>181</v>
      </c>
      <c r="B51">
        <v>-0.15766534533492155</v>
      </c>
    </row>
    <row r="55" spans="1:9" x14ac:dyDescent="0.25">
      <c r="A55">
        <v>209</v>
      </c>
      <c r="B55">
        <v>-0.13506662490835231</v>
      </c>
    </row>
    <row r="56" spans="1:9" x14ac:dyDescent="0.25">
      <c r="A56">
        <v>239</v>
      </c>
      <c r="B56">
        <v>-0.11682184814255424</v>
      </c>
    </row>
    <row r="57" spans="1:9" x14ac:dyDescent="0.25">
      <c r="A57">
        <v>272</v>
      </c>
      <c r="B57">
        <v>-0.10151440737608564</v>
      </c>
    </row>
    <row r="62" spans="1:9" x14ac:dyDescent="0.25">
      <c r="A62">
        <v>290</v>
      </c>
      <c r="B62">
        <v>-6.4270499669902781E-2</v>
      </c>
      <c r="E62" t="s">
        <v>5</v>
      </c>
      <c r="F62" t="s">
        <v>22</v>
      </c>
      <c r="H62" t="s">
        <v>5</v>
      </c>
      <c r="I62">
        <v>-3.4000000000000002E-2</v>
      </c>
    </row>
    <row r="63" spans="1:9" x14ac:dyDescent="0.25">
      <c r="A63">
        <v>303</v>
      </c>
      <c r="B63">
        <v>-4.2044430042649558E-2</v>
      </c>
    </row>
    <row r="64" spans="1:9" x14ac:dyDescent="0.25">
      <c r="A64">
        <v>338</v>
      </c>
      <c r="B64">
        <v>-5.4230597646439761E-2</v>
      </c>
    </row>
    <row r="65" spans="1:9" x14ac:dyDescent="0.25">
      <c r="A65">
        <v>364</v>
      </c>
      <c r="B65">
        <v>-3.415098737128474E-2</v>
      </c>
    </row>
    <row r="66" spans="1:9" x14ac:dyDescent="0.25">
      <c r="A66">
        <v>387</v>
      </c>
      <c r="B66">
        <v>-4.6567026110391395E-2</v>
      </c>
    </row>
    <row r="67" spans="1:9" x14ac:dyDescent="0.25">
      <c r="A67">
        <v>424</v>
      </c>
      <c r="B67">
        <v>-4.1775792936194107E-2</v>
      </c>
    </row>
    <row r="68" spans="1:9" x14ac:dyDescent="0.25">
      <c r="A68">
        <v>436</v>
      </c>
      <c r="B68">
        <v>-2.7803799319661648E-2</v>
      </c>
    </row>
    <row r="69" spans="1:9" x14ac:dyDescent="0.25">
      <c r="A69">
        <v>461</v>
      </c>
      <c r="B69">
        <v>-3.7753651421195522E-2</v>
      </c>
    </row>
    <row r="70" spans="1:9" x14ac:dyDescent="0.25">
      <c r="A70">
        <v>488</v>
      </c>
      <c r="B70">
        <v>-2.4208921318846947E-2</v>
      </c>
    </row>
    <row r="71" spans="1:9" x14ac:dyDescent="0.25">
      <c r="A71">
        <v>501</v>
      </c>
      <c r="B71">
        <v>-3.4123613583624687E-2</v>
      </c>
    </row>
    <row r="72" spans="1:9" x14ac:dyDescent="0.25">
      <c r="A72">
        <v>536</v>
      </c>
      <c r="B72">
        <v>-3.1319827435859697E-2</v>
      </c>
    </row>
    <row r="73" spans="1:9" x14ac:dyDescent="0.25">
      <c r="A73">
        <v>550</v>
      </c>
      <c r="B73">
        <v>-2.0919001279676622E-2</v>
      </c>
    </row>
    <row r="74" spans="1:9" x14ac:dyDescent="0.25">
      <c r="A74">
        <v>580</v>
      </c>
      <c r="B74">
        <v>-2.8411938975595914E-2</v>
      </c>
    </row>
    <row r="75" spans="1:9" x14ac:dyDescent="0.25">
      <c r="A75">
        <v>600</v>
      </c>
      <c r="B75">
        <v>-1.8661579673411623E-2</v>
      </c>
    </row>
    <row r="76" spans="1:9" x14ac:dyDescent="0.25">
      <c r="A76">
        <v>613</v>
      </c>
      <c r="B76">
        <v>-2.6379154496036644E-2</v>
      </c>
      <c r="E76" t="s">
        <v>5</v>
      </c>
      <c r="F76">
        <v>-4.3999999999999997E-2</v>
      </c>
      <c r="H76" t="s">
        <v>5</v>
      </c>
      <c r="I76" t="s">
        <v>23</v>
      </c>
    </row>
    <row r="77" spans="1:9" x14ac:dyDescent="0.25">
      <c r="A77">
        <v>646</v>
      </c>
      <c r="B77">
        <v>-2.4554053879714075E-2</v>
      </c>
    </row>
    <row r="78" spans="1:9" x14ac:dyDescent="0.25">
      <c r="A78">
        <v>651</v>
      </c>
      <c r="B78">
        <v>-1.6725721819157921E-2</v>
      </c>
    </row>
    <row r="79" spans="1:9" x14ac:dyDescent="0.25">
      <c r="A79">
        <v>685</v>
      </c>
      <c r="B79">
        <v>-2.27057166518542E-2</v>
      </c>
    </row>
    <row r="80" spans="1:9" x14ac:dyDescent="0.25">
      <c r="A80">
        <v>686</v>
      </c>
      <c r="B80">
        <v>-1.5422655983231254E-2</v>
      </c>
    </row>
    <row r="81" spans="1:19" x14ac:dyDescent="0.25">
      <c r="A81">
        <v>719</v>
      </c>
      <c r="B81">
        <v>-2.1202938813275323E-2</v>
      </c>
    </row>
    <row r="82" spans="1:19" x14ac:dyDescent="0.25">
      <c r="A82">
        <v>738</v>
      </c>
      <c r="B82">
        <v>-1.3917939166289254E-2</v>
      </c>
    </row>
    <row r="83" spans="1:19" x14ac:dyDescent="0.25">
      <c r="A83">
        <v>784</v>
      </c>
      <c r="B83">
        <v>-1.2707826792023345E-2</v>
      </c>
    </row>
    <row r="84" spans="1:19" x14ac:dyDescent="0.25">
      <c r="A84">
        <v>828</v>
      </c>
      <c r="B84">
        <v>-1.1659943605279149E-2</v>
      </c>
    </row>
    <row r="85" spans="1:19" x14ac:dyDescent="0.25">
      <c r="A85">
        <v>876</v>
      </c>
      <c r="B85">
        <v>-1.0668870325794482E-2</v>
      </c>
    </row>
    <row r="86" spans="1:19" x14ac:dyDescent="0.25">
      <c r="A86">
        <v>918</v>
      </c>
      <c r="B86">
        <v>-9.8446922719180804E-3</v>
      </c>
    </row>
    <row r="87" spans="1:19" x14ac:dyDescent="0.25">
      <c r="A87">
        <v>958</v>
      </c>
      <c r="B87">
        <v>-9.111612323429677E-3</v>
      </c>
    </row>
    <row r="88" spans="1:19" x14ac:dyDescent="0.25">
      <c r="A88">
        <v>993</v>
      </c>
      <c r="B88">
        <v>-8.479780167241149E-3</v>
      </c>
    </row>
    <row r="89" spans="1:19" x14ac:dyDescent="0.25">
      <c r="A89">
        <v>1024</v>
      </c>
      <c r="B89">
        <v>-7.921795709272747E-3</v>
      </c>
    </row>
    <row r="90" spans="1:19" x14ac:dyDescent="0.25">
      <c r="A90">
        <v>1065</v>
      </c>
      <c r="B90">
        <v>-7.3271510859343903E-3</v>
      </c>
      <c r="E90" t="s">
        <v>5</v>
      </c>
      <c r="F90" t="s">
        <v>24</v>
      </c>
      <c r="I90" t="s">
        <v>5</v>
      </c>
      <c r="J90" t="s">
        <v>25</v>
      </c>
      <c r="N90" t="s">
        <v>5</v>
      </c>
      <c r="O90">
        <v>-0.65</v>
      </c>
      <c r="R90" t="s">
        <v>5</v>
      </c>
      <c r="S90" t="s">
        <v>26</v>
      </c>
    </row>
    <row r="91" spans="1:19" x14ac:dyDescent="0.25">
      <c r="A91">
        <v>1093</v>
      </c>
      <c r="B91">
        <v>-6.8571939677446996E-3</v>
      </c>
    </row>
  </sheetData>
  <autoFilter ref="A1:B43">
    <sortState ref="A2:B91">
      <sortCondition ref="A1:A43"/>
    </sortState>
  </autoFilter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Percent Error</vt:lpstr>
      <vt:lpstr>Skew Factor</vt:lpstr>
      <vt:lpstr>Data Regression</vt:lpstr>
      <vt:lpstr>Skew Factor (2)</vt:lpstr>
      <vt:lpstr>Data Regression (2)</vt:lpstr>
    </vt:vector>
  </TitlesOfParts>
  <Company>ISU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Weems, Michael D</dc:creator>
  <cp:lastModifiedBy>Weems, Michael D</cp:lastModifiedBy>
  <dcterms:created xsi:type="dcterms:W3CDTF">2016-10-19T19:18:19Z</dcterms:created>
  <dcterms:modified xsi:type="dcterms:W3CDTF">2016-11-01T00:34:27Z</dcterms:modified>
</cp:coreProperties>
</file>