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Senior Design\matlab\Calibration\"/>
    </mc:Choice>
  </mc:AlternateContent>
  <bookViews>
    <workbookView xWindow="0" yWindow="0" windowWidth="25200" windowHeight="11985"/>
  </bookViews>
  <sheets>
    <sheet name="Sheet1" sheetId="1" r:id="rId1"/>
    <sheet name="Sheet2" sheetId="2" r:id="rId2"/>
  </sheets>
  <definedNames>
    <definedName name="_xlnm._FilterDatabase" localSheetId="1" hidden="1">Sheet2!$E$1:$F$37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9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" i="1"/>
  <c r="W26" i="2"/>
  <c r="U3" i="2"/>
  <c r="U4" i="2"/>
  <c r="U5" i="2"/>
  <c r="U6" i="2"/>
  <c r="U7" i="2"/>
  <c r="U8" i="2"/>
  <c r="U9" i="2"/>
  <c r="U10" i="2"/>
  <c r="U11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2" i="2"/>
  <c r="J68" i="1" l="1" a="1"/>
  <c r="K68" i="1" s="1"/>
  <c r="J64" i="1" a="1"/>
  <c r="J64" i="1" s="1"/>
  <c r="J61" i="1" a="1"/>
  <c r="K61" i="1" s="1"/>
  <c r="J58" i="1" a="1"/>
  <c r="J58" i="1" s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2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3" i="1"/>
  <c r="J68" i="1" l="1"/>
  <c r="L64" i="1"/>
  <c r="K64" i="1"/>
  <c r="J61" i="1"/>
  <c r="L61" i="1"/>
  <c r="L58" i="1"/>
  <c r="K58" i="1"/>
</calcChain>
</file>

<file path=xl/sharedStrings.xml><?xml version="1.0" encoding="utf-8"?>
<sst xmlns="http://schemas.openxmlformats.org/spreadsheetml/2006/main" count="70" uniqueCount="21">
  <si>
    <t>Calibration Sheet</t>
  </si>
  <si>
    <t>Object Height</t>
  </si>
  <si>
    <t>Object Distance from Camera</t>
  </si>
  <si>
    <t>Camera Angle</t>
  </si>
  <si>
    <t>Camera Height</t>
  </si>
  <si>
    <t>Skew Factor</t>
  </si>
  <si>
    <t>*All measurements in inches unless specified</t>
  </si>
  <si>
    <t>Picture File Name</t>
  </si>
  <si>
    <t>.JPG</t>
  </si>
  <si>
    <t>Corn Stalk (Tall)</t>
  </si>
  <si>
    <t>Corn Stalk (Short)</t>
  </si>
  <si>
    <t>Pixel Height (from center)</t>
  </si>
  <si>
    <t>a</t>
  </si>
  <si>
    <t>Quadratic regression (Tall)</t>
  </si>
  <si>
    <t>Quadritic regression (Short)</t>
  </si>
  <si>
    <t>Quadratic regression (Both)</t>
  </si>
  <si>
    <t>Linear Regression</t>
  </si>
  <si>
    <t>quad</t>
  </si>
  <si>
    <t>linear</t>
  </si>
  <si>
    <t>obj height</t>
  </si>
  <si>
    <t>skew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</si>
</sst>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0E+00"/>
    <numFmt numFmtId="165" formatCode="0.00000E+00"/>
    <numFmt numFmtId="167" formatCode="0.0"/>
    <numFmt numFmtId="168" formatCode="0.000000000"/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1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Border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Sheet1!$E$3:$E$20</c:f>
              <c:numCache>
                <c:formatCode>General</c:formatCode>
                <c:ptCount val="18"/>
                <c:pt idx="0">
                  <c:v>-713</c:v>
                </c:pt>
                <c:pt idx="1">
                  <c:v>-704</c:v>
                </c:pt>
                <c:pt idx="2">
                  <c:v>-605</c:v>
                </c:pt>
                <c:pt idx="3">
                  <c:v>-523</c:v>
                </c:pt>
                <c:pt idx="4">
                  <c:v>-488</c:v>
                </c:pt>
                <c:pt idx="5">
                  <c:v>-403</c:v>
                </c:pt>
                <c:pt idx="6">
                  <c:v>-360</c:v>
                </c:pt>
                <c:pt idx="7">
                  <c:v>-256</c:v>
                </c:pt>
                <c:pt idx="8">
                  <c:v>-208</c:v>
                </c:pt>
                <c:pt idx="9">
                  <c:v>-176</c:v>
                </c:pt>
                <c:pt idx="10">
                  <c:v>-91</c:v>
                </c:pt>
                <c:pt idx="11">
                  <c:v>-42</c:v>
                </c:pt>
                <c:pt idx="12">
                  <c:v>-3</c:v>
                </c:pt>
                <c:pt idx="13">
                  <c:v>32</c:v>
                </c:pt>
                <c:pt idx="14">
                  <c:v>102</c:v>
                </c:pt>
                <c:pt idx="15">
                  <c:v>321</c:v>
                </c:pt>
                <c:pt idx="16">
                  <c:v>499</c:v>
                </c:pt>
                <c:pt idx="17">
                  <c:v>658</c:v>
                </c:pt>
              </c:numCache>
            </c:numRef>
          </c:xVal>
          <c:yVal>
            <c:numRef>
              <c:f>Sheet1!$F$3:$F$20</c:f>
              <c:numCache>
                <c:formatCode>General</c:formatCode>
                <c:ptCount val="18"/>
                <c:pt idx="0">
                  <c:v>0.30850289977516809</c:v>
                </c:pt>
                <c:pt idx="1">
                  <c:v>0.61700579955033619</c:v>
                </c:pt>
                <c:pt idx="2">
                  <c:v>0.92550869932550417</c:v>
                </c:pt>
                <c:pt idx="3">
                  <c:v>1.2340115991006724</c:v>
                </c:pt>
                <c:pt idx="4">
                  <c:v>1.5425144988758401</c:v>
                </c:pt>
                <c:pt idx="5">
                  <c:v>1.8510173986510083</c:v>
                </c:pt>
                <c:pt idx="6">
                  <c:v>2.1595202984261768</c:v>
                </c:pt>
                <c:pt idx="7">
                  <c:v>2.4680231982013447</c:v>
                </c:pt>
                <c:pt idx="8">
                  <c:v>2.7765260979765123</c:v>
                </c:pt>
                <c:pt idx="9">
                  <c:v>3.0850289977516803</c:v>
                </c:pt>
                <c:pt idx="10">
                  <c:v>3.3935318975268487</c:v>
                </c:pt>
                <c:pt idx="11">
                  <c:v>3.7020347973020167</c:v>
                </c:pt>
                <c:pt idx="12">
                  <c:v>4.0105376970771847</c:v>
                </c:pt>
                <c:pt idx="13">
                  <c:v>4.3190405968523535</c:v>
                </c:pt>
                <c:pt idx="14">
                  <c:v>4.6275434966275215</c:v>
                </c:pt>
                <c:pt idx="15">
                  <c:v>6.1700579955033605</c:v>
                </c:pt>
                <c:pt idx="16">
                  <c:v>7.7125724943792013</c:v>
                </c:pt>
                <c:pt idx="17">
                  <c:v>9.255086993255043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BC-44EF-BA8D-A9F693F4E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301280"/>
        <c:axId val="1699288384"/>
      </c:scatterChart>
      <c:valAx>
        <c:axId val="169930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288384"/>
        <c:crosses val="autoZero"/>
        <c:crossBetween val="midCat"/>
      </c:valAx>
      <c:valAx>
        <c:axId val="169928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30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Sheet1!$E$28:$E$45</c:f>
              <c:numCache>
                <c:formatCode>General</c:formatCode>
                <c:ptCount val="18"/>
                <c:pt idx="0">
                  <c:v>-854</c:v>
                </c:pt>
                <c:pt idx="1">
                  <c:v>-817</c:v>
                </c:pt>
                <c:pt idx="2">
                  <c:v>-777</c:v>
                </c:pt>
                <c:pt idx="3">
                  <c:v>-724</c:v>
                </c:pt>
                <c:pt idx="4">
                  <c:v>-680</c:v>
                </c:pt>
                <c:pt idx="5">
                  <c:v>-622</c:v>
                </c:pt>
                <c:pt idx="6">
                  <c:v>-592</c:v>
                </c:pt>
                <c:pt idx="7">
                  <c:v>-546</c:v>
                </c:pt>
                <c:pt idx="8">
                  <c:v>-490</c:v>
                </c:pt>
                <c:pt idx="9">
                  <c:v>-453</c:v>
                </c:pt>
                <c:pt idx="10">
                  <c:v>-395</c:v>
                </c:pt>
                <c:pt idx="11">
                  <c:v>-359</c:v>
                </c:pt>
                <c:pt idx="12">
                  <c:v>-316</c:v>
                </c:pt>
                <c:pt idx="13">
                  <c:v>-270</c:v>
                </c:pt>
                <c:pt idx="14">
                  <c:v>-225</c:v>
                </c:pt>
                <c:pt idx="15">
                  <c:v>-45</c:v>
                </c:pt>
                <c:pt idx="16">
                  <c:v>137</c:v>
                </c:pt>
                <c:pt idx="17">
                  <c:v>287</c:v>
                </c:pt>
              </c:numCache>
            </c:numRef>
          </c:xVal>
          <c:yVal>
            <c:numRef>
              <c:f>Sheet1!$F$28:$F$45</c:f>
              <c:numCache>
                <c:formatCode>General</c:formatCode>
                <c:ptCount val="18"/>
                <c:pt idx="0">
                  <c:v>0.30850289977516809</c:v>
                </c:pt>
                <c:pt idx="1">
                  <c:v>0.61700579955033619</c:v>
                </c:pt>
                <c:pt idx="2">
                  <c:v>0.92550869932550417</c:v>
                </c:pt>
                <c:pt idx="3">
                  <c:v>1.2340115991006724</c:v>
                </c:pt>
                <c:pt idx="4">
                  <c:v>1.5425144988758401</c:v>
                </c:pt>
                <c:pt idx="5">
                  <c:v>1.8510173986510083</c:v>
                </c:pt>
                <c:pt idx="6">
                  <c:v>2.1595202984261768</c:v>
                </c:pt>
                <c:pt idx="7">
                  <c:v>2.4680231982013447</c:v>
                </c:pt>
                <c:pt idx="8">
                  <c:v>2.7765260979765123</c:v>
                </c:pt>
                <c:pt idx="9">
                  <c:v>3.0850289977516803</c:v>
                </c:pt>
                <c:pt idx="10">
                  <c:v>3.3935318975268487</c:v>
                </c:pt>
                <c:pt idx="11">
                  <c:v>3.7020347973020167</c:v>
                </c:pt>
                <c:pt idx="12">
                  <c:v>4.0105376970771847</c:v>
                </c:pt>
                <c:pt idx="13">
                  <c:v>4.3190405968523535</c:v>
                </c:pt>
                <c:pt idx="14">
                  <c:v>4.6275434966275215</c:v>
                </c:pt>
                <c:pt idx="15">
                  <c:v>6.1700579955033605</c:v>
                </c:pt>
                <c:pt idx="16">
                  <c:v>7.7125724943792013</c:v>
                </c:pt>
                <c:pt idx="17">
                  <c:v>9.255086993255043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75-4210-B02D-7ADC4B658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011856"/>
        <c:axId val="1642017680"/>
      </c:scatterChart>
      <c:valAx>
        <c:axId val="164201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17680"/>
        <c:crosses val="autoZero"/>
        <c:crossBetween val="midCat"/>
      </c:valAx>
      <c:valAx>
        <c:axId val="164201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1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lt900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0908945895828923"/>
                  <c:y val="-7.49249052201808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Sheet2!$E$1:$E$28</c:f>
              <c:numCache>
                <c:formatCode>General</c:formatCode>
                <c:ptCount val="28"/>
                <c:pt idx="0">
                  <c:v>-854</c:v>
                </c:pt>
                <c:pt idx="1">
                  <c:v>-817</c:v>
                </c:pt>
                <c:pt idx="2">
                  <c:v>-777</c:v>
                </c:pt>
                <c:pt idx="3">
                  <c:v>-724</c:v>
                </c:pt>
                <c:pt idx="4">
                  <c:v>-704</c:v>
                </c:pt>
                <c:pt idx="5">
                  <c:v>-680</c:v>
                </c:pt>
                <c:pt idx="6">
                  <c:v>-622</c:v>
                </c:pt>
                <c:pt idx="7">
                  <c:v>-605</c:v>
                </c:pt>
                <c:pt idx="8">
                  <c:v>-592</c:v>
                </c:pt>
                <c:pt idx="9">
                  <c:v>-546</c:v>
                </c:pt>
                <c:pt idx="10">
                  <c:v>-523</c:v>
                </c:pt>
                <c:pt idx="11">
                  <c:v>-490</c:v>
                </c:pt>
                <c:pt idx="12">
                  <c:v>-488</c:v>
                </c:pt>
                <c:pt idx="13">
                  <c:v>-453</c:v>
                </c:pt>
                <c:pt idx="14">
                  <c:v>-403</c:v>
                </c:pt>
                <c:pt idx="15">
                  <c:v>-395</c:v>
                </c:pt>
                <c:pt idx="16">
                  <c:v>-360</c:v>
                </c:pt>
                <c:pt idx="17">
                  <c:v>-359</c:v>
                </c:pt>
                <c:pt idx="18">
                  <c:v>-316</c:v>
                </c:pt>
                <c:pt idx="19">
                  <c:v>-270</c:v>
                </c:pt>
                <c:pt idx="20">
                  <c:v>-256</c:v>
                </c:pt>
                <c:pt idx="21">
                  <c:v>-208</c:v>
                </c:pt>
                <c:pt idx="22">
                  <c:v>-208</c:v>
                </c:pt>
                <c:pt idx="23">
                  <c:v>-176</c:v>
                </c:pt>
                <c:pt idx="24">
                  <c:v>-91</c:v>
                </c:pt>
                <c:pt idx="25">
                  <c:v>-91</c:v>
                </c:pt>
                <c:pt idx="26">
                  <c:v>-45</c:v>
                </c:pt>
                <c:pt idx="27">
                  <c:v>-42</c:v>
                </c:pt>
              </c:numCache>
            </c:numRef>
          </c:xVal>
          <c:yVal>
            <c:numRef>
              <c:f>Sheet2!$F$1:$F$28</c:f>
              <c:numCache>
                <c:formatCode>General</c:formatCode>
                <c:ptCount val="28"/>
                <c:pt idx="0">
                  <c:v>4.2086062178249214E-2</c:v>
                </c:pt>
                <c:pt idx="1">
                  <c:v>4.3614435985862503E-2</c:v>
                </c:pt>
                <c:pt idx="2">
                  <c:v>4.5462665766633839E-2</c:v>
                </c:pt>
                <c:pt idx="3">
                  <c:v>4.8364624863120612E-2</c:v>
                </c:pt>
                <c:pt idx="4">
                  <c:v>3.392470767109327E-2</c:v>
                </c:pt>
                <c:pt idx="5">
                  <c:v>5.1040419854594357E-2</c:v>
                </c:pt>
                <c:pt idx="6">
                  <c:v>5.5303830548792586E-2</c:v>
                </c:pt>
                <c:pt idx="7">
                  <c:v>3.8966101323428919E-2</c:v>
                </c:pt>
                <c:pt idx="8">
                  <c:v>5.7585269766172002E-2</c:v>
                </c:pt>
                <c:pt idx="9">
                  <c:v>6.1871752384246623E-2</c:v>
                </c:pt>
                <c:pt idx="10">
                  <c:v>4.448563747781898E-2</c:v>
                </c:pt>
                <c:pt idx="11">
                  <c:v>6.8313212044945892E-2</c:v>
                </c:pt>
                <c:pt idx="12">
                  <c:v>4.7044027666238032E-2</c:v>
                </c:pt>
                <c:pt idx="13">
                  <c:v>7.3211856517104462E-2</c:v>
                </c:pt>
                <c:pt idx="14">
                  <c:v>5.6200949382999979E-2</c:v>
                </c:pt>
                <c:pt idx="15">
                  <c:v>8.3180931904995314E-2</c:v>
                </c:pt>
                <c:pt idx="16">
                  <c:v>6.205688805992729E-2</c:v>
                </c:pt>
                <c:pt idx="17">
                  <c:v>9.0662855717821678E-2</c:v>
                </c:pt>
                <c:pt idx="18">
                  <c:v>0.10202361488266715</c:v>
                </c:pt>
                <c:pt idx="19">
                  <c:v>0.11826281260425055</c:v>
                </c:pt>
                <c:pt idx="20">
                  <c:v>8.6062409382026001E-2</c:v>
                </c:pt>
                <c:pt idx="21">
                  <c:v>0.10443977837511292</c:v>
                </c:pt>
                <c:pt idx="22">
                  <c:v>0.10443977837511292</c:v>
                </c:pt>
                <c:pt idx="23">
                  <c:v>0.12167597160368362</c:v>
                </c:pt>
                <c:pt idx="24">
                  <c:v>0.23193920991728736</c:v>
                </c:pt>
                <c:pt idx="25">
                  <c:v>0.23193920991728736</c:v>
                </c:pt>
                <c:pt idx="26">
                  <c:v>0.66844315565548085</c:v>
                </c:pt>
                <c:pt idx="27">
                  <c:v>0.49518964768328533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AF-41E0-A80E-518E0F1E4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011856"/>
        <c:axId val="1642017680"/>
      </c:scatterChart>
      <c:valAx>
        <c:axId val="164201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17680"/>
        <c:crosses val="autoZero"/>
        <c:crossBetween val="midCat"/>
      </c:valAx>
      <c:valAx>
        <c:axId val="164201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1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lt700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8212670594105881"/>
                  <c:y val="-2.8755468066491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Sheet2!$E$25:$E$27</c:f>
              <c:numCache>
                <c:formatCode>General</c:formatCode>
                <c:ptCount val="3"/>
                <c:pt idx="0">
                  <c:v>-91</c:v>
                </c:pt>
                <c:pt idx="1">
                  <c:v>-91</c:v>
                </c:pt>
                <c:pt idx="2">
                  <c:v>-45</c:v>
                </c:pt>
              </c:numCache>
            </c:numRef>
          </c:xVal>
          <c:yVal>
            <c:numRef>
              <c:f>Sheet2!$F$25:$F$27</c:f>
              <c:numCache>
                <c:formatCode>General</c:formatCode>
                <c:ptCount val="3"/>
                <c:pt idx="0">
                  <c:v>0.23193920991728736</c:v>
                </c:pt>
                <c:pt idx="1">
                  <c:v>0.23193920991728736</c:v>
                </c:pt>
                <c:pt idx="2">
                  <c:v>0.66844315565548085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C3-4BD4-B64C-A1FB27969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011856"/>
        <c:axId val="1642017680"/>
      </c:scatterChart>
      <c:valAx>
        <c:axId val="164201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17680"/>
        <c:crosses val="autoZero"/>
        <c:crossBetween val="midCat"/>
      </c:valAx>
      <c:valAx>
        <c:axId val="164201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1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lt700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2.974349265209926E-2"/>
                  <c:y val="-0.14393518518518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Sheet2!$E$31:$E$37</c:f>
              <c:numCache>
                <c:formatCode>0.0</c:formatCode>
                <c:ptCount val="7"/>
                <c:pt idx="0">
                  <c:v>32</c:v>
                </c:pt>
                <c:pt idx="1">
                  <c:v>102</c:v>
                </c:pt>
                <c:pt idx="2">
                  <c:v>137</c:v>
                </c:pt>
                <c:pt idx="3">
                  <c:v>287</c:v>
                </c:pt>
                <c:pt idx="4">
                  <c:v>321</c:v>
                </c:pt>
                <c:pt idx="5">
                  <c:v>499</c:v>
                </c:pt>
                <c:pt idx="6">
                  <c:v>658</c:v>
                </c:pt>
              </c:numCache>
            </c:numRef>
          </c:xVal>
          <c:yVal>
            <c:numRef>
              <c:f>Sheet2!$F$31:$F$37</c:f>
              <c:numCache>
                <c:formatCode>0.00000E+00</c:formatCode>
                <c:ptCount val="7"/>
                <c:pt idx="0">
                  <c:v>-0.63065498134836395</c:v>
                </c:pt>
                <c:pt idx="1">
                  <c:v>-0.19482800493502431</c:v>
                </c:pt>
                <c:pt idx="2">
                  <c:v>-0.20830239055197664</c:v>
                </c:pt>
                <c:pt idx="3">
                  <c:v>-9.4058930337090452E-2</c:v>
                </c:pt>
                <c:pt idx="4">
                  <c:v>-5.7102623066967728E-2</c:v>
                </c:pt>
                <c:pt idx="5">
                  <c:v>-3.3642139289821238E-2</c:v>
                </c:pt>
                <c:pt idx="6">
                  <c:v>-2.3168560800524252E-2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09-4362-9B2A-C413CBD9E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011856"/>
        <c:axId val="1642017680"/>
      </c:scatterChart>
      <c:valAx>
        <c:axId val="164201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17680"/>
        <c:crosses val="autoZero"/>
        <c:crossBetween val="midCat"/>
      </c:valAx>
      <c:valAx>
        <c:axId val="164201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1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67235</xdr:colOff>
      <xdr:row>5</xdr:row>
      <xdr:rowOff>174811</xdr:rowOff>
    </xdr:from>
    <xdr:to>
      <xdr:col>19</xdr:col>
      <xdr:colOff>85725</xdr:colOff>
      <xdr:row>25</xdr:row>
      <xdr:rowOff>123824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78440</xdr:colOff>
      <xdr:row>27</xdr:row>
      <xdr:rowOff>40341</xdr:rowOff>
    </xdr:from>
    <xdr:to>
      <xdr:col>18</xdr:col>
      <xdr:colOff>33617</xdr:colOff>
      <xdr:row>41</xdr:row>
      <xdr:rowOff>116541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496129</xdr:colOff>
      <xdr:row>0</xdr:row>
      <xdr:rowOff>81169</xdr:rowOff>
    </xdr:from>
    <xdr:to>
      <xdr:col>16</xdr:col>
      <xdr:colOff>188015</xdr:colOff>
      <xdr:row>14</xdr:row>
      <xdr:rowOff>157369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513522</xdr:colOff>
      <xdr:row>16</xdr:row>
      <xdr:rowOff>16566</xdr:rowOff>
    </xdr:from>
    <xdr:to>
      <xdr:col>16</xdr:col>
      <xdr:colOff>205408</xdr:colOff>
      <xdr:row>30</xdr:row>
      <xdr:rowOff>92766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33</xdr:row>
      <xdr:rowOff>0</xdr:rowOff>
    </xdr:from>
    <xdr:to>
      <xdr:col>16</xdr:col>
      <xdr:colOff>304799</xdr:colOff>
      <xdr:row>47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tabSelected="1" topLeftCell="G1" zoomScaleNormal="100" workbookViewId="0">
      <selection activeCell="T4" sqref="T4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14.5703125" bestFit="1" customWidth="1"/>
    <col min="4" max="4" width="29.28515625" bestFit="1" customWidth="1"/>
    <col min="5" max="5" width="25" bestFit="1" customWidth="1"/>
    <col min="6" max="6" width="14.85546875" bestFit="1" customWidth="1"/>
    <col min="7" max="7" width="15.85546875" bestFit="1" customWidth="1"/>
    <col min="8" max="8" width="17.85546875" bestFit="1" customWidth="1"/>
    <col min="9" max="9" width="6" bestFit="1" customWidth="1"/>
    <col min="10" max="10" width="44.28515625" bestFit="1" customWidth="1"/>
    <col min="11" max="11" width="15.85546875" bestFit="1" customWidth="1"/>
    <col min="12" max="12" width="14.85546875" bestFit="1" customWidth="1"/>
    <col min="21" max="21" width="9.5703125" bestFit="1" customWidth="1"/>
  </cols>
  <sheetData>
    <row r="1" spans="1:23" x14ac:dyDescent="0.25">
      <c r="A1" s="7" t="s">
        <v>0</v>
      </c>
      <c r="B1" s="7"/>
      <c r="C1" s="7"/>
      <c r="D1" s="7"/>
      <c r="E1" s="7"/>
      <c r="F1" s="7"/>
      <c r="G1" s="7"/>
      <c r="H1" s="7"/>
      <c r="J1" t="s">
        <v>6</v>
      </c>
    </row>
    <row r="2" spans="1:23" ht="15.75" thickBot="1" x14ac:dyDescent="0.3">
      <c r="A2" s="3" t="s">
        <v>1</v>
      </c>
      <c r="B2" s="3" t="s">
        <v>4</v>
      </c>
      <c r="C2" s="3" t="s">
        <v>3</v>
      </c>
      <c r="D2" s="3" t="s">
        <v>2</v>
      </c>
      <c r="E2" s="3" t="s">
        <v>11</v>
      </c>
      <c r="F2" s="3" t="s">
        <v>12</v>
      </c>
      <c r="G2" s="3" t="s">
        <v>5</v>
      </c>
      <c r="H2" s="3" t="s">
        <v>7</v>
      </c>
      <c r="I2" s="3"/>
      <c r="J2" s="3"/>
    </row>
    <row r="3" spans="1:23" x14ac:dyDescent="0.25">
      <c r="A3" s="1">
        <v>37.5</v>
      </c>
      <c r="B3" s="1">
        <v>62</v>
      </c>
      <c r="C3" s="1">
        <v>30</v>
      </c>
      <c r="D3" s="1">
        <v>1</v>
      </c>
      <c r="E3">
        <v>-713</v>
      </c>
      <c r="F3">
        <f>SIN(90-C3)*(D3)/SIN(C3)</f>
        <v>0.30850289977516809</v>
      </c>
      <c r="G3" s="1">
        <f>(A3 -B3+F3)/E3</f>
        <v>3.392916844351309E-2</v>
      </c>
      <c r="H3" s="1">
        <v>1</v>
      </c>
      <c r="I3" s="1" t="s">
        <v>8</v>
      </c>
      <c r="J3" s="8" t="s">
        <v>9</v>
      </c>
      <c r="U3" s="15">
        <v>50.435090000000002</v>
      </c>
      <c r="V3" s="1">
        <v>37.5</v>
      </c>
      <c r="W3">
        <f>ABS((V3-U3)/V3)</f>
        <v>0.34493573333333338</v>
      </c>
    </row>
    <row r="4" spans="1:23" x14ac:dyDescent="0.25">
      <c r="A4" s="1">
        <v>37.5</v>
      </c>
      <c r="B4" s="1">
        <v>62</v>
      </c>
      <c r="C4" s="1">
        <v>30</v>
      </c>
      <c r="D4" s="1">
        <v>2</v>
      </c>
      <c r="E4">
        <v>-704</v>
      </c>
      <c r="F4">
        <f t="shared" ref="F4:F20" si="0">SIN(90-C4)*(D4)/SIN(C4)</f>
        <v>0.61700579955033619</v>
      </c>
      <c r="G4" s="1">
        <f t="shared" ref="G4:G20" si="1">(A4 -B4+F4)/E4</f>
        <v>3.392470767109327E-2</v>
      </c>
      <c r="H4" s="1">
        <v>2</v>
      </c>
      <c r="I4" s="1" t="s">
        <v>8</v>
      </c>
      <c r="J4" s="8"/>
      <c r="U4" s="15">
        <v>49.48751</v>
      </c>
      <c r="V4" s="1">
        <v>37.5</v>
      </c>
      <c r="W4">
        <f t="shared" ref="W4:W38" si="2">ABS((V4-U4)/V4)</f>
        <v>0.31966693333333335</v>
      </c>
    </row>
    <row r="5" spans="1:23" x14ac:dyDescent="0.25">
      <c r="A5" s="1">
        <v>37.5</v>
      </c>
      <c r="B5" s="1">
        <v>62</v>
      </c>
      <c r="C5" s="1">
        <v>30</v>
      </c>
      <c r="D5" s="1">
        <v>3</v>
      </c>
      <c r="E5">
        <v>-605</v>
      </c>
      <c r="F5">
        <f t="shared" si="0"/>
        <v>0.92550869932550417</v>
      </c>
      <c r="G5" s="1">
        <f t="shared" si="1"/>
        <v>3.8966101323428919E-2</v>
      </c>
      <c r="H5" s="1">
        <v>3</v>
      </c>
      <c r="I5" s="1" t="s">
        <v>8</v>
      </c>
      <c r="J5" s="8"/>
      <c r="U5" s="15">
        <v>43.692819999999998</v>
      </c>
      <c r="V5" s="1">
        <v>37.5</v>
      </c>
      <c r="W5">
        <f t="shared" si="2"/>
        <v>0.16514186666666661</v>
      </c>
    </row>
    <row r="6" spans="1:23" x14ac:dyDescent="0.25">
      <c r="A6" s="1">
        <v>37.5</v>
      </c>
      <c r="B6" s="1">
        <v>62</v>
      </c>
      <c r="C6" s="1">
        <v>30</v>
      </c>
      <c r="D6" s="1">
        <v>4</v>
      </c>
      <c r="E6">
        <v>-523</v>
      </c>
      <c r="F6">
        <f t="shared" si="0"/>
        <v>1.2340115991006724</v>
      </c>
      <c r="G6" s="1">
        <f t="shared" si="1"/>
        <v>4.448563747781898E-2</v>
      </c>
      <c r="H6" s="1">
        <v>4</v>
      </c>
      <c r="I6" s="1" t="s">
        <v>8</v>
      </c>
      <c r="J6" s="8"/>
      <c r="U6" s="15">
        <v>39.162770000000002</v>
      </c>
      <c r="V6" s="1">
        <v>37.5</v>
      </c>
      <c r="W6">
        <f t="shared" si="2"/>
        <v>4.4340533333333383E-2</v>
      </c>
    </row>
    <row r="7" spans="1:23" x14ac:dyDescent="0.25">
      <c r="A7" s="1">
        <v>37.5</v>
      </c>
      <c r="B7" s="1">
        <v>62</v>
      </c>
      <c r="C7" s="1">
        <v>30</v>
      </c>
      <c r="D7" s="1">
        <v>5</v>
      </c>
      <c r="E7">
        <v>-488</v>
      </c>
      <c r="F7">
        <f t="shared" si="0"/>
        <v>1.5425144988758401</v>
      </c>
      <c r="G7" s="1">
        <f t="shared" si="1"/>
        <v>4.7044027666238032E-2</v>
      </c>
      <c r="H7" s="1">
        <v>5</v>
      </c>
      <c r="I7" s="1" t="s">
        <v>8</v>
      </c>
      <c r="J7" s="8"/>
      <c r="U7" s="15">
        <v>37.252090000000003</v>
      </c>
      <c r="V7" s="1">
        <v>37.5</v>
      </c>
      <c r="W7">
        <f t="shared" si="2"/>
        <v>6.610933333333264E-3</v>
      </c>
    </row>
    <row r="8" spans="1:23" x14ac:dyDescent="0.25">
      <c r="A8" s="1">
        <v>37.5</v>
      </c>
      <c r="B8" s="1">
        <v>62</v>
      </c>
      <c r="C8" s="1">
        <v>30</v>
      </c>
      <c r="D8" s="1">
        <v>6</v>
      </c>
      <c r="E8">
        <v>-403</v>
      </c>
      <c r="F8">
        <f t="shared" si="0"/>
        <v>1.8510173986510083</v>
      </c>
      <c r="G8" s="1">
        <f t="shared" si="1"/>
        <v>5.6200949382999979E-2</v>
      </c>
      <c r="H8" s="1">
        <v>6</v>
      </c>
      <c r="I8" s="1" t="s">
        <v>8</v>
      </c>
      <c r="J8" s="8"/>
      <c r="U8" s="15">
        <v>33.818950000000001</v>
      </c>
      <c r="V8" s="1">
        <v>37.5</v>
      </c>
      <c r="W8">
        <f t="shared" si="2"/>
        <v>9.8161333333333309E-2</v>
      </c>
    </row>
    <row r="9" spans="1:23" x14ac:dyDescent="0.25">
      <c r="A9" s="1">
        <v>37.5</v>
      </c>
      <c r="B9" s="1">
        <v>62</v>
      </c>
      <c r="C9" s="1">
        <v>30</v>
      </c>
      <c r="D9" s="1">
        <v>7</v>
      </c>
      <c r="E9">
        <v>-360</v>
      </c>
      <c r="F9">
        <f t="shared" si="0"/>
        <v>2.1595202984261768</v>
      </c>
      <c r="G9" s="1">
        <f t="shared" si="1"/>
        <v>6.205688805992729E-2</v>
      </c>
      <c r="H9" s="1">
        <v>7</v>
      </c>
      <c r="I9" s="1" t="s">
        <v>8</v>
      </c>
      <c r="J9" s="8"/>
      <c r="U9" s="15">
        <v>32.493369999999999</v>
      </c>
      <c r="V9" s="1">
        <v>37.5</v>
      </c>
      <c r="W9">
        <f t="shared" si="2"/>
        <v>0.13351013333333336</v>
      </c>
    </row>
    <row r="10" spans="1:23" x14ac:dyDescent="0.25">
      <c r="A10" s="1">
        <v>37.5</v>
      </c>
      <c r="B10" s="1">
        <v>62</v>
      </c>
      <c r="C10" s="1">
        <v>30</v>
      </c>
      <c r="D10" s="1">
        <v>8</v>
      </c>
      <c r="E10">
        <v>-256</v>
      </c>
      <c r="F10">
        <f t="shared" si="0"/>
        <v>2.4680231982013447</v>
      </c>
      <c r="G10" s="1">
        <f t="shared" si="1"/>
        <v>8.6062409382026001E-2</v>
      </c>
      <c r="H10" s="1">
        <v>8</v>
      </c>
      <c r="I10" s="1" t="s">
        <v>8</v>
      </c>
      <c r="J10" s="8"/>
      <c r="U10" s="15">
        <v>32.065440000000002</v>
      </c>
      <c r="V10" s="1">
        <v>37.5</v>
      </c>
      <c r="W10">
        <f t="shared" si="2"/>
        <v>0.14492159999999993</v>
      </c>
    </row>
    <row r="11" spans="1:23" x14ac:dyDescent="0.25">
      <c r="A11" s="1">
        <v>37.5</v>
      </c>
      <c r="B11" s="1">
        <v>62</v>
      </c>
      <c r="C11" s="1">
        <v>30</v>
      </c>
      <c r="D11" s="1">
        <v>9</v>
      </c>
      <c r="E11">
        <v>-208</v>
      </c>
      <c r="F11">
        <f t="shared" si="0"/>
        <v>2.7765260979765123</v>
      </c>
      <c r="G11" s="1">
        <f t="shared" si="1"/>
        <v>0.10443977837511292</v>
      </c>
      <c r="H11" s="1">
        <v>9</v>
      </c>
      <c r="I11" s="1" t="s">
        <v>8</v>
      </c>
      <c r="J11" s="8"/>
      <c r="U11" s="15">
        <v>33.224730000000001</v>
      </c>
      <c r="V11" s="1">
        <v>37.5</v>
      </c>
      <c r="W11">
        <f t="shared" si="2"/>
        <v>0.11400719999999998</v>
      </c>
    </row>
    <row r="12" spans="1:23" x14ac:dyDescent="0.25">
      <c r="A12" s="1">
        <v>37.5</v>
      </c>
      <c r="B12" s="1">
        <v>62</v>
      </c>
      <c r="C12" s="1">
        <v>30</v>
      </c>
      <c r="D12" s="1">
        <v>10</v>
      </c>
      <c r="E12">
        <v>-176</v>
      </c>
      <c r="F12">
        <f t="shared" si="0"/>
        <v>3.0850289977516803</v>
      </c>
      <c r="G12" s="1">
        <f t="shared" si="1"/>
        <v>0.12167597160368362</v>
      </c>
      <c r="H12" s="1">
        <v>10</v>
      </c>
      <c r="I12" s="1" t="s">
        <v>8</v>
      </c>
      <c r="J12" s="8"/>
      <c r="U12" s="15">
        <v>34.595019999999998</v>
      </c>
      <c r="V12" s="1">
        <v>37.5</v>
      </c>
      <c r="W12">
        <f t="shared" si="2"/>
        <v>7.7466133333333381E-2</v>
      </c>
    </row>
    <row r="13" spans="1:23" x14ac:dyDescent="0.25">
      <c r="A13" s="1">
        <v>37.5</v>
      </c>
      <c r="B13" s="1">
        <v>62</v>
      </c>
      <c r="C13" s="1">
        <v>30</v>
      </c>
      <c r="D13" s="1">
        <v>11</v>
      </c>
      <c r="E13">
        <v>-91</v>
      </c>
      <c r="F13">
        <f t="shared" si="0"/>
        <v>3.3935318975268487</v>
      </c>
      <c r="G13" s="1">
        <f t="shared" si="1"/>
        <v>0.23193920991728736</v>
      </c>
      <c r="H13" s="1">
        <v>11</v>
      </c>
      <c r="I13" s="1" t="s">
        <v>8</v>
      </c>
      <c r="J13" s="8"/>
      <c r="U13" s="15">
        <v>37.986640000000001</v>
      </c>
      <c r="V13" s="1">
        <v>37.5</v>
      </c>
      <c r="W13">
        <f t="shared" si="2"/>
        <v>1.2977066666666702E-2</v>
      </c>
    </row>
    <row r="14" spans="1:23" x14ac:dyDescent="0.25">
      <c r="A14" s="1">
        <v>37.5</v>
      </c>
      <c r="B14" s="1">
        <v>62</v>
      </c>
      <c r="C14" s="1">
        <v>30</v>
      </c>
      <c r="D14" s="1">
        <v>12</v>
      </c>
      <c r="E14">
        <v>-42</v>
      </c>
      <c r="F14">
        <f t="shared" si="0"/>
        <v>3.7020347973020167</v>
      </c>
      <c r="G14" s="1">
        <f t="shared" si="1"/>
        <v>0.49518964768328533</v>
      </c>
      <c r="H14" s="1">
        <v>12</v>
      </c>
      <c r="I14" s="1" t="s">
        <v>8</v>
      </c>
      <c r="J14" s="8"/>
      <c r="U14" s="15">
        <v>28.188379999999999</v>
      </c>
      <c r="V14" s="1">
        <v>37.5</v>
      </c>
      <c r="W14">
        <f t="shared" si="2"/>
        <v>0.24830986666666671</v>
      </c>
    </row>
    <row r="15" spans="1:23" x14ac:dyDescent="0.25">
      <c r="A15" s="1">
        <v>37.5</v>
      </c>
      <c r="B15" s="1">
        <v>62</v>
      </c>
      <c r="C15" s="1">
        <v>30</v>
      </c>
      <c r="D15" s="1">
        <v>13</v>
      </c>
      <c r="E15">
        <v>-3</v>
      </c>
      <c r="F15">
        <f t="shared" si="0"/>
        <v>4.0105376970771847</v>
      </c>
      <c r="G15" s="1">
        <f t="shared" si="1"/>
        <v>6.829820767640939</v>
      </c>
      <c r="H15" s="1">
        <v>13</v>
      </c>
      <c r="I15" s="1" t="s">
        <v>8</v>
      </c>
      <c r="J15" s="8"/>
      <c r="U15" s="15">
        <v>57.989460000000001</v>
      </c>
      <c r="V15" s="1">
        <v>37.5</v>
      </c>
      <c r="W15">
        <f t="shared" si="2"/>
        <v>0.54638560000000003</v>
      </c>
    </row>
    <row r="16" spans="1:23" x14ac:dyDescent="0.25">
      <c r="A16" s="1">
        <v>37.5</v>
      </c>
      <c r="B16" s="1">
        <v>62</v>
      </c>
      <c r="C16" s="1">
        <v>30</v>
      </c>
      <c r="D16" s="1">
        <v>14</v>
      </c>
      <c r="E16">
        <v>32</v>
      </c>
      <c r="F16">
        <f t="shared" si="0"/>
        <v>4.3190405968523535</v>
      </c>
      <c r="G16" s="1">
        <f t="shared" si="1"/>
        <v>-0.63065498134836395</v>
      </c>
      <c r="H16" s="1">
        <v>14</v>
      </c>
      <c r="I16" s="1" t="s">
        <v>8</v>
      </c>
      <c r="J16" s="8"/>
      <c r="U16" s="15">
        <v>41.420630000000003</v>
      </c>
      <c r="V16" s="1">
        <v>37.5</v>
      </c>
      <c r="W16">
        <f t="shared" si="2"/>
        <v>0.10455013333333341</v>
      </c>
    </row>
    <row r="17" spans="1:23" x14ac:dyDescent="0.25">
      <c r="A17" s="1">
        <v>37.5</v>
      </c>
      <c r="B17" s="1">
        <v>62</v>
      </c>
      <c r="C17" s="1">
        <v>30</v>
      </c>
      <c r="D17" s="1">
        <v>15</v>
      </c>
      <c r="E17">
        <v>102</v>
      </c>
      <c r="F17">
        <f t="shared" si="0"/>
        <v>4.6275434966275215</v>
      </c>
      <c r="G17" s="1">
        <f t="shared" si="1"/>
        <v>-0.19482800493502431</v>
      </c>
      <c r="H17" s="1">
        <v>15</v>
      </c>
      <c r="I17" s="1" t="s">
        <v>8</v>
      </c>
      <c r="J17" s="8"/>
      <c r="U17" s="15">
        <v>26.215409999999999</v>
      </c>
      <c r="V17" s="1">
        <v>37.5</v>
      </c>
      <c r="W17">
        <f t="shared" si="2"/>
        <v>0.30092240000000003</v>
      </c>
    </row>
    <row r="18" spans="1:23" x14ac:dyDescent="0.25">
      <c r="A18" s="1">
        <v>37.5</v>
      </c>
      <c r="B18" s="1">
        <v>62</v>
      </c>
      <c r="C18" s="1">
        <v>30</v>
      </c>
      <c r="D18" s="1">
        <v>20</v>
      </c>
      <c r="E18">
        <v>321</v>
      </c>
      <c r="F18">
        <f t="shared" si="0"/>
        <v>6.1700579955033605</v>
      </c>
      <c r="G18" s="1">
        <f t="shared" si="1"/>
        <v>-5.7102623066967728E-2</v>
      </c>
      <c r="H18" s="1">
        <v>16</v>
      </c>
      <c r="I18" s="1" t="s">
        <v>8</v>
      </c>
      <c r="J18" s="8"/>
      <c r="U18" s="15">
        <v>27.265910000000002</v>
      </c>
      <c r="V18" s="1">
        <v>37.5</v>
      </c>
      <c r="W18">
        <f t="shared" si="2"/>
        <v>0.27290906666666664</v>
      </c>
    </row>
    <row r="19" spans="1:23" x14ac:dyDescent="0.25">
      <c r="A19" s="1">
        <v>37.5</v>
      </c>
      <c r="B19" s="1">
        <v>62</v>
      </c>
      <c r="C19" s="1">
        <v>30</v>
      </c>
      <c r="D19" s="1">
        <v>25</v>
      </c>
      <c r="E19">
        <v>499</v>
      </c>
      <c r="F19">
        <f t="shared" si="0"/>
        <v>7.7125724943792013</v>
      </c>
      <c r="G19" s="1">
        <f t="shared" si="1"/>
        <v>-3.3642139289821238E-2</v>
      </c>
      <c r="H19" s="1">
        <v>17</v>
      </c>
      <c r="I19" s="1" t="s">
        <v>8</v>
      </c>
      <c r="J19" s="8"/>
      <c r="U19" s="15">
        <v>51.963520000000003</v>
      </c>
      <c r="V19" s="1">
        <v>37.5</v>
      </c>
      <c r="W19">
        <f t="shared" si="2"/>
        <v>0.38569386666666672</v>
      </c>
    </row>
    <row r="20" spans="1:23" x14ac:dyDescent="0.25">
      <c r="A20" s="1">
        <v>37.5</v>
      </c>
      <c r="B20" s="1">
        <v>62</v>
      </c>
      <c r="C20" s="1">
        <v>30</v>
      </c>
      <c r="D20" s="1">
        <v>30</v>
      </c>
      <c r="E20">
        <v>658</v>
      </c>
      <c r="F20">
        <f t="shared" si="0"/>
        <v>9.255086993255043</v>
      </c>
      <c r="G20" s="1">
        <f t="shared" si="1"/>
        <v>-2.3168560800524252E-2</v>
      </c>
      <c r="H20" s="1">
        <v>18</v>
      </c>
      <c r="I20" s="1" t="s">
        <v>8</v>
      </c>
      <c r="J20" s="8"/>
      <c r="U20" s="15">
        <v>84.528880000000001</v>
      </c>
      <c r="V20" s="1">
        <v>37.5</v>
      </c>
      <c r="W20">
        <f t="shared" si="2"/>
        <v>1.2541034666666666</v>
      </c>
    </row>
    <row r="21" spans="1:23" x14ac:dyDescent="0.25">
      <c r="A21" s="1">
        <v>37.5</v>
      </c>
      <c r="B21" s="1">
        <v>62</v>
      </c>
      <c r="C21" s="1">
        <v>30</v>
      </c>
      <c r="D21" s="1">
        <v>40</v>
      </c>
      <c r="G21" s="1"/>
      <c r="H21" s="1">
        <v>19</v>
      </c>
      <c r="I21" s="1" t="s">
        <v>8</v>
      </c>
      <c r="J21" s="8"/>
      <c r="U21" s="15">
        <v>58.662889999999997</v>
      </c>
      <c r="V21">
        <v>25.75</v>
      </c>
      <c r="W21">
        <f t="shared" si="2"/>
        <v>1.2781704854368932</v>
      </c>
    </row>
    <row r="22" spans="1:23" x14ac:dyDescent="0.25">
      <c r="A22" s="1">
        <v>37.5</v>
      </c>
      <c r="B22" s="1">
        <v>62</v>
      </c>
      <c r="C22" s="1">
        <v>30</v>
      </c>
      <c r="D22" s="1">
        <v>50</v>
      </c>
      <c r="G22" s="1"/>
      <c r="H22" s="1">
        <v>20</v>
      </c>
      <c r="I22" s="1" t="s">
        <v>8</v>
      </c>
      <c r="J22" s="8"/>
      <c r="U22" s="15">
        <v>56.205840000000002</v>
      </c>
      <c r="V22">
        <v>25.75</v>
      </c>
      <c r="W22">
        <f t="shared" si="2"/>
        <v>1.182751067961165</v>
      </c>
    </row>
    <row r="23" spans="1:23" x14ac:dyDescent="0.25">
      <c r="A23" s="1">
        <v>37.5</v>
      </c>
      <c r="B23" s="1">
        <v>62</v>
      </c>
      <c r="C23" s="1">
        <v>30</v>
      </c>
      <c r="D23" s="1">
        <v>60</v>
      </c>
      <c r="G23" s="1"/>
      <c r="H23" s="1">
        <v>21</v>
      </c>
      <c r="I23" s="1" t="s">
        <v>8</v>
      </c>
      <c r="J23" s="8"/>
      <c r="U23" s="15">
        <v>53.559330000000003</v>
      </c>
      <c r="V23">
        <v>25.75</v>
      </c>
      <c r="W23">
        <f t="shared" si="2"/>
        <v>1.0799739805825244</v>
      </c>
    </row>
    <row r="24" spans="1:23" x14ac:dyDescent="0.25">
      <c r="A24" s="1">
        <v>37.5</v>
      </c>
      <c r="B24" s="1">
        <v>62</v>
      </c>
      <c r="C24" s="1">
        <v>30</v>
      </c>
      <c r="D24" s="1">
        <v>70</v>
      </c>
      <c r="G24" s="1"/>
      <c r="H24" s="1">
        <v>22</v>
      </c>
      <c r="I24" s="1" t="s">
        <v>8</v>
      </c>
      <c r="J24" s="8"/>
      <c r="U24" s="15">
        <v>50.150419999999997</v>
      </c>
      <c r="V24">
        <v>25.75</v>
      </c>
      <c r="W24">
        <f t="shared" si="2"/>
        <v>0.94758912621359215</v>
      </c>
    </row>
    <row r="25" spans="1:23" x14ac:dyDescent="0.25">
      <c r="A25" s="1">
        <v>37.5</v>
      </c>
      <c r="B25" s="1">
        <v>62</v>
      </c>
      <c r="C25" s="1">
        <v>30</v>
      </c>
      <c r="D25" s="1">
        <v>80</v>
      </c>
      <c r="G25" s="1"/>
      <c r="H25" s="1">
        <v>23</v>
      </c>
      <c r="I25" s="1" t="s">
        <v>8</v>
      </c>
      <c r="J25" s="8"/>
      <c r="U25" s="15">
        <v>47.290840000000003</v>
      </c>
      <c r="V25">
        <v>25.75</v>
      </c>
      <c r="W25">
        <f t="shared" si="2"/>
        <v>0.8365374757281554</v>
      </c>
    </row>
    <row r="26" spans="1:23" x14ac:dyDescent="0.25">
      <c r="A26" s="1">
        <v>37.5</v>
      </c>
      <c r="B26" s="1">
        <v>62</v>
      </c>
      <c r="C26" s="1">
        <v>30</v>
      </c>
      <c r="D26" s="1">
        <v>90</v>
      </c>
      <c r="G26" s="1"/>
      <c r="H26" s="1">
        <v>24</v>
      </c>
      <c r="I26" s="1" t="s">
        <v>8</v>
      </c>
      <c r="J26" s="8"/>
      <c r="U26" s="15">
        <v>43.701270000000001</v>
      </c>
      <c r="V26">
        <v>25.75</v>
      </c>
      <c r="W26">
        <f t="shared" si="2"/>
        <v>0.69713669902912623</v>
      </c>
    </row>
    <row r="27" spans="1:23" x14ac:dyDescent="0.25">
      <c r="A27" s="2">
        <v>37.5</v>
      </c>
      <c r="B27" s="2">
        <v>62</v>
      </c>
      <c r="C27" s="2">
        <v>30</v>
      </c>
      <c r="D27" s="2">
        <v>100</v>
      </c>
      <c r="E27" s="2"/>
      <c r="F27" s="2"/>
      <c r="G27" s="2"/>
      <c r="H27" s="2">
        <v>25</v>
      </c>
      <c r="I27" s="2" t="s">
        <v>8</v>
      </c>
      <c r="J27" s="9"/>
      <c r="U27" s="15">
        <v>41.755740000000003</v>
      </c>
      <c r="V27">
        <v>25.75</v>
      </c>
      <c r="W27">
        <f t="shared" si="2"/>
        <v>0.62158213592233025</v>
      </c>
    </row>
    <row r="28" spans="1:23" x14ac:dyDescent="0.25">
      <c r="A28">
        <v>25.75</v>
      </c>
      <c r="B28">
        <v>62</v>
      </c>
      <c r="C28">
        <v>30</v>
      </c>
      <c r="D28">
        <v>1</v>
      </c>
      <c r="E28">
        <v>-854</v>
      </c>
      <c r="F28">
        <f t="shared" ref="F28:F45" si="3">SIN(90-C28)*(D28)/SIN(C28)</f>
        <v>0.30850289977516809</v>
      </c>
      <c r="G28" s="1">
        <f>(A28 -B28+F28)/E28</f>
        <v>4.2086062178249214E-2</v>
      </c>
      <c r="H28">
        <v>26</v>
      </c>
      <c r="I28" t="s">
        <v>8</v>
      </c>
      <c r="J28" s="5" t="s">
        <v>10</v>
      </c>
      <c r="U28" s="15">
        <v>39.055480000000003</v>
      </c>
      <c r="V28">
        <v>25.75</v>
      </c>
      <c r="W28">
        <f t="shared" si="2"/>
        <v>0.51671766990291268</v>
      </c>
    </row>
    <row r="29" spans="1:23" x14ac:dyDescent="0.25">
      <c r="A29">
        <v>25.75</v>
      </c>
      <c r="B29">
        <v>62</v>
      </c>
      <c r="C29">
        <v>30</v>
      </c>
      <c r="D29">
        <v>2</v>
      </c>
      <c r="E29">
        <v>-817</v>
      </c>
      <c r="F29">
        <f t="shared" si="3"/>
        <v>0.61700579955033619</v>
      </c>
      <c r="G29" s="1">
        <f t="shared" ref="G29:G45" si="4">(A29 -B29+F29)/E29</f>
        <v>4.3614435985862503E-2</v>
      </c>
      <c r="H29">
        <v>27</v>
      </c>
      <c r="I29" t="s">
        <v>8</v>
      </c>
      <c r="J29" s="6"/>
      <c r="U29" s="15">
        <v>36.105510000000002</v>
      </c>
      <c r="V29">
        <v>25.75</v>
      </c>
      <c r="W29">
        <f t="shared" si="2"/>
        <v>0.4021557281553399</v>
      </c>
    </row>
    <row r="30" spans="1:23" x14ac:dyDescent="0.25">
      <c r="A30">
        <v>25.75</v>
      </c>
      <c r="B30">
        <v>62</v>
      </c>
      <c r="C30">
        <v>30</v>
      </c>
      <c r="D30">
        <v>3</v>
      </c>
      <c r="E30">
        <v>-777</v>
      </c>
      <c r="F30">
        <f t="shared" si="3"/>
        <v>0.92550869932550417</v>
      </c>
      <c r="G30" s="1">
        <f t="shared" si="4"/>
        <v>4.5462665766633839E-2</v>
      </c>
      <c r="H30">
        <v>28</v>
      </c>
      <c r="I30" t="s">
        <v>8</v>
      </c>
      <c r="J30" s="6"/>
      <c r="U30" s="15">
        <v>34.272869999999998</v>
      </c>
      <c r="V30">
        <v>25.75</v>
      </c>
      <c r="W30">
        <f t="shared" si="2"/>
        <v>0.33098524271844648</v>
      </c>
    </row>
    <row r="31" spans="1:23" x14ac:dyDescent="0.25">
      <c r="A31">
        <v>25.75</v>
      </c>
      <c r="B31">
        <v>62</v>
      </c>
      <c r="C31">
        <v>30</v>
      </c>
      <c r="D31">
        <v>4</v>
      </c>
      <c r="E31">
        <v>-724</v>
      </c>
      <c r="F31">
        <f t="shared" si="3"/>
        <v>1.2340115991006724</v>
      </c>
      <c r="G31" s="1">
        <f t="shared" si="4"/>
        <v>4.8364624863120612E-2</v>
      </c>
      <c r="H31">
        <v>29</v>
      </c>
      <c r="I31" t="s">
        <v>8</v>
      </c>
      <c r="J31" s="6"/>
      <c r="U31" s="15">
        <v>32.053600000000003</v>
      </c>
      <c r="V31">
        <v>25.75</v>
      </c>
      <c r="W31">
        <f t="shared" si="2"/>
        <v>0.24480000000000013</v>
      </c>
    </row>
    <row r="32" spans="1:23" x14ac:dyDescent="0.25">
      <c r="A32">
        <v>25.75</v>
      </c>
      <c r="B32">
        <v>62</v>
      </c>
      <c r="C32">
        <v>30</v>
      </c>
      <c r="D32">
        <v>5</v>
      </c>
      <c r="E32">
        <v>-680</v>
      </c>
      <c r="F32">
        <f t="shared" si="3"/>
        <v>1.5425144988758401</v>
      </c>
      <c r="G32" s="1">
        <f t="shared" si="4"/>
        <v>5.1040419854594357E-2</v>
      </c>
      <c r="H32">
        <v>30</v>
      </c>
      <c r="I32" t="s">
        <v>8</v>
      </c>
      <c r="J32" s="6"/>
      <c r="U32" s="15">
        <v>30.93282</v>
      </c>
      <c r="V32">
        <v>25.75</v>
      </c>
      <c r="W32">
        <f t="shared" si="2"/>
        <v>0.20127456310679609</v>
      </c>
    </row>
    <row r="33" spans="1:23" x14ac:dyDescent="0.25">
      <c r="A33">
        <v>25.75</v>
      </c>
      <c r="B33">
        <v>62</v>
      </c>
      <c r="C33">
        <v>30</v>
      </c>
      <c r="D33">
        <v>6</v>
      </c>
      <c r="E33">
        <v>-622</v>
      </c>
      <c r="F33">
        <f t="shared" si="3"/>
        <v>1.8510173986510083</v>
      </c>
      <c r="G33" s="1">
        <f t="shared" si="4"/>
        <v>5.5303830548792586E-2</v>
      </c>
      <c r="H33">
        <v>31</v>
      </c>
      <c r="I33" t="s">
        <v>8</v>
      </c>
      <c r="J33" s="6"/>
      <c r="U33" s="15">
        <v>30.12876</v>
      </c>
      <c r="V33">
        <v>25.75</v>
      </c>
      <c r="W33">
        <f t="shared" si="2"/>
        <v>0.17004893203883495</v>
      </c>
    </row>
    <row r="34" spans="1:23" x14ac:dyDescent="0.25">
      <c r="A34">
        <v>25.75</v>
      </c>
      <c r="B34">
        <v>62</v>
      </c>
      <c r="C34">
        <v>30</v>
      </c>
      <c r="D34">
        <v>7</v>
      </c>
      <c r="E34">
        <v>-592</v>
      </c>
      <c r="F34">
        <f t="shared" si="3"/>
        <v>2.1595202984261768</v>
      </c>
      <c r="G34" s="1">
        <f t="shared" si="4"/>
        <v>5.7585269766172002E-2</v>
      </c>
      <c r="H34">
        <v>32</v>
      </c>
      <c r="I34" t="s">
        <v>8</v>
      </c>
      <c r="J34" s="6"/>
      <c r="U34" s="15">
        <v>29.992660000000001</v>
      </c>
      <c r="V34">
        <v>25.75</v>
      </c>
      <c r="W34">
        <f t="shared" si="2"/>
        <v>0.1647634951456311</v>
      </c>
    </row>
    <row r="35" spans="1:23" x14ac:dyDescent="0.25">
      <c r="A35">
        <v>25.75</v>
      </c>
      <c r="B35">
        <v>62</v>
      </c>
      <c r="C35">
        <v>30</v>
      </c>
      <c r="D35">
        <v>8</v>
      </c>
      <c r="E35">
        <v>-546</v>
      </c>
      <c r="F35">
        <f t="shared" si="3"/>
        <v>2.4680231982013447</v>
      </c>
      <c r="G35" s="1">
        <f t="shared" si="4"/>
        <v>6.1871752384246623E-2</v>
      </c>
      <c r="H35">
        <v>33</v>
      </c>
      <c r="I35" t="s">
        <v>8</v>
      </c>
      <c r="J35" s="6"/>
      <c r="U35" s="15">
        <v>30.71996</v>
      </c>
      <c r="V35">
        <v>25.75</v>
      </c>
      <c r="W35">
        <f t="shared" si="2"/>
        <v>0.19300815533980584</v>
      </c>
    </row>
    <row r="36" spans="1:23" x14ac:dyDescent="0.25">
      <c r="A36">
        <v>25.75</v>
      </c>
      <c r="B36">
        <v>62</v>
      </c>
      <c r="C36">
        <v>30</v>
      </c>
      <c r="D36">
        <v>9</v>
      </c>
      <c r="E36">
        <v>-490</v>
      </c>
      <c r="F36">
        <f t="shared" si="3"/>
        <v>2.7765260979765123</v>
      </c>
      <c r="G36" s="1">
        <f t="shared" si="4"/>
        <v>6.8313212044945892E-2</v>
      </c>
      <c r="H36">
        <v>34</v>
      </c>
      <c r="I36" t="s">
        <v>8</v>
      </c>
      <c r="J36" s="6"/>
      <c r="U36" s="15">
        <v>25.811820000000001</v>
      </c>
      <c r="V36">
        <v>25.75</v>
      </c>
      <c r="W36">
        <f t="shared" si="2"/>
        <v>2.4007766990291604E-3</v>
      </c>
    </row>
    <row r="37" spans="1:23" x14ac:dyDescent="0.25">
      <c r="A37">
        <v>25.75</v>
      </c>
      <c r="B37">
        <v>62</v>
      </c>
      <c r="C37">
        <v>30</v>
      </c>
      <c r="D37">
        <v>10</v>
      </c>
      <c r="E37">
        <v>-453</v>
      </c>
      <c r="F37">
        <f t="shared" si="3"/>
        <v>3.0850289977516803</v>
      </c>
      <c r="G37" s="1">
        <f t="shared" si="4"/>
        <v>7.3211856517104462E-2</v>
      </c>
      <c r="H37">
        <v>35</v>
      </c>
      <c r="I37" t="s">
        <v>8</v>
      </c>
      <c r="J37" s="6"/>
      <c r="U37" s="15">
        <v>19.85718</v>
      </c>
      <c r="V37">
        <v>25.75</v>
      </c>
      <c r="W37">
        <f t="shared" si="2"/>
        <v>0.22884737864077673</v>
      </c>
    </row>
    <row r="38" spans="1:23" x14ac:dyDescent="0.25">
      <c r="A38">
        <v>25.75</v>
      </c>
      <c r="B38">
        <v>62</v>
      </c>
      <c r="C38">
        <v>30</v>
      </c>
      <c r="D38">
        <v>11</v>
      </c>
      <c r="E38">
        <v>-395</v>
      </c>
      <c r="F38">
        <f t="shared" si="3"/>
        <v>3.3935318975268487</v>
      </c>
      <c r="G38" s="1">
        <f t="shared" si="4"/>
        <v>8.3180931904995314E-2</v>
      </c>
      <c r="H38">
        <v>36</v>
      </c>
      <c r="I38" t="s">
        <v>8</v>
      </c>
      <c r="J38" s="6"/>
      <c r="U38" s="15">
        <v>21.077549999999999</v>
      </c>
      <c r="V38">
        <v>25.75</v>
      </c>
      <c r="W38">
        <f t="shared" si="2"/>
        <v>0.1814543689320389</v>
      </c>
    </row>
    <row r="39" spans="1:23" x14ac:dyDescent="0.25">
      <c r="A39">
        <v>25.75</v>
      </c>
      <c r="B39">
        <v>62</v>
      </c>
      <c r="C39">
        <v>30</v>
      </c>
      <c r="D39">
        <v>12</v>
      </c>
      <c r="E39">
        <v>-359</v>
      </c>
      <c r="F39">
        <f t="shared" si="3"/>
        <v>3.7020347973020167</v>
      </c>
      <c r="G39" s="1">
        <f t="shared" si="4"/>
        <v>9.0662855717821678E-2</v>
      </c>
      <c r="H39">
        <v>37</v>
      </c>
      <c r="I39" t="s">
        <v>8</v>
      </c>
      <c r="J39" s="6"/>
      <c r="W39">
        <f>AVERAGE(W3:W38)</f>
        <v>0.38485586522833515</v>
      </c>
    </row>
    <row r="40" spans="1:23" x14ac:dyDescent="0.25">
      <c r="A40">
        <v>25.75</v>
      </c>
      <c r="B40">
        <v>62</v>
      </c>
      <c r="C40">
        <v>30</v>
      </c>
      <c r="D40">
        <v>13</v>
      </c>
      <c r="E40">
        <v>-316</v>
      </c>
      <c r="F40">
        <f t="shared" si="3"/>
        <v>4.0105376970771847</v>
      </c>
      <c r="G40" s="1">
        <f t="shared" si="4"/>
        <v>0.10202361488266715</v>
      </c>
      <c r="H40">
        <v>38</v>
      </c>
      <c r="I40" t="s">
        <v>8</v>
      </c>
      <c r="J40" s="6"/>
    </row>
    <row r="41" spans="1:23" x14ac:dyDescent="0.25">
      <c r="A41">
        <v>25.75</v>
      </c>
      <c r="B41">
        <v>62</v>
      </c>
      <c r="C41">
        <v>30</v>
      </c>
      <c r="D41">
        <v>14</v>
      </c>
      <c r="E41">
        <v>-270</v>
      </c>
      <c r="F41">
        <f t="shared" si="3"/>
        <v>4.3190405968523535</v>
      </c>
      <c r="G41" s="1">
        <f t="shared" si="4"/>
        <v>0.11826281260425055</v>
      </c>
      <c r="H41">
        <v>39</v>
      </c>
      <c r="I41" t="s">
        <v>8</v>
      </c>
      <c r="J41" s="6"/>
    </row>
    <row r="42" spans="1:23" x14ac:dyDescent="0.25">
      <c r="A42">
        <v>25.75</v>
      </c>
      <c r="B42">
        <v>62</v>
      </c>
      <c r="C42">
        <v>30</v>
      </c>
      <c r="D42">
        <v>15</v>
      </c>
      <c r="E42">
        <v>-225</v>
      </c>
      <c r="F42">
        <f t="shared" si="3"/>
        <v>4.6275434966275215</v>
      </c>
      <c r="G42" s="1">
        <f t="shared" si="4"/>
        <v>0.14054425112609992</v>
      </c>
      <c r="H42">
        <v>40</v>
      </c>
      <c r="I42" t="s">
        <v>8</v>
      </c>
      <c r="J42" s="6"/>
    </row>
    <row r="43" spans="1:23" x14ac:dyDescent="0.25">
      <c r="A43">
        <v>25.75</v>
      </c>
      <c r="B43">
        <v>62</v>
      </c>
      <c r="C43">
        <v>30</v>
      </c>
      <c r="D43">
        <v>20</v>
      </c>
      <c r="E43">
        <v>-45</v>
      </c>
      <c r="F43">
        <f t="shared" si="3"/>
        <v>6.1700579955033605</v>
      </c>
      <c r="G43" s="1">
        <f t="shared" si="4"/>
        <v>0.66844315565548085</v>
      </c>
      <c r="H43">
        <v>41</v>
      </c>
      <c r="I43" t="s">
        <v>8</v>
      </c>
      <c r="J43" s="6"/>
    </row>
    <row r="44" spans="1:23" x14ac:dyDescent="0.25">
      <c r="A44">
        <v>25.75</v>
      </c>
      <c r="B44">
        <v>62</v>
      </c>
      <c r="C44">
        <v>30</v>
      </c>
      <c r="D44">
        <v>25</v>
      </c>
      <c r="E44">
        <v>137</v>
      </c>
      <c r="F44">
        <f t="shared" si="3"/>
        <v>7.7125724943792013</v>
      </c>
      <c r="G44" s="1">
        <f t="shared" si="4"/>
        <v>-0.20830239055197664</v>
      </c>
      <c r="H44">
        <v>42</v>
      </c>
      <c r="I44" t="s">
        <v>8</v>
      </c>
      <c r="J44" s="6"/>
    </row>
    <row r="45" spans="1:23" x14ac:dyDescent="0.25">
      <c r="A45">
        <v>25.75</v>
      </c>
      <c r="B45">
        <v>62</v>
      </c>
      <c r="C45">
        <v>30</v>
      </c>
      <c r="D45">
        <v>30</v>
      </c>
      <c r="E45">
        <v>287</v>
      </c>
      <c r="F45">
        <f t="shared" si="3"/>
        <v>9.255086993255043</v>
      </c>
      <c r="G45" s="1">
        <f t="shared" si="4"/>
        <v>-9.4058930337090452E-2</v>
      </c>
      <c r="H45">
        <v>43</v>
      </c>
      <c r="I45" t="s">
        <v>8</v>
      </c>
      <c r="J45" s="6"/>
    </row>
    <row r="46" spans="1:23" x14ac:dyDescent="0.25">
      <c r="A46">
        <v>25.75</v>
      </c>
      <c r="B46">
        <v>62</v>
      </c>
      <c r="C46">
        <v>30</v>
      </c>
      <c r="D46">
        <v>40</v>
      </c>
      <c r="H46">
        <v>44</v>
      </c>
      <c r="I46" t="s">
        <v>8</v>
      </c>
      <c r="J46" s="6"/>
    </row>
    <row r="47" spans="1:23" x14ac:dyDescent="0.25">
      <c r="A47">
        <v>25.75</v>
      </c>
      <c r="B47">
        <v>62</v>
      </c>
      <c r="C47">
        <v>30</v>
      </c>
      <c r="D47">
        <v>50</v>
      </c>
      <c r="H47">
        <v>45</v>
      </c>
      <c r="I47" t="s">
        <v>8</v>
      </c>
      <c r="J47" s="6"/>
    </row>
    <row r="48" spans="1:23" x14ac:dyDescent="0.25">
      <c r="A48">
        <v>25.75</v>
      </c>
      <c r="B48">
        <v>62</v>
      </c>
      <c r="C48">
        <v>30</v>
      </c>
      <c r="D48">
        <v>60</v>
      </c>
      <c r="H48">
        <v>46</v>
      </c>
      <c r="I48" t="s">
        <v>8</v>
      </c>
      <c r="J48" s="6"/>
    </row>
    <row r="49" spans="1:12" x14ac:dyDescent="0.25">
      <c r="A49">
        <v>25.75</v>
      </c>
      <c r="B49">
        <v>62</v>
      </c>
      <c r="C49">
        <v>30</v>
      </c>
      <c r="D49">
        <v>70</v>
      </c>
      <c r="H49">
        <v>47</v>
      </c>
      <c r="I49" t="s">
        <v>8</v>
      </c>
      <c r="J49" s="6"/>
    </row>
    <row r="50" spans="1:12" x14ac:dyDescent="0.25">
      <c r="A50">
        <v>25.75</v>
      </c>
      <c r="B50">
        <v>62</v>
      </c>
      <c r="C50">
        <v>30</v>
      </c>
      <c r="D50">
        <v>80</v>
      </c>
      <c r="H50">
        <v>48</v>
      </c>
      <c r="I50" t="s">
        <v>8</v>
      </c>
      <c r="J50" s="6"/>
    </row>
    <row r="51" spans="1:12" x14ac:dyDescent="0.25">
      <c r="A51">
        <v>25.75</v>
      </c>
      <c r="B51">
        <v>62</v>
      </c>
      <c r="C51">
        <v>30</v>
      </c>
      <c r="D51">
        <v>90</v>
      </c>
      <c r="H51">
        <v>49</v>
      </c>
      <c r="I51" t="s">
        <v>8</v>
      </c>
      <c r="J51" s="6"/>
    </row>
    <row r="52" spans="1:12" x14ac:dyDescent="0.25">
      <c r="A52">
        <v>25.75</v>
      </c>
      <c r="B52">
        <v>62</v>
      </c>
      <c r="C52">
        <v>30</v>
      </c>
      <c r="D52">
        <v>100</v>
      </c>
      <c r="H52">
        <v>50</v>
      </c>
      <c r="I52" t="s">
        <v>8</v>
      </c>
      <c r="J52" s="6"/>
    </row>
    <row r="57" spans="1:12" x14ac:dyDescent="0.25">
      <c r="J57" t="s">
        <v>13</v>
      </c>
    </row>
    <row r="58" spans="1:12" x14ac:dyDescent="0.25">
      <c r="J58">
        <f t="array" ref="J58:L58">LINEST(G3:G20,E3:E20^{1,2})</f>
        <v>-2.1883589950703089E-6</v>
      </c>
      <c r="K58">
        <v>-7.8044132027000986E-6</v>
      </c>
      <c r="L58">
        <v>0.78060120382945786</v>
      </c>
    </row>
    <row r="60" spans="1:12" x14ac:dyDescent="0.25">
      <c r="J60" t="s">
        <v>14</v>
      </c>
    </row>
    <row r="61" spans="1:12" x14ac:dyDescent="0.25">
      <c r="J61">
        <f t="array" ref="J61:L61">LINEST(G28:G45,E28:E45^{1,2})</f>
        <v>-5.5952829724979758E-7</v>
      </c>
      <c r="K61">
        <v>-3.384525292713037E-4</v>
      </c>
      <c r="L61">
        <v>9.2759997026528596E-2</v>
      </c>
    </row>
    <row r="63" spans="1:12" x14ac:dyDescent="0.25">
      <c r="F63">
        <v>-713</v>
      </c>
      <c r="G63">
        <v>3.392916844351309E-2</v>
      </c>
      <c r="J63" t="s">
        <v>15</v>
      </c>
    </row>
    <row r="64" spans="1:12" x14ac:dyDescent="0.25">
      <c r="F64">
        <v>-704</v>
      </c>
      <c r="G64">
        <v>3.392470767109327E-2</v>
      </c>
      <c r="J64">
        <f t="array" ref="J64:L64">LINEST(G63:G97,F63:F97^{1,2})</f>
        <v>-2.3462240115292157E-7</v>
      </c>
      <c r="K64">
        <v>-1.5782737958406647E-4</v>
      </c>
      <c r="L64">
        <v>5.9983602085499077E-2</v>
      </c>
    </row>
    <row r="65" spans="6:12" x14ac:dyDescent="0.25">
      <c r="F65">
        <v>-605</v>
      </c>
      <c r="G65">
        <v>3.8966101323428919E-2</v>
      </c>
    </row>
    <row r="66" spans="6:12" x14ac:dyDescent="0.25">
      <c r="F66">
        <v>-523</v>
      </c>
      <c r="G66">
        <v>4.448563747781898E-2</v>
      </c>
    </row>
    <row r="67" spans="6:12" x14ac:dyDescent="0.25">
      <c r="F67">
        <v>-488</v>
      </c>
      <c r="G67">
        <v>4.7044027666238032E-2</v>
      </c>
      <c r="J67" t="s">
        <v>16</v>
      </c>
    </row>
    <row r="68" spans="6:12" x14ac:dyDescent="0.25">
      <c r="F68">
        <v>-403</v>
      </c>
      <c r="G68">
        <v>5.6200949382999979E-2</v>
      </c>
      <c r="J68">
        <f t="array" ref="J68:K68">LINEST(G63:G97,F63:F97)</f>
        <v>-7.7679493529871877E-5</v>
      </c>
      <c r="K68">
        <v>2.9517525619288984E-2</v>
      </c>
    </row>
    <row r="69" spans="6:12" x14ac:dyDescent="0.25">
      <c r="F69">
        <v>-360</v>
      </c>
      <c r="G69">
        <v>6.205688805992729E-2</v>
      </c>
    </row>
    <row r="70" spans="6:12" x14ac:dyDescent="0.25">
      <c r="F70">
        <v>-256</v>
      </c>
      <c r="G70">
        <v>8.6062409382026001E-2</v>
      </c>
    </row>
    <row r="71" spans="6:12" x14ac:dyDescent="0.25">
      <c r="F71">
        <v>-208</v>
      </c>
      <c r="G71">
        <v>0.10443977837511292</v>
      </c>
    </row>
    <row r="72" spans="6:12" x14ac:dyDescent="0.25">
      <c r="F72">
        <v>-176</v>
      </c>
      <c r="G72">
        <v>0.12167597160368362</v>
      </c>
      <c r="J72" t="s">
        <v>17</v>
      </c>
    </row>
    <row r="73" spans="6:12" x14ac:dyDescent="0.25">
      <c r="F73">
        <v>-91</v>
      </c>
      <c r="G73">
        <v>0.23193920991728736</v>
      </c>
      <c r="J73" s="4">
        <v>-2.34622401152922E-7</v>
      </c>
      <c r="K73">
        <v>-1.5782737958406647E-4</v>
      </c>
      <c r="L73">
        <v>5.9983602085499098E-2</v>
      </c>
    </row>
    <row r="74" spans="6:12" x14ac:dyDescent="0.25">
      <c r="F74">
        <v>-42</v>
      </c>
      <c r="G74">
        <v>0.49518964768328533</v>
      </c>
      <c r="J74" t="s">
        <v>18</v>
      </c>
    </row>
    <row r="75" spans="6:12" x14ac:dyDescent="0.25">
      <c r="F75">
        <v>32</v>
      </c>
      <c r="G75">
        <v>-0.63065498134836395</v>
      </c>
      <c r="J75">
        <v>-7.7679493529871877E-5</v>
      </c>
      <c r="K75">
        <v>2.9517525619289001E-2</v>
      </c>
    </row>
    <row r="76" spans="6:12" x14ac:dyDescent="0.25">
      <c r="F76">
        <v>102</v>
      </c>
      <c r="G76">
        <v>-0.19482800493502431</v>
      </c>
    </row>
    <row r="77" spans="6:12" x14ac:dyDescent="0.25">
      <c r="F77">
        <v>321</v>
      </c>
      <c r="G77">
        <v>-5.7102623066967728E-2</v>
      </c>
    </row>
    <row r="78" spans="6:12" x14ac:dyDescent="0.25">
      <c r="F78">
        <v>499</v>
      </c>
      <c r="G78">
        <v>-3.3642139289821238E-2</v>
      </c>
    </row>
    <row r="79" spans="6:12" x14ac:dyDescent="0.25">
      <c r="F79">
        <v>658</v>
      </c>
      <c r="G79">
        <v>-2.3168560800524252E-2</v>
      </c>
    </row>
    <row r="80" spans="6:12" x14ac:dyDescent="0.25">
      <c r="F80">
        <v>-854</v>
      </c>
      <c r="G80">
        <v>4.2086062178249214E-2</v>
      </c>
    </row>
    <row r="81" spans="6:7" x14ac:dyDescent="0.25">
      <c r="F81">
        <v>-817</v>
      </c>
      <c r="G81">
        <v>4.3614435985862503E-2</v>
      </c>
    </row>
    <row r="82" spans="6:7" x14ac:dyDescent="0.25">
      <c r="F82">
        <v>-777</v>
      </c>
      <c r="G82">
        <v>4.5462665766633839E-2</v>
      </c>
    </row>
    <row r="83" spans="6:7" x14ac:dyDescent="0.25">
      <c r="F83">
        <v>-724</v>
      </c>
      <c r="G83">
        <v>4.8364624863120612E-2</v>
      </c>
    </row>
    <row r="84" spans="6:7" x14ac:dyDescent="0.25">
      <c r="F84">
        <v>-680</v>
      </c>
      <c r="G84">
        <v>5.1040419854594357E-2</v>
      </c>
    </row>
    <row r="85" spans="6:7" x14ac:dyDescent="0.25">
      <c r="F85">
        <v>-622</v>
      </c>
      <c r="G85">
        <v>5.5303830548792586E-2</v>
      </c>
    </row>
    <row r="86" spans="6:7" x14ac:dyDescent="0.25">
      <c r="F86">
        <v>-592</v>
      </c>
      <c r="G86">
        <v>5.7585269766172002E-2</v>
      </c>
    </row>
    <row r="87" spans="6:7" x14ac:dyDescent="0.25">
      <c r="F87">
        <v>-546</v>
      </c>
      <c r="G87">
        <v>6.1871752384246623E-2</v>
      </c>
    </row>
    <row r="88" spans="6:7" x14ac:dyDescent="0.25">
      <c r="F88">
        <v>-490</v>
      </c>
      <c r="G88">
        <v>6.8313212044945892E-2</v>
      </c>
    </row>
    <row r="89" spans="6:7" x14ac:dyDescent="0.25">
      <c r="F89">
        <v>-453</v>
      </c>
      <c r="G89">
        <v>7.3211856517104462E-2</v>
      </c>
    </row>
    <row r="90" spans="6:7" x14ac:dyDescent="0.25">
      <c r="F90">
        <v>-395</v>
      </c>
      <c r="G90">
        <v>8.3180931904995314E-2</v>
      </c>
    </row>
    <row r="91" spans="6:7" x14ac:dyDescent="0.25">
      <c r="F91">
        <v>-359</v>
      </c>
      <c r="G91">
        <v>9.0662855717821678E-2</v>
      </c>
    </row>
    <row r="92" spans="6:7" x14ac:dyDescent="0.25">
      <c r="F92">
        <v>-316</v>
      </c>
      <c r="G92">
        <v>0.10202361488266715</v>
      </c>
    </row>
    <row r="93" spans="6:7" x14ac:dyDescent="0.25">
      <c r="F93">
        <v>-270</v>
      </c>
      <c r="G93">
        <v>0.11826281260425055</v>
      </c>
    </row>
    <row r="94" spans="6:7" x14ac:dyDescent="0.25">
      <c r="F94">
        <v>-225</v>
      </c>
      <c r="G94">
        <v>0.14054425112609992</v>
      </c>
    </row>
    <row r="95" spans="6:7" x14ac:dyDescent="0.25">
      <c r="F95">
        <v>-45</v>
      </c>
      <c r="G95">
        <v>0.66844315565548085</v>
      </c>
    </row>
    <row r="96" spans="6:7" x14ac:dyDescent="0.25">
      <c r="F96">
        <v>137</v>
      </c>
      <c r="G96">
        <v>-0.20830239055197664</v>
      </c>
    </row>
    <row r="97" spans="6:7" x14ac:dyDescent="0.25">
      <c r="F97">
        <v>287</v>
      </c>
      <c r="G97">
        <v>-9.4058930337090452E-2</v>
      </c>
    </row>
  </sheetData>
  <mergeCells count="3">
    <mergeCell ref="J28:J52"/>
    <mergeCell ref="A1:H1"/>
    <mergeCell ref="J3:J27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zoomScale="115" zoomScaleNormal="115" workbookViewId="0">
      <selection activeCell="W26" sqref="W26"/>
    </sheetView>
  </sheetViews>
  <sheetFormatPr defaultRowHeight="15" x14ac:dyDescent="0.25"/>
  <cols>
    <col min="4" max="4" width="12.5703125" bestFit="1" customWidth="1"/>
    <col min="5" max="5" width="12.85546875" bestFit="1" customWidth="1"/>
    <col min="6" max="6" width="13.42578125" bestFit="1" customWidth="1"/>
    <col min="18" max="18" width="19.42578125" customWidth="1"/>
    <col min="19" max="19" width="14.85546875" bestFit="1" customWidth="1"/>
    <col min="21" max="21" width="13.42578125" bestFit="1" customWidth="1"/>
    <col min="23" max="23" width="13.42578125" bestFit="1" customWidth="1"/>
  </cols>
  <sheetData>
    <row r="1" spans="1:23" x14ac:dyDescent="0.25">
      <c r="A1">
        <v>-713</v>
      </c>
      <c r="B1">
        <v>3.392916844351309E-2</v>
      </c>
      <c r="E1">
        <v>-854</v>
      </c>
      <c r="F1">
        <v>4.2086062178249214E-2</v>
      </c>
      <c r="R1" t="s">
        <v>19</v>
      </c>
      <c r="S1" t="s">
        <v>20</v>
      </c>
    </row>
    <row r="2" spans="1:23" x14ac:dyDescent="0.25">
      <c r="A2">
        <v>-854</v>
      </c>
      <c r="B2">
        <v>4.2086062178249214E-2</v>
      </c>
      <c r="E2">
        <v>-817</v>
      </c>
      <c r="F2">
        <v>4.3614435985862503E-2</v>
      </c>
      <c r="R2" s="10">
        <v>27.050650000000001</v>
      </c>
      <c r="S2" s="14">
        <v>4.8448730000000002E-2</v>
      </c>
      <c r="T2" s="1">
        <v>3.392916844351309E-2</v>
      </c>
      <c r="U2" s="14">
        <f>ABS(T2-S2)</f>
        <v>1.4519561556486912E-2</v>
      </c>
      <c r="W2" s="14">
        <v>1.4519561556486912E-2</v>
      </c>
    </row>
    <row r="3" spans="1:23" x14ac:dyDescent="0.25">
      <c r="A3">
        <v>-817</v>
      </c>
      <c r="B3">
        <v>4.3614435985862503E-2</v>
      </c>
      <c r="E3">
        <v>-777</v>
      </c>
      <c r="F3">
        <v>4.5462665766633839E-2</v>
      </c>
      <c r="R3" s="10">
        <v>26.707640000000001</v>
      </c>
      <c r="S3" s="14">
        <v>4.9254770000000003E-2</v>
      </c>
      <c r="T3" s="1">
        <v>3.392470767109327E-2</v>
      </c>
      <c r="U3" s="14">
        <f t="shared" ref="U3:U34" si="0">ABS(T3-S3)</f>
        <v>1.5330062328906734E-2</v>
      </c>
      <c r="W3" s="14">
        <v>1.5330062328906734E-2</v>
      </c>
    </row>
    <row r="4" spans="1:23" x14ac:dyDescent="0.25">
      <c r="A4">
        <v>-777</v>
      </c>
      <c r="B4">
        <v>4.5462665766633839E-2</v>
      </c>
      <c r="E4">
        <v>-724</v>
      </c>
      <c r="F4">
        <v>4.8364624863120612E-2</v>
      </c>
      <c r="R4" s="10">
        <v>26.494350000000001</v>
      </c>
      <c r="S4" s="14">
        <v>5.6968940000000003E-2</v>
      </c>
      <c r="T4" s="1">
        <v>3.8966101323428919E-2</v>
      </c>
      <c r="U4" s="14">
        <f t="shared" si="0"/>
        <v>1.8002838676571084E-2</v>
      </c>
      <c r="W4" s="14">
        <v>1.8002838676571084E-2</v>
      </c>
    </row>
    <row r="5" spans="1:23" x14ac:dyDescent="0.25">
      <c r="A5">
        <v>-724</v>
      </c>
      <c r="B5">
        <v>4.8364624863120612E-2</v>
      </c>
      <c r="E5">
        <v>-704</v>
      </c>
      <c r="F5">
        <v>3.392470767109327E-2</v>
      </c>
      <c r="R5" s="10">
        <v>26.942710000000002</v>
      </c>
      <c r="S5" s="14">
        <v>6.4425289999999996E-2</v>
      </c>
      <c r="T5" s="1">
        <v>4.448563747781898E-2</v>
      </c>
      <c r="U5" s="14">
        <f t="shared" si="0"/>
        <v>1.9939652522181016E-2</v>
      </c>
      <c r="W5" s="14">
        <v>1.9939652522181016E-2</v>
      </c>
    </row>
    <row r="6" spans="1:23" x14ac:dyDescent="0.25">
      <c r="A6">
        <v>-704</v>
      </c>
      <c r="B6">
        <v>3.392470767109327E-2</v>
      </c>
      <c r="E6">
        <v>-680</v>
      </c>
      <c r="F6">
        <v>5.1040419854594357E-2</v>
      </c>
      <c r="R6" s="10">
        <v>27.187480000000001</v>
      </c>
      <c r="S6" s="14">
        <v>6.7897970000000002E-2</v>
      </c>
      <c r="T6" s="1">
        <v>4.7044027666238032E-2</v>
      </c>
      <c r="U6" s="14">
        <f t="shared" si="0"/>
        <v>2.085394233376197E-2</v>
      </c>
      <c r="W6" s="14">
        <v>2.085394233376197E-2</v>
      </c>
    </row>
    <row r="7" spans="1:23" x14ac:dyDescent="0.25">
      <c r="A7">
        <v>-680</v>
      </c>
      <c r="B7">
        <v>5.1040419854594357E-2</v>
      </c>
      <c r="E7">
        <v>-622</v>
      </c>
      <c r="F7">
        <v>5.5303830548792586E-2</v>
      </c>
      <c r="R7" s="10">
        <v>28.910900000000002</v>
      </c>
      <c r="S7" s="14">
        <v>7.7131069999999996E-2</v>
      </c>
      <c r="T7" s="1">
        <v>5.6200949382999979E-2</v>
      </c>
      <c r="U7" s="14">
        <f t="shared" si="0"/>
        <v>2.0930120617000017E-2</v>
      </c>
      <c r="W7" s="14">
        <v>2.0930120617000017E-2</v>
      </c>
    </row>
    <row r="8" spans="1:23" x14ac:dyDescent="0.25">
      <c r="A8">
        <v>-622</v>
      </c>
      <c r="B8">
        <v>5.5303830548792586E-2</v>
      </c>
      <c r="E8">
        <v>-605</v>
      </c>
      <c r="F8">
        <v>3.8966101323428919E-2</v>
      </c>
      <c r="R8" s="10">
        <v>30.05875</v>
      </c>
      <c r="S8" s="14">
        <v>8.2269969999999998E-2</v>
      </c>
      <c r="T8" s="1">
        <v>6.205688805992729E-2</v>
      </c>
      <c r="U8" s="14">
        <f t="shared" si="0"/>
        <v>2.0213081940072708E-2</v>
      </c>
      <c r="W8" s="14">
        <v>2.0213081940072708E-2</v>
      </c>
    </row>
    <row r="9" spans="1:23" x14ac:dyDescent="0.25">
      <c r="A9">
        <v>-605</v>
      </c>
      <c r="B9">
        <v>3.8966101323428919E-2</v>
      </c>
      <c r="E9">
        <v>-592</v>
      </c>
      <c r="F9">
        <v>5.7585269766172002E-2</v>
      </c>
      <c r="R9" s="10">
        <v>34.722880000000004</v>
      </c>
      <c r="S9" s="14">
        <v>9.6159300000000003E-2</v>
      </c>
      <c r="T9" s="1">
        <v>8.6062409382026001E-2</v>
      </c>
      <c r="U9" s="14">
        <f t="shared" si="0"/>
        <v>1.0096890617974003E-2</v>
      </c>
      <c r="W9" s="14">
        <v>1.0096890617974003E-2</v>
      </c>
    </row>
    <row r="10" spans="1:23" x14ac:dyDescent="0.25">
      <c r="A10">
        <v>-592</v>
      </c>
      <c r="B10">
        <v>5.7585269766172002E-2</v>
      </c>
      <c r="E10">
        <v>-546</v>
      </c>
      <c r="F10">
        <v>6.1871752384246623E-2</v>
      </c>
      <c r="R10" s="10">
        <v>37.522469999999998</v>
      </c>
      <c r="S10" s="14">
        <v>0.1033381</v>
      </c>
      <c r="T10" s="1">
        <v>0.10443977837511292</v>
      </c>
      <c r="U10" s="14">
        <f t="shared" si="0"/>
        <v>1.1016783751129217E-3</v>
      </c>
      <c r="W10" s="14">
        <v>1.1016783751129217E-3</v>
      </c>
    </row>
    <row r="11" spans="1:23" x14ac:dyDescent="0.25">
      <c r="A11">
        <v>-546</v>
      </c>
      <c r="B11">
        <v>6.1871752384246623E-2</v>
      </c>
      <c r="E11">
        <v>-523</v>
      </c>
      <c r="F11">
        <v>4.448563747781898E-2</v>
      </c>
      <c r="R11" s="10">
        <v>39.616329999999998</v>
      </c>
      <c r="S11" s="14">
        <v>0.1084193</v>
      </c>
      <c r="T11" s="1">
        <v>0.12167597160368362</v>
      </c>
      <c r="U11" s="14">
        <f t="shared" si="0"/>
        <v>1.3256671603683629E-2</v>
      </c>
      <c r="W11" s="14">
        <v>1.3256671603683629E-2</v>
      </c>
    </row>
    <row r="12" spans="1:23" x14ac:dyDescent="0.25">
      <c r="A12">
        <v>-523</v>
      </c>
      <c r="B12">
        <v>4.448563747781898E-2</v>
      </c>
      <c r="E12">
        <v>-490</v>
      </c>
      <c r="F12">
        <v>6.8313212044945892E-2</v>
      </c>
      <c r="R12" s="10">
        <v>37.986640000000001</v>
      </c>
      <c r="S12" s="14">
        <v>0.22171859999999999</v>
      </c>
      <c r="T12" s="1">
        <v>0.23193920991728736</v>
      </c>
      <c r="U12" s="14"/>
      <c r="W12" s="14">
        <v>2.8731421782492161E-3</v>
      </c>
    </row>
    <row r="13" spans="1:23" x14ac:dyDescent="0.25">
      <c r="A13">
        <v>-490</v>
      </c>
      <c r="B13">
        <v>6.8313212044945892E-2</v>
      </c>
      <c r="E13">
        <v>-488</v>
      </c>
      <c r="F13">
        <v>4.7044027666238032E-2</v>
      </c>
      <c r="R13" s="10">
        <v>28.188379999999999</v>
      </c>
      <c r="S13" s="14">
        <v>0.68430869999999999</v>
      </c>
      <c r="T13" s="1">
        <v>0.49518964768328533</v>
      </c>
      <c r="U13" s="14"/>
      <c r="W13" s="14">
        <v>2.1636759858624996E-3</v>
      </c>
    </row>
    <row r="14" spans="1:23" x14ac:dyDescent="0.25">
      <c r="A14">
        <v>-488</v>
      </c>
      <c r="B14">
        <v>4.7044027666238032E-2</v>
      </c>
      <c r="E14">
        <v>-453</v>
      </c>
      <c r="F14">
        <v>7.3211856517104462E-2</v>
      </c>
      <c r="R14" s="10">
        <v>57.989460000000001</v>
      </c>
      <c r="S14" s="14">
        <v>0</v>
      </c>
      <c r="T14" s="1">
        <v>6.829820767640939</v>
      </c>
      <c r="U14" s="14"/>
      <c r="W14" s="14">
        <v>1.4487357666338394E-3</v>
      </c>
    </row>
    <row r="15" spans="1:23" x14ac:dyDescent="0.25">
      <c r="A15">
        <v>-453</v>
      </c>
      <c r="B15">
        <v>7.3211856517104462E-2</v>
      </c>
      <c r="E15">
        <v>-403</v>
      </c>
      <c r="F15">
        <v>5.6200949382999979E-2</v>
      </c>
      <c r="R15" s="10">
        <v>170.28200000000001</v>
      </c>
      <c r="S15" s="14">
        <v>3.7533690000000002</v>
      </c>
      <c r="T15" s="1">
        <v>-0.63065498134836395</v>
      </c>
      <c r="U15" s="14"/>
      <c r="W15" s="14">
        <v>7.0873486312061224E-4</v>
      </c>
    </row>
    <row r="16" spans="1:23" x14ac:dyDescent="0.25">
      <c r="A16">
        <v>-403</v>
      </c>
      <c r="B16">
        <v>5.6200949382999979E-2</v>
      </c>
      <c r="E16">
        <v>-395</v>
      </c>
      <c r="F16">
        <v>8.3180931904995314E-2</v>
      </c>
      <c r="R16" s="10">
        <v>73.824029999999993</v>
      </c>
      <c r="S16" s="14">
        <v>0.16451569999999999</v>
      </c>
      <c r="T16" s="1">
        <v>-0.19482800493502431</v>
      </c>
      <c r="U16" s="14"/>
      <c r="W16" s="14">
        <v>1.3312985459435628E-4</v>
      </c>
    </row>
    <row r="17" spans="1:23" x14ac:dyDescent="0.25">
      <c r="A17">
        <v>-395</v>
      </c>
      <c r="B17">
        <v>8.3180931904995314E-2</v>
      </c>
      <c r="E17">
        <v>-360</v>
      </c>
      <c r="F17">
        <v>6.205688805992729E-2</v>
      </c>
      <c r="R17" s="10">
        <v>128.7193</v>
      </c>
      <c r="S17" s="14">
        <v>0.2284931</v>
      </c>
      <c r="T17" s="1">
        <v>-5.7102623066967728E-2</v>
      </c>
      <c r="U17" s="14"/>
      <c r="W17" s="14">
        <v>2.3076945120741738E-4</v>
      </c>
    </row>
    <row r="18" spans="1:23" x14ac:dyDescent="0.25">
      <c r="A18">
        <v>-360</v>
      </c>
      <c r="B18">
        <v>6.205688805992729E-2</v>
      </c>
      <c r="E18">
        <v>-359</v>
      </c>
      <c r="F18">
        <v>9.0662855717821678E-2</v>
      </c>
      <c r="R18" s="10">
        <v>202.6028</v>
      </c>
      <c r="S18" s="14">
        <v>0.2984213</v>
      </c>
      <c r="T18" s="1">
        <v>-3.3642139289821238E-2</v>
      </c>
      <c r="U18" s="14"/>
      <c r="W18">
        <v>5.0546023382799787E-4</v>
      </c>
    </row>
    <row r="19" spans="1:23" x14ac:dyDescent="0.25">
      <c r="A19">
        <v>-359</v>
      </c>
      <c r="B19">
        <v>9.0662855717821678E-2</v>
      </c>
      <c r="E19">
        <v>-316</v>
      </c>
      <c r="F19">
        <v>0.10202361488266715</v>
      </c>
      <c r="R19" s="10">
        <v>301.23719999999997</v>
      </c>
      <c r="S19" s="14">
        <v>0.3787992</v>
      </c>
      <c r="T19" s="1">
        <v>-2.3168560800524252E-2</v>
      </c>
      <c r="U19" s="14"/>
      <c r="W19">
        <v>3.6876761575337785E-4</v>
      </c>
    </row>
    <row r="20" spans="1:23" x14ac:dyDescent="0.25">
      <c r="A20">
        <v>-316</v>
      </c>
      <c r="B20">
        <v>0.10202361488266715</v>
      </c>
      <c r="E20">
        <v>-270</v>
      </c>
      <c r="F20">
        <v>0.11826281260425055</v>
      </c>
      <c r="S20" s="14"/>
      <c r="T20" s="1"/>
      <c r="U20" s="14"/>
      <c r="W20">
        <v>6.1863204494588819E-4</v>
      </c>
    </row>
    <row r="21" spans="1:23" x14ac:dyDescent="0.25">
      <c r="A21">
        <v>-270</v>
      </c>
      <c r="B21">
        <v>0.11826281260425055</v>
      </c>
      <c r="E21">
        <v>-256</v>
      </c>
      <c r="F21">
        <v>8.6062409382026001E-2</v>
      </c>
      <c r="R21" s="10">
        <v>28.125240000000002</v>
      </c>
      <c r="S21" s="14">
        <v>3.9212919999999998E-2</v>
      </c>
      <c r="T21" s="1">
        <v>4.2086062178249214E-2</v>
      </c>
      <c r="U21" s="14">
        <f t="shared" si="0"/>
        <v>2.8731421782492161E-3</v>
      </c>
      <c r="W21">
        <v>1.654006517104456E-3</v>
      </c>
    </row>
    <row r="22" spans="1:23" x14ac:dyDescent="0.25">
      <c r="A22">
        <v>-256</v>
      </c>
      <c r="B22">
        <v>8.6062409382026001E-2</v>
      </c>
      <c r="E22">
        <v>-208</v>
      </c>
      <c r="F22">
        <v>0.10443977837511292</v>
      </c>
      <c r="R22" s="10">
        <v>27.434819999999998</v>
      </c>
      <c r="S22" s="14">
        <v>4.1450760000000003E-2</v>
      </c>
      <c r="T22" s="1">
        <v>4.3614435985862503E-2</v>
      </c>
      <c r="U22" s="14">
        <f t="shared" si="0"/>
        <v>2.1636759858624996E-3</v>
      </c>
      <c r="W22">
        <v>5.1187119049953128E-3</v>
      </c>
    </row>
    <row r="23" spans="1:23" x14ac:dyDescent="0.25">
      <c r="A23">
        <v>-225</v>
      </c>
      <c r="B23">
        <v>0.14054425112609992</v>
      </c>
      <c r="E23">
        <v>-208</v>
      </c>
      <c r="F23">
        <v>0.10443977837511292</v>
      </c>
      <c r="R23" s="10">
        <v>26.78764</v>
      </c>
      <c r="S23" s="14">
        <v>4.401393E-2</v>
      </c>
      <c r="T23" s="1">
        <v>4.5462665766633839E-2</v>
      </c>
      <c r="U23" s="14">
        <f t="shared" si="0"/>
        <v>1.4487357666338394E-3</v>
      </c>
      <c r="W23">
        <v>8.2693857178216812E-3</v>
      </c>
    </row>
    <row r="24" spans="1:23" x14ac:dyDescent="0.25">
      <c r="A24">
        <v>-208</v>
      </c>
      <c r="B24">
        <v>0.10443977837511292</v>
      </c>
      <c r="E24">
        <v>-176</v>
      </c>
      <c r="F24">
        <v>0.12167597160368362</v>
      </c>
      <c r="R24" s="10">
        <v>26.167809999999999</v>
      </c>
      <c r="S24" s="14">
        <v>4.7655889999999999E-2</v>
      </c>
      <c r="T24" s="1">
        <v>4.8364624863120612E-2</v>
      </c>
      <c r="U24" s="14">
        <f t="shared" si="0"/>
        <v>7.0873486312061224E-4</v>
      </c>
      <c r="W24">
        <v>1.4140634882667147E-2</v>
      </c>
    </row>
    <row r="25" spans="1:23" x14ac:dyDescent="0.25">
      <c r="A25">
        <v>-176</v>
      </c>
      <c r="B25">
        <v>0.12167597160368362</v>
      </c>
      <c r="E25">
        <v>-91</v>
      </c>
      <c r="F25">
        <v>0.23193920991728736</v>
      </c>
      <c r="R25" s="10">
        <v>25.738710000000001</v>
      </c>
      <c r="S25" s="14">
        <v>5.0907290000000001E-2</v>
      </c>
      <c r="T25" s="1">
        <v>5.1040419854594357E-2</v>
      </c>
      <c r="U25" s="14">
        <f t="shared" si="0"/>
        <v>1.3312985459435628E-4</v>
      </c>
      <c r="W25">
        <v>2.4101802604250544E-2</v>
      </c>
    </row>
    <row r="26" spans="1:23" x14ac:dyDescent="0.25">
      <c r="A26">
        <v>-91</v>
      </c>
      <c r="B26">
        <v>0.23193920991728736</v>
      </c>
      <c r="E26">
        <v>-91</v>
      </c>
      <c r="F26">
        <v>0.23193920991728736</v>
      </c>
      <c r="R26" s="10">
        <v>25.49539</v>
      </c>
      <c r="S26" s="14">
        <v>5.5534600000000003E-2</v>
      </c>
      <c r="T26" s="1">
        <v>5.5303830548792586E-2</v>
      </c>
      <c r="U26" s="14">
        <f t="shared" si="0"/>
        <v>2.3076945120741738E-4</v>
      </c>
      <c r="W26" s="14">
        <f>AVERAGE(W2:W25)</f>
        <v>9.0241704246993883E-3</v>
      </c>
    </row>
    <row r="27" spans="1:23" x14ac:dyDescent="0.25">
      <c r="A27">
        <v>-45</v>
      </c>
      <c r="B27">
        <v>0.66844315565548085</v>
      </c>
      <c r="E27">
        <v>-45</v>
      </c>
      <c r="F27">
        <v>0.66844315565548085</v>
      </c>
      <c r="R27" s="10">
        <v>25.334579999999999</v>
      </c>
      <c r="S27" s="14">
        <v>5.809073E-2</v>
      </c>
      <c r="T27" s="1">
        <v>5.7585269766172002E-2</v>
      </c>
      <c r="U27" s="14">
        <f t="shared" si="0"/>
        <v>5.0546023382799787E-4</v>
      </c>
    </row>
    <row r="28" spans="1:23" x14ac:dyDescent="0.25">
      <c r="A28">
        <v>-42</v>
      </c>
      <c r="B28">
        <v>0.49518964768328533</v>
      </c>
      <c r="E28">
        <v>-42</v>
      </c>
      <c r="F28">
        <v>0.49518964768328533</v>
      </c>
      <c r="R28" s="10">
        <v>25.42417</v>
      </c>
      <c r="S28" s="14">
        <v>6.2240520000000001E-2</v>
      </c>
      <c r="T28" s="1">
        <v>6.1871752384246623E-2</v>
      </c>
      <c r="U28" s="14">
        <f t="shared" si="0"/>
        <v>3.6876761575337785E-4</v>
      </c>
    </row>
    <row r="29" spans="1:23" x14ac:dyDescent="0.25">
      <c r="R29" s="10">
        <v>25.917739999999998</v>
      </c>
      <c r="S29" s="14">
        <v>6.7694580000000004E-2</v>
      </c>
      <c r="T29" s="1">
        <v>6.8313212044945892E-2</v>
      </c>
      <c r="U29" s="14">
        <f t="shared" si="0"/>
        <v>6.1863204494588819E-4</v>
      </c>
    </row>
    <row r="30" spans="1:23" x14ac:dyDescent="0.25">
      <c r="R30" s="10">
        <v>26.35615</v>
      </c>
      <c r="S30" s="14">
        <v>7.1557850000000006E-2</v>
      </c>
      <c r="T30" s="1">
        <v>7.3211856517104462E-2</v>
      </c>
      <c r="U30" s="14">
        <f t="shared" si="0"/>
        <v>1.654006517104456E-3</v>
      </c>
    </row>
    <row r="31" spans="1:23" x14ac:dyDescent="0.25">
      <c r="E31" s="13">
        <v>32</v>
      </c>
      <c r="F31" s="12">
        <v>-0.63065498134836395</v>
      </c>
      <c r="R31" s="10">
        <v>27.615770000000001</v>
      </c>
      <c r="S31" s="14">
        <v>7.8062220000000002E-2</v>
      </c>
      <c r="T31" s="1">
        <v>8.3180931904995314E-2</v>
      </c>
      <c r="U31" s="14">
        <f t="shared" si="0"/>
        <v>5.1187119049953128E-3</v>
      </c>
    </row>
    <row r="32" spans="1:23" x14ac:dyDescent="0.25">
      <c r="E32" s="13">
        <v>102</v>
      </c>
      <c r="F32" s="12">
        <v>-0.19482800493502431</v>
      </c>
      <c r="R32" s="10">
        <v>28.553920000000002</v>
      </c>
      <c r="S32" s="14">
        <v>8.2393469999999996E-2</v>
      </c>
      <c r="T32" s="1">
        <v>9.0662855717821678E-2</v>
      </c>
      <c r="U32" s="14">
        <f t="shared" si="0"/>
        <v>8.2693857178216812E-3</v>
      </c>
    </row>
    <row r="33" spans="5:23" x14ac:dyDescent="0.25">
      <c r="E33" s="13">
        <v>137</v>
      </c>
      <c r="F33" s="11">
        <v>-0.20830239055197664</v>
      </c>
      <c r="R33" s="10">
        <v>30.042670000000001</v>
      </c>
      <c r="S33" s="14">
        <v>8.7882979999999999E-2</v>
      </c>
      <c r="T33" s="1">
        <v>0.10202361488266715</v>
      </c>
      <c r="U33" s="14">
        <f t="shared" si="0"/>
        <v>1.4140634882667147E-2</v>
      </c>
    </row>
    <row r="34" spans="5:23" x14ac:dyDescent="0.25">
      <c r="E34" s="13">
        <v>287</v>
      </c>
      <c r="F34" s="11">
        <v>-9.4058930337090452E-2</v>
      </c>
      <c r="R34" s="10">
        <v>32.069159999999997</v>
      </c>
      <c r="S34" s="14">
        <v>9.4161010000000003E-2</v>
      </c>
      <c r="T34" s="1">
        <v>0.11826281260425055</v>
      </c>
      <c r="U34" s="14">
        <f t="shared" si="0"/>
        <v>2.4101802604250544E-2</v>
      </c>
    </row>
    <row r="35" spans="5:23" x14ac:dyDescent="0.25">
      <c r="E35" s="13">
        <v>321</v>
      </c>
      <c r="F35" s="12">
        <v>-5.7102623066967728E-2</v>
      </c>
      <c r="R35" s="10">
        <v>34.505319999999998</v>
      </c>
      <c r="S35" s="14">
        <v>0.1007363</v>
      </c>
      <c r="T35" s="1">
        <v>0.14054425112609992</v>
      </c>
      <c r="U35" s="14"/>
      <c r="W35" s="14"/>
    </row>
    <row r="36" spans="5:23" x14ac:dyDescent="0.25">
      <c r="E36" s="13">
        <v>499</v>
      </c>
      <c r="F36" s="12">
        <v>-3.3642139289821238E-2</v>
      </c>
      <c r="R36" s="10">
        <v>25.811820000000001</v>
      </c>
      <c r="S36" s="14">
        <v>0.63868349999999996</v>
      </c>
      <c r="T36" s="1">
        <v>0.66844315565548085</v>
      </c>
      <c r="U36" s="14"/>
      <c r="W36" s="14"/>
    </row>
    <row r="37" spans="5:23" x14ac:dyDescent="0.25">
      <c r="E37" s="13">
        <v>658</v>
      </c>
      <c r="F37" s="12">
        <v>-2.3168560800524252E-2</v>
      </c>
      <c r="R37" s="10">
        <v>78.112340000000003</v>
      </c>
      <c r="S37" s="14">
        <v>0.17390449999999999</v>
      </c>
      <c r="T37" s="1">
        <v>-0.20830239055197664</v>
      </c>
      <c r="U37" s="14"/>
      <c r="W37" s="14"/>
    </row>
    <row r="38" spans="5:23" x14ac:dyDescent="0.25">
      <c r="R38" s="10">
        <v>114.6276</v>
      </c>
      <c r="S38" s="14">
        <v>0.2171322</v>
      </c>
      <c r="T38" s="1">
        <v>-9.4058930337090452E-2</v>
      </c>
      <c r="U38" s="14"/>
    </row>
    <row r="39" spans="5:23" x14ac:dyDescent="0.25">
      <c r="W39" s="14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Weems, Michael D</dc:creator>
  <cp:lastModifiedBy>Weems, Michael D</cp:lastModifiedBy>
  <dcterms:created xsi:type="dcterms:W3CDTF">2016-10-19T19:18:19Z</dcterms:created>
  <dcterms:modified xsi:type="dcterms:W3CDTF">2016-10-26T18:08:06Z</dcterms:modified>
</cp:coreProperties>
</file>