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ey\Downloads\old\opres\"/>
    </mc:Choice>
  </mc:AlternateContent>
  <xr:revisionPtr revIDLastSave="0" documentId="13_ncr:1_{A31F1E08-9D1B-4DCE-AEDE-3A4BA53FF427}" xr6:coauthVersionLast="47" xr6:coauthVersionMax="47" xr10:uidLastSave="{00000000-0000-0000-0000-000000000000}"/>
  <bookViews>
    <workbookView xWindow="-108" yWindow="-108" windowWidth="23256" windowHeight="12456" xr2:uid="{0B92A70F-53D5-46B6-856F-7687BADFF03E}"/>
  </bookViews>
  <sheets>
    <sheet name="compile" sheetId="40" r:id="rId1"/>
    <sheet name="Data for forecast" sheetId="42" r:id="rId2"/>
    <sheet name="Results from forecast" sheetId="43" r:id="rId3"/>
    <sheet name="1.1" sheetId="5" r:id="rId4"/>
    <sheet name="1.2" sheetId="29" r:id="rId5"/>
    <sheet name="1.3" sheetId="30" r:id="rId6"/>
    <sheet name="1.4" sheetId="31" r:id="rId7"/>
    <sheet name="1.5" sheetId="32" r:id="rId8"/>
    <sheet name="1.6" sheetId="33" r:id="rId9"/>
    <sheet name="1.7" sheetId="34" r:id="rId10"/>
    <sheet name="1.8" sheetId="35" r:id="rId11"/>
    <sheet name="1.9" sheetId="36" r:id="rId12"/>
    <sheet name="1.10" sheetId="37" r:id="rId13"/>
    <sheet name="1.11" sheetId="38" r:id="rId14"/>
    <sheet name="1.12" sheetId="39" r:id="rId15"/>
    <sheet name="2.1 to 2.12" sheetId="28" r:id="rId16"/>
    <sheet name="3" sheetId="15" r:id="rId17"/>
    <sheet name="4" sheetId="13" r:id="rId18"/>
  </sheets>
  <externalReferences>
    <externalReference r:id="rId19"/>
  </externalReferences>
  <definedNames>
    <definedName name="Answers">[1]Instructions!$D$17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40" l="1"/>
  <c r="O43" i="40"/>
  <c r="O44" i="40"/>
  <c r="O45" i="40"/>
  <c r="O46" i="40"/>
  <c r="O47" i="40"/>
  <c r="O48" i="40"/>
  <c r="O50" i="40"/>
  <c r="M36" i="40"/>
  <c r="M35" i="40"/>
  <c r="M34" i="40"/>
  <c r="M33" i="40"/>
  <c r="M32" i="40"/>
  <c r="M31" i="40"/>
  <c r="L36" i="40"/>
  <c r="L35" i="40"/>
  <c r="L34" i="40"/>
  <c r="L33" i="40"/>
  <c r="L32" i="40"/>
  <c r="L31" i="40"/>
  <c r="K31" i="40"/>
  <c r="K36" i="40"/>
  <c r="K35" i="40"/>
  <c r="K34" i="40"/>
  <c r="K33" i="40"/>
  <c r="K32" i="40"/>
  <c r="J31" i="40"/>
  <c r="J36" i="40"/>
  <c r="J35" i="40"/>
  <c r="J34" i="40"/>
  <c r="J33" i="40"/>
  <c r="J32" i="40"/>
  <c r="I31" i="40"/>
  <c r="I36" i="40"/>
  <c r="I35" i="40"/>
  <c r="I34" i="40"/>
  <c r="I33" i="40"/>
  <c r="I32" i="40"/>
  <c r="H31" i="40"/>
  <c r="H36" i="40"/>
  <c r="H35" i="40"/>
  <c r="H34" i="40"/>
  <c r="H33" i="40"/>
  <c r="H32" i="40"/>
  <c r="G31" i="40"/>
  <c r="G36" i="40"/>
  <c r="G35" i="40"/>
  <c r="G34" i="40"/>
  <c r="G33" i="40"/>
  <c r="G32" i="40"/>
  <c r="F31" i="40"/>
  <c r="F36" i="40"/>
  <c r="F35" i="40"/>
  <c r="F34" i="40"/>
  <c r="F33" i="40"/>
  <c r="F32" i="40"/>
  <c r="E31" i="40"/>
  <c r="E36" i="40"/>
  <c r="E35" i="40"/>
  <c r="E34" i="40"/>
  <c r="E33" i="40"/>
  <c r="E32" i="40"/>
  <c r="D31" i="40"/>
  <c r="D36" i="40"/>
  <c r="D35" i="40"/>
  <c r="D34" i="40"/>
  <c r="D33" i="40"/>
  <c r="D32" i="40"/>
  <c r="C31" i="40"/>
  <c r="C36" i="40"/>
  <c r="C35" i="40"/>
  <c r="C34" i="40"/>
  <c r="C33" i="40"/>
  <c r="C32" i="40"/>
  <c r="B36" i="40"/>
  <c r="B35" i="40"/>
  <c r="B34" i="40"/>
  <c r="B33" i="40"/>
  <c r="B32" i="40"/>
  <c r="B3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M9" i="40"/>
  <c r="L9" i="40"/>
  <c r="K9" i="40"/>
  <c r="J9" i="40"/>
  <c r="I9" i="40"/>
  <c r="H9" i="40"/>
  <c r="G9" i="40"/>
  <c r="F9" i="40"/>
  <c r="E9" i="40"/>
  <c r="D9" i="40"/>
  <c r="C9" i="40"/>
  <c r="B9" i="40"/>
  <c r="M8" i="40"/>
  <c r="L8" i="40"/>
  <c r="K8" i="40"/>
  <c r="J8" i="40"/>
  <c r="I8" i="40"/>
  <c r="H8" i="40"/>
  <c r="G8" i="40"/>
  <c r="F8" i="40"/>
  <c r="E8" i="40"/>
  <c r="D8" i="40"/>
  <c r="C8" i="40"/>
  <c r="B8" i="40"/>
  <c r="M7" i="40"/>
  <c r="L7" i="40"/>
  <c r="K7" i="40"/>
  <c r="J7" i="40"/>
  <c r="I7" i="40"/>
  <c r="H7" i="40"/>
  <c r="G7" i="40"/>
  <c r="F7" i="40"/>
  <c r="E7" i="40"/>
  <c r="D7" i="40"/>
  <c r="C7" i="40"/>
  <c r="B7" i="40"/>
  <c r="M6" i="40"/>
  <c r="L6" i="40"/>
  <c r="K6" i="40"/>
  <c r="J6" i="40"/>
  <c r="I6" i="40"/>
  <c r="H6" i="40"/>
  <c r="G6" i="40"/>
  <c r="F6" i="40"/>
  <c r="E6" i="40"/>
  <c r="D6" i="40"/>
  <c r="C6" i="40"/>
  <c r="B6" i="40"/>
  <c r="M5" i="40"/>
  <c r="L5" i="40"/>
  <c r="K5" i="40"/>
  <c r="J5" i="40"/>
  <c r="I5" i="40"/>
  <c r="H5" i="40"/>
  <c r="G5" i="40"/>
  <c r="F5" i="40"/>
  <c r="E5" i="40"/>
  <c r="D5" i="40"/>
  <c r="C5" i="40"/>
  <c r="B5" i="40"/>
  <c r="M4" i="40"/>
  <c r="L4" i="40"/>
  <c r="K4" i="40"/>
  <c r="J4" i="40"/>
  <c r="I4" i="40"/>
  <c r="H4" i="40"/>
  <c r="G4" i="40"/>
  <c r="F4" i="40"/>
  <c r="E4" i="40"/>
  <c r="D4" i="40"/>
  <c r="C4" i="40"/>
  <c r="B4" i="40"/>
  <c r="M3" i="40"/>
  <c r="L3" i="40"/>
  <c r="K3" i="40"/>
  <c r="J3" i="40"/>
  <c r="I3" i="40"/>
  <c r="H3" i="40"/>
  <c r="G3" i="40"/>
  <c r="F3" i="40"/>
  <c r="E3" i="40"/>
  <c r="D3" i="40"/>
  <c r="C3" i="40"/>
  <c r="B3" i="40"/>
  <c r="M26" i="40"/>
  <c r="M25" i="40"/>
  <c r="M24" i="40"/>
  <c r="M23" i="40"/>
  <c r="M22" i="40"/>
  <c r="M21" i="40"/>
  <c r="M20" i="40"/>
  <c r="M19" i="40"/>
  <c r="M18" i="40"/>
  <c r="L26" i="40"/>
  <c r="L25" i="40"/>
  <c r="L24" i="40"/>
  <c r="L23" i="40"/>
  <c r="L22" i="40"/>
  <c r="L21" i="40"/>
  <c r="L20" i="40"/>
  <c r="L19" i="40"/>
  <c r="L18" i="40"/>
  <c r="K26" i="40"/>
  <c r="K25" i="40"/>
  <c r="K24" i="40"/>
  <c r="K23" i="40"/>
  <c r="K22" i="40"/>
  <c r="K21" i="40"/>
  <c r="K20" i="40"/>
  <c r="K19" i="40"/>
  <c r="K18" i="40"/>
  <c r="J26" i="40"/>
  <c r="J25" i="40"/>
  <c r="J24" i="40"/>
  <c r="J49" i="40" s="1"/>
  <c r="J23" i="40"/>
  <c r="J22" i="40"/>
  <c r="J21" i="40"/>
  <c r="J20" i="40"/>
  <c r="J19" i="40"/>
  <c r="J18" i="40"/>
  <c r="I26" i="40"/>
  <c r="I25" i="40"/>
  <c r="I24" i="40"/>
  <c r="I23" i="40"/>
  <c r="I22" i="40"/>
  <c r="I21" i="40"/>
  <c r="I20" i="40"/>
  <c r="I19" i="40"/>
  <c r="I18" i="40"/>
  <c r="H18" i="40"/>
  <c r="H26" i="40"/>
  <c r="H25" i="40"/>
  <c r="H24" i="40"/>
  <c r="H23" i="40"/>
  <c r="H22" i="40"/>
  <c r="H21" i="40"/>
  <c r="H20" i="40"/>
  <c r="H19" i="40"/>
  <c r="G26" i="40"/>
  <c r="G25" i="40"/>
  <c r="G24" i="40"/>
  <c r="G23" i="40"/>
  <c r="G22" i="40"/>
  <c r="G21" i="40"/>
  <c r="G20" i="40"/>
  <c r="G19" i="40"/>
  <c r="G18" i="40"/>
  <c r="F26" i="40"/>
  <c r="F25" i="40"/>
  <c r="F24" i="40"/>
  <c r="F23" i="40"/>
  <c r="F22" i="40"/>
  <c r="F21" i="40"/>
  <c r="F20" i="40"/>
  <c r="F19" i="40"/>
  <c r="F18" i="40"/>
  <c r="E18" i="40"/>
  <c r="E26" i="40"/>
  <c r="E25" i="40"/>
  <c r="E24" i="40"/>
  <c r="E23" i="40"/>
  <c r="E22" i="40"/>
  <c r="E21" i="40"/>
  <c r="E20" i="40"/>
  <c r="E19" i="40"/>
  <c r="D18" i="40"/>
  <c r="D26" i="40"/>
  <c r="D25" i="40"/>
  <c r="D24" i="40"/>
  <c r="D23" i="40"/>
  <c r="D22" i="40"/>
  <c r="D21" i="40"/>
  <c r="D20" i="40"/>
  <c r="D19" i="40"/>
  <c r="C26" i="40"/>
  <c r="C25" i="40"/>
  <c r="C24" i="40"/>
  <c r="C23" i="40"/>
  <c r="C22" i="40"/>
  <c r="C21" i="40"/>
  <c r="C20" i="40"/>
  <c r="C18" i="40"/>
  <c r="C19" i="40"/>
  <c r="B26" i="40"/>
  <c r="B25" i="40"/>
  <c r="B24" i="40"/>
  <c r="B23" i="40"/>
  <c r="B22" i="40"/>
  <c r="B21" i="40"/>
  <c r="B20" i="40"/>
  <c r="B19" i="40"/>
  <c r="B18" i="40"/>
  <c r="C14" i="43"/>
  <c r="C15" i="43"/>
  <c r="O36" i="40" l="1"/>
  <c r="Q48" i="40" s="1"/>
  <c r="P18" i="40"/>
  <c r="O31" i="40"/>
  <c r="M49" i="40"/>
  <c r="O35" i="40"/>
  <c r="Q47" i="40" s="1"/>
  <c r="O34" i="40"/>
  <c r="Q46" i="40" s="1"/>
  <c r="O32" i="40"/>
  <c r="Q44" i="40" s="1"/>
  <c r="O33" i="40"/>
  <c r="Q45" i="40" s="1"/>
  <c r="F49" i="40"/>
  <c r="M37" i="40"/>
  <c r="H37" i="40"/>
  <c r="G49" i="40"/>
  <c r="H49" i="40"/>
  <c r="I49" i="40"/>
  <c r="D37" i="40"/>
  <c r="C37" i="40"/>
  <c r="G37" i="40"/>
  <c r="K37" i="40"/>
  <c r="L37" i="40"/>
  <c r="F37" i="40"/>
  <c r="J37" i="40"/>
  <c r="B49" i="40"/>
  <c r="E37" i="40"/>
  <c r="I37" i="40"/>
  <c r="E49" i="40"/>
  <c r="L49" i="40"/>
  <c r="B37" i="40"/>
  <c r="C49" i="40"/>
  <c r="D49" i="40"/>
  <c r="K49" i="40"/>
  <c r="P19" i="40"/>
  <c r="O20" i="40"/>
  <c r="O25" i="40"/>
  <c r="O21" i="40"/>
  <c r="O18" i="40"/>
  <c r="Q18" i="40" s="1"/>
  <c r="O26" i="40"/>
  <c r="P24" i="40"/>
  <c r="P25" i="40"/>
  <c r="O24" i="40"/>
  <c r="O19" i="40"/>
  <c r="O23" i="40"/>
  <c r="P20" i="40"/>
  <c r="P21" i="40"/>
  <c r="O22" i="40"/>
  <c r="Q22" i="40" s="1"/>
  <c r="P23" i="40"/>
  <c r="P22" i="40"/>
  <c r="D15" i="43"/>
  <c r="E15" i="43"/>
  <c r="D14" i="43"/>
  <c r="E14" i="43"/>
  <c r="O37" i="40" l="1"/>
  <c r="O49" i="40"/>
  <c r="Q25" i="40"/>
  <c r="Q20" i="40"/>
  <c r="Q19" i="40"/>
  <c r="Q23" i="40"/>
  <c r="Q24" i="40"/>
  <c r="Q21" i="40"/>
</calcChain>
</file>

<file path=xl/sharedStrings.xml><?xml version="1.0" encoding="utf-8"?>
<sst xmlns="http://schemas.openxmlformats.org/spreadsheetml/2006/main" count="922" uniqueCount="105">
  <si>
    <t>Physical Water Supply Table</t>
  </si>
  <si>
    <t>Agriculture, Forestry and Fishing</t>
  </si>
  <si>
    <t>Mining and quarrying, manufacturing, and Construction</t>
  </si>
  <si>
    <t>Water collection, treatment and supply</t>
  </si>
  <si>
    <t>Households</t>
  </si>
  <si>
    <t>Flows from the environment</t>
  </si>
  <si>
    <t>Total Supply</t>
  </si>
  <si>
    <t>Inland water resources</t>
  </si>
  <si>
    <t>Surface water</t>
  </si>
  <si>
    <t>Ground water</t>
  </si>
  <si>
    <t>Total</t>
  </si>
  <si>
    <t>Total supply abstracted water</t>
  </si>
  <si>
    <t>For distribution</t>
  </si>
  <si>
    <t>For own-use</t>
  </si>
  <si>
    <t>Total return flows</t>
  </si>
  <si>
    <t>Evaporation of abstracted water</t>
  </si>
  <si>
    <t>Transpiration</t>
  </si>
  <si>
    <t>Water incorporated into products</t>
  </si>
  <si>
    <t>TOTAL SUPPLY</t>
  </si>
  <si>
    <t>Physical Water Use Table</t>
  </si>
  <si>
    <t>Accumulation</t>
  </si>
  <si>
    <t>Flows to the environment</t>
  </si>
  <si>
    <t>Total Use</t>
  </si>
  <si>
    <t>Total use abstracted water</t>
  </si>
  <si>
    <t>Distributed water</t>
  </si>
  <si>
    <t>Own-use</t>
  </si>
  <si>
    <t>TOTAL USE</t>
  </si>
  <si>
    <t>Sources of Abstracted Water</t>
  </si>
  <si>
    <t>Abstracted water</t>
  </si>
  <si>
    <t>Return flows of water</t>
  </si>
  <si>
    <t>Evaporation of abstracted water, transpiration and water incorporated into products</t>
  </si>
  <si>
    <t>Other Industries (including Sewerage)</t>
  </si>
  <si>
    <t>Year</t>
  </si>
  <si>
    <t>Level of Water Stress</t>
  </si>
  <si>
    <t>Total renewable freshwater resources</t>
  </si>
  <si>
    <t>Environmental flow requirements</t>
  </si>
  <si>
    <t>mcm</t>
  </si>
  <si>
    <t>Source: FAO Aquastat Database</t>
  </si>
  <si>
    <t>Agriculture</t>
  </si>
  <si>
    <t>Industry</t>
  </si>
  <si>
    <t>Services</t>
  </si>
  <si>
    <t>Water Used (in million cubic meters)</t>
  </si>
  <si>
    <t>Over-all</t>
  </si>
  <si>
    <t>Gross Value Added (in million Php)</t>
  </si>
  <si>
    <t>Notes:</t>
  </si>
  <si>
    <t>1. Gross Value Added in constant 2018 prices</t>
  </si>
  <si>
    <t>Change in WUE</t>
  </si>
  <si>
    <t>2. GVA for Agriculture includes only irrigated agriculture in alignment with SDG 6.4.1 methodology</t>
  </si>
  <si>
    <t>Total Freshwater Water Withdrawals
(in mcm)</t>
  </si>
  <si>
    <t>Units in volume (million cubic meters)</t>
  </si>
  <si>
    <t>Water Use Efficiency (Php/m³)</t>
  </si>
  <si>
    <t>Table 1.1. 2010 Physical Supply and Use Table</t>
  </si>
  <si>
    <t>Table 1.2. 2011 Physical Supply and Use Table</t>
  </si>
  <si>
    <t>Table 1.3. 2012 Physical Supply and Use Table</t>
  </si>
  <si>
    <t>Table 1.4. 2013 Physical Supply and Use Table</t>
  </si>
  <si>
    <t>Table 1.5. 2014 Physical Supply and Use Table</t>
  </si>
  <si>
    <t>Table 1.6. 2015 Physical Supply and Use Table</t>
  </si>
  <si>
    <t>Table 1.7. 2016 Physical Supply and Use Table</t>
  </si>
  <si>
    <t>Table 1.8. 2017 Physical Supply and Use Table</t>
  </si>
  <si>
    <t>Table 1.9. 2018 Physical Supply and Use Table</t>
  </si>
  <si>
    <t>Table 1.10. 2019 Physical Supply and Use Table</t>
  </si>
  <si>
    <t>Table 1.11. 2020 Physical Supply and Use Table</t>
  </si>
  <si>
    <t>Electricity and Steam</t>
  </si>
  <si>
    <t>TOTAL</t>
  </si>
  <si>
    <t>Government</t>
  </si>
  <si>
    <t>Total Industry</t>
  </si>
  <si>
    <t>Actual Final Consumption</t>
  </si>
  <si>
    <t>Table 2.1. 2010 Monetary Supply and Use Table</t>
  </si>
  <si>
    <t>Units in million Php</t>
  </si>
  <si>
    <t>Supply of Water</t>
  </si>
  <si>
    <t>Intermediate consumption and final use</t>
  </si>
  <si>
    <t>Industries</t>
  </si>
  <si>
    <t>Water Supply</t>
  </si>
  <si>
    <t>of which: Non-revenue water</t>
  </si>
  <si>
    <t>Table 2.2. 2011 Monetary Supply and Use Table</t>
  </si>
  <si>
    <t>Table 2.3. 2012 Monetary Supply and Use Table</t>
  </si>
  <si>
    <t>Table 2.4. 2013 Monetary Supply and Use Table</t>
  </si>
  <si>
    <t>Table 2.5. 2014 Monetary Supply and Use Table</t>
  </si>
  <si>
    <t>Table 2.6. 2015 Monetary Supply and Use Table</t>
  </si>
  <si>
    <t>Table 2.7. 2016 Monetary Supply and Use Table</t>
  </si>
  <si>
    <t>Table 2.8. 2017 Monetary Supply and Use Table</t>
  </si>
  <si>
    <t>Table 2.9. 2018 Monetary Supply and Use Table</t>
  </si>
  <si>
    <t>Table 2.10. 2019 Monetary Supply and Use Table</t>
  </si>
  <si>
    <t>Table 2.11. 2020 Monetary Supply and Use Table</t>
  </si>
  <si>
    <t>Table 2.12. 2021 Monetary Supply and Use Table</t>
  </si>
  <si>
    <t>Table 3. Water Use Efficiency (SDG 6.4.1)</t>
  </si>
  <si>
    <t>Table 4. Level of Water Stress (SDG 6.4.2)</t>
  </si>
  <si>
    <t>Table 1.12. 2021 Physical Supply and Use Table</t>
  </si>
  <si>
    <t>Agriculture, Forestry, and Fishing</t>
  </si>
  <si>
    <t>Mining and Quarrying, Manufacturing, and Construction</t>
  </si>
  <si>
    <t>Sector / Use</t>
  </si>
  <si>
    <t>Physical Water Supply Table (in million cubic meters)</t>
  </si>
  <si>
    <t>Physical Water Use Table (in million cubic meters)</t>
  </si>
  <si>
    <t>Average</t>
  </si>
  <si>
    <t>Others (Accumulation and Flows to the Environment)</t>
  </si>
  <si>
    <t xml:space="preserve">Monetary Use (in million PHP) </t>
  </si>
  <si>
    <t>Total Water Supply</t>
  </si>
  <si>
    <t>Lower Confidence Bound(Total Water Supply)</t>
  </si>
  <si>
    <t>Upper Confidence Bound(Total Water Supply)</t>
  </si>
  <si>
    <t>Forecast              (Total Water Supply)</t>
  </si>
  <si>
    <t>Total Water          Supply</t>
  </si>
  <si>
    <t xml:space="preserve">Average monetary use </t>
  </si>
  <si>
    <t>Average physical water use</t>
  </si>
  <si>
    <t>Average monetary use / physical water use</t>
  </si>
  <si>
    <t>Percentage over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</si>
</sst>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000000000000000000000000000000000000000000000%"/>
    <numFmt numFmtId="167" formatCode="0.000000000000000000000000000000000000000000000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theme="0" tint="-0.499984740745262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indent="2"/>
    </xf>
    <xf numFmtId="164" fontId="3" fillId="0" borderId="14" xfId="1" applyFont="1" applyBorder="1"/>
    <xf numFmtId="0" fontId="3" fillId="3" borderId="15" xfId="0" applyFont="1" applyFill="1" applyBorder="1"/>
    <xf numFmtId="164" fontId="3" fillId="0" borderId="15" xfId="0" applyNumberFormat="1" applyFont="1" applyBorder="1"/>
    <xf numFmtId="0" fontId="3" fillId="0" borderId="15" xfId="0" applyFont="1" applyBorder="1"/>
    <xf numFmtId="0" fontId="3" fillId="4" borderId="17" xfId="0" applyFont="1" applyFill="1" applyBorder="1" applyAlignment="1">
      <alignment horizontal="left" indent="2"/>
    </xf>
    <xf numFmtId="164" fontId="3" fillId="4" borderId="18" xfId="1" applyFont="1" applyFill="1" applyBorder="1"/>
    <xf numFmtId="0" fontId="3" fillId="2" borderId="2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indent="1"/>
    </xf>
    <xf numFmtId="164" fontId="3" fillId="0" borderId="15" xfId="0" applyNumberFormat="1" applyFont="1" applyBorder="1" applyAlignment="1">
      <alignment horizontal="center" wrapText="1"/>
    </xf>
    <xf numFmtId="164" fontId="3" fillId="0" borderId="0" xfId="0" applyNumberFormat="1" applyFont="1"/>
    <xf numFmtId="164" fontId="3" fillId="0" borderId="18" xfId="0" applyNumberFormat="1" applyFont="1" applyBorder="1"/>
    <xf numFmtId="10" fontId="3" fillId="2" borderId="5" xfId="2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6" xfId="0" applyFont="1" applyFill="1" applyBorder="1"/>
    <xf numFmtId="0" fontId="3" fillId="2" borderId="7" xfId="0" applyFont="1" applyFill="1" applyBorder="1"/>
    <xf numFmtId="164" fontId="3" fillId="0" borderId="16" xfId="1" applyFont="1" applyBorder="1"/>
    <xf numFmtId="0" fontId="3" fillId="4" borderId="12" xfId="0" applyFont="1" applyFill="1" applyBorder="1" applyAlignment="1">
      <alignment horizontal="left" indent="2"/>
    </xf>
    <xf numFmtId="43" fontId="3" fillId="4" borderId="15" xfId="0" applyNumberFormat="1" applyFont="1" applyFill="1" applyBorder="1"/>
    <xf numFmtId="0" fontId="6" fillId="0" borderId="17" xfId="0" applyFont="1" applyBorder="1" applyAlignment="1">
      <alignment horizontal="left" indent="2"/>
    </xf>
    <xf numFmtId="164" fontId="3" fillId="2" borderId="6" xfId="0" applyNumberFormat="1" applyFont="1" applyFill="1" applyBorder="1" applyAlignment="1">
      <alignment horizontal="center" vertical="center" wrapText="1"/>
    </xf>
    <xf numFmtId="164" fontId="3" fillId="4" borderId="18" xfId="0" applyNumberFormat="1" applyFont="1" applyFill="1" applyBorder="1"/>
    <xf numFmtId="164" fontId="3" fillId="2" borderId="22" xfId="0" applyNumberFormat="1" applyFont="1" applyFill="1" applyBorder="1" applyAlignment="1">
      <alignment horizontal="center" vertical="center" wrapText="1"/>
    </xf>
    <xf numFmtId="164" fontId="3" fillId="0" borderId="15" xfId="1" applyFont="1" applyFill="1" applyBorder="1" applyAlignment="1">
      <alignment horizontal="right" wrapText="1"/>
    </xf>
    <xf numFmtId="164" fontId="3" fillId="0" borderId="16" xfId="0" applyNumberFormat="1" applyFont="1" applyBorder="1"/>
    <xf numFmtId="164" fontId="3" fillId="4" borderId="19" xfId="0" applyNumberFormat="1" applyFont="1" applyFill="1" applyBorder="1"/>
    <xf numFmtId="164" fontId="3" fillId="2" borderId="7" xfId="0" applyNumberFormat="1" applyFont="1" applyFill="1" applyBorder="1" applyAlignment="1">
      <alignment horizontal="center" vertical="center" wrapText="1"/>
    </xf>
    <xf numFmtId="164" fontId="3" fillId="4" borderId="16" xfId="0" applyNumberFormat="1" applyFont="1" applyFill="1" applyBorder="1"/>
    <xf numFmtId="164" fontId="3" fillId="0" borderId="24" xfId="1" applyFont="1" applyBorder="1"/>
    <xf numFmtId="0" fontId="3" fillId="3" borderId="26" xfId="0" applyFont="1" applyFill="1" applyBorder="1"/>
    <xf numFmtId="0" fontId="3" fillId="3" borderId="27" xfId="0" applyFont="1" applyFill="1" applyBorder="1"/>
    <xf numFmtId="164" fontId="3" fillId="3" borderId="28" xfId="1" applyFont="1" applyFill="1" applyBorder="1"/>
    <xf numFmtId="0" fontId="3" fillId="3" borderId="29" xfId="0" applyFont="1" applyFill="1" applyBorder="1"/>
    <xf numFmtId="0" fontId="3" fillId="3" borderId="0" xfId="0" applyFont="1" applyFill="1"/>
    <xf numFmtId="164" fontId="3" fillId="3" borderId="30" xfId="1" applyFont="1" applyFill="1" applyBorder="1"/>
    <xf numFmtId="0" fontId="3" fillId="3" borderId="31" xfId="0" applyFont="1" applyFill="1" applyBorder="1"/>
    <xf numFmtId="0" fontId="3" fillId="3" borderId="32" xfId="0" applyFont="1" applyFill="1" applyBorder="1"/>
    <xf numFmtId="0" fontId="3" fillId="3" borderId="28" xfId="0" applyFont="1" applyFill="1" applyBorder="1"/>
    <xf numFmtId="0" fontId="3" fillId="3" borderId="9" xfId="0" applyFont="1" applyFill="1" applyBorder="1"/>
    <xf numFmtId="0" fontId="3" fillId="3" borderId="10" xfId="0" applyFont="1" applyFill="1" applyBorder="1" applyAlignment="1">
      <alignment wrapText="1"/>
    </xf>
    <xf numFmtId="0" fontId="3" fillId="3" borderId="25" xfId="0" applyFont="1" applyFill="1" applyBorder="1" applyAlignment="1">
      <alignment wrapText="1"/>
    </xf>
    <xf numFmtId="0" fontId="3" fillId="3" borderId="34" xfId="0" applyFont="1" applyFill="1" applyBorder="1"/>
    <xf numFmtId="0" fontId="3" fillId="3" borderId="30" xfId="0" applyFont="1" applyFill="1" applyBorder="1"/>
    <xf numFmtId="0" fontId="3" fillId="3" borderId="24" xfId="0" applyFont="1" applyFill="1" applyBorder="1"/>
    <xf numFmtId="0" fontId="3" fillId="3" borderId="35" xfId="0" applyFont="1" applyFill="1" applyBorder="1"/>
    <xf numFmtId="0" fontId="3" fillId="3" borderId="36" xfId="0" applyFont="1" applyFill="1" applyBorder="1"/>
    <xf numFmtId="164" fontId="3" fillId="3" borderId="26" xfId="1" applyFont="1" applyFill="1" applyBorder="1"/>
    <xf numFmtId="164" fontId="3" fillId="3" borderId="29" xfId="1" applyFont="1" applyFill="1" applyBorder="1"/>
    <xf numFmtId="0" fontId="3" fillId="4" borderId="33" xfId="0" applyFont="1" applyFill="1" applyBorder="1"/>
    <xf numFmtId="0" fontId="3" fillId="4" borderId="37" xfId="0" applyFont="1" applyFill="1" applyBorder="1"/>
    <xf numFmtId="0" fontId="3" fillId="4" borderId="34" xfId="0" applyFont="1" applyFill="1" applyBorder="1"/>
    <xf numFmtId="0" fontId="3" fillId="4" borderId="25" xfId="0" applyFont="1" applyFill="1" applyBorder="1"/>
    <xf numFmtId="164" fontId="3" fillId="4" borderId="34" xfId="1" applyFont="1" applyFill="1" applyBorder="1"/>
    <xf numFmtId="43" fontId="3" fillId="0" borderId="16" xfId="0" applyNumberFormat="1" applyFont="1" applyBorder="1"/>
    <xf numFmtId="0" fontId="3" fillId="3" borderId="38" xfId="0" applyFont="1" applyFill="1" applyBorder="1"/>
    <xf numFmtId="164" fontId="3" fillId="4" borderId="33" xfId="0" applyNumberFormat="1" applyFont="1" applyFill="1" applyBorder="1"/>
    <xf numFmtId="0" fontId="7" fillId="2" borderId="4" xfId="0" applyFont="1" applyFill="1" applyBorder="1" applyAlignment="1">
      <alignment horizontal="left"/>
    </xf>
    <xf numFmtId="0" fontId="7" fillId="2" borderId="20" xfId="0" applyFont="1" applyFill="1" applyBorder="1" applyAlignment="1">
      <alignment horizontal="left"/>
    </xf>
    <xf numFmtId="43" fontId="3" fillId="0" borderId="15" xfId="0" applyNumberFormat="1" applyFont="1" applyBorder="1"/>
    <xf numFmtId="0" fontId="3" fillId="0" borderId="39" xfId="0" applyFont="1" applyBorder="1"/>
    <xf numFmtId="164" fontId="3" fillId="4" borderId="15" xfId="0" applyNumberFormat="1" applyFont="1" applyFill="1" applyBorder="1"/>
    <xf numFmtId="2" fontId="3" fillId="4" borderId="15" xfId="0" applyNumberFormat="1" applyFont="1" applyFill="1" applyBorder="1"/>
    <xf numFmtId="164" fontId="3" fillId="4" borderId="37" xfId="0" applyNumberFormat="1" applyFont="1" applyFill="1" applyBorder="1"/>
    <xf numFmtId="164" fontId="3" fillId="4" borderId="34" xfId="0" applyNumberFormat="1" applyFont="1" applyFill="1" applyBorder="1"/>
    <xf numFmtId="3" fontId="3" fillId="0" borderId="0" xfId="0" applyNumberFormat="1" applyFont="1"/>
    <xf numFmtId="0" fontId="7" fillId="0" borderId="0" xfId="0" applyFont="1"/>
    <xf numFmtId="165" fontId="3" fillId="0" borderId="0" xfId="1" applyNumberFormat="1" applyFont="1" applyBorder="1"/>
    <xf numFmtId="164" fontId="3" fillId="0" borderId="0" xfId="1" applyFont="1" applyBorder="1"/>
    <xf numFmtId="0" fontId="3" fillId="0" borderId="44" xfId="0" applyFont="1" applyBorder="1"/>
    <xf numFmtId="10" fontId="3" fillId="0" borderId="44" xfId="2" applyNumberFormat="1" applyFont="1" applyBorder="1"/>
    <xf numFmtId="165" fontId="3" fillId="0" borderId="38" xfId="1" applyNumberFormat="1" applyFont="1" applyBorder="1"/>
    <xf numFmtId="164" fontId="3" fillId="0" borderId="38" xfId="1" applyFont="1" applyBorder="1"/>
    <xf numFmtId="10" fontId="3" fillId="0" borderId="46" xfId="2" applyNumberFormat="1" applyFont="1" applyBorder="1"/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165" fontId="3" fillId="0" borderId="43" xfId="1" applyNumberFormat="1" applyFont="1" applyBorder="1"/>
    <xf numFmtId="165" fontId="3" fillId="0" borderId="44" xfId="1" applyNumberFormat="1" applyFont="1" applyBorder="1"/>
    <xf numFmtId="165" fontId="3" fillId="0" borderId="45" xfId="1" applyNumberFormat="1" applyFont="1" applyBorder="1"/>
    <xf numFmtId="165" fontId="3" fillId="0" borderId="46" xfId="1" applyNumberFormat="1" applyFont="1" applyBorder="1"/>
    <xf numFmtId="164" fontId="3" fillId="0" borderId="43" xfId="1" applyFont="1" applyBorder="1"/>
    <xf numFmtId="164" fontId="3" fillId="0" borderId="44" xfId="0" applyNumberFormat="1" applyFont="1" applyBorder="1"/>
    <xf numFmtId="164" fontId="3" fillId="0" borderId="45" xfId="1" applyFont="1" applyBorder="1"/>
    <xf numFmtId="164" fontId="3" fillId="0" borderId="46" xfId="0" applyNumberFormat="1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164" fontId="3" fillId="0" borderId="48" xfId="0" applyNumberFormat="1" applyFont="1" applyBorder="1"/>
    <xf numFmtId="164" fontId="3" fillId="0" borderId="49" xfId="0" applyNumberFormat="1" applyFont="1" applyBorder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3" fillId="0" borderId="51" xfId="0" applyFont="1" applyBorder="1"/>
    <xf numFmtId="0" fontId="5" fillId="0" borderId="12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5" fillId="0" borderId="15" xfId="1" applyFont="1" applyFill="1" applyBorder="1" applyAlignment="1">
      <alignment vertical="center"/>
    </xf>
    <xf numFmtId="164" fontId="5" fillId="3" borderId="15" xfId="1" applyFont="1" applyFill="1" applyBorder="1" applyAlignment="1">
      <alignment vertical="center"/>
    </xf>
    <xf numFmtId="164" fontId="9" fillId="0" borderId="16" xfId="1" applyFont="1" applyFill="1" applyBorder="1" applyAlignment="1">
      <alignment vertical="center"/>
    </xf>
    <xf numFmtId="164" fontId="5" fillId="0" borderId="18" xfId="1" applyFont="1" applyFill="1" applyBorder="1"/>
    <xf numFmtId="164" fontId="9" fillId="0" borderId="19" xfId="1" applyFont="1" applyFill="1" applyBorder="1" applyAlignment="1">
      <alignment vertical="center"/>
    </xf>
    <xf numFmtId="166" fontId="5" fillId="0" borderId="0" xfId="2" applyNumberFormat="1" applyFont="1" applyFill="1" applyAlignment="1">
      <alignment vertical="center"/>
    </xf>
    <xf numFmtId="167" fontId="5" fillId="0" borderId="0" xfId="0" applyNumberFormat="1" applyFont="1" applyAlignment="1">
      <alignment vertical="center"/>
    </xf>
    <xf numFmtId="164" fontId="3" fillId="0" borderId="13" xfId="1" applyFont="1" applyFill="1" applyBorder="1"/>
    <xf numFmtId="164" fontId="3" fillId="0" borderId="15" xfId="1" applyFont="1" applyFill="1" applyBorder="1"/>
    <xf numFmtId="164" fontId="3" fillId="0" borderId="15" xfId="1" applyFont="1" applyFill="1" applyBorder="1" applyAlignment="1">
      <alignment horizontal="center" wrapText="1"/>
    </xf>
    <xf numFmtId="2" fontId="3" fillId="0" borderId="39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" fontId="0" fillId="0" borderId="0" xfId="0" applyNumberFormat="1"/>
    <xf numFmtId="0" fontId="10" fillId="0" borderId="0" xfId="0" applyFont="1"/>
    <xf numFmtId="4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 vertical="center"/>
    </xf>
    <xf numFmtId="10" fontId="0" fillId="0" borderId="0" xfId="2" applyNumberFormat="1" applyFont="1"/>
    <xf numFmtId="10" fontId="0" fillId="0" borderId="0" xfId="0" applyNumberFormat="1"/>
    <xf numFmtId="4" fontId="1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 vertical="center" wrapText="1"/>
    </xf>
    <xf numFmtId="165" fontId="3" fillId="0" borderId="0" xfId="0" applyNumberFormat="1" applyFont="1"/>
    <xf numFmtId="164" fontId="0" fillId="0" borderId="0" xfId="0" applyNumberFormat="1"/>
    <xf numFmtId="0" fontId="9" fillId="4" borderId="8" xfId="0" applyFont="1" applyFill="1" applyBorder="1"/>
    <xf numFmtId="0" fontId="9" fillId="4" borderId="10" xfId="0" applyFont="1" applyFill="1" applyBorder="1"/>
    <xf numFmtId="0" fontId="9" fillId="4" borderId="11" xfId="0" applyFont="1" applyFill="1" applyBorder="1"/>
    <xf numFmtId="0" fontId="9" fillId="0" borderId="22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</cellXfs>
  <cellStyles count="4">
    <cellStyle name="Comma" xfId="1" builtinId="3"/>
    <cellStyle name="Comma 2" xfId="3" xr:uid="{4AD98B91-5097-4E8B-8C71-A5DDDA8EA966}"/>
    <cellStyle name="Normal" xfId="0" builtinId="0"/>
    <cellStyle name="Percent" xfId="2" builtinId="5"/>
  </cellStyles>
  <dxfs count="7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'Results from forecast'!$B$1</c:f>
              <c:strCache>
                <c:ptCount val="1"/>
                <c:pt idx="0">
                  <c:v>Total Water         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from forecast'!$B$2:$B$15</c:f>
              <c:numCache>
                <c:formatCode>#,##0.00</c:formatCode>
                <c:ptCount val="14"/>
                <c:pt idx="0">
                  <c:v>581572.44719243795</c:v>
                </c:pt>
                <c:pt idx="1">
                  <c:v>584547.1807251143</c:v>
                </c:pt>
                <c:pt idx="2">
                  <c:v>587724.16650856764</c:v>
                </c:pt>
                <c:pt idx="3">
                  <c:v>597003.77565365063</c:v>
                </c:pt>
                <c:pt idx="4">
                  <c:v>598870.50237862044</c:v>
                </c:pt>
                <c:pt idx="5">
                  <c:v>601619.02468546527</c:v>
                </c:pt>
                <c:pt idx="6">
                  <c:v>603812.49726312445</c:v>
                </c:pt>
                <c:pt idx="7">
                  <c:v>635745.80572901526</c:v>
                </c:pt>
                <c:pt idx="8">
                  <c:v>643564.6573346965</c:v>
                </c:pt>
                <c:pt idx="9">
                  <c:v>650108.33344519103</c:v>
                </c:pt>
                <c:pt idx="10">
                  <c:v>654857.57537179801</c:v>
                </c:pt>
                <c:pt idx="11">
                  <c:v>663027.07662622689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2-4CA1-BA3C-40B4E3F18616}"/>
            </c:ext>
          </c:extLst>
        </c:ser>
        <c:ser>
          <c:idx val="1"/>
          <c:order val="1"/>
          <c:tx>
            <c:strRef>
              <c:f>'Results from forecast'!$C$1</c:f>
              <c:strCache>
                <c:ptCount val="1"/>
                <c:pt idx="0">
                  <c:v>Forecast              (Total Water Supply)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from forecast'!$A$2:$A$15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'Results from forecast'!$C$2:$C$15</c:f>
              <c:numCache>
                <c:formatCode>General</c:formatCode>
                <c:ptCount val="14"/>
                <c:pt idx="11" formatCode="#,##0.00">
                  <c:v>663027.07662622689</c:v>
                </c:pt>
                <c:pt idx="12" formatCode="#,##0.00">
                  <c:v>671124.70660191157</c:v>
                </c:pt>
                <c:pt idx="13" formatCode="#,##0.00">
                  <c:v>679197.39408526151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2-4CA1-BA3C-40B4E3F18616}"/>
            </c:ext>
          </c:extLst>
        </c:ser>
        <c:ser>
          <c:idx val="2"/>
          <c:order val="2"/>
          <c:tx>
            <c:strRef>
              <c:f>'Results from forecast'!$D$1</c:f>
              <c:strCache>
                <c:ptCount val="1"/>
                <c:pt idx="0">
                  <c:v>Lower Confidence Bound(Total Water Supply)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'Results from forecast'!$A$2:$A$15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'Results from forecast'!$D$2:$D$15</c:f>
              <c:numCache>
                <c:formatCode>General</c:formatCode>
                <c:ptCount val="14"/>
                <c:pt idx="11" formatCode="#,##0.00">
                  <c:v>663027.076626227</c:v>
                </c:pt>
                <c:pt idx="12" formatCode="#,##0.00">
                  <c:v>655856.09073425108</c:v>
                </c:pt>
                <c:pt idx="13" formatCode="#,##0.00">
                  <c:v>658645.35502593184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2-4CA1-BA3C-40B4E3F18616}"/>
            </c:ext>
          </c:extLst>
        </c:ser>
        <c:ser>
          <c:idx val="3"/>
          <c:order val="3"/>
          <c:tx>
            <c:strRef>
              <c:f>'Results from forecast'!$E$1</c:f>
              <c:strCache>
                <c:ptCount val="1"/>
                <c:pt idx="0">
                  <c:v>Upper Confidence Bound(Total Water Supply)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'Results from forecast'!$A$2:$A$15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'Results from forecast'!$E$2:$E$15</c:f>
              <c:numCache>
                <c:formatCode>General</c:formatCode>
                <c:ptCount val="14"/>
                <c:pt idx="11" formatCode="#,##0.00">
                  <c:v>663027.07662622689</c:v>
                </c:pt>
                <c:pt idx="12" formatCode="#,##0.00">
                  <c:v>686393.32246957207</c:v>
                </c:pt>
                <c:pt idx="13" formatCode="#,##0.00">
                  <c:v>699749.43314459117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2-4CA1-BA3C-40B4E3F1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698687"/>
        <c:axId val="1262673727"/>
      </c:lineChart>
      <c:catAx>
        <c:axId val="1262698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73727"/>
        <c:crosses val="autoZero"/>
        <c:auto val="1"/>
        <c:lblAlgn val="ctr"/>
        <c:lblOffset val="100"/>
        <c:noMultiLvlLbl val="0"/>
      </c:catAx>
      <c:valAx>
        <c:axId val="12626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6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20</xdr:row>
      <xdr:rowOff>102870</xdr:rowOff>
    </xdr:from>
    <xdr:to>
      <xdr:col>6</xdr:col>
      <xdr:colOff>78105</xdr:colOff>
      <xdr:row>40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D9619-A65B-D18D-BA83-BAA242C1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ichelle%20Fatima\Documents\1.%20Environmental%20Accounts\Water%20Accounts\Test%20Accounts\ESCAP_SEEA-CF_3.5&amp;5.11_Exercises-Water%20Accou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L1-Water(1)"/>
      <sheetName val="L1-Water(2)"/>
    </sheetNames>
    <sheetDataSet>
      <sheetData sheetId="0">
        <row r="17">
          <cell r="D17">
            <v>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FAF1C-79AE-429C-835E-76CC5A340ACF}" name="Table1" displayName="Table1" ref="A1:E15" totalsRowShown="0" headerRowDxfId="6" dataDxfId="5">
  <autoFilter ref="A1:E15" xr:uid="{1BDFAF1C-79AE-429C-835E-76CC5A340ACF}"/>
  <tableColumns count="5">
    <tableColumn id="1" xr3:uid="{486BBE87-B88B-48C7-87BA-9787F5B53671}" name="Year" dataDxfId="4"/>
    <tableColumn id="2" xr3:uid="{35EF3B8B-EFBD-43E0-A00C-D59064BE0579}" name="Total Water          Supply" dataDxfId="3"/>
    <tableColumn id="3" xr3:uid="{07728A12-A1AD-4332-ABFD-5FF38C749D2F}" name="Forecast              (Total Water Supply)" dataDxfId="2"/>
    <tableColumn id="4" xr3:uid="{6ECD4591-6043-4036-B615-AECF193C69FB}" name="Lower Confidence Bound(Total Water Supply)" dataDxfId="1"/>
    <tableColumn id="5" xr3:uid="{653F8980-1332-469E-9EAD-AEEB8B2F0974}" name="Upper Confidence Bound(Total Water Supply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51EE-0AA3-4923-9407-2E3DCFFB931E}">
  <dimension ref="A1:Q52"/>
  <sheetViews>
    <sheetView tabSelected="1" topLeftCell="A10" zoomScaleNormal="100" workbookViewId="0">
      <selection activeCell="G23" sqref="G23"/>
    </sheetView>
  </sheetViews>
  <sheetFormatPr defaultRowHeight="14.4" x14ac:dyDescent="0.3"/>
  <cols>
    <col min="1" max="1" width="46.77734375" bestFit="1" customWidth="1"/>
    <col min="2" max="3" width="10.109375" bestFit="1" customWidth="1"/>
    <col min="4" max="13" width="10.5546875" bestFit="1" customWidth="1"/>
    <col min="14" max="14" width="10.109375" bestFit="1" customWidth="1"/>
    <col min="15" max="15" width="11.44140625" bestFit="1" customWidth="1"/>
    <col min="16" max="16" width="10" bestFit="1" customWidth="1"/>
  </cols>
  <sheetData>
    <row r="1" spans="1:14" x14ac:dyDescent="0.3">
      <c r="A1" s="130" t="s">
        <v>91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x14ac:dyDescent="0.3">
      <c r="A2" s="133" t="s">
        <v>90</v>
      </c>
      <c r="B2" s="133">
        <v>2010</v>
      </c>
      <c r="C2" s="133">
        <v>2011</v>
      </c>
      <c r="D2" s="133">
        <v>2012</v>
      </c>
      <c r="E2" s="133">
        <v>2013</v>
      </c>
      <c r="F2" s="133">
        <v>2014</v>
      </c>
      <c r="G2" s="133">
        <v>2015</v>
      </c>
      <c r="H2" s="133">
        <v>2016</v>
      </c>
      <c r="I2" s="133">
        <v>2017</v>
      </c>
      <c r="J2" s="133">
        <v>2018</v>
      </c>
      <c r="K2" s="133">
        <v>2019</v>
      </c>
      <c r="L2" s="133">
        <v>2020</v>
      </c>
      <c r="M2" s="133">
        <v>2021</v>
      </c>
      <c r="N2" s="130"/>
    </row>
    <row r="3" spans="1:14" x14ac:dyDescent="0.3">
      <c r="A3" s="130" t="s">
        <v>88</v>
      </c>
      <c r="B3" s="131">
        <f>'1.1'!B22</f>
        <v>135834.86835909716</v>
      </c>
      <c r="C3" s="131">
        <f>'1.2'!B22</f>
        <v>135845.61785407411</v>
      </c>
      <c r="D3" s="131">
        <f>'1.3'!B22</f>
        <v>135867.79407480016</v>
      </c>
      <c r="E3" s="131">
        <f>'1.4'!B22</f>
        <v>135870.77184115266</v>
      </c>
      <c r="F3" s="131">
        <f>'1.5'!B22</f>
        <v>135920.91845568811</v>
      </c>
      <c r="G3" s="131">
        <f>'1.6'!B22</f>
        <v>135920.86436599382</v>
      </c>
      <c r="H3" s="131">
        <f>'1.7'!B22</f>
        <v>135936.0039499698</v>
      </c>
      <c r="I3" s="131">
        <f>'1.8'!B22</f>
        <v>135995.11410330361</v>
      </c>
      <c r="J3" s="131">
        <f>'1.9'!B22</f>
        <v>136011.10999313416</v>
      </c>
      <c r="K3" s="131">
        <f>'1.10'!B22</f>
        <v>135734.19205402851</v>
      </c>
      <c r="L3" s="131">
        <f>'1.11'!B22</f>
        <v>135835.34206867334</v>
      </c>
      <c r="M3" s="131">
        <f>'1.12'!B22</f>
        <v>135833.88244480634</v>
      </c>
      <c r="N3" s="130"/>
    </row>
    <row r="4" spans="1:14" x14ac:dyDescent="0.3">
      <c r="A4" s="130" t="s">
        <v>89</v>
      </c>
      <c r="B4" s="131">
        <f>'1.1'!C22</f>
        <v>16876.069680582354</v>
      </c>
      <c r="C4" s="131">
        <f>'1.2'!C22</f>
        <v>18268.024778438652</v>
      </c>
      <c r="D4" s="131">
        <f>'1.3'!C22</f>
        <v>18421.495074119535</v>
      </c>
      <c r="E4" s="131">
        <f>'1.4'!C22</f>
        <v>18462.294287128178</v>
      </c>
      <c r="F4" s="131">
        <f>'1.5'!C22</f>
        <v>18577.314522282253</v>
      </c>
      <c r="G4" s="131">
        <f>'1.6'!C22</f>
        <v>20273.762942807771</v>
      </c>
      <c r="H4" s="131">
        <f>'1.7'!C22</f>
        <v>21567.948843549559</v>
      </c>
      <c r="I4" s="131">
        <f>'1.8'!C22</f>
        <v>32145.410925483586</v>
      </c>
      <c r="J4" s="131">
        <f>'1.9'!C22</f>
        <v>32717.80762160783</v>
      </c>
      <c r="K4" s="131">
        <f>'1.10'!C22</f>
        <v>20075.978831302928</v>
      </c>
      <c r="L4" s="131">
        <f>'1.11'!C22</f>
        <v>21568.807242596395</v>
      </c>
      <c r="M4" s="131">
        <f>'1.12'!C22</f>
        <v>24243.113742457565</v>
      </c>
      <c r="N4" s="130"/>
    </row>
    <row r="5" spans="1:14" x14ac:dyDescent="0.3">
      <c r="A5" s="130" t="s">
        <v>62</v>
      </c>
      <c r="B5" s="131">
        <f>'1.1'!D22</f>
        <v>221628.59721759713</v>
      </c>
      <c r="C5" s="131">
        <f>'1.2'!D22</f>
        <v>222060.43662008742</v>
      </c>
      <c r="D5" s="131">
        <f>'1.3'!D22</f>
        <v>223811.47200132965</v>
      </c>
      <c r="E5" s="131">
        <f>'1.4'!D22</f>
        <v>229615.06180122815</v>
      </c>
      <c r="F5" s="131">
        <f>'1.5'!D22</f>
        <v>230566.45689383405</v>
      </c>
      <c r="G5" s="131">
        <f>'1.6'!D22</f>
        <v>230567.07384295861</v>
      </c>
      <c r="H5" s="131">
        <f>'1.7'!D22</f>
        <v>230567.76857940585</v>
      </c>
      <c r="I5" s="131">
        <f>'1.8'!D22</f>
        <v>240670.99792157189</v>
      </c>
      <c r="J5" s="131">
        <f>'1.9'!D22</f>
        <v>244933.18915952582</v>
      </c>
      <c r="K5" s="131">
        <f>'1.10'!D22</f>
        <v>262140.28784554312</v>
      </c>
      <c r="L5" s="131">
        <f>'1.11'!D22</f>
        <v>262383.05972002412</v>
      </c>
      <c r="M5" s="131">
        <f>'1.12'!D22</f>
        <v>264849.88643142744</v>
      </c>
      <c r="N5" s="130"/>
    </row>
    <row r="6" spans="1:14" x14ac:dyDescent="0.3">
      <c r="A6" s="130" t="s">
        <v>72</v>
      </c>
      <c r="B6" s="131">
        <f>'1.1'!E22</f>
        <v>2644.3664094604619</v>
      </c>
      <c r="C6" s="131">
        <f>'1.2'!E22</f>
        <v>2730.1987685432782</v>
      </c>
      <c r="D6" s="131">
        <f>'1.3'!E22</f>
        <v>2890.8816995354596</v>
      </c>
      <c r="E6" s="131">
        <f>'1.4'!E22</f>
        <v>2999.5344903109799</v>
      </c>
      <c r="F6" s="131">
        <f>'1.5'!E22</f>
        <v>3155.4589716260011</v>
      </c>
      <c r="G6" s="131">
        <f>'1.6'!E22</f>
        <v>3373.0919071798317</v>
      </c>
      <c r="H6" s="131">
        <f>'1.7'!E22</f>
        <v>3568.2264113064616</v>
      </c>
      <c r="I6" s="131">
        <f>'1.8'!E22</f>
        <v>3771.1961791941517</v>
      </c>
      <c r="J6" s="131">
        <f>'1.9'!E22</f>
        <v>3988.498306178722</v>
      </c>
      <c r="K6" s="131">
        <f>'1.10'!E22</f>
        <v>4168.1885893936633</v>
      </c>
      <c r="L6" s="131">
        <f>'1.11'!E22</f>
        <v>4440.0750848375283</v>
      </c>
      <c r="M6" s="131">
        <f>'1.12'!E22</f>
        <v>4669.4310380230236</v>
      </c>
      <c r="N6" s="130"/>
    </row>
    <row r="7" spans="1:14" x14ac:dyDescent="0.3">
      <c r="A7" s="130" t="s">
        <v>31</v>
      </c>
      <c r="B7" s="131">
        <f>'1.1'!F22</f>
        <v>9389.564156098113</v>
      </c>
      <c r="C7" s="131">
        <f>'1.2'!F22</f>
        <v>9390.1988288484608</v>
      </c>
      <c r="D7" s="131">
        <f>'1.3'!F22</f>
        <v>9310.2637087701332</v>
      </c>
      <c r="E7" s="131">
        <f>'1.4'!F22</f>
        <v>9478.6492750168181</v>
      </c>
      <c r="F7" s="131">
        <f>'1.5'!F22</f>
        <v>9383.2995821695968</v>
      </c>
      <c r="G7" s="131">
        <f>'1.6'!F22</f>
        <v>9174.886556240861</v>
      </c>
      <c r="H7" s="131">
        <f>'1.7'!F22</f>
        <v>9036.0464525153293</v>
      </c>
      <c r="I7" s="131">
        <f>'1.8'!F22</f>
        <v>9292.2099969122683</v>
      </c>
      <c r="J7" s="131">
        <f>'1.9'!F22</f>
        <v>9310.5654975870457</v>
      </c>
      <c r="K7" s="131">
        <f>'1.10'!F22</f>
        <v>9086.733889792722</v>
      </c>
      <c r="L7" s="131">
        <f>'1.11'!F22</f>
        <v>9994.9953200018899</v>
      </c>
      <c r="M7" s="131">
        <f>'1.12'!F22</f>
        <v>9968.0355926443353</v>
      </c>
      <c r="N7" s="130"/>
    </row>
    <row r="8" spans="1:14" x14ac:dyDescent="0.3">
      <c r="A8" s="130" t="s">
        <v>4</v>
      </c>
      <c r="B8" s="131">
        <f>'1.1'!G22</f>
        <v>1115.9897914134704</v>
      </c>
      <c r="C8" s="131">
        <f>'1.2'!G22</f>
        <v>1185.1679273245643</v>
      </c>
      <c r="D8" s="131">
        <f>'1.3'!G22</f>
        <v>1292.95391021307</v>
      </c>
      <c r="E8" s="131">
        <f>'1.4'!G22</f>
        <v>1358.5047184254311</v>
      </c>
      <c r="F8" s="131">
        <f>'1.5'!G22</f>
        <v>1427.2489698893651</v>
      </c>
      <c r="G8" s="131">
        <f>'1.6'!G22</f>
        <v>1542.0861475491038</v>
      </c>
      <c r="H8" s="131">
        <f>'1.7'!G22</f>
        <v>1626.9786343192859</v>
      </c>
      <c r="I8" s="131">
        <f>'1.8'!G22</f>
        <v>1688.4647585877631</v>
      </c>
      <c r="J8" s="131">
        <f>'1.9'!G22</f>
        <v>1805.6078912158061</v>
      </c>
      <c r="K8" s="131">
        <f>'1.10'!G22</f>
        <v>1923.8303429064827</v>
      </c>
      <c r="L8" s="131">
        <f>'1.11'!G22</f>
        <v>2052.2692036533376</v>
      </c>
      <c r="M8" s="131">
        <f>'1.12'!G22</f>
        <v>2123.2304877201091</v>
      </c>
      <c r="N8" s="130"/>
    </row>
    <row r="9" spans="1:14" x14ac:dyDescent="0.3">
      <c r="A9" s="130" t="s">
        <v>20</v>
      </c>
      <c r="B9" s="131">
        <f>'1.1'!H22</f>
        <v>0</v>
      </c>
      <c r="C9" s="131">
        <f>'1.2'!H22</f>
        <v>0</v>
      </c>
      <c r="D9" s="131">
        <f>'1.3'!H22</f>
        <v>0</v>
      </c>
      <c r="E9" s="131">
        <f>'1.4'!H22</f>
        <v>0</v>
      </c>
      <c r="F9" s="131">
        <f>'1.5'!H22</f>
        <v>0</v>
      </c>
      <c r="G9" s="131">
        <f>'1.6'!H22</f>
        <v>0</v>
      </c>
      <c r="H9" s="131">
        <f>'1.7'!H22</f>
        <v>0</v>
      </c>
      <c r="I9" s="131">
        <f>'1.8'!H22</f>
        <v>0</v>
      </c>
      <c r="J9" s="131">
        <f>'1.9'!H22</f>
        <v>0</v>
      </c>
      <c r="K9" s="131">
        <f>'1.10'!H22</f>
        <v>0</v>
      </c>
      <c r="L9" s="131">
        <f>'1.11'!H22</f>
        <v>0</v>
      </c>
      <c r="M9" s="131">
        <f>'1.12'!H22</f>
        <v>0</v>
      </c>
      <c r="N9" s="130"/>
    </row>
    <row r="10" spans="1:14" x14ac:dyDescent="0.3">
      <c r="A10" s="130" t="s">
        <v>5</v>
      </c>
      <c r="B10" s="131">
        <f>'1.1'!I22</f>
        <v>194082.99157818913</v>
      </c>
      <c r="C10" s="131">
        <f>'1.2'!I22</f>
        <v>195067.53594779782</v>
      </c>
      <c r="D10" s="131">
        <f>'1.3'!I22</f>
        <v>196129.30603979953</v>
      </c>
      <c r="E10" s="131">
        <f>'1.4'!I22</f>
        <v>199218.95924038845</v>
      </c>
      <c r="F10" s="131">
        <f>'1.5'!I22</f>
        <v>199839.80498313109</v>
      </c>
      <c r="G10" s="131">
        <f>'1.6'!I22</f>
        <v>200767.25892273529</v>
      </c>
      <c r="H10" s="131">
        <f>'1.7'!I22</f>
        <v>201509.52439205817</v>
      </c>
      <c r="I10" s="131">
        <f>'1.8'!I22</f>
        <v>212182.41184396198</v>
      </c>
      <c r="J10" s="131">
        <f>'1.9'!I22</f>
        <v>214797.87886544716</v>
      </c>
      <c r="K10" s="131">
        <f>'1.10'!I22</f>
        <v>216979.12189222351</v>
      </c>
      <c r="L10" s="131">
        <f>'1.11'!I22</f>
        <v>218583.02673201141</v>
      </c>
      <c r="M10" s="131">
        <f>'1.12'!I22</f>
        <v>221339.49688914802</v>
      </c>
      <c r="N10" s="130"/>
    </row>
    <row r="11" spans="1:14" x14ac:dyDescent="0.3">
      <c r="A11" s="130" t="s">
        <v>10</v>
      </c>
      <c r="B11" s="131">
        <f>'1.1'!J22</f>
        <v>581572.44719243795</v>
      </c>
      <c r="C11" s="131">
        <f>'1.2'!J22</f>
        <v>584547.1807251143</v>
      </c>
      <c r="D11" s="131">
        <f>'1.3'!J22</f>
        <v>587724.16650856764</v>
      </c>
      <c r="E11" s="131">
        <f>'1.4'!J22</f>
        <v>597003.77565365063</v>
      </c>
      <c r="F11" s="131">
        <f>'1.5'!J22</f>
        <v>598870.50237862044</v>
      </c>
      <c r="G11" s="131">
        <f>'1.6'!J22</f>
        <v>601619.02468546527</v>
      </c>
      <c r="H11" s="131">
        <f>'1.7'!J22</f>
        <v>603812.49726312445</v>
      </c>
      <c r="I11" s="131">
        <f>'1.8'!J22</f>
        <v>635745.80572901526</v>
      </c>
      <c r="J11" s="131">
        <f>'1.9'!J22</f>
        <v>643564.6573346965</v>
      </c>
      <c r="K11" s="131">
        <f>'1.10'!J22</f>
        <v>650108.33344519103</v>
      </c>
      <c r="L11" s="131">
        <f>'1.11'!J22</f>
        <v>654857.57537179801</v>
      </c>
      <c r="M11" s="131">
        <f>'1.12'!J22</f>
        <v>663027.07662622689</v>
      </c>
      <c r="N11" s="130"/>
    </row>
    <row r="12" spans="1:14" x14ac:dyDescent="0.3">
      <c r="A12" s="130"/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</row>
    <row r="13" spans="1:14" x14ac:dyDescent="0.3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</row>
    <row r="14" spans="1:14" x14ac:dyDescent="0.3">
      <c r="A14" s="130"/>
      <c r="B14" s="130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</row>
    <row r="15" spans="1:14" x14ac:dyDescent="0.3">
      <c r="A15" s="130"/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</row>
    <row r="16" spans="1:14" x14ac:dyDescent="0.3">
      <c r="A16" s="130" t="s">
        <v>92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</row>
    <row r="17" spans="1:17" x14ac:dyDescent="0.3">
      <c r="A17" s="133" t="s">
        <v>90</v>
      </c>
      <c r="B17" s="133">
        <v>2010</v>
      </c>
      <c r="C17" s="133">
        <v>2011</v>
      </c>
      <c r="D17" s="133">
        <v>2012</v>
      </c>
      <c r="E17" s="133">
        <v>2013</v>
      </c>
      <c r="F17" s="133">
        <v>2014</v>
      </c>
      <c r="G17" s="133">
        <v>2015</v>
      </c>
      <c r="H17" s="133">
        <v>2016</v>
      </c>
      <c r="I17" s="133">
        <v>2017</v>
      </c>
      <c r="J17" s="133">
        <v>2018</v>
      </c>
      <c r="K17" s="133">
        <v>2019</v>
      </c>
      <c r="L17" s="133">
        <v>2020</v>
      </c>
      <c r="M17" s="133">
        <v>2021</v>
      </c>
      <c r="N17" s="130"/>
      <c r="O17" t="s">
        <v>10</v>
      </c>
      <c r="P17" t="s">
        <v>93</v>
      </c>
      <c r="Q17" t="s">
        <v>104</v>
      </c>
    </row>
    <row r="18" spans="1:17" x14ac:dyDescent="0.3">
      <c r="A18" s="130" t="s">
        <v>88</v>
      </c>
      <c r="B18" s="131">
        <f>'1.1'!B43</f>
        <v>135834.86835909716</v>
      </c>
      <c r="C18" s="131">
        <f>'1.2'!B43</f>
        <v>135845.61785407411</v>
      </c>
      <c r="D18" s="131">
        <f>'1.3'!B43</f>
        <v>135867.79407480016</v>
      </c>
      <c r="E18" s="131">
        <f>'1.4'!B43</f>
        <v>135870.77184115266</v>
      </c>
      <c r="F18" s="131">
        <f>'1.5'!B43</f>
        <v>135920.91845568811</v>
      </c>
      <c r="G18" s="131">
        <f>'1.6'!B43</f>
        <v>135920.86436599382</v>
      </c>
      <c r="H18" s="131">
        <f>'1.7'!B43</f>
        <v>135936.0039499698</v>
      </c>
      <c r="I18" s="131">
        <f>'1.8'!B43</f>
        <v>135995.11410330364</v>
      </c>
      <c r="J18" s="131">
        <f>'1.9'!B43</f>
        <v>136011.10999313416</v>
      </c>
      <c r="K18" s="131">
        <f>'1.10'!B43</f>
        <v>135734.19205402851</v>
      </c>
      <c r="L18" s="131">
        <f>'1.11'!B43</f>
        <v>135835.34206867334</v>
      </c>
      <c r="M18" s="131">
        <f>'1.12'!B43</f>
        <v>135833.88244480634</v>
      </c>
      <c r="N18" s="130"/>
      <c r="O18" s="129">
        <f>SUM(B18:M18)</f>
        <v>1630606.4795647219</v>
      </c>
      <c r="P18" s="129">
        <f>AVERAGE(B18:M18)</f>
        <v>135883.87329706017</v>
      </c>
      <c r="Q18" s="134">
        <f>O18/$O$26</f>
        <v>0.22027920611068794</v>
      </c>
    </row>
    <row r="19" spans="1:17" x14ac:dyDescent="0.3">
      <c r="A19" s="130" t="s">
        <v>89</v>
      </c>
      <c r="B19" s="131">
        <f>'1.1'!C43</f>
        <v>16876.069680582354</v>
      </c>
      <c r="C19" s="131">
        <f>'1.2'!C43</f>
        <v>18268.024778438652</v>
      </c>
      <c r="D19" s="131">
        <f>'1.3'!C43</f>
        <v>18421.495074119535</v>
      </c>
      <c r="E19" s="131">
        <f>'1.4'!C43</f>
        <v>18462.294287128178</v>
      </c>
      <c r="F19" s="131">
        <f>'1.5'!C43</f>
        <v>18577.314522282253</v>
      </c>
      <c r="G19" s="131">
        <f>'1.6'!C43</f>
        <v>20273.762942807771</v>
      </c>
      <c r="H19" s="131">
        <f>'1.7'!C43</f>
        <v>21567.948843549562</v>
      </c>
      <c r="I19" s="131">
        <f>'1.8'!C43</f>
        <v>32145.410925483586</v>
      </c>
      <c r="J19" s="131">
        <f>'1.9'!C43</f>
        <v>32717.807621607826</v>
      </c>
      <c r="K19" s="131">
        <f>'1.10'!C43</f>
        <v>20075.978831302928</v>
      </c>
      <c r="L19" s="131">
        <f>'1.11'!C43</f>
        <v>21568.807242596398</v>
      </c>
      <c r="M19" s="131">
        <f>'1.12'!C43</f>
        <v>24243.113742457565</v>
      </c>
      <c r="N19" s="130"/>
      <c r="O19" s="129">
        <f t="shared" ref="O19:O26" si="0">SUM(B19:M19)</f>
        <v>263198.02849235659</v>
      </c>
      <c r="P19" s="129">
        <f t="shared" ref="P19:P25" si="1">AVERAGE(B19:M19)</f>
        <v>21933.169041029716</v>
      </c>
      <c r="Q19" s="134">
        <f t="shared" ref="Q19:Q25" si="2">O19/$O$26</f>
        <v>3.5555514768757124E-2</v>
      </c>
    </row>
    <row r="20" spans="1:17" x14ac:dyDescent="0.3">
      <c r="A20" s="130" t="s">
        <v>62</v>
      </c>
      <c r="B20" s="131">
        <f>'1.1'!D43</f>
        <v>221628.59721759713</v>
      </c>
      <c r="C20" s="131">
        <f>'1.2'!D43</f>
        <v>222060.43662008742</v>
      </c>
      <c r="D20" s="131">
        <f>'1.3'!D43</f>
        <v>223811.47200132965</v>
      </c>
      <c r="E20" s="131">
        <f>'1.4'!D43</f>
        <v>229615.06180122815</v>
      </c>
      <c r="F20" s="131">
        <f>'1.5'!D43</f>
        <v>230566.45689383405</v>
      </c>
      <c r="G20" s="131">
        <f>'1.6'!D43</f>
        <v>230567.07384295861</v>
      </c>
      <c r="H20" s="131">
        <f>'1.7'!D43</f>
        <v>230567.76857940585</v>
      </c>
      <c r="I20" s="131">
        <f>'1.8'!D43</f>
        <v>240670.99792157189</v>
      </c>
      <c r="J20" s="131">
        <f>'1.9'!D43</f>
        <v>244933.18915952582</v>
      </c>
      <c r="K20" s="131">
        <f>'1.10'!D43</f>
        <v>262140.28784554312</v>
      </c>
      <c r="L20" s="131">
        <f>'1.11'!D43</f>
        <v>262383.05972002412</v>
      </c>
      <c r="M20" s="131">
        <f>'1.12'!D43</f>
        <v>264849.88643142744</v>
      </c>
      <c r="N20" s="130"/>
      <c r="O20" s="129">
        <f t="shared" si="0"/>
        <v>2863794.2880345332</v>
      </c>
      <c r="P20" s="129">
        <f t="shared" si="1"/>
        <v>238649.52400287776</v>
      </c>
      <c r="Q20" s="134">
        <f t="shared" si="2"/>
        <v>0.38687098336624187</v>
      </c>
    </row>
    <row r="21" spans="1:17" x14ac:dyDescent="0.3">
      <c r="A21" s="130" t="s">
        <v>72</v>
      </c>
      <c r="B21" s="131">
        <f>'1.1'!E43</f>
        <v>2644.3664094604619</v>
      </c>
      <c r="C21" s="131">
        <f>'1.2'!E43</f>
        <v>2730.1987685432787</v>
      </c>
      <c r="D21" s="131">
        <f>'1.3'!E43</f>
        <v>2890.8816995354596</v>
      </c>
      <c r="E21" s="131">
        <f>'1.4'!E43</f>
        <v>2999.5344903109794</v>
      </c>
      <c r="F21" s="131">
        <f>'1.5'!E43</f>
        <v>3155.4589716260011</v>
      </c>
      <c r="G21" s="131">
        <f>'1.6'!E43</f>
        <v>3373.0919071798317</v>
      </c>
      <c r="H21" s="131">
        <f>'1.7'!E43</f>
        <v>3568.2264113064616</v>
      </c>
      <c r="I21" s="131">
        <f>'1.8'!E43</f>
        <v>3771.1961791941517</v>
      </c>
      <c r="J21" s="131">
        <f>'1.9'!E43</f>
        <v>3988.4983061787216</v>
      </c>
      <c r="K21" s="131">
        <f>'1.10'!E43</f>
        <v>4168.1885893936633</v>
      </c>
      <c r="L21" s="131">
        <f>'1.11'!E43</f>
        <v>4440.0750848375274</v>
      </c>
      <c r="M21" s="131">
        <f>'1.12'!E43</f>
        <v>4669.4310380230245</v>
      </c>
      <c r="N21" s="130"/>
      <c r="O21" s="129">
        <f t="shared" si="0"/>
        <v>42399.147855589559</v>
      </c>
      <c r="P21" s="129">
        <f t="shared" si="1"/>
        <v>3533.2623212991298</v>
      </c>
      <c r="Q21" s="134">
        <f t="shared" si="2"/>
        <v>5.7277158814504981E-3</v>
      </c>
    </row>
    <row r="22" spans="1:17" x14ac:dyDescent="0.3">
      <c r="A22" s="130" t="s">
        <v>31</v>
      </c>
      <c r="B22" s="131">
        <f>'1.1'!F43</f>
        <v>9389.564156098113</v>
      </c>
      <c r="C22" s="131">
        <f>'1.2'!F43</f>
        <v>9390.1988288484608</v>
      </c>
      <c r="D22" s="131">
        <f>'1.3'!F43</f>
        <v>9310.2637087701314</v>
      </c>
      <c r="E22" s="131">
        <f>'1.4'!F43</f>
        <v>9478.64927501682</v>
      </c>
      <c r="F22" s="131">
        <f>'1.5'!F43</f>
        <v>9383.2995821695968</v>
      </c>
      <c r="G22" s="131">
        <f>'1.6'!F43</f>
        <v>9174.886556240861</v>
      </c>
      <c r="H22" s="131">
        <f>'1.7'!F43</f>
        <v>9036.0464525153293</v>
      </c>
      <c r="I22" s="131">
        <f>'1.8'!F43</f>
        <v>9292.2099969122683</v>
      </c>
      <c r="J22" s="131">
        <f>'1.9'!F43</f>
        <v>9310.5654975870457</v>
      </c>
      <c r="K22" s="131">
        <f>'1.10'!F43</f>
        <v>9086.733889792722</v>
      </c>
      <c r="L22" s="131">
        <f>'1.11'!F43</f>
        <v>9994.9953200018899</v>
      </c>
      <c r="M22" s="131">
        <f>'1.12'!F43</f>
        <v>9968.0355926443353</v>
      </c>
      <c r="N22" s="130"/>
      <c r="O22" s="129">
        <f t="shared" si="0"/>
        <v>112815.44885659756</v>
      </c>
      <c r="P22" s="129">
        <f t="shared" si="1"/>
        <v>9401.2874047164642</v>
      </c>
      <c r="Q22" s="134">
        <f t="shared" si="2"/>
        <v>1.5240278891683289E-2</v>
      </c>
    </row>
    <row r="23" spans="1:17" x14ac:dyDescent="0.3">
      <c r="A23" s="130" t="s">
        <v>4</v>
      </c>
      <c r="B23" s="131">
        <f>'1.1'!G43</f>
        <v>1115.9897914134704</v>
      </c>
      <c r="C23" s="131">
        <f>'1.2'!G43</f>
        <v>1185.1679273245643</v>
      </c>
      <c r="D23" s="131">
        <f>'1.3'!G43</f>
        <v>1292.95391021307</v>
      </c>
      <c r="E23" s="131">
        <f>'1.4'!G43</f>
        <v>1358.5047184254311</v>
      </c>
      <c r="F23" s="131">
        <f>'1.5'!G43</f>
        <v>1427.2489698893651</v>
      </c>
      <c r="G23" s="131">
        <f>'1.6'!G43</f>
        <v>1542.0861475491038</v>
      </c>
      <c r="H23" s="131">
        <f>'1.7'!G43</f>
        <v>1626.9786343192859</v>
      </c>
      <c r="I23" s="131">
        <f>'1.8'!G43</f>
        <v>1688.4647585877631</v>
      </c>
      <c r="J23" s="131">
        <f>'1.9'!G43</f>
        <v>1805.6078912158061</v>
      </c>
      <c r="K23" s="131">
        <f>'1.10'!G43</f>
        <v>1923.8303429064827</v>
      </c>
      <c r="L23" s="131">
        <f>'1.11'!G43</f>
        <v>2052.2692036533376</v>
      </c>
      <c r="M23" s="131">
        <f>'1.12'!G43</f>
        <v>2123.2304877201091</v>
      </c>
      <c r="N23" s="130"/>
      <c r="O23" s="129">
        <f t="shared" si="0"/>
        <v>19142.332783217789</v>
      </c>
      <c r="P23" s="129">
        <f t="shared" si="1"/>
        <v>1595.1943986014824</v>
      </c>
      <c r="Q23" s="134">
        <f t="shared" si="2"/>
        <v>2.5859445068067036E-3</v>
      </c>
    </row>
    <row r="24" spans="1:17" x14ac:dyDescent="0.3">
      <c r="A24" s="130" t="s">
        <v>20</v>
      </c>
      <c r="B24" s="131">
        <f>'1.1'!H43</f>
        <v>1033.0883616698829</v>
      </c>
      <c r="C24" s="131">
        <f>'1.2'!H43</f>
        <v>1117.0829734126382</v>
      </c>
      <c r="D24" s="131">
        <f>'1.3'!H43</f>
        <v>1126.1394088943434</v>
      </c>
      <c r="E24" s="131">
        <f>'1.4'!H43</f>
        <v>1128.9647432841812</v>
      </c>
      <c r="F24" s="131">
        <f>'1.5'!H43</f>
        <v>1138.6715426738701</v>
      </c>
      <c r="G24" s="131">
        <f>'1.6'!H43</f>
        <v>1241.1699874127717</v>
      </c>
      <c r="H24" s="131">
        <f>'1.7'!H43</f>
        <v>1320.3237165001865</v>
      </c>
      <c r="I24" s="131">
        <f>'1.8'!H43</f>
        <v>1955.3485110580295</v>
      </c>
      <c r="J24" s="131">
        <f>'1.9'!H43</f>
        <v>1991.2430486409394</v>
      </c>
      <c r="K24" s="131">
        <f>'1.10'!H43</f>
        <v>1232.4565968392308</v>
      </c>
      <c r="L24" s="131">
        <f>'1.11'!H43</f>
        <v>1321.2800469182876</v>
      </c>
      <c r="M24" s="131">
        <f>'1.12'!H43</f>
        <v>1482.4241383077078</v>
      </c>
      <c r="N24" s="130"/>
      <c r="O24" s="129">
        <f t="shared" si="0"/>
        <v>16088.193075612069</v>
      </c>
      <c r="P24" s="129">
        <f t="shared" si="1"/>
        <v>1340.6827563010058</v>
      </c>
      <c r="Q24" s="134">
        <f t="shared" si="2"/>
        <v>2.1733596933806551E-3</v>
      </c>
    </row>
    <row r="25" spans="1:17" x14ac:dyDescent="0.3">
      <c r="A25" s="130" t="s">
        <v>21</v>
      </c>
      <c r="B25" s="131">
        <f>'1.1'!I43</f>
        <v>193049.90321651928</v>
      </c>
      <c r="C25" s="131">
        <f>'1.2'!I43</f>
        <v>193950.45297438523</v>
      </c>
      <c r="D25" s="131">
        <f>'1.3'!I43</f>
        <v>195003.16663090524</v>
      </c>
      <c r="E25" s="131">
        <f>'1.4'!I43</f>
        <v>198089.99449710429</v>
      </c>
      <c r="F25" s="131">
        <f>'1.5'!I43</f>
        <v>198701.13344045723</v>
      </c>
      <c r="G25" s="131">
        <f>'1.6'!I43</f>
        <v>199526.08893532251</v>
      </c>
      <c r="H25" s="131">
        <f>'1.7'!I43</f>
        <v>200189.20067555801</v>
      </c>
      <c r="I25" s="131">
        <f>'1.8'!I43</f>
        <v>210227.06333290396</v>
      </c>
      <c r="J25" s="131">
        <f>'1.9'!I43</f>
        <v>212806.63581680623</v>
      </c>
      <c r="K25" s="131">
        <f>'1.10'!I43</f>
        <v>215746.66529538427</v>
      </c>
      <c r="L25" s="131">
        <f>'1.11'!I43</f>
        <v>217261.74668509315</v>
      </c>
      <c r="M25" s="131">
        <f>'1.12'!I43</f>
        <v>219857.07275084031</v>
      </c>
      <c r="N25" s="130"/>
      <c r="O25" s="129">
        <f t="shared" si="0"/>
        <v>2454409.12425128</v>
      </c>
      <c r="P25" s="129">
        <f t="shared" si="1"/>
        <v>204534.09368760666</v>
      </c>
      <c r="Q25" s="134">
        <f t="shared" si="2"/>
        <v>0.33156699678099194</v>
      </c>
    </row>
    <row r="26" spans="1:17" x14ac:dyDescent="0.3">
      <c r="A26" s="132" t="s">
        <v>10</v>
      </c>
      <c r="B26" s="136">
        <f>'1.1'!J43</f>
        <v>581572.44719243795</v>
      </c>
      <c r="C26" s="136">
        <f>'1.2'!J43</f>
        <v>584547.1807251143</v>
      </c>
      <c r="D26" s="136">
        <f>'1.3'!J43</f>
        <v>587724.16650856764</v>
      </c>
      <c r="E26" s="136">
        <f>'1.4'!J43</f>
        <v>597003.77565365075</v>
      </c>
      <c r="F26" s="136">
        <f>'1.5'!J43</f>
        <v>598870.50237862044</v>
      </c>
      <c r="G26" s="136">
        <f>'1.6'!J43</f>
        <v>601619.02468546527</v>
      </c>
      <c r="H26" s="136">
        <f>'1.7'!J43</f>
        <v>603812.49726312445</v>
      </c>
      <c r="I26" s="136">
        <f>'1.8'!J43</f>
        <v>635745.80572901526</v>
      </c>
      <c r="J26" s="136">
        <f>'1.9'!J43</f>
        <v>643564.6573346965</v>
      </c>
      <c r="K26" s="136">
        <f>'1.10'!J43</f>
        <v>650108.33344519092</v>
      </c>
      <c r="L26" s="136">
        <f>'1.11'!J43</f>
        <v>654857.57537179801</v>
      </c>
      <c r="M26" s="136">
        <f>'1.12'!J43</f>
        <v>663027.07662622677</v>
      </c>
      <c r="N26" s="130"/>
      <c r="O26" s="129">
        <f t="shared" si="0"/>
        <v>7402453.0429139081</v>
      </c>
      <c r="Q26" s="135"/>
    </row>
    <row r="27" spans="1:17" x14ac:dyDescent="0.3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</row>
    <row r="29" spans="1:17" x14ac:dyDescent="0.3">
      <c r="A29" t="s">
        <v>95</v>
      </c>
    </row>
    <row r="30" spans="1:17" x14ac:dyDescent="0.3">
      <c r="A30" s="133" t="s">
        <v>90</v>
      </c>
      <c r="B30" s="133">
        <v>2010</v>
      </c>
      <c r="C30" s="133">
        <v>2011</v>
      </c>
      <c r="D30" s="133">
        <v>2012</v>
      </c>
      <c r="E30" s="133">
        <v>2013</v>
      </c>
      <c r="F30" s="133">
        <v>2014</v>
      </c>
      <c r="G30" s="133">
        <v>2015</v>
      </c>
      <c r="H30" s="133">
        <v>2016</v>
      </c>
      <c r="I30" s="133">
        <v>2017</v>
      </c>
      <c r="J30" s="133">
        <v>2018</v>
      </c>
      <c r="K30" s="133">
        <v>2019</v>
      </c>
      <c r="L30" s="133">
        <v>2020</v>
      </c>
      <c r="M30" s="133">
        <v>2021</v>
      </c>
      <c r="O30" t="s">
        <v>101</v>
      </c>
    </row>
    <row r="31" spans="1:17" x14ac:dyDescent="0.3">
      <c r="A31" s="130" t="s">
        <v>88</v>
      </c>
      <c r="B31" s="131">
        <f>'2.1 to 2.12'!B8</f>
        <v>1573.3905170403755</v>
      </c>
      <c r="C31" s="131">
        <f>'2.1 to 2.12'!B18</f>
        <v>1786.7659619160993</v>
      </c>
      <c r="D31" s="131">
        <f>'2.1 to 2.12'!B28</f>
        <v>2035.1373677560634</v>
      </c>
      <c r="E31" s="131">
        <f>'2.1 to 2.12'!B38</f>
        <v>2213.6762085523728</v>
      </c>
      <c r="F31" s="131">
        <f>'2.1 to 2.12'!B48</f>
        <v>2469.2342624303474</v>
      </c>
      <c r="G31" s="131">
        <f>'2.1 to 2.12'!B58</f>
        <v>2507.0796823210153</v>
      </c>
      <c r="H31" s="131">
        <f>'2.1 to 2.12'!B68</f>
        <v>2577.2796503805371</v>
      </c>
      <c r="I31" s="131">
        <f>'2.1 to 2.12'!B78</f>
        <v>2773.7562401332625</v>
      </c>
      <c r="J31" s="131">
        <f>'2.1 to 2.12'!B88</f>
        <v>3118.8680874342895</v>
      </c>
      <c r="K31" s="131">
        <f>'2.1 to 2.12'!B98</f>
        <v>3037.7982402447847</v>
      </c>
      <c r="L31" s="131">
        <f>'2.1 to 2.12'!B108</f>
        <v>3571.5150352826245</v>
      </c>
      <c r="M31" s="131">
        <f>'2.1 to 2.12'!B118</f>
        <v>3633.5442825499845</v>
      </c>
      <c r="O31" s="129">
        <f>AVERAGE(B31:M31)</f>
        <v>2608.1704613368129</v>
      </c>
    </row>
    <row r="32" spans="1:17" x14ac:dyDescent="0.3">
      <c r="A32" s="130" t="s">
        <v>89</v>
      </c>
      <c r="B32" s="131">
        <f>'2.1 to 2.12'!C8</f>
        <v>23126.02226923361</v>
      </c>
      <c r="C32" s="131">
        <f>'2.1 to 2.12'!C18</f>
        <v>24984.863866862288</v>
      </c>
      <c r="D32" s="131">
        <f>'2.1 to 2.12'!C28</f>
        <v>27723.716612526485</v>
      </c>
      <c r="E32" s="131">
        <f>'2.1 to 2.12'!C38</f>
        <v>28526.769572041303</v>
      </c>
      <c r="F32" s="131">
        <f>'2.1 to 2.12'!C48</f>
        <v>32046.181716896925</v>
      </c>
      <c r="G32" s="131">
        <f>'2.1 to 2.12'!C58</f>
        <v>33807.21462377</v>
      </c>
      <c r="H32" s="131">
        <f>'2.1 to 2.12'!C68</f>
        <v>36260.229395356539</v>
      </c>
      <c r="I32" s="131">
        <f>'2.1 to 2.12'!C78</f>
        <v>37334.642203882562</v>
      </c>
      <c r="J32" s="131">
        <f>'2.1 to 2.12'!C88</f>
        <v>41215.36925868682</v>
      </c>
      <c r="K32" s="131">
        <f>'2.1 to 2.12'!C98</f>
        <v>44239.395174611665</v>
      </c>
      <c r="L32" s="131">
        <f>'2.1 to 2.12'!C108</f>
        <v>43672.206395132431</v>
      </c>
      <c r="M32" s="131">
        <f>'2.1 to 2.12'!C118</f>
        <v>44722.176029972645</v>
      </c>
      <c r="O32" s="129">
        <f>AVERAGE(B32:M32)</f>
        <v>34804.898926581111</v>
      </c>
    </row>
    <row r="33" spans="1:17" x14ac:dyDescent="0.3">
      <c r="A33" s="130" t="s">
        <v>62</v>
      </c>
      <c r="B33" s="131">
        <f>'2.1 to 2.12'!D8</f>
        <v>851.6496819748495</v>
      </c>
      <c r="C33" s="131">
        <f>'2.1 to 2.12'!D18</f>
        <v>887.72932371532318</v>
      </c>
      <c r="D33" s="131">
        <f>'2.1 to 2.12'!D28</f>
        <v>1074.8179611273372</v>
      </c>
      <c r="E33" s="131">
        <f>'2.1 to 2.12'!D38</f>
        <v>1160.3160607889533</v>
      </c>
      <c r="F33" s="131">
        <f>'2.1 to 2.12'!D48</f>
        <v>1240.4929231711949</v>
      </c>
      <c r="G33" s="131">
        <f>'2.1 to 2.12'!D58</f>
        <v>1321.5264980685181</v>
      </c>
      <c r="H33" s="131">
        <f>'2.1 to 2.12'!D68</f>
        <v>1393.8580736869937</v>
      </c>
      <c r="I33" s="131">
        <f>'2.1 to 2.12'!D78</f>
        <v>1446.9990971149512</v>
      </c>
      <c r="J33" s="131">
        <f>'2.1 to 2.12'!D88</f>
        <v>1682.8024086853711</v>
      </c>
      <c r="K33" s="131">
        <f>'2.1 to 2.12'!D98</f>
        <v>1914.5640942736238</v>
      </c>
      <c r="L33" s="131">
        <f>'2.1 to 2.12'!D108</f>
        <v>1987.5724481575644</v>
      </c>
      <c r="M33" s="131">
        <f>'2.1 to 2.12'!D118</f>
        <v>1992.4624915602719</v>
      </c>
      <c r="O33" s="129">
        <f>AVERAGE(B33:M33)</f>
        <v>1412.8992551937461</v>
      </c>
    </row>
    <row r="34" spans="1:17" x14ac:dyDescent="0.3">
      <c r="A34" s="130" t="s">
        <v>3</v>
      </c>
      <c r="B34" s="131">
        <f>'2.1 to 2.12'!E8</f>
        <v>122.89923657135807</v>
      </c>
      <c r="C34" s="131">
        <f>'2.1 to 2.12'!E18</f>
        <v>138.01235614421566</v>
      </c>
      <c r="D34" s="131">
        <f>'2.1 to 2.12'!E28</f>
        <v>164.7031674638632</v>
      </c>
      <c r="E34" s="131">
        <f>'2.1 to 2.12'!E38</f>
        <v>170.92818334980441</v>
      </c>
      <c r="F34" s="131">
        <f>'2.1 to 2.12'!E48</f>
        <v>177.67033322784937</v>
      </c>
      <c r="G34" s="131">
        <f>'2.1 to 2.12'!E58</f>
        <v>193.85050405934439</v>
      </c>
      <c r="H34" s="131">
        <f>'2.1 to 2.12'!E68</f>
        <v>199.30165712170378</v>
      </c>
      <c r="I34" s="131">
        <f>'2.1 to 2.12'!E78</f>
        <v>199.58815006401244</v>
      </c>
      <c r="J34" s="131">
        <f>'2.1 to 2.12'!E88</f>
        <v>212.47804453737032</v>
      </c>
      <c r="K34" s="131">
        <f>'2.1 to 2.12'!E98</f>
        <v>239.6597860228855</v>
      </c>
      <c r="L34" s="131">
        <f>'2.1 to 2.12'!E108</f>
        <v>281.85340453304485</v>
      </c>
      <c r="M34" s="131">
        <f>'2.1 to 2.12'!E118</f>
        <v>271.87307217415116</v>
      </c>
      <c r="O34" s="129">
        <f>AVERAGE(B34:M34)</f>
        <v>197.7348246058003</v>
      </c>
    </row>
    <row r="35" spans="1:17" x14ac:dyDescent="0.3">
      <c r="A35" s="130" t="s">
        <v>31</v>
      </c>
      <c r="B35" s="131">
        <f>'2.1 to 2.12'!F8</f>
        <v>15049.469490349797</v>
      </c>
      <c r="C35" s="131">
        <f>'2.1 to 2.12'!F18</f>
        <v>16680.150029256234</v>
      </c>
      <c r="D35" s="131">
        <f>'2.1 to 2.12'!F28</f>
        <v>19229.811404688171</v>
      </c>
      <c r="E35" s="131">
        <f>'2.1 to 2.12'!F38</f>
        <v>20735.82926851989</v>
      </c>
      <c r="F35" s="131">
        <f>'2.1 to 2.12'!F48</f>
        <v>22079.286848800759</v>
      </c>
      <c r="G35" s="131">
        <f>'2.1 to 2.12'!F58</f>
        <v>24354.999909659695</v>
      </c>
      <c r="H35" s="131">
        <f>'2.1 to 2.12'!F68</f>
        <v>26203.110794847202</v>
      </c>
      <c r="I35" s="131">
        <f>'2.1 to 2.12'!F78</f>
        <v>27779.314471678332</v>
      </c>
      <c r="J35" s="131">
        <f>'2.1 to 2.12'!F88</f>
        <v>29866.264227260737</v>
      </c>
      <c r="K35" s="131">
        <f>'2.1 to 2.12'!F98</f>
        <v>33786.22793145536</v>
      </c>
      <c r="L35" s="131">
        <f>'2.1 to 2.12'!F108</f>
        <v>35168.9416420864</v>
      </c>
      <c r="M35" s="131">
        <f>'2.1 to 2.12'!F118</f>
        <v>35916.858762361298</v>
      </c>
      <c r="O35" s="129">
        <f>AVERAGE(B35:M35)</f>
        <v>25570.855398413652</v>
      </c>
    </row>
    <row r="36" spans="1:17" ht="13.8" customHeight="1" x14ac:dyDescent="0.3">
      <c r="A36" s="130" t="s">
        <v>4</v>
      </c>
      <c r="B36" s="131">
        <f>'2.1 to 2.12'!H8</f>
        <v>24770.864546799865</v>
      </c>
      <c r="C36" s="131">
        <f>'2.1 to 2.12'!G18</f>
        <v>44477.521537894165</v>
      </c>
      <c r="D36" s="131">
        <f>'2.1 to 2.12'!G28</f>
        <v>50228.186513561915</v>
      </c>
      <c r="E36" s="131">
        <f>'2.1 to 2.12'!G38</f>
        <v>52807.519293252328</v>
      </c>
      <c r="F36" s="131">
        <f>'2.1 to 2.12'!G48</f>
        <v>58012.866084527072</v>
      </c>
      <c r="G36" s="131">
        <f>'2.1 to 2.12'!G58</f>
        <v>62184.671217878575</v>
      </c>
      <c r="H36" s="131">
        <f>'2.1 to 2.12'!G68</f>
        <v>66633.779571392966</v>
      </c>
      <c r="I36" s="131">
        <f>'2.1 to 2.12'!G78</f>
        <v>69534.300162873114</v>
      </c>
      <c r="J36" s="131">
        <f>'2.1 to 2.12'!G88</f>
        <v>76095.782026604589</v>
      </c>
      <c r="K36" s="131">
        <f>'2.1 to 2.12'!G98</f>
        <v>83217.645226608322</v>
      </c>
      <c r="L36" s="131">
        <f>'2.1 to 2.12'!G108</f>
        <v>84682.088925192074</v>
      </c>
      <c r="M36" s="131">
        <f>'2.1 to 2.12'!G118</f>
        <v>86536.914638618357</v>
      </c>
      <c r="O36" s="129">
        <f>AVERAGE(B36:M36)</f>
        <v>63265.178312100288</v>
      </c>
    </row>
    <row r="37" spans="1:17" x14ac:dyDescent="0.3">
      <c r="A37" s="130" t="s">
        <v>10</v>
      </c>
      <c r="B37" s="131">
        <f>SUM(B31:B36)</f>
        <v>65494.29574196985</v>
      </c>
      <c r="C37" s="131">
        <f t="shared" ref="C37:M37" si="3">SUM(C31:C36)</f>
        <v>88955.04307578833</v>
      </c>
      <c r="D37" s="131">
        <f t="shared" si="3"/>
        <v>100456.37302712383</v>
      </c>
      <c r="E37" s="131">
        <f t="shared" si="3"/>
        <v>105615.03858650466</v>
      </c>
      <c r="F37" s="131">
        <f t="shared" si="3"/>
        <v>116025.73216905414</v>
      </c>
      <c r="G37" s="131">
        <f t="shared" si="3"/>
        <v>124369.34243575715</v>
      </c>
      <c r="H37" s="131">
        <f t="shared" si="3"/>
        <v>133267.55914278593</v>
      </c>
      <c r="I37" s="131">
        <f t="shared" si="3"/>
        <v>139068.60032574623</v>
      </c>
      <c r="J37" s="131">
        <f t="shared" si="3"/>
        <v>152191.56405320918</v>
      </c>
      <c r="K37" s="131">
        <f t="shared" si="3"/>
        <v>166435.29045321664</v>
      </c>
      <c r="L37" s="131">
        <f t="shared" si="3"/>
        <v>169364.17785038415</v>
      </c>
      <c r="M37" s="131">
        <f t="shared" si="3"/>
        <v>173073.82927723671</v>
      </c>
      <c r="O37" s="129">
        <f>AVERAGE(B37:M37)</f>
        <v>127859.73717823141</v>
      </c>
    </row>
    <row r="41" spans="1:17" x14ac:dyDescent="0.3">
      <c r="A41" s="130" t="s">
        <v>92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</row>
    <row r="42" spans="1:17" x14ac:dyDescent="0.3">
      <c r="A42" s="133" t="s">
        <v>90</v>
      </c>
      <c r="B42" s="133">
        <v>2010</v>
      </c>
      <c r="C42" s="133">
        <v>2011</v>
      </c>
      <c r="D42" s="133">
        <v>2012</v>
      </c>
      <c r="E42" s="133">
        <v>2013</v>
      </c>
      <c r="F42" s="133">
        <v>2014</v>
      </c>
      <c r="G42" s="133">
        <v>2015</v>
      </c>
      <c r="H42" s="133">
        <v>2016</v>
      </c>
      <c r="I42" s="133">
        <v>2017</v>
      </c>
      <c r="J42" s="133">
        <v>2018</v>
      </c>
      <c r="K42" s="133">
        <v>2019</v>
      </c>
      <c r="L42" s="133">
        <v>2020</v>
      </c>
      <c r="M42" s="133">
        <v>2021</v>
      </c>
      <c r="O42" t="s">
        <v>102</v>
      </c>
      <c r="Q42" t="s">
        <v>103</v>
      </c>
    </row>
    <row r="43" spans="1:17" x14ac:dyDescent="0.3">
      <c r="A43" s="130" t="s">
        <v>88</v>
      </c>
      <c r="B43" s="131">
        <v>135834.86835909716</v>
      </c>
      <c r="C43" s="131">
        <v>135845.61785407411</v>
      </c>
      <c r="D43" s="131">
        <v>135867.79407480016</v>
      </c>
      <c r="E43" s="131">
        <v>135870.77184115266</v>
      </c>
      <c r="F43" s="131">
        <v>135920.91845568811</v>
      </c>
      <c r="G43" s="131">
        <v>135920.86436599382</v>
      </c>
      <c r="H43" s="131">
        <v>135936.0039499698</v>
      </c>
      <c r="I43" s="131">
        <v>135995.11410330364</v>
      </c>
      <c r="J43" s="131">
        <v>136011.10999313416</v>
      </c>
      <c r="K43" s="131">
        <v>135734.19205402851</v>
      </c>
      <c r="L43" s="131">
        <v>135835.34206867334</v>
      </c>
      <c r="M43" s="131">
        <v>135833.88244480634</v>
      </c>
      <c r="O43" s="131">
        <f>AVERAGE(B43:M43)</f>
        <v>135883.87329706017</v>
      </c>
      <c r="Q43" s="137">
        <f>O31/O43</f>
        <v>1.9194113311996976E-2</v>
      </c>
    </row>
    <row r="44" spans="1:17" x14ac:dyDescent="0.3">
      <c r="A44" s="130" t="s">
        <v>89</v>
      </c>
      <c r="B44" s="131">
        <v>16876.069680582354</v>
      </c>
      <c r="C44" s="131">
        <v>18268.024778438652</v>
      </c>
      <c r="D44" s="131">
        <v>18421.495074119535</v>
      </c>
      <c r="E44" s="131">
        <v>18462.294287128178</v>
      </c>
      <c r="F44" s="131">
        <v>18577.314522282253</v>
      </c>
      <c r="G44" s="131">
        <v>20273.762942807771</v>
      </c>
      <c r="H44" s="131">
        <v>21567.948843549562</v>
      </c>
      <c r="I44" s="131">
        <v>32145.410925483586</v>
      </c>
      <c r="J44" s="131">
        <v>32717.807621607826</v>
      </c>
      <c r="K44" s="131">
        <v>20075.978831302928</v>
      </c>
      <c r="L44" s="131">
        <v>21568.807242596398</v>
      </c>
      <c r="M44" s="131">
        <v>24243.113742457565</v>
      </c>
      <c r="O44" s="131">
        <f>AVERAGE(B44:M44)</f>
        <v>21933.169041029716</v>
      </c>
      <c r="Q44" s="137">
        <f>O32/O44</f>
        <v>1.5868613815665507</v>
      </c>
    </row>
    <row r="45" spans="1:17" x14ac:dyDescent="0.3">
      <c r="A45" s="130" t="s">
        <v>62</v>
      </c>
      <c r="B45" s="131">
        <v>221628.59721759713</v>
      </c>
      <c r="C45" s="131">
        <v>222060.43662008742</v>
      </c>
      <c r="D45" s="131">
        <v>223811.47200132965</v>
      </c>
      <c r="E45" s="131">
        <v>229615.06180122815</v>
      </c>
      <c r="F45" s="131">
        <v>230566.45689383405</v>
      </c>
      <c r="G45" s="131">
        <v>230567.07384295861</v>
      </c>
      <c r="H45" s="131">
        <v>230567.76857940585</v>
      </c>
      <c r="I45" s="131">
        <v>240670.99792157189</v>
      </c>
      <c r="J45" s="131">
        <v>244933.18915952582</v>
      </c>
      <c r="K45" s="131">
        <v>262140.28784554312</v>
      </c>
      <c r="L45" s="131">
        <v>262383.05972002412</v>
      </c>
      <c r="M45" s="131">
        <v>264849.88643142744</v>
      </c>
      <c r="O45" s="131">
        <f>AVERAGE(B45:M45)</f>
        <v>238649.52400287776</v>
      </c>
      <c r="Q45" s="137">
        <f>O33/O45</f>
        <v>5.9203941893330933E-3</v>
      </c>
    </row>
    <row r="46" spans="1:17" x14ac:dyDescent="0.3">
      <c r="A46" s="130" t="s">
        <v>72</v>
      </c>
      <c r="B46" s="131">
        <v>2644.3664094604619</v>
      </c>
      <c r="C46" s="131">
        <v>2730.1987685432787</v>
      </c>
      <c r="D46" s="131">
        <v>2890.8816995354596</v>
      </c>
      <c r="E46" s="131">
        <v>2999.5344903109794</v>
      </c>
      <c r="F46" s="131">
        <v>3155.4589716260011</v>
      </c>
      <c r="G46" s="131">
        <v>3373.0919071798317</v>
      </c>
      <c r="H46" s="131">
        <v>3568.2264113064616</v>
      </c>
      <c r="I46" s="131">
        <v>3771.1961791941517</v>
      </c>
      <c r="J46" s="131">
        <v>3988.4983061787216</v>
      </c>
      <c r="K46" s="131">
        <v>4168.1885893936633</v>
      </c>
      <c r="L46" s="131">
        <v>4440.0750848375274</v>
      </c>
      <c r="M46" s="131">
        <v>4669.4310380230245</v>
      </c>
      <c r="O46" s="131">
        <f>AVERAGE(B46:M46)</f>
        <v>3533.2623212991298</v>
      </c>
      <c r="Q46" s="137">
        <f>O34/O46</f>
        <v>5.5963810955620197E-2</v>
      </c>
    </row>
    <row r="47" spans="1:17" x14ac:dyDescent="0.3">
      <c r="A47" s="130" t="s">
        <v>31</v>
      </c>
      <c r="B47" s="131">
        <v>9389.564156098113</v>
      </c>
      <c r="C47" s="131">
        <v>9390.1988288484608</v>
      </c>
      <c r="D47" s="131">
        <v>9310.2637087701314</v>
      </c>
      <c r="E47" s="131">
        <v>9478.64927501682</v>
      </c>
      <c r="F47" s="131">
        <v>9383.2995821695968</v>
      </c>
      <c r="G47" s="131">
        <v>9174.886556240861</v>
      </c>
      <c r="H47" s="131">
        <v>9036.0464525153293</v>
      </c>
      <c r="I47" s="131">
        <v>9292.2099969122683</v>
      </c>
      <c r="J47" s="131">
        <v>9310.5654975870457</v>
      </c>
      <c r="K47" s="131">
        <v>9086.733889792722</v>
      </c>
      <c r="L47" s="131">
        <v>9994.9953200018899</v>
      </c>
      <c r="M47" s="131">
        <v>9968.0355926443353</v>
      </c>
      <c r="O47" s="131">
        <f>AVERAGE(B47:M47)</f>
        <v>9401.2874047164642</v>
      </c>
      <c r="Q47" s="137">
        <f>O35/O47</f>
        <v>2.7199312495845192</v>
      </c>
    </row>
    <row r="48" spans="1:17" x14ac:dyDescent="0.3">
      <c r="A48" s="130" t="s">
        <v>4</v>
      </c>
      <c r="B48" s="131">
        <v>1115.9897914134704</v>
      </c>
      <c r="C48" s="131">
        <v>1185.1679273245643</v>
      </c>
      <c r="D48" s="131">
        <v>1292.95391021307</v>
      </c>
      <c r="E48" s="131">
        <v>1358.5047184254311</v>
      </c>
      <c r="F48" s="131">
        <v>1427.2489698893651</v>
      </c>
      <c r="G48" s="131">
        <v>1542.0861475491038</v>
      </c>
      <c r="H48" s="131">
        <v>1626.9786343192859</v>
      </c>
      <c r="I48" s="131">
        <v>1688.4647585877631</v>
      </c>
      <c r="J48" s="131">
        <v>1805.6078912158061</v>
      </c>
      <c r="K48" s="131">
        <v>1923.8303429064827</v>
      </c>
      <c r="L48" s="131">
        <v>2052.2692036533376</v>
      </c>
      <c r="M48" s="131">
        <v>2123.2304877201091</v>
      </c>
      <c r="O48" s="131">
        <f>AVERAGE(B48:M48)</f>
        <v>1595.1943986014824</v>
      </c>
      <c r="Q48" s="137">
        <f>O36/O48</f>
        <v>39.659854853781646</v>
      </c>
    </row>
    <row r="49" spans="1:15" x14ac:dyDescent="0.3">
      <c r="A49" s="130" t="s">
        <v>94</v>
      </c>
      <c r="B49" s="131">
        <f>B24+B25</f>
        <v>194082.99157818916</v>
      </c>
      <c r="C49" s="131">
        <f t="shared" ref="C49:M49" si="4">C24+C25</f>
        <v>195067.53594779788</v>
      </c>
      <c r="D49" s="131">
        <f t="shared" si="4"/>
        <v>196129.30603979959</v>
      </c>
      <c r="E49" s="131">
        <f t="shared" si="4"/>
        <v>199218.95924038847</v>
      </c>
      <c r="F49" s="131">
        <f t="shared" si="4"/>
        <v>199839.80498313109</v>
      </c>
      <c r="G49" s="131">
        <f t="shared" si="4"/>
        <v>200767.25892273529</v>
      </c>
      <c r="H49" s="131">
        <f t="shared" si="4"/>
        <v>201509.5243920582</v>
      </c>
      <c r="I49" s="131">
        <f t="shared" si="4"/>
        <v>212182.41184396198</v>
      </c>
      <c r="J49" s="131">
        <f t="shared" si="4"/>
        <v>214797.87886544716</v>
      </c>
      <c r="K49" s="131">
        <f t="shared" si="4"/>
        <v>216979.12189222351</v>
      </c>
      <c r="L49" s="131">
        <f t="shared" si="4"/>
        <v>218583.02673201144</v>
      </c>
      <c r="M49" s="131">
        <f t="shared" si="4"/>
        <v>221339.49688914802</v>
      </c>
      <c r="O49" s="131">
        <f>AVERAGE(B49:M49)</f>
        <v>205874.77644390764</v>
      </c>
    </row>
    <row r="50" spans="1:15" x14ac:dyDescent="0.3">
      <c r="A50" s="132" t="s">
        <v>10</v>
      </c>
      <c r="B50" s="136">
        <v>581572.44719243795</v>
      </c>
      <c r="C50" s="136">
        <v>584547.1807251143</v>
      </c>
      <c r="D50" s="136">
        <v>587724.16650856764</v>
      </c>
      <c r="E50" s="136">
        <v>597003.77565365075</v>
      </c>
      <c r="F50" s="136">
        <v>598870.50237862044</v>
      </c>
      <c r="G50" s="136">
        <v>601619.02468546527</v>
      </c>
      <c r="H50" s="136">
        <v>603812.49726312445</v>
      </c>
      <c r="I50" s="136">
        <v>635745.80572901526</v>
      </c>
      <c r="J50" s="136">
        <v>643564.6573346965</v>
      </c>
      <c r="K50" s="136">
        <v>650108.33344519092</v>
      </c>
      <c r="L50" s="136">
        <v>654857.57537179801</v>
      </c>
      <c r="M50" s="136">
        <v>663027.07662622677</v>
      </c>
      <c r="O50" s="131">
        <f>AVERAGE(B50:M50)</f>
        <v>616871.08690949238</v>
      </c>
    </row>
    <row r="52" spans="1:15" x14ac:dyDescent="0.3">
      <c r="A52" s="13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0578-4160-4C51-A4D2-7837733F96FC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Z53" sqref="Z53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57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197545.75122809818</v>
      </c>
      <c r="J8" s="15">
        <v>197545.75122809818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3963.7731639599997</v>
      </c>
      <c r="J9" s="15">
        <v>3963.7731639599997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201509.52439205817</v>
      </c>
      <c r="J10" s="41">
        <v>201509.52439205817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1972.3591928029141</v>
      </c>
      <c r="F12" s="53"/>
      <c r="G12" s="44"/>
      <c r="H12" s="44"/>
      <c r="I12" s="51"/>
      <c r="J12" s="15">
        <v>1972.3591928029141</v>
      </c>
    </row>
    <row r="13" spans="1:10" x14ac:dyDescent="0.25">
      <c r="A13" s="22" t="s">
        <v>13</v>
      </c>
      <c r="B13" s="17">
        <v>67916.478579302973</v>
      </c>
      <c r="C13" s="17">
        <v>10565.251206048002</v>
      </c>
      <c r="D13" s="17">
        <v>115275.47647968</v>
      </c>
      <c r="E13" s="17">
        <v>877.38691364062015</v>
      </c>
      <c r="F13" s="17">
        <v>4186.4961075335978</v>
      </c>
      <c r="G13" s="46"/>
      <c r="H13" s="47"/>
      <c r="I13" s="56"/>
      <c r="J13" s="15">
        <v>198821.08928620521</v>
      </c>
    </row>
    <row r="14" spans="1:10" ht="15" thickBot="1" x14ac:dyDescent="0.35">
      <c r="A14" s="33" t="s">
        <v>10</v>
      </c>
      <c r="B14" s="25">
        <v>67916.478579302973</v>
      </c>
      <c r="C14" s="25">
        <v>10565.251206048002</v>
      </c>
      <c r="D14" s="25">
        <v>115275.47647968</v>
      </c>
      <c r="E14" s="25">
        <v>2849.7461064435342</v>
      </c>
      <c r="F14" s="25">
        <v>4186.4961075335978</v>
      </c>
      <c r="G14" s="58"/>
      <c r="H14" s="68"/>
      <c r="I14" s="59"/>
      <c r="J14" s="15">
        <v>200793.44847900813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19575.119905789659</v>
      </c>
      <c r="C16" s="74">
        <v>9682.3739210013737</v>
      </c>
      <c r="D16" s="74">
        <v>115210.78699824</v>
      </c>
      <c r="E16" s="75">
        <v>716.07591305006622</v>
      </c>
      <c r="F16" s="74">
        <v>4403.167622190952</v>
      </c>
      <c r="G16" s="74">
        <v>1626.9786343192859</v>
      </c>
      <c r="H16" s="65"/>
      <c r="I16" s="32"/>
      <c r="J16" s="41">
        <v>151214.50299459137</v>
      </c>
    </row>
    <row r="17" spans="1:10" ht="15" thickBot="1" x14ac:dyDescent="0.35">
      <c r="A17" s="33" t="s">
        <v>73</v>
      </c>
      <c r="B17" s="73"/>
      <c r="C17" s="73"/>
      <c r="D17" s="73"/>
      <c r="E17" s="126">
        <v>716.07591305006622</v>
      </c>
      <c r="F17" s="73"/>
      <c r="G17" s="73"/>
      <c r="H17" s="58"/>
      <c r="I17" s="55"/>
      <c r="J17" s="67">
        <v>716.07591305006622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81.505101485832711</v>
      </c>
      <c r="E19" s="17">
        <v>2.4043918128613573</v>
      </c>
      <c r="F19" s="17">
        <v>446.38272279077955</v>
      </c>
      <c r="G19" s="18"/>
      <c r="H19" s="43"/>
      <c r="I19" s="51"/>
      <c r="J19" s="67">
        <v>530.29221608947364</v>
      </c>
    </row>
    <row r="20" spans="1:10" x14ac:dyDescent="0.25">
      <c r="A20" s="14" t="s">
        <v>16</v>
      </c>
      <c r="B20" s="17">
        <v>48444.405464877171</v>
      </c>
      <c r="C20" s="18"/>
      <c r="D20" s="18"/>
      <c r="E20" s="18"/>
      <c r="F20" s="18"/>
      <c r="G20" s="18"/>
      <c r="H20" s="46"/>
      <c r="I20" s="56"/>
      <c r="J20" s="67">
        <v>48444.405464877171</v>
      </c>
    </row>
    <row r="21" spans="1:10" x14ac:dyDescent="0.25">
      <c r="A21" s="14" t="s">
        <v>17</v>
      </c>
      <c r="B21" s="18"/>
      <c r="C21" s="17">
        <v>1320.3237165001865</v>
      </c>
      <c r="D21" s="18"/>
      <c r="E21" s="18"/>
      <c r="F21" s="17"/>
      <c r="G21" s="17"/>
      <c r="H21" s="49"/>
      <c r="I21" s="57"/>
      <c r="J21" s="67">
        <v>1320.3237165001865</v>
      </c>
    </row>
    <row r="22" spans="1:10" ht="14.4" thickBot="1" x14ac:dyDescent="0.3">
      <c r="A22" s="19" t="s">
        <v>18</v>
      </c>
      <c r="B22" s="20">
        <v>135936.0039499698</v>
      </c>
      <c r="C22" s="20">
        <v>21567.948843549559</v>
      </c>
      <c r="D22" s="20">
        <v>230567.76857940585</v>
      </c>
      <c r="E22" s="20">
        <v>3568.2264113064616</v>
      </c>
      <c r="F22" s="20">
        <v>9036.0464525153293</v>
      </c>
      <c r="G22" s="20">
        <v>1626.9786343192859</v>
      </c>
      <c r="H22" s="20"/>
      <c r="I22" s="20">
        <v>201509.52439205817</v>
      </c>
      <c r="J22" s="39">
        <v>603812.49726312445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66905.841224242176</v>
      </c>
      <c r="C30" s="123">
        <v>10000.445009616002</v>
      </c>
      <c r="D30" s="123">
        <v>115210.78699824</v>
      </c>
      <c r="E30" s="17">
        <v>2455.0613433944659</v>
      </c>
      <c r="F30" s="123">
        <v>2973.6166526055326</v>
      </c>
      <c r="G30" s="60"/>
      <c r="H30" s="44"/>
      <c r="I30" s="45"/>
      <c r="J30" s="15">
        <v>197545.75122809818</v>
      </c>
    </row>
    <row r="31" spans="1:10" x14ac:dyDescent="0.25">
      <c r="A31" s="14" t="s">
        <v>9</v>
      </c>
      <c r="B31" s="124">
        <v>1010.6373550608001</v>
      </c>
      <c r="C31" s="123">
        <v>564.80619643199998</v>
      </c>
      <c r="D31" s="123">
        <v>64.689481440000009</v>
      </c>
      <c r="E31" s="17">
        <v>1110.7606760991346</v>
      </c>
      <c r="F31" s="124">
        <v>1212.8794549280653</v>
      </c>
      <c r="G31" s="61"/>
      <c r="H31" s="47"/>
      <c r="I31" s="48"/>
      <c r="J31" s="15">
        <v>3963.7731639599997</v>
      </c>
    </row>
    <row r="32" spans="1:10" ht="14.4" thickBot="1" x14ac:dyDescent="0.3">
      <c r="A32" s="19" t="s">
        <v>23</v>
      </c>
      <c r="B32" s="35">
        <v>67916.478579302973</v>
      </c>
      <c r="C32" s="35">
        <v>10565.251206048002</v>
      </c>
      <c r="D32" s="35">
        <v>115275.47647968</v>
      </c>
      <c r="E32" s="35">
        <v>3565.8220194936002</v>
      </c>
      <c r="F32" s="35">
        <v>4186.4961075335978</v>
      </c>
      <c r="G32" s="62"/>
      <c r="H32" s="63"/>
      <c r="I32" s="66"/>
      <c r="J32" s="39">
        <v>201509.52439205817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103.04679136386002</v>
      </c>
      <c r="C34" s="37">
        <v>437.44643145355843</v>
      </c>
      <c r="D34" s="37">
        <v>16.815620045834269</v>
      </c>
      <c r="E34" s="37"/>
      <c r="F34" s="37">
        <v>663.05423744813424</v>
      </c>
      <c r="G34" s="125">
        <v>751.99611249152713</v>
      </c>
      <c r="H34" s="43"/>
      <c r="I34" s="51"/>
      <c r="J34" s="30">
        <v>1972.3591928029141</v>
      </c>
    </row>
    <row r="35" spans="1:10" x14ac:dyDescent="0.25">
      <c r="A35" s="22" t="s">
        <v>25</v>
      </c>
      <c r="B35" s="37">
        <v>67916.478579302973</v>
      </c>
      <c r="C35" s="37">
        <v>10565.251206048002</v>
      </c>
      <c r="D35" s="37">
        <v>115275.47647968</v>
      </c>
      <c r="E35" s="124">
        <v>2.4043918128613573</v>
      </c>
      <c r="F35" s="37">
        <v>4186.4961075335978</v>
      </c>
      <c r="G35" s="125">
        <v>874.98252182775877</v>
      </c>
      <c r="H35" s="47"/>
      <c r="I35" s="56"/>
      <c r="J35" s="30">
        <v>198821.08928620521</v>
      </c>
    </row>
    <row r="36" spans="1:10" ht="15" thickBot="1" x14ac:dyDescent="0.35">
      <c r="A36" s="33" t="s">
        <v>10</v>
      </c>
      <c r="B36" s="25">
        <v>68019.52537066683</v>
      </c>
      <c r="C36" s="25">
        <v>11002.69763750156</v>
      </c>
      <c r="D36" s="25">
        <v>115292.29209972583</v>
      </c>
      <c r="E36" s="25">
        <v>2.4043918128613573</v>
      </c>
      <c r="F36" s="25">
        <v>4849.5503449817315</v>
      </c>
      <c r="G36" s="25">
        <v>1626.9786343192859</v>
      </c>
      <c r="H36" s="58"/>
      <c r="I36" s="59"/>
      <c r="J36" s="30">
        <v>200793.4484790081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151214.50299459137</v>
      </c>
      <c r="J38" s="41">
        <v>151214.50299459137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530.29221608947364</v>
      </c>
      <c r="J40" s="38">
        <v>530.29221608947364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48444.405464877171</v>
      </c>
      <c r="J41" s="38">
        <v>48444.405464877171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1320.3237165001865</v>
      </c>
      <c r="I42" s="16"/>
      <c r="J42" s="38">
        <v>1320.3237165001865</v>
      </c>
    </row>
    <row r="43" spans="1:10" ht="14.4" thickBot="1" x14ac:dyDescent="0.3">
      <c r="A43" s="19" t="s">
        <v>26</v>
      </c>
      <c r="B43" s="69">
        <v>135936.0039499698</v>
      </c>
      <c r="C43" s="69">
        <v>21567.948843549562</v>
      </c>
      <c r="D43" s="69">
        <v>230567.76857940585</v>
      </c>
      <c r="E43" s="69">
        <v>3568.2264113064616</v>
      </c>
      <c r="F43" s="69">
        <v>9036.0464525153293</v>
      </c>
      <c r="G43" s="69">
        <v>1626.9786343192859</v>
      </c>
      <c r="H43" s="69">
        <v>1320.3237165001865</v>
      </c>
      <c r="I43" s="69">
        <v>200189.20067555801</v>
      </c>
      <c r="J43" s="39">
        <v>603812.49726312445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62BB-FF4D-48F5-BCF8-F3DBF0557C02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P37" sqref="P37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58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208147.35184396198</v>
      </c>
      <c r="J8" s="15">
        <v>208147.35184396198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4035.0599999999995</v>
      </c>
      <c r="J9" s="15">
        <v>4035.0599999999995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212182.41184396198</v>
      </c>
      <c r="J10" s="41">
        <v>212182.41184396198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2086.9344081270792</v>
      </c>
      <c r="F12" s="53"/>
      <c r="G12" s="44"/>
      <c r="H12" s="44"/>
      <c r="I12" s="51"/>
      <c r="J12" s="15">
        <v>2086.9344081270792</v>
      </c>
    </row>
    <row r="13" spans="1:10" x14ac:dyDescent="0.25">
      <c r="A13" s="22" t="s">
        <v>13</v>
      </c>
      <c r="B13" s="17">
        <v>67942.36184396196</v>
      </c>
      <c r="C13" s="17">
        <v>15850.84</v>
      </c>
      <c r="D13" s="17">
        <v>120326.90000000001</v>
      </c>
      <c r="E13" s="17">
        <v>880.45981650792669</v>
      </c>
      <c r="F13" s="17">
        <v>4293.4859724943472</v>
      </c>
      <c r="G13" s="46"/>
      <c r="H13" s="47"/>
      <c r="I13" s="56"/>
      <c r="J13" s="15">
        <v>209294.04763296427</v>
      </c>
    </row>
    <row r="14" spans="1:10" ht="15" thickBot="1" x14ac:dyDescent="0.35">
      <c r="A14" s="33" t="s">
        <v>10</v>
      </c>
      <c r="B14" s="25">
        <v>67942.36184396196</v>
      </c>
      <c r="C14" s="25">
        <v>15850.84</v>
      </c>
      <c r="D14" s="25">
        <v>120326.90000000001</v>
      </c>
      <c r="E14" s="25">
        <v>2967.3942246350061</v>
      </c>
      <c r="F14" s="25">
        <v>4293.4859724943472</v>
      </c>
      <c r="G14" s="58"/>
      <c r="H14" s="68"/>
      <c r="I14" s="59"/>
      <c r="J14" s="15">
        <v>211380.98204109134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17896.960032921495</v>
      </c>
      <c r="C16" s="74">
        <v>14339.222414425554</v>
      </c>
      <c r="D16" s="74">
        <v>120262.21</v>
      </c>
      <c r="E16" s="75">
        <v>801.4298028706462</v>
      </c>
      <c r="F16" s="74">
        <v>4488.1979874386971</v>
      </c>
      <c r="G16" s="74">
        <v>1688.4647585877631</v>
      </c>
      <c r="H16" s="65"/>
      <c r="I16" s="32"/>
      <c r="J16" s="41">
        <v>159476.48499624417</v>
      </c>
    </row>
    <row r="17" spans="1:10" ht="15" thickBot="1" x14ac:dyDescent="0.35">
      <c r="A17" s="33" t="s">
        <v>73</v>
      </c>
      <c r="B17" s="73"/>
      <c r="C17" s="73"/>
      <c r="D17" s="73"/>
      <c r="E17" s="126">
        <v>801.4298028706462</v>
      </c>
      <c r="F17" s="73"/>
      <c r="G17" s="73"/>
      <c r="H17" s="58"/>
      <c r="I17" s="55"/>
      <c r="J17" s="67">
        <v>801.4298028706462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81.887921571891638</v>
      </c>
      <c r="E19" s="17">
        <v>2.3721516884993861</v>
      </c>
      <c r="F19" s="17">
        <v>510.52603697922405</v>
      </c>
      <c r="G19" s="18"/>
      <c r="H19" s="43"/>
      <c r="I19" s="51"/>
      <c r="J19" s="67">
        <v>594.78611023961503</v>
      </c>
    </row>
    <row r="20" spans="1:10" x14ac:dyDescent="0.25">
      <c r="A20" s="14" t="s">
        <v>16</v>
      </c>
      <c r="B20" s="17">
        <v>50155.79222642017</v>
      </c>
      <c r="C20" s="18"/>
      <c r="D20" s="18"/>
      <c r="E20" s="18"/>
      <c r="F20" s="18"/>
      <c r="G20" s="18"/>
      <c r="H20" s="46"/>
      <c r="I20" s="56"/>
      <c r="J20" s="67">
        <v>50155.79222642017</v>
      </c>
    </row>
    <row r="21" spans="1:10" x14ac:dyDescent="0.25">
      <c r="A21" s="14" t="s">
        <v>17</v>
      </c>
      <c r="B21" s="18"/>
      <c r="C21" s="17">
        <v>1955.3485110580295</v>
      </c>
      <c r="D21" s="18"/>
      <c r="E21" s="18"/>
      <c r="F21" s="17"/>
      <c r="G21" s="17"/>
      <c r="H21" s="49"/>
      <c r="I21" s="57"/>
      <c r="J21" s="67">
        <v>1955.3485110580295</v>
      </c>
    </row>
    <row r="22" spans="1:10" ht="14.4" thickBot="1" x14ac:dyDescent="0.3">
      <c r="A22" s="19" t="s">
        <v>18</v>
      </c>
      <c r="B22" s="20">
        <v>135995.11410330361</v>
      </c>
      <c r="C22" s="20">
        <v>32145.410925483586</v>
      </c>
      <c r="D22" s="20">
        <v>240670.99792157189</v>
      </c>
      <c r="E22" s="20">
        <v>3771.1961791941517</v>
      </c>
      <c r="F22" s="20">
        <v>9292.2099969122683</v>
      </c>
      <c r="G22" s="20">
        <v>1688.4647585877631</v>
      </c>
      <c r="H22" s="20"/>
      <c r="I22" s="20">
        <v>212182.41184396198</v>
      </c>
      <c r="J22" s="39">
        <v>635745.80572901526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66925.241843961965</v>
      </c>
      <c r="C30" s="123">
        <v>15270.91</v>
      </c>
      <c r="D30" s="123">
        <v>120262.21</v>
      </c>
      <c r="E30" s="17">
        <v>2618.483103277551</v>
      </c>
      <c r="F30" s="123">
        <v>3070.5068967224488</v>
      </c>
      <c r="G30" s="60"/>
      <c r="H30" s="44"/>
      <c r="I30" s="45"/>
      <c r="J30" s="15">
        <v>208147.35184396198</v>
      </c>
    </row>
    <row r="31" spans="1:10" x14ac:dyDescent="0.25">
      <c r="A31" s="14" t="s">
        <v>9</v>
      </c>
      <c r="B31" s="124">
        <v>1017.1199999999999</v>
      </c>
      <c r="C31" s="123">
        <v>579.92999999999995</v>
      </c>
      <c r="D31" s="123">
        <v>64.69</v>
      </c>
      <c r="E31" s="17">
        <v>1150.3409242281014</v>
      </c>
      <c r="F31" s="124">
        <v>1222.9790757718984</v>
      </c>
      <c r="G31" s="61"/>
      <c r="H31" s="47"/>
      <c r="I31" s="48"/>
      <c r="J31" s="15">
        <v>4035.0599999999995</v>
      </c>
    </row>
    <row r="32" spans="1:10" ht="14.4" thickBot="1" x14ac:dyDescent="0.3">
      <c r="A32" s="19" t="s">
        <v>23</v>
      </c>
      <c r="B32" s="35">
        <v>67942.36184396196</v>
      </c>
      <c r="C32" s="35">
        <v>15850.84</v>
      </c>
      <c r="D32" s="35">
        <v>120326.90000000001</v>
      </c>
      <c r="E32" s="35">
        <v>3768.8240275056523</v>
      </c>
      <c r="F32" s="35">
        <v>4293.4859724943472</v>
      </c>
      <c r="G32" s="62"/>
      <c r="H32" s="63"/>
      <c r="I32" s="66"/>
      <c r="J32" s="39">
        <v>212182.41184396198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110.39041537970297</v>
      </c>
      <c r="C34" s="37">
        <v>443.73092548358284</v>
      </c>
      <c r="D34" s="37">
        <v>17.197921571884091</v>
      </c>
      <c r="E34" s="37"/>
      <c r="F34" s="37">
        <v>705.23805192357349</v>
      </c>
      <c r="G34" s="125">
        <v>810.37709376833573</v>
      </c>
      <c r="H34" s="43"/>
      <c r="I34" s="51"/>
      <c r="J34" s="30">
        <v>2086.9344081270792</v>
      </c>
    </row>
    <row r="35" spans="1:10" x14ac:dyDescent="0.25">
      <c r="A35" s="22" t="s">
        <v>25</v>
      </c>
      <c r="B35" s="37">
        <v>67942.36184396196</v>
      </c>
      <c r="C35" s="37">
        <v>15850.84</v>
      </c>
      <c r="D35" s="37">
        <v>120326.90000000001</v>
      </c>
      <c r="E35" s="124">
        <v>2.3721516884993861</v>
      </c>
      <c r="F35" s="37">
        <v>4293.4859724943472</v>
      </c>
      <c r="G35" s="125">
        <v>878.08766481942735</v>
      </c>
      <c r="H35" s="47"/>
      <c r="I35" s="56"/>
      <c r="J35" s="30">
        <v>209294.04763296427</v>
      </c>
    </row>
    <row r="36" spans="1:10" ht="15" thickBot="1" x14ac:dyDescent="0.35">
      <c r="A36" s="33" t="s">
        <v>10</v>
      </c>
      <c r="B36" s="25">
        <v>68052.752259341665</v>
      </c>
      <c r="C36" s="25">
        <v>16294.570925483584</v>
      </c>
      <c r="D36" s="25">
        <v>120344.0979215719</v>
      </c>
      <c r="E36" s="25">
        <v>2.3721516884993861</v>
      </c>
      <c r="F36" s="25">
        <v>4998.7240244179211</v>
      </c>
      <c r="G36" s="25">
        <v>1688.4647585877631</v>
      </c>
      <c r="H36" s="58"/>
      <c r="I36" s="59"/>
      <c r="J36" s="30">
        <v>211380.98204109134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159476.48499624417</v>
      </c>
      <c r="J38" s="41">
        <v>159476.48499624417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594.78611023961503</v>
      </c>
      <c r="J40" s="38">
        <v>594.78611023961503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50155.79222642017</v>
      </c>
      <c r="J41" s="38">
        <v>50155.79222642017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1955.3485110580295</v>
      </c>
      <c r="I42" s="16"/>
      <c r="J42" s="38">
        <v>1955.3485110580295</v>
      </c>
    </row>
    <row r="43" spans="1:10" ht="14.4" thickBot="1" x14ac:dyDescent="0.3">
      <c r="A43" s="19" t="s">
        <v>26</v>
      </c>
      <c r="B43" s="69">
        <v>135995.11410330364</v>
      </c>
      <c r="C43" s="69">
        <v>32145.410925483586</v>
      </c>
      <c r="D43" s="69">
        <v>240670.99792157189</v>
      </c>
      <c r="E43" s="69">
        <v>3771.1961791941517</v>
      </c>
      <c r="F43" s="69">
        <v>9292.2099969122683</v>
      </c>
      <c r="G43" s="69">
        <v>1688.4647585877631</v>
      </c>
      <c r="H43" s="69">
        <v>1955.3485110580295</v>
      </c>
      <c r="I43" s="69">
        <v>210227.06333290396</v>
      </c>
      <c r="J43" s="39">
        <v>635745.80572901526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6FE9-073A-45FB-AA10-2607FA1E0A19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M31" sqref="M31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59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210603.28862220299</v>
      </c>
      <c r="J8" s="15">
        <v>210603.28862220299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4194.5902432441635</v>
      </c>
      <c r="J9" s="15">
        <v>4194.5902432441635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214797.87886544716</v>
      </c>
      <c r="J10" s="41">
        <v>214797.87886544716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2244.6891907971976</v>
      </c>
      <c r="F12" s="53"/>
      <c r="G12" s="44"/>
      <c r="H12" s="44"/>
      <c r="I12" s="51"/>
      <c r="J12" s="15">
        <v>2244.6891907971976</v>
      </c>
    </row>
    <row r="13" spans="1:10" x14ac:dyDescent="0.25">
      <c r="A13" s="22" t="s">
        <v>13</v>
      </c>
      <c r="B13" s="17">
        <v>67944.549453679778</v>
      </c>
      <c r="C13" s="17">
        <v>16124.115549600001</v>
      </c>
      <c r="D13" s="17">
        <v>122457.00829535999</v>
      </c>
      <c r="E13" s="17">
        <v>912.4090407477579</v>
      </c>
      <c r="F13" s="17">
        <v>4286.1280736174976</v>
      </c>
      <c r="G13" s="46"/>
      <c r="H13" s="47"/>
      <c r="I13" s="56"/>
      <c r="J13" s="15">
        <v>211724.21041300503</v>
      </c>
    </row>
    <row r="14" spans="1:10" ht="15" thickBot="1" x14ac:dyDescent="0.35">
      <c r="A14" s="33" t="s">
        <v>10</v>
      </c>
      <c r="B14" s="25">
        <v>67944.549453679778</v>
      </c>
      <c r="C14" s="25">
        <v>16124.115549600001</v>
      </c>
      <c r="D14" s="25">
        <v>122457.00829535999</v>
      </c>
      <c r="E14" s="25">
        <v>3157.0982315449555</v>
      </c>
      <c r="F14" s="25">
        <v>4286.1280736174976</v>
      </c>
      <c r="G14" s="58"/>
      <c r="H14" s="68"/>
      <c r="I14" s="59"/>
      <c r="J14" s="15">
        <v>213968.89960380222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18041.306972817089</v>
      </c>
      <c r="C16" s="74">
        <v>14602.449023366888</v>
      </c>
      <c r="D16" s="74">
        <v>122392.31881391999</v>
      </c>
      <c r="E16" s="75">
        <v>828.97926164491162</v>
      </c>
      <c r="F16" s="74">
        <v>4400.5776406561963</v>
      </c>
      <c r="G16" s="74">
        <v>1805.6078912158061</v>
      </c>
      <c r="H16" s="65"/>
      <c r="I16" s="32"/>
      <c r="J16" s="41">
        <v>162071.2396036209</v>
      </c>
    </row>
    <row r="17" spans="1:10" ht="15" thickBot="1" x14ac:dyDescent="0.35">
      <c r="A17" s="33" t="s">
        <v>73</v>
      </c>
      <c r="B17" s="73"/>
      <c r="C17" s="73"/>
      <c r="D17" s="73"/>
      <c r="E17" s="126">
        <v>828.97926164491162</v>
      </c>
      <c r="F17" s="73"/>
      <c r="G17" s="73"/>
      <c r="H17" s="58"/>
      <c r="I17" s="55"/>
      <c r="J17" s="67">
        <v>828.97926164491162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83.862050245836144</v>
      </c>
      <c r="E19" s="17">
        <v>2.4208129888547516</v>
      </c>
      <c r="F19" s="17">
        <v>623.85978331335082</v>
      </c>
      <c r="G19" s="18"/>
      <c r="H19" s="43"/>
      <c r="I19" s="51"/>
      <c r="J19" s="67">
        <v>710.14264654804174</v>
      </c>
    </row>
    <row r="20" spans="1:10" x14ac:dyDescent="0.25">
      <c r="A20" s="14" t="s">
        <v>16</v>
      </c>
      <c r="B20" s="17">
        <v>50025.253566637279</v>
      </c>
      <c r="C20" s="18"/>
      <c r="D20" s="18"/>
      <c r="E20" s="18"/>
      <c r="F20" s="18"/>
      <c r="G20" s="18"/>
      <c r="H20" s="46"/>
      <c r="I20" s="56"/>
      <c r="J20" s="67">
        <v>50025.253566637279</v>
      </c>
    </row>
    <row r="21" spans="1:10" x14ac:dyDescent="0.25">
      <c r="A21" s="14" t="s">
        <v>17</v>
      </c>
      <c r="B21" s="18"/>
      <c r="C21" s="17">
        <v>1991.2430486409394</v>
      </c>
      <c r="D21" s="18"/>
      <c r="E21" s="18"/>
      <c r="F21" s="17"/>
      <c r="G21" s="17"/>
      <c r="H21" s="49"/>
      <c r="I21" s="57"/>
      <c r="J21" s="67">
        <v>1991.2430486409394</v>
      </c>
    </row>
    <row r="22" spans="1:10" ht="14.4" thickBot="1" x14ac:dyDescent="0.3">
      <c r="A22" s="19" t="s">
        <v>18</v>
      </c>
      <c r="B22" s="20">
        <v>136011.10999313416</v>
      </c>
      <c r="C22" s="20">
        <v>32717.80762160783</v>
      </c>
      <c r="D22" s="20">
        <v>244933.18915952582</v>
      </c>
      <c r="E22" s="20">
        <v>3988.498306178722</v>
      </c>
      <c r="F22" s="20">
        <v>9310.5654975870457</v>
      </c>
      <c r="G22" s="20">
        <v>1805.6078912158061</v>
      </c>
      <c r="H22" s="20"/>
      <c r="I22" s="20">
        <v>214797.87886544716</v>
      </c>
      <c r="J22" s="39">
        <v>643564.6573346965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66925.67521077898</v>
      </c>
      <c r="C30" s="123">
        <v>15537.014284176001</v>
      </c>
      <c r="D30" s="123">
        <v>122392.31881391999</v>
      </c>
      <c r="E30" s="17">
        <v>2769.440676498858</v>
      </c>
      <c r="F30" s="123">
        <v>2978.8396368291433</v>
      </c>
      <c r="G30" s="60"/>
      <c r="H30" s="44"/>
      <c r="I30" s="45"/>
      <c r="J30" s="15">
        <v>210603.28862220299</v>
      </c>
    </row>
    <row r="31" spans="1:10" x14ac:dyDescent="0.25">
      <c r="A31" s="14" t="s">
        <v>9</v>
      </c>
      <c r="B31" s="124">
        <v>1018.8742429008</v>
      </c>
      <c r="C31" s="123">
        <v>587.10126542399996</v>
      </c>
      <c r="D31" s="123">
        <v>64.689481440000009</v>
      </c>
      <c r="E31" s="17">
        <v>1216.6368166910088</v>
      </c>
      <c r="F31" s="124">
        <v>1307.2884367883539</v>
      </c>
      <c r="G31" s="61"/>
      <c r="H31" s="47"/>
      <c r="I31" s="48"/>
      <c r="J31" s="15">
        <v>4194.5902432441635</v>
      </c>
    </row>
    <row r="32" spans="1:10" ht="14.4" thickBot="1" x14ac:dyDescent="0.3">
      <c r="A32" s="19" t="s">
        <v>23</v>
      </c>
      <c r="B32" s="35">
        <v>67944.549453679778</v>
      </c>
      <c r="C32" s="35">
        <v>16124.115549600001</v>
      </c>
      <c r="D32" s="35">
        <v>122457.00829535999</v>
      </c>
      <c r="E32" s="35">
        <v>3986.0774931898668</v>
      </c>
      <c r="F32" s="35">
        <v>4286.1280736174976</v>
      </c>
      <c r="G32" s="62"/>
      <c r="H32" s="63"/>
      <c r="I32" s="66"/>
      <c r="J32" s="39">
        <v>214797.87886544713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122.01108577458454</v>
      </c>
      <c r="C34" s="37">
        <v>469.57652240782767</v>
      </c>
      <c r="D34" s="37">
        <v>19.17256880583313</v>
      </c>
      <c r="E34" s="37"/>
      <c r="F34" s="37">
        <v>738.30935035204959</v>
      </c>
      <c r="G34" s="125">
        <v>895.61966345690303</v>
      </c>
      <c r="H34" s="43"/>
      <c r="I34" s="51"/>
      <c r="J34" s="30">
        <v>2244.6891907971976</v>
      </c>
    </row>
    <row r="35" spans="1:10" x14ac:dyDescent="0.25">
      <c r="A35" s="22" t="s">
        <v>25</v>
      </c>
      <c r="B35" s="37">
        <v>67944.549453679778</v>
      </c>
      <c r="C35" s="37">
        <v>16124.115549600001</v>
      </c>
      <c r="D35" s="37">
        <v>122457.00829535999</v>
      </c>
      <c r="E35" s="124">
        <v>2.4208129888547516</v>
      </c>
      <c r="F35" s="37">
        <v>4286.1280736174976</v>
      </c>
      <c r="G35" s="125">
        <v>909.98822775890312</v>
      </c>
      <c r="H35" s="47"/>
      <c r="I35" s="56"/>
      <c r="J35" s="30">
        <v>211724.21041300503</v>
      </c>
    </row>
    <row r="36" spans="1:10" ht="15" thickBot="1" x14ac:dyDescent="0.35">
      <c r="A36" s="33" t="s">
        <v>10</v>
      </c>
      <c r="B36" s="25">
        <v>68066.560539454367</v>
      </c>
      <c r="C36" s="25">
        <v>16593.692072007827</v>
      </c>
      <c r="D36" s="25">
        <v>122476.18086416583</v>
      </c>
      <c r="E36" s="25">
        <v>2.4208129888547516</v>
      </c>
      <c r="F36" s="25">
        <v>5024.4374239695471</v>
      </c>
      <c r="G36" s="25">
        <v>1805.6078912158061</v>
      </c>
      <c r="H36" s="58"/>
      <c r="I36" s="59"/>
      <c r="J36" s="30">
        <v>213968.89960380225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162071.2396036209</v>
      </c>
      <c r="J38" s="41">
        <v>162071.2396036209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710.14264654804174</v>
      </c>
      <c r="J40" s="38">
        <v>710.14264654804174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50025.253566637279</v>
      </c>
      <c r="J41" s="38">
        <v>50025.253566637279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1991.2430486409394</v>
      </c>
      <c r="I42" s="16"/>
      <c r="J42" s="38">
        <v>1991.2430486409394</v>
      </c>
    </row>
    <row r="43" spans="1:10" ht="14.4" thickBot="1" x14ac:dyDescent="0.3">
      <c r="A43" s="19" t="s">
        <v>26</v>
      </c>
      <c r="B43" s="69">
        <v>136011.10999313416</v>
      </c>
      <c r="C43" s="69">
        <v>32717.807621607826</v>
      </c>
      <c r="D43" s="69">
        <v>244933.18915952582</v>
      </c>
      <c r="E43" s="69">
        <v>3988.4983061787216</v>
      </c>
      <c r="F43" s="69">
        <v>9310.5654975870457</v>
      </c>
      <c r="G43" s="69">
        <v>1805.6078912158061</v>
      </c>
      <c r="H43" s="69">
        <v>1991.2430486409394</v>
      </c>
      <c r="I43" s="69">
        <v>212806.63581680623</v>
      </c>
      <c r="J43" s="39">
        <v>643564.6573346965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5A04-381C-4F2E-B83D-CB79C4D6FC6A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N27" sqref="N27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60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212717.55010990638</v>
      </c>
      <c r="J8" s="15">
        <v>212717.55010990638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4261.5717823171199</v>
      </c>
      <c r="J9" s="15">
        <v>4261.5717823171199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216979.12189222351</v>
      </c>
      <c r="J10" s="41">
        <v>216979.12189222351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2364.0933856883453</v>
      </c>
      <c r="F12" s="53"/>
      <c r="G12" s="44"/>
      <c r="H12" s="44"/>
      <c r="I12" s="51"/>
      <c r="J12" s="15">
        <v>2364.0933856883453</v>
      </c>
    </row>
    <row r="13" spans="1:10" x14ac:dyDescent="0.25">
      <c r="A13" s="22" t="s">
        <v>13</v>
      </c>
      <c r="B13" s="17">
        <v>67809.224838247523</v>
      </c>
      <c r="C13" s="17">
        <v>9805.5071909760027</v>
      </c>
      <c r="D13" s="17">
        <v>131060.08270655999</v>
      </c>
      <c r="E13" s="17">
        <v>972.5441023361027</v>
      </c>
      <c r="F13" s="17">
        <v>4138.6374369359419</v>
      </c>
      <c r="G13" s="46"/>
      <c r="H13" s="47"/>
      <c r="I13" s="56"/>
      <c r="J13" s="15">
        <v>213785.99627505554</v>
      </c>
    </row>
    <row r="14" spans="1:10" ht="15" thickBot="1" x14ac:dyDescent="0.35">
      <c r="A14" s="33" t="s">
        <v>10</v>
      </c>
      <c r="B14" s="25">
        <v>67809.224838247523</v>
      </c>
      <c r="C14" s="25">
        <v>9805.5071909760027</v>
      </c>
      <c r="D14" s="25">
        <v>131060.08270655999</v>
      </c>
      <c r="E14" s="25">
        <v>3336.637488024448</v>
      </c>
      <c r="F14" s="25">
        <v>4138.6374369359419</v>
      </c>
      <c r="G14" s="58"/>
      <c r="H14" s="68"/>
      <c r="I14" s="59"/>
      <c r="J14" s="15">
        <v>216150.08966074389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18371.087190372677</v>
      </c>
      <c r="C16" s="74">
        <v>9038.0150434876941</v>
      </c>
      <c r="D16" s="74">
        <v>130984.60791311999</v>
      </c>
      <c r="E16" s="75">
        <v>829.03223147960944</v>
      </c>
      <c r="F16" s="74">
        <v>4442.8406803180414</v>
      </c>
      <c r="G16" s="74">
        <v>1923.8303429064827</v>
      </c>
      <c r="H16" s="65"/>
      <c r="I16" s="32"/>
      <c r="J16" s="41">
        <v>165589.41340168449</v>
      </c>
    </row>
    <row r="17" spans="1:10" ht="15" thickBot="1" x14ac:dyDescent="0.35">
      <c r="A17" s="33" t="s">
        <v>73</v>
      </c>
      <c r="B17" s="73"/>
      <c r="C17" s="73"/>
      <c r="D17" s="73"/>
      <c r="E17" s="126">
        <v>829.03223147960944</v>
      </c>
      <c r="F17" s="73"/>
      <c r="G17" s="73"/>
      <c r="H17" s="58"/>
      <c r="I17" s="55"/>
      <c r="J17" s="67">
        <v>829.03223147960944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95.597225863122731</v>
      </c>
      <c r="E19" s="17">
        <v>2.5188698896055577</v>
      </c>
      <c r="F19" s="17">
        <v>505.25577253873871</v>
      </c>
      <c r="G19" s="18"/>
      <c r="H19" s="43"/>
      <c r="I19" s="51"/>
      <c r="J19" s="67">
        <v>603.37186829146697</v>
      </c>
    </row>
    <row r="20" spans="1:10" x14ac:dyDescent="0.25">
      <c r="A20" s="14" t="s">
        <v>16</v>
      </c>
      <c r="B20" s="17">
        <v>49553.880025408318</v>
      </c>
      <c r="C20" s="18"/>
      <c r="D20" s="18"/>
      <c r="E20" s="18"/>
      <c r="F20" s="18"/>
      <c r="G20" s="18"/>
      <c r="H20" s="46"/>
      <c r="I20" s="56"/>
      <c r="J20" s="67">
        <v>49553.880025408318</v>
      </c>
    </row>
    <row r="21" spans="1:10" x14ac:dyDescent="0.25">
      <c r="A21" s="14" t="s">
        <v>17</v>
      </c>
      <c r="B21" s="18"/>
      <c r="C21" s="17">
        <v>1232.4565968392308</v>
      </c>
      <c r="D21" s="18"/>
      <c r="E21" s="18"/>
      <c r="F21" s="17"/>
      <c r="G21" s="17"/>
      <c r="H21" s="49"/>
      <c r="I21" s="57"/>
      <c r="J21" s="67">
        <v>1232.4565968392308</v>
      </c>
    </row>
    <row r="22" spans="1:10" ht="14.4" thickBot="1" x14ac:dyDescent="0.3">
      <c r="A22" s="19" t="s">
        <v>18</v>
      </c>
      <c r="B22" s="20">
        <v>135734.19205402851</v>
      </c>
      <c r="C22" s="20">
        <v>20075.978831302928</v>
      </c>
      <c r="D22" s="20">
        <v>262140.28784554312</v>
      </c>
      <c r="E22" s="20">
        <v>4168.1885893936633</v>
      </c>
      <c r="F22" s="20">
        <v>9086.733889792722</v>
      </c>
      <c r="G22" s="20">
        <v>1923.8303429064827</v>
      </c>
      <c r="H22" s="20"/>
      <c r="I22" s="20">
        <v>216979.12189222351</v>
      </c>
      <c r="J22" s="39">
        <v>650108.33344519103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66770.579112130406</v>
      </c>
      <c r="C30" s="123">
        <v>9113.4432905760023</v>
      </c>
      <c r="D30" s="123">
        <v>130984.60791311999</v>
      </c>
      <c r="E30" s="17">
        <v>2885.8823398174245</v>
      </c>
      <c r="F30" s="123">
        <v>2963.037454262575</v>
      </c>
      <c r="G30" s="60"/>
      <c r="H30" s="44"/>
      <c r="I30" s="45"/>
      <c r="J30" s="15">
        <v>212717.55010990638</v>
      </c>
    </row>
    <row r="31" spans="1:10" x14ac:dyDescent="0.25">
      <c r="A31" s="14" t="s">
        <v>9</v>
      </c>
      <c r="B31" s="124">
        <v>1038.6457261171201</v>
      </c>
      <c r="C31" s="123">
        <v>692.06390039999997</v>
      </c>
      <c r="D31" s="123">
        <v>75.474793440000013</v>
      </c>
      <c r="E31" s="17">
        <v>1279.7873796866329</v>
      </c>
      <c r="F31" s="124">
        <v>1175.5999826733673</v>
      </c>
      <c r="G31" s="61"/>
      <c r="H31" s="47"/>
      <c r="I31" s="48"/>
      <c r="J31" s="15">
        <v>4261.5717823171199</v>
      </c>
    </row>
    <row r="32" spans="1:10" ht="14.4" thickBot="1" x14ac:dyDescent="0.3">
      <c r="A32" s="19" t="s">
        <v>23</v>
      </c>
      <c r="B32" s="35">
        <v>67809.224838247523</v>
      </c>
      <c r="C32" s="35">
        <v>9805.5071909760027</v>
      </c>
      <c r="D32" s="35">
        <v>131060.08270655999</v>
      </c>
      <c r="E32" s="35">
        <v>4165.6697195040579</v>
      </c>
      <c r="F32" s="35">
        <v>4138.6374369359419</v>
      </c>
      <c r="G32" s="62"/>
      <c r="H32" s="63"/>
      <c r="I32" s="66"/>
      <c r="J32" s="39">
        <v>216979.12189222348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115.74237753347663</v>
      </c>
      <c r="C34" s="37">
        <v>464.96444935092194</v>
      </c>
      <c r="D34" s="37">
        <v>20.122432423123566</v>
      </c>
      <c r="E34" s="37"/>
      <c r="F34" s="37">
        <v>809.45901592083794</v>
      </c>
      <c r="G34" s="125">
        <v>953.80511045998537</v>
      </c>
      <c r="H34" s="43"/>
      <c r="I34" s="51"/>
      <c r="J34" s="30">
        <v>2364.0933856883453</v>
      </c>
    </row>
    <row r="35" spans="1:10" x14ac:dyDescent="0.25">
      <c r="A35" s="22" t="s">
        <v>25</v>
      </c>
      <c r="B35" s="37">
        <v>67809.224838247523</v>
      </c>
      <c r="C35" s="37">
        <v>9805.5071909760027</v>
      </c>
      <c r="D35" s="37">
        <v>131060.08270655999</v>
      </c>
      <c r="E35" s="124">
        <v>2.5188698896055577</v>
      </c>
      <c r="F35" s="37">
        <v>4138.6374369359419</v>
      </c>
      <c r="G35" s="125">
        <v>970.02523244649717</v>
      </c>
      <c r="H35" s="47"/>
      <c r="I35" s="56"/>
      <c r="J35" s="30">
        <v>213785.99627505554</v>
      </c>
    </row>
    <row r="36" spans="1:10" ht="15" thickBot="1" x14ac:dyDescent="0.35">
      <c r="A36" s="33" t="s">
        <v>10</v>
      </c>
      <c r="B36" s="25">
        <v>67924.967215780998</v>
      </c>
      <c r="C36" s="25">
        <v>10270.471640326925</v>
      </c>
      <c r="D36" s="25">
        <v>131080.20513898312</v>
      </c>
      <c r="E36" s="25">
        <v>2.5188698896055577</v>
      </c>
      <c r="F36" s="25">
        <v>4948.0964528567802</v>
      </c>
      <c r="G36" s="25">
        <v>1923.8303429064827</v>
      </c>
      <c r="H36" s="58"/>
      <c r="I36" s="59"/>
      <c r="J36" s="30">
        <v>216150.08966074389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165589.41340168449</v>
      </c>
      <c r="J38" s="41">
        <v>165589.41340168449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603.37186829146697</v>
      </c>
      <c r="J40" s="38">
        <v>603.37186829146697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49553.880025408318</v>
      </c>
      <c r="J41" s="38">
        <v>49553.880025408318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1232.4565968392308</v>
      </c>
      <c r="I42" s="16"/>
      <c r="J42" s="38">
        <v>1232.4565968392308</v>
      </c>
    </row>
    <row r="43" spans="1:10" ht="14.4" thickBot="1" x14ac:dyDescent="0.3">
      <c r="A43" s="19" t="s">
        <v>26</v>
      </c>
      <c r="B43" s="69">
        <v>135734.19205402851</v>
      </c>
      <c r="C43" s="69">
        <v>20075.978831302928</v>
      </c>
      <c r="D43" s="69">
        <v>262140.28784554312</v>
      </c>
      <c r="E43" s="69">
        <v>4168.1885893936633</v>
      </c>
      <c r="F43" s="69">
        <v>9086.733889792722</v>
      </c>
      <c r="G43" s="69">
        <v>1923.8303429064827</v>
      </c>
      <c r="H43" s="69">
        <v>1232.4565968392308</v>
      </c>
      <c r="I43" s="69">
        <v>215746.66529538427</v>
      </c>
      <c r="J43" s="39">
        <v>650108.33344519092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8A66-78FB-4F44-B250-4BD67841B4F3}">
  <dimension ref="A1:J43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O30" sqref="O30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61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213565.91931984501</v>
      </c>
      <c r="J8" s="15">
        <v>213565.91931984501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5017.1074121664005</v>
      </c>
      <c r="J9" s="15">
        <v>5017.1074121664005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218583.02673201141</v>
      </c>
      <c r="J10" s="41">
        <v>218583.02673201141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2493.220572652549</v>
      </c>
      <c r="F12" s="53"/>
      <c r="G12" s="44"/>
      <c r="H12" s="44"/>
      <c r="I12" s="51"/>
      <c r="J12" s="15">
        <v>2493.220572652549</v>
      </c>
    </row>
    <row r="13" spans="1:10" x14ac:dyDescent="0.25">
      <c r="A13" s="22" t="s">
        <v>13</v>
      </c>
      <c r="B13" s="17">
        <v>67851.090049891442</v>
      </c>
      <c r="C13" s="17">
        <v>10558.140184944001</v>
      </c>
      <c r="D13" s="17">
        <v>131181.23235023997</v>
      </c>
      <c r="E13" s="17">
        <v>1052.4291522066328</v>
      </c>
      <c r="F13" s="17">
        <v>4555.4095978406231</v>
      </c>
      <c r="G13" s="46"/>
      <c r="H13" s="47"/>
      <c r="I13" s="56"/>
      <c r="J13" s="15">
        <v>215198.30133512267</v>
      </c>
    </row>
    <row r="14" spans="1:10" ht="15" thickBot="1" x14ac:dyDescent="0.35">
      <c r="A14" s="33" t="s">
        <v>10</v>
      </c>
      <c r="B14" s="25">
        <v>67851.090049891442</v>
      </c>
      <c r="C14" s="25">
        <v>10558.140184944001</v>
      </c>
      <c r="D14" s="25">
        <v>131181.23235023997</v>
      </c>
      <c r="E14" s="25">
        <v>3545.6497248591818</v>
      </c>
      <c r="F14" s="25">
        <v>4555.4095978406231</v>
      </c>
      <c r="G14" s="58"/>
      <c r="H14" s="68"/>
      <c r="I14" s="59"/>
      <c r="J14" s="15">
        <v>217691.52190777523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18558.977886971803</v>
      </c>
      <c r="C16" s="74">
        <v>9689.3870107341081</v>
      </c>
      <c r="D16" s="74">
        <v>131105.75755679997</v>
      </c>
      <c r="E16" s="75">
        <v>891.50482423619542</v>
      </c>
      <c r="F16" s="74">
        <v>4883.8511799947346</v>
      </c>
      <c r="G16" s="74">
        <v>2052.2692036533376</v>
      </c>
      <c r="H16" s="65"/>
      <c r="I16" s="32"/>
      <c r="J16" s="41">
        <v>167181.74766239015</v>
      </c>
    </row>
    <row r="17" spans="1:10" ht="15" thickBot="1" x14ac:dyDescent="0.35">
      <c r="A17" s="33" t="s">
        <v>73</v>
      </c>
      <c r="B17" s="73"/>
      <c r="C17" s="73"/>
      <c r="D17" s="73"/>
      <c r="E17" s="126">
        <v>891.50482423619542</v>
      </c>
      <c r="F17" s="73"/>
      <c r="G17" s="73"/>
      <c r="H17" s="58"/>
      <c r="I17" s="55"/>
      <c r="J17" s="67">
        <v>891.50482423619542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96.069812984205782</v>
      </c>
      <c r="E19" s="17">
        <v>2.9205357421503857</v>
      </c>
      <c r="F19" s="17">
        <v>555.73454216653226</v>
      </c>
      <c r="G19" s="18"/>
      <c r="H19" s="43"/>
      <c r="I19" s="51"/>
      <c r="J19" s="67">
        <v>654.72489089288842</v>
      </c>
    </row>
    <row r="20" spans="1:10" x14ac:dyDescent="0.25">
      <c r="A20" s="14" t="s">
        <v>16</v>
      </c>
      <c r="B20" s="17">
        <v>49425.274131810103</v>
      </c>
      <c r="C20" s="18"/>
      <c r="D20" s="18"/>
      <c r="E20" s="18"/>
      <c r="F20" s="18"/>
      <c r="G20" s="18"/>
      <c r="H20" s="46"/>
      <c r="I20" s="56"/>
      <c r="J20" s="67">
        <v>49425.274131810103</v>
      </c>
    </row>
    <row r="21" spans="1:10" x14ac:dyDescent="0.25">
      <c r="A21" s="14" t="s">
        <v>17</v>
      </c>
      <c r="B21" s="18"/>
      <c r="C21" s="17">
        <v>1321.2800469182876</v>
      </c>
      <c r="D21" s="18"/>
      <c r="E21" s="18"/>
      <c r="F21" s="17"/>
      <c r="G21" s="17"/>
      <c r="H21" s="49"/>
      <c r="I21" s="57"/>
      <c r="J21" s="67">
        <v>1321.2800469182876</v>
      </c>
    </row>
    <row r="22" spans="1:10" ht="14.4" thickBot="1" x14ac:dyDescent="0.3">
      <c r="A22" s="19" t="s">
        <v>18</v>
      </c>
      <c r="B22" s="20">
        <v>135835.34206867334</v>
      </c>
      <c r="C22" s="20">
        <v>21568.807242596395</v>
      </c>
      <c r="D22" s="20">
        <v>262383.05972002412</v>
      </c>
      <c r="E22" s="20">
        <v>4440.0750848375283</v>
      </c>
      <c r="F22" s="20">
        <v>9994.9953200018899</v>
      </c>
      <c r="G22" s="20">
        <v>2052.2692036533376</v>
      </c>
      <c r="H22" s="20"/>
      <c r="I22" s="20">
        <v>218583.02673201141</v>
      </c>
      <c r="J22" s="39">
        <v>654857.57537179801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66811.158254789043</v>
      </c>
      <c r="C30" s="123">
        <v>9143.6506788959996</v>
      </c>
      <c r="D30" s="123">
        <v>131105.75755679997</v>
      </c>
      <c r="E30" s="17">
        <v>3063.0129692132464</v>
      </c>
      <c r="F30" s="123">
        <v>3442.3398601467529</v>
      </c>
      <c r="G30" s="60"/>
      <c r="H30" s="44"/>
      <c r="I30" s="45"/>
      <c r="J30" s="15">
        <v>213565.91931984501</v>
      </c>
    </row>
    <row r="31" spans="1:10" x14ac:dyDescent="0.25">
      <c r="A31" s="14" t="s">
        <v>9</v>
      </c>
      <c r="B31" s="124">
        <v>1039.9317951024002</v>
      </c>
      <c r="C31" s="123">
        <v>1414.4895060480005</v>
      </c>
      <c r="D31" s="123">
        <v>75.474793439999999</v>
      </c>
      <c r="E31" s="17">
        <v>1374.1415798821301</v>
      </c>
      <c r="F31" s="124">
        <v>1113.0697376938699</v>
      </c>
      <c r="G31" s="61"/>
      <c r="H31" s="47"/>
      <c r="I31" s="48"/>
      <c r="J31" s="15">
        <v>5017.1074121664005</v>
      </c>
    </row>
    <row r="32" spans="1:10" ht="14.4" thickBot="1" x14ac:dyDescent="0.3">
      <c r="A32" s="19" t="s">
        <v>23</v>
      </c>
      <c r="B32" s="35">
        <v>67851.090049891442</v>
      </c>
      <c r="C32" s="35">
        <v>10558.140184944001</v>
      </c>
      <c r="D32" s="35">
        <v>131181.23235023997</v>
      </c>
      <c r="E32" s="35">
        <v>4437.1545490953768</v>
      </c>
      <c r="F32" s="35">
        <v>4555.4095978406231</v>
      </c>
      <c r="G32" s="62"/>
      <c r="H32" s="63"/>
      <c r="I32" s="66"/>
      <c r="J32" s="39">
        <v>218583.02673201141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133.1619688904542</v>
      </c>
      <c r="C34" s="37">
        <v>452.52687270839482</v>
      </c>
      <c r="D34" s="37">
        <v>20.595019544200511</v>
      </c>
      <c r="E34" s="37"/>
      <c r="F34" s="37">
        <v>884.17612432064391</v>
      </c>
      <c r="G34" s="125">
        <v>1002.7605871888552</v>
      </c>
      <c r="H34" s="43"/>
      <c r="I34" s="51"/>
      <c r="J34" s="30">
        <v>2493.220572652549</v>
      </c>
    </row>
    <row r="35" spans="1:10" x14ac:dyDescent="0.25">
      <c r="A35" s="22" t="s">
        <v>25</v>
      </c>
      <c r="B35" s="37">
        <v>67851.090049891442</v>
      </c>
      <c r="C35" s="37">
        <v>10558.140184944001</v>
      </c>
      <c r="D35" s="37">
        <v>131181.23235023997</v>
      </c>
      <c r="E35" s="124">
        <v>2.9205357421503857</v>
      </c>
      <c r="F35" s="37">
        <v>4555.4095978406231</v>
      </c>
      <c r="G35" s="125">
        <v>1049.5086164644824</v>
      </c>
      <c r="H35" s="47"/>
      <c r="I35" s="56"/>
      <c r="J35" s="30">
        <v>215198.30133512267</v>
      </c>
    </row>
    <row r="36" spans="1:10" ht="15" thickBot="1" x14ac:dyDescent="0.35">
      <c r="A36" s="33" t="s">
        <v>10</v>
      </c>
      <c r="B36" s="25">
        <v>67984.252018781903</v>
      </c>
      <c r="C36" s="25">
        <v>11010.667057652396</v>
      </c>
      <c r="D36" s="25">
        <v>131201.82736978418</v>
      </c>
      <c r="E36" s="25">
        <v>2.9205357421503857</v>
      </c>
      <c r="F36" s="25">
        <v>5439.5857221612669</v>
      </c>
      <c r="G36" s="25">
        <v>2052.2692036533376</v>
      </c>
      <c r="H36" s="58"/>
      <c r="I36" s="59"/>
      <c r="J36" s="30">
        <v>217691.5219077752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167181.74766239015</v>
      </c>
      <c r="J38" s="41">
        <v>167181.74766239015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654.72489089288842</v>
      </c>
      <c r="J40" s="38">
        <v>654.72489089288842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49425.274131810103</v>
      </c>
      <c r="J41" s="38">
        <v>49425.274131810103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1321.2800469182876</v>
      </c>
      <c r="I42" s="16"/>
      <c r="J42" s="38">
        <v>1321.2800469182876</v>
      </c>
    </row>
    <row r="43" spans="1:10" ht="14.4" thickBot="1" x14ac:dyDescent="0.3">
      <c r="A43" s="19" t="s">
        <v>26</v>
      </c>
      <c r="B43" s="69">
        <v>135835.34206867334</v>
      </c>
      <c r="C43" s="69">
        <v>21568.807242596398</v>
      </c>
      <c r="D43" s="69">
        <v>262383.05972002412</v>
      </c>
      <c r="E43" s="69">
        <v>4440.0750848375274</v>
      </c>
      <c r="F43" s="69">
        <v>9994.9953200018899</v>
      </c>
      <c r="G43" s="69">
        <v>2052.2692036533376</v>
      </c>
      <c r="H43" s="69">
        <v>1321.2800469182876</v>
      </c>
      <c r="I43" s="69">
        <v>217261.74668509315</v>
      </c>
      <c r="J43" s="39">
        <v>654857.57537179801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72CE-396E-4695-B763-029C48D98D2A}">
  <dimension ref="A1:J44"/>
  <sheetViews>
    <sheetView showGridLines="0" zoomScale="55" zoomScaleNormal="55" workbookViewId="0">
      <pane xSplit="1" ySplit="5" topLeftCell="B17" activePane="bottomRight" state="frozen"/>
      <selection pane="topRight" activeCell="B1" sqref="B1"/>
      <selection pane="bottomLeft" activeCell="A5" sqref="A5"/>
      <selection pane="bottomRight" activeCell="C32" sqref="C32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87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216221.89126316243</v>
      </c>
      <c r="J8" s="15">
        <v>216221.89126316243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5117.6056259856014</v>
      </c>
      <c r="J9" s="15">
        <v>5117.6056259856014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221339.49688914802</v>
      </c>
      <c r="J10" s="41">
        <v>221339.49688914802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2522.6929932852563</v>
      </c>
      <c r="F12" s="53"/>
      <c r="G12" s="44"/>
      <c r="H12" s="44"/>
      <c r="I12" s="51"/>
      <c r="J12" s="15">
        <v>2522.6929932852563</v>
      </c>
    </row>
    <row r="13" spans="1:10" x14ac:dyDescent="0.25">
      <c r="A13" s="22" t="s">
        <v>13</v>
      </c>
      <c r="B13" s="17">
        <v>67848.345702576815</v>
      </c>
      <c r="C13" s="17">
        <v>11889.579256560002</v>
      </c>
      <c r="D13" s="17">
        <v>132414.60814847998</v>
      </c>
      <c r="E13" s="17">
        <v>1152.503547434857</v>
      </c>
      <c r="F13" s="17">
        <v>4520.3531995939193</v>
      </c>
      <c r="G13" s="46"/>
      <c r="H13" s="47"/>
      <c r="I13" s="56"/>
      <c r="J13" s="15">
        <v>217825.38985464559</v>
      </c>
    </row>
    <row r="14" spans="1:10" ht="15" thickBot="1" x14ac:dyDescent="0.35">
      <c r="A14" s="33" t="s">
        <v>10</v>
      </c>
      <c r="B14" s="25">
        <v>67848.345702576815</v>
      </c>
      <c r="C14" s="25">
        <v>11889.579256560002</v>
      </c>
      <c r="D14" s="25">
        <v>132414.60814847998</v>
      </c>
      <c r="E14" s="25">
        <v>3675.1965407201133</v>
      </c>
      <c r="F14" s="25">
        <v>4520.3531995939193</v>
      </c>
      <c r="G14" s="58"/>
      <c r="H14" s="68"/>
      <c r="I14" s="59"/>
      <c r="J14" s="15">
        <v>220348.08284793084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17355.403221442262</v>
      </c>
      <c r="C16" s="74">
        <v>10871.110347589856</v>
      </c>
      <c r="D16" s="74">
        <v>132339.13335503999</v>
      </c>
      <c r="E16" s="75">
        <v>991.41404121717039</v>
      </c>
      <c r="F16" s="74">
        <v>4890.5169219737036</v>
      </c>
      <c r="G16" s="74">
        <v>2123.2304877201091</v>
      </c>
      <c r="H16" s="65"/>
      <c r="I16" s="32"/>
      <c r="J16" s="41">
        <v>168570.80837498311</v>
      </c>
    </row>
    <row r="17" spans="1:10" ht="15" thickBot="1" x14ac:dyDescent="0.35">
      <c r="A17" s="33" t="s">
        <v>73</v>
      </c>
      <c r="B17" s="73"/>
      <c r="C17" s="73"/>
      <c r="D17" s="73"/>
      <c r="E17" s="126">
        <v>991.41404121717039</v>
      </c>
      <c r="F17" s="73"/>
      <c r="G17" s="73"/>
      <c r="H17" s="58"/>
      <c r="I17" s="55"/>
      <c r="J17" s="67">
        <v>991.41404121717039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96.144927907473175</v>
      </c>
      <c r="E19" s="17">
        <v>2.8204560857398668</v>
      </c>
      <c r="F19" s="17">
        <v>557.16547107671249</v>
      </c>
      <c r="G19" s="18"/>
      <c r="H19" s="43"/>
      <c r="I19" s="51"/>
      <c r="J19" s="67">
        <v>656.13085506992547</v>
      </c>
    </row>
    <row r="20" spans="1:10" x14ac:dyDescent="0.25">
      <c r="A20" s="14" t="s">
        <v>16</v>
      </c>
      <c r="B20" s="17">
        <v>50630.133520787262</v>
      </c>
      <c r="C20" s="18"/>
      <c r="D20" s="18"/>
      <c r="E20" s="18"/>
      <c r="F20" s="18"/>
      <c r="G20" s="18"/>
      <c r="H20" s="46"/>
      <c r="I20" s="56"/>
      <c r="J20" s="67">
        <v>50630.133520787262</v>
      </c>
    </row>
    <row r="21" spans="1:10" x14ac:dyDescent="0.25">
      <c r="A21" s="14" t="s">
        <v>17</v>
      </c>
      <c r="B21" s="18"/>
      <c r="C21" s="17">
        <v>1482.4241383077078</v>
      </c>
      <c r="D21" s="18"/>
      <c r="E21" s="18"/>
      <c r="F21" s="17"/>
      <c r="G21" s="17"/>
      <c r="H21" s="49"/>
      <c r="I21" s="57"/>
      <c r="J21" s="67">
        <v>1482.4241383077078</v>
      </c>
    </row>
    <row r="22" spans="1:10" ht="14.4" thickBot="1" x14ac:dyDescent="0.3">
      <c r="A22" s="19" t="s">
        <v>18</v>
      </c>
      <c r="B22" s="20">
        <v>135833.88244480634</v>
      </c>
      <c r="C22" s="20">
        <v>24243.113742457565</v>
      </c>
      <c r="D22" s="20">
        <v>264849.88643142744</v>
      </c>
      <c r="E22" s="20">
        <v>4669.4310380230236</v>
      </c>
      <c r="F22" s="20">
        <v>9968.0355926443353</v>
      </c>
      <c r="G22" s="20">
        <v>2123.2304877201091</v>
      </c>
      <c r="H22" s="20"/>
      <c r="I22" s="20">
        <v>221339.49688914802</v>
      </c>
      <c r="J22" s="39">
        <v>663027.07662622689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66804.616090066411</v>
      </c>
      <c r="C30" s="123">
        <v>10466.588401776002</v>
      </c>
      <c r="D30" s="123">
        <v>132339.13335503999</v>
      </c>
      <c r="E30" s="17">
        <v>3201.5360775052586</v>
      </c>
      <c r="F30" s="123">
        <v>3410.0173387747436</v>
      </c>
      <c r="G30" s="60"/>
      <c r="H30" s="44"/>
      <c r="I30" s="45"/>
      <c r="J30" s="15">
        <v>216221.89126316243</v>
      </c>
    </row>
    <row r="31" spans="1:10" x14ac:dyDescent="0.25">
      <c r="A31" s="14" t="s">
        <v>9</v>
      </c>
      <c r="B31" s="124">
        <v>1043.7296125104001</v>
      </c>
      <c r="C31" s="123">
        <v>1422.9908547840002</v>
      </c>
      <c r="D31" s="123">
        <v>75.474793440000013</v>
      </c>
      <c r="E31" s="17">
        <v>1465.0745044320252</v>
      </c>
      <c r="F31" s="124">
        <v>1110.3358608191757</v>
      </c>
      <c r="G31" s="61"/>
      <c r="H31" s="47"/>
      <c r="I31" s="48"/>
      <c r="J31" s="15">
        <v>5117.6056259856014</v>
      </c>
    </row>
    <row r="32" spans="1:10" ht="14.4" thickBot="1" x14ac:dyDescent="0.3">
      <c r="A32" s="19" t="s">
        <v>23</v>
      </c>
      <c r="B32" s="35">
        <v>67848.345702576815</v>
      </c>
      <c r="C32" s="35">
        <v>11889.579256560002</v>
      </c>
      <c r="D32" s="35">
        <v>132414.60814847998</v>
      </c>
      <c r="E32" s="35">
        <v>4666.6105819372842</v>
      </c>
      <c r="F32" s="35">
        <v>4520.3531995939193</v>
      </c>
      <c r="G32" s="62"/>
      <c r="H32" s="63"/>
      <c r="I32" s="66"/>
      <c r="J32" s="39">
        <v>221339.49688914799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137.19103965271452</v>
      </c>
      <c r="C34" s="37">
        <v>463.95522933756229</v>
      </c>
      <c r="D34" s="37">
        <v>20.670134467490989</v>
      </c>
      <c r="E34" s="37"/>
      <c r="F34" s="37">
        <v>927.32919345649657</v>
      </c>
      <c r="G34" s="125">
        <v>973.54739637099192</v>
      </c>
      <c r="H34" s="43"/>
      <c r="I34" s="51"/>
      <c r="J34" s="30">
        <v>2522.6929932852563</v>
      </c>
    </row>
    <row r="35" spans="1:10" x14ac:dyDescent="0.25">
      <c r="A35" s="22" t="s">
        <v>25</v>
      </c>
      <c r="B35" s="37">
        <v>67848.345702576815</v>
      </c>
      <c r="C35" s="37">
        <v>11889.579256560002</v>
      </c>
      <c r="D35" s="37">
        <v>132414.60814847998</v>
      </c>
      <c r="E35" s="124">
        <v>2.8204560857398668</v>
      </c>
      <c r="F35" s="37">
        <v>4520.3531995939193</v>
      </c>
      <c r="G35" s="125">
        <v>1149.6830913491171</v>
      </c>
      <c r="H35" s="47"/>
      <c r="I35" s="56"/>
      <c r="J35" s="30">
        <v>217825.38985464556</v>
      </c>
    </row>
    <row r="36" spans="1:10" ht="15" thickBot="1" x14ac:dyDescent="0.35">
      <c r="A36" s="33" t="s">
        <v>10</v>
      </c>
      <c r="B36" s="25">
        <v>67985.536742229524</v>
      </c>
      <c r="C36" s="25">
        <v>12353.534485897564</v>
      </c>
      <c r="D36" s="25">
        <v>132435.27828294746</v>
      </c>
      <c r="E36" s="25">
        <v>2.8204560857398668</v>
      </c>
      <c r="F36" s="25">
        <v>5447.6823930504161</v>
      </c>
      <c r="G36" s="25">
        <v>2123.2304877201091</v>
      </c>
      <c r="H36" s="58"/>
      <c r="I36" s="59"/>
      <c r="J36" s="30">
        <v>220348.08284793078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168570.80837498311</v>
      </c>
      <c r="J38" s="41">
        <v>168570.80837498311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656.13085506992547</v>
      </c>
      <c r="J40" s="38">
        <v>656.13085506992547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50630.133520787262</v>
      </c>
      <c r="J41" s="38">
        <v>50630.133520787262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1482.4241383077078</v>
      </c>
      <c r="I42" s="16"/>
      <c r="J42" s="38">
        <v>1482.4241383077078</v>
      </c>
    </row>
    <row r="43" spans="1:10" ht="14.4" thickBot="1" x14ac:dyDescent="0.3">
      <c r="A43" s="19" t="s">
        <v>26</v>
      </c>
      <c r="B43" s="69">
        <v>135833.88244480634</v>
      </c>
      <c r="C43" s="69">
        <v>24243.113742457565</v>
      </c>
      <c r="D43" s="69">
        <v>264849.88643142744</v>
      </c>
      <c r="E43" s="69">
        <v>4669.4310380230245</v>
      </c>
      <c r="F43" s="69">
        <v>9968.0355926443353</v>
      </c>
      <c r="G43" s="69">
        <v>2123.2304877201091</v>
      </c>
      <c r="H43" s="69">
        <v>1482.4241383077078</v>
      </c>
      <c r="I43" s="69">
        <v>219857.07275084031</v>
      </c>
      <c r="J43" s="39">
        <v>663027.07662622677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D9FFF-0646-4504-B861-0A3831601859}">
  <dimension ref="A1:L119"/>
  <sheetViews>
    <sheetView topLeftCell="A99" zoomScale="68" zoomScaleNormal="68" workbookViewId="0">
      <selection activeCell="F123" sqref="F123"/>
    </sheetView>
  </sheetViews>
  <sheetFormatPr defaultRowHeight="14.4" x14ac:dyDescent="0.3"/>
  <cols>
    <col min="1" max="1" width="39.6640625" customWidth="1"/>
    <col min="2" max="10" width="20" customWidth="1"/>
    <col min="12" max="12" width="9.44140625" customWidth="1"/>
  </cols>
  <sheetData>
    <row r="1" spans="1:10" s="2" customFormat="1" ht="17.399999999999999" x14ac:dyDescent="0.3">
      <c r="A1" s="107" t="s">
        <v>67</v>
      </c>
      <c r="B1" s="1"/>
      <c r="C1" s="1"/>
      <c r="D1" s="1"/>
      <c r="E1" s="1"/>
      <c r="F1" s="1"/>
    </row>
    <row r="2" spans="1:10" s="2" customFormat="1" ht="18" thickBot="1" x14ac:dyDescent="0.35">
      <c r="A2" s="107" t="s">
        <v>68</v>
      </c>
      <c r="B2" s="1"/>
      <c r="C2" s="1"/>
      <c r="D2" s="1"/>
      <c r="E2" s="1"/>
      <c r="F2" s="1"/>
    </row>
    <row r="3" spans="1:10" s="108" customFormat="1" ht="28.5" customHeight="1" x14ac:dyDescent="0.25">
      <c r="A3" s="150"/>
      <c r="B3" s="149" t="s">
        <v>71</v>
      </c>
      <c r="C3" s="149"/>
      <c r="D3" s="149"/>
      <c r="E3" s="149"/>
      <c r="F3" s="149"/>
      <c r="G3" s="113"/>
      <c r="H3" s="149" t="s">
        <v>66</v>
      </c>
      <c r="I3" s="149"/>
      <c r="J3" s="147" t="s">
        <v>63</v>
      </c>
    </row>
    <row r="4" spans="1:10" s="108" customFormat="1" ht="61.5" customHeight="1" x14ac:dyDescent="0.25">
      <c r="A4" s="151"/>
      <c r="B4" s="114" t="s">
        <v>1</v>
      </c>
      <c r="C4" s="114" t="s">
        <v>2</v>
      </c>
      <c r="D4" s="114" t="s">
        <v>62</v>
      </c>
      <c r="E4" s="114" t="s">
        <v>3</v>
      </c>
      <c r="F4" s="114" t="s">
        <v>31</v>
      </c>
      <c r="G4" s="115" t="s">
        <v>65</v>
      </c>
      <c r="H4" s="114" t="s">
        <v>4</v>
      </c>
      <c r="I4" s="114" t="s">
        <v>64</v>
      </c>
      <c r="J4" s="148"/>
    </row>
    <row r="5" spans="1:10" s="109" customFormat="1" ht="18.75" customHeight="1" x14ac:dyDescent="0.25">
      <c r="A5" s="144" t="s">
        <v>69</v>
      </c>
      <c r="B5" s="145"/>
      <c r="C5" s="145"/>
      <c r="D5" s="145"/>
      <c r="E5" s="145"/>
      <c r="F5" s="145"/>
      <c r="G5" s="145"/>
      <c r="H5" s="145"/>
      <c r="I5" s="145"/>
      <c r="J5" s="146"/>
    </row>
    <row r="6" spans="1:10" s="109" customFormat="1" ht="18.75" customHeight="1" x14ac:dyDescent="0.3">
      <c r="A6" s="111"/>
      <c r="B6" s="116"/>
      <c r="C6" s="116"/>
      <c r="D6" s="116"/>
      <c r="E6" s="116">
        <v>65814.950192758726</v>
      </c>
      <c r="F6" s="116"/>
      <c r="G6" s="116"/>
      <c r="H6" s="117"/>
      <c r="I6" s="117"/>
      <c r="J6" s="118">
        <v>65814.950192758726</v>
      </c>
    </row>
    <row r="7" spans="1:10" s="109" customFormat="1" ht="18.75" customHeight="1" x14ac:dyDescent="0.25">
      <c r="A7" s="144" t="s">
        <v>70</v>
      </c>
      <c r="B7" s="145"/>
      <c r="C7" s="145"/>
      <c r="D7" s="145"/>
      <c r="E7" s="145"/>
      <c r="F7" s="145"/>
      <c r="G7" s="145"/>
      <c r="H7" s="145"/>
      <c r="I7" s="145"/>
      <c r="J7" s="146"/>
    </row>
    <row r="8" spans="1:10" s="108" customFormat="1" ht="18.75" customHeight="1" thickBot="1" x14ac:dyDescent="0.3">
      <c r="A8" s="112"/>
      <c r="B8" s="119">
        <v>1573.3905170403755</v>
      </c>
      <c r="C8" s="119">
        <v>23126.02226923361</v>
      </c>
      <c r="D8" s="119">
        <v>851.6496819748495</v>
      </c>
      <c r="E8" s="119">
        <v>122.89923657135807</v>
      </c>
      <c r="F8" s="119">
        <v>15049.469490349797</v>
      </c>
      <c r="G8" s="119">
        <v>40723.431195169986</v>
      </c>
      <c r="H8" s="119">
        <v>24770.864546799865</v>
      </c>
      <c r="I8" s="119">
        <v>320.65445078887456</v>
      </c>
      <c r="J8" s="120">
        <v>65814.950192758726</v>
      </c>
    </row>
    <row r="9" spans="1:10" s="2" customFormat="1" ht="13.8" x14ac:dyDescent="0.25">
      <c r="F9" s="110"/>
      <c r="G9" s="110"/>
    </row>
    <row r="11" spans="1:10" s="2" customFormat="1" ht="17.399999999999999" x14ac:dyDescent="0.3">
      <c r="A11" s="107" t="s">
        <v>74</v>
      </c>
      <c r="B11" s="1"/>
      <c r="C11" s="1"/>
      <c r="D11" s="1"/>
      <c r="E11" s="1"/>
      <c r="F11" s="1"/>
    </row>
    <row r="12" spans="1:10" s="2" customFormat="1" ht="18" thickBot="1" x14ac:dyDescent="0.35">
      <c r="A12" s="107" t="s">
        <v>68</v>
      </c>
      <c r="B12" s="1"/>
      <c r="C12" s="1"/>
      <c r="D12" s="1"/>
      <c r="E12" s="1"/>
      <c r="F12" s="1"/>
    </row>
    <row r="13" spans="1:10" s="108" customFormat="1" ht="28.5" customHeight="1" x14ac:dyDescent="0.25">
      <c r="A13" s="150"/>
      <c r="B13" s="149" t="s">
        <v>71</v>
      </c>
      <c r="C13" s="149"/>
      <c r="D13" s="149"/>
      <c r="E13" s="149"/>
      <c r="F13" s="149"/>
      <c r="G13" s="113"/>
      <c r="H13" s="149" t="s">
        <v>66</v>
      </c>
      <c r="I13" s="149"/>
      <c r="J13" s="147" t="s">
        <v>63</v>
      </c>
    </row>
    <row r="14" spans="1:10" s="108" customFormat="1" ht="61.5" customHeight="1" x14ac:dyDescent="0.25">
      <c r="A14" s="151"/>
      <c r="B14" s="114" t="s">
        <v>1</v>
      </c>
      <c r="C14" s="114" t="s">
        <v>2</v>
      </c>
      <c r="D14" s="114" t="s">
        <v>62</v>
      </c>
      <c r="E14" s="114" t="s">
        <v>3</v>
      </c>
      <c r="F14" s="114" t="s">
        <v>31</v>
      </c>
      <c r="G14" s="115" t="s">
        <v>65</v>
      </c>
      <c r="H14" s="114" t="s">
        <v>4</v>
      </c>
      <c r="I14" s="114" t="s">
        <v>64</v>
      </c>
      <c r="J14" s="148"/>
    </row>
    <row r="15" spans="1:10" s="109" customFormat="1" ht="18.75" customHeight="1" x14ac:dyDescent="0.25">
      <c r="A15" s="144" t="s">
        <v>69</v>
      </c>
      <c r="B15" s="145"/>
      <c r="C15" s="145"/>
      <c r="D15" s="145"/>
      <c r="E15" s="145"/>
      <c r="F15" s="145"/>
      <c r="G15" s="145"/>
      <c r="H15" s="145"/>
      <c r="I15" s="145"/>
      <c r="J15" s="146"/>
    </row>
    <row r="16" spans="1:10" s="109" customFormat="1" ht="18.75" customHeight="1" x14ac:dyDescent="0.3">
      <c r="A16" s="111"/>
      <c r="B16" s="116"/>
      <c r="C16" s="116"/>
      <c r="D16" s="116"/>
      <c r="E16" s="116">
        <v>72490.424067114829</v>
      </c>
      <c r="F16" s="116"/>
      <c r="G16" s="116"/>
      <c r="H16" s="117"/>
      <c r="I16" s="117"/>
      <c r="J16" s="118">
        <v>72490.424067114829</v>
      </c>
    </row>
    <row r="17" spans="1:12" s="109" customFormat="1" ht="18.75" customHeight="1" x14ac:dyDescent="0.25">
      <c r="A17" s="144" t="s">
        <v>70</v>
      </c>
      <c r="B17" s="145"/>
      <c r="C17" s="145"/>
      <c r="D17" s="145"/>
      <c r="E17" s="145"/>
      <c r="F17" s="145"/>
      <c r="G17" s="145"/>
      <c r="H17" s="145"/>
      <c r="I17" s="145"/>
      <c r="J17" s="146"/>
    </row>
    <row r="18" spans="1:12" s="108" customFormat="1" ht="18.75" customHeight="1" thickBot="1" x14ac:dyDescent="0.3">
      <c r="A18" s="112"/>
      <c r="B18" s="119">
        <v>1786.7659619160993</v>
      </c>
      <c r="C18" s="119">
        <v>24984.863866862288</v>
      </c>
      <c r="D18" s="119">
        <v>887.72932371532318</v>
      </c>
      <c r="E18" s="119">
        <v>138.01235614421566</v>
      </c>
      <c r="F18" s="119">
        <v>16680.150029256234</v>
      </c>
      <c r="G18" s="119">
        <v>44477.521537894165</v>
      </c>
      <c r="H18" s="119">
        <v>27664.657335155902</v>
      </c>
      <c r="I18" s="119">
        <v>348.24519406477305</v>
      </c>
      <c r="J18" s="120">
        <v>72490.424067114844</v>
      </c>
    </row>
    <row r="21" spans="1:12" s="2" customFormat="1" ht="17.399999999999999" x14ac:dyDescent="0.3">
      <c r="A21" s="107" t="s">
        <v>75</v>
      </c>
      <c r="B21" s="1"/>
      <c r="C21" s="1"/>
      <c r="D21" s="1"/>
      <c r="E21" s="1"/>
      <c r="F21" s="1"/>
    </row>
    <row r="22" spans="1:12" s="2" customFormat="1" ht="18" thickBot="1" x14ac:dyDescent="0.35">
      <c r="A22" s="107" t="s">
        <v>68</v>
      </c>
      <c r="B22" s="1"/>
      <c r="C22" s="1"/>
      <c r="D22" s="1"/>
      <c r="E22" s="1"/>
      <c r="F22" s="1"/>
    </row>
    <row r="23" spans="1:12" s="108" customFormat="1" ht="28.5" customHeight="1" x14ac:dyDescent="0.25">
      <c r="A23" s="150"/>
      <c r="B23" s="149" t="s">
        <v>71</v>
      </c>
      <c r="C23" s="149"/>
      <c r="D23" s="149"/>
      <c r="E23" s="149"/>
      <c r="F23" s="149"/>
      <c r="G23" s="113"/>
      <c r="H23" s="149" t="s">
        <v>66</v>
      </c>
      <c r="I23" s="149"/>
      <c r="J23" s="147" t="s">
        <v>63</v>
      </c>
    </row>
    <row r="24" spans="1:12" s="108" customFormat="1" ht="61.5" customHeight="1" x14ac:dyDescent="0.25">
      <c r="A24" s="151"/>
      <c r="B24" s="114" t="s">
        <v>1</v>
      </c>
      <c r="C24" s="114" t="s">
        <v>2</v>
      </c>
      <c r="D24" s="114" t="s">
        <v>62</v>
      </c>
      <c r="E24" s="114" t="s">
        <v>3</v>
      </c>
      <c r="F24" s="114" t="s">
        <v>31</v>
      </c>
      <c r="G24" s="115" t="s">
        <v>65</v>
      </c>
      <c r="H24" s="114" t="s">
        <v>4</v>
      </c>
      <c r="I24" s="114" t="s">
        <v>64</v>
      </c>
      <c r="J24" s="148"/>
    </row>
    <row r="25" spans="1:12" s="109" customFormat="1" ht="18.75" customHeight="1" x14ac:dyDescent="0.25">
      <c r="A25" s="144" t="s">
        <v>69</v>
      </c>
      <c r="B25" s="145"/>
      <c r="C25" s="145"/>
      <c r="D25" s="145"/>
      <c r="E25" s="145"/>
      <c r="F25" s="145"/>
      <c r="G25" s="145"/>
      <c r="H25" s="145"/>
      <c r="I25" s="145"/>
      <c r="J25" s="146"/>
    </row>
    <row r="26" spans="1:12" s="109" customFormat="1" ht="18.75" customHeight="1" x14ac:dyDescent="0.3">
      <c r="A26" s="111"/>
      <c r="B26" s="116"/>
      <c r="C26" s="116"/>
      <c r="D26" s="116"/>
      <c r="E26" s="116">
        <v>82301.53648997561</v>
      </c>
      <c r="F26" s="116"/>
      <c r="G26" s="116"/>
      <c r="H26" s="117"/>
      <c r="I26" s="117"/>
      <c r="J26" s="118">
        <v>82301.53648997561</v>
      </c>
    </row>
    <row r="27" spans="1:12" s="109" customFormat="1" ht="18.75" customHeight="1" x14ac:dyDescent="0.25">
      <c r="A27" s="144" t="s">
        <v>70</v>
      </c>
      <c r="B27" s="145"/>
      <c r="C27" s="145"/>
      <c r="D27" s="145"/>
      <c r="E27" s="145"/>
      <c r="F27" s="145"/>
      <c r="G27" s="145"/>
      <c r="H27" s="145"/>
      <c r="I27" s="145"/>
      <c r="J27" s="146"/>
      <c r="L27" s="108"/>
    </row>
    <row r="28" spans="1:12" s="108" customFormat="1" ht="18.75" customHeight="1" thickBot="1" x14ac:dyDescent="0.3">
      <c r="A28" s="112"/>
      <c r="B28" s="119">
        <v>2035.1373677560634</v>
      </c>
      <c r="C28" s="119">
        <v>27723.716612526485</v>
      </c>
      <c r="D28" s="119">
        <v>1074.8179611273372</v>
      </c>
      <c r="E28" s="119">
        <v>164.7031674638632</v>
      </c>
      <c r="F28" s="119">
        <v>19229.811404688171</v>
      </c>
      <c r="G28" s="119">
        <v>50228.186513561915</v>
      </c>
      <c r="H28" s="119">
        <v>31633.51409280553</v>
      </c>
      <c r="I28" s="119">
        <v>439.83588360816316</v>
      </c>
      <c r="J28" s="120">
        <v>82301.53648997561</v>
      </c>
    </row>
    <row r="31" spans="1:12" s="2" customFormat="1" ht="17.399999999999999" x14ac:dyDescent="0.3">
      <c r="A31" s="107" t="s">
        <v>76</v>
      </c>
      <c r="B31" s="1"/>
      <c r="C31" s="1"/>
      <c r="D31" s="1"/>
      <c r="E31" s="1"/>
      <c r="F31" s="1"/>
    </row>
    <row r="32" spans="1:12" s="2" customFormat="1" ht="18" thickBot="1" x14ac:dyDescent="0.35">
      <c r="A32" s="107" t="s">
        <v>68</v>
      </c>
      <c r="B32" s="1"/>
      <c r="C32" s="1"/>
      <c r="D32" s="1"/>
      <c r="E32" s="1"/>
      <c r="F32" s="1"/>
    </row>
    <row r="33" spans="1:12" s="108" customFormat="1" ht="28.5" customHeight="1" x14ac:dyDescent="0.25">
      <c r="A33" s="150"/>
      <c r="B33" s="149" t="s">
        <v>71</v>
      </c>
      <c r="C33" s="149"/>
      <c r="D33" s="149"/>
      <c r="E33" s="149"/>
      <c r="F33" s="149"/>
      <c r="G33" s="113"/>
      <c r="H33" s="149" t="s">
        <v>66</v>
      </c>
      <c r="I33" s="149"/>
      <c r="J33" s="147" t="s">
        <v>63</v>
      </c>
    </row>
    <row r="34" spans="1:12" s="108" customFormat="1" ht="61.5" customHeight="1" x14ac:dyDescent="0.25">
      <c r="A34" s="151"/>
      <c r="B34" s="114" t="s">
        <v>1</v>
      </c>
      <c r="C34" s="114" t="s">
        <v>2</v>
      </c>
      <c r="D34" s="114" t="s">
        <v>62</v>
      </c>
      <c r="E34" s="114" t="s">
        <v>3</v>
      </c>
      <c r="F34" s="114" t="s">
        <v>31</v>
      </c>
      <c r="G34" s="115" t="s">
        <v>65</v>
      </c>
      <c r="H34" s="114" t="s">
        <v>4</v>
      </c>
      <c r="I34" s="114" t="s">
        <v>64</v>
      </c>
      <c r="J34" s="148"/>
    </row>
    <row r="35" spans="1:12" s="109" customFormat="1" ht="18.75" customHeight="1" x14ac:dyDescent="0.25">
      <c r="A35" s="144" t="s">
        <v>69</v>
      </c>
      <c r="B35" s="145"/>
      <c r="C35" s="145"/>
      <c r="D35" s="145"/>
      <c r="E35" s="145"/>
      <c r="F35" s="145"/>
      <c r="G35" s="145"/>
      <c r="H35" s="145"/>
      <c r="I35" s="145"/>
      <c r="J35" s="146"/>
    </row>
    <row r="36" spans="1:12" s="109" customFormat="1" ht="18.75" customHeight="1" x14ac:dyDescent="0.3">
      <c r="A36" s="111"/>
      <c r="B36" s="116"/>
      <c r="C36" s="116"/>
      <c r="D36" s="116"/>
      <c r="E36" s="116">
        <v>87013.370983398403</v>
      </c>
      <c r="F36" s="116"/>
      <c r="G36" s="116"/>
      <c r="H36" s="117"/>
      <c r="I36" s="117"/>
      <c r="J36" s="118">
        <v>87013.370983398403</v>
      </c>
      <c r="L36" s="121"/>
    </row>
    <row r="37" spans="1:12" s="109" customFormat="1" ht="18.75" customHeight="1" x14ac:dyDescent="0.25">
      <c r="A37" s="144" t="s">
        <v>70</v>
      </c>
      <c r="B37" s="145"/>
      <c r="C37" s="145"/>
      <c r="D37" s="145"/>
      <c r="E37" s="145"/>
      <c r="F37" s="145"/>
      <c r="G37" s="145"/>
      <c r="H37" s="145"/>
      <c r="I37" s="145"/>
      <c r="J37" s="146"/>
      <c r="L37" s="122"/>
    </row>
    <row r="38" spans="1:12" s="108" customFormat="1" ht="18.75" customHeight="1" thickBot="1" x14ac:dyDescent="0.3">
      <c r="A38" s="112"/>
      <c r="B38" s="119">
        <v>2213.6762085523728</v>
      </c>
      <c r="C38" s="119">
        <v>28526.769572041303</v>
      </c>
      <c r="D38" s="119">
        <v>1160.3160607889533</v>
      </c>
      <c r="E38" s="119">
        <v>170.92818334980441</v>
      </c>
      <c r="F38" s="119">
        <v>20735.82926851989</v>
      </c>
      <c r="G38" s="119">
        <v>52807.519293252328</v>
      </c>
      <c r="H38" s="119">
        <v>33732.204523033892</v>
      </c>
      <c r="I38" s="119">
        <v>473.6471671121771</v>
      </c>
      <c r="J38" s="120">
        <v>87013.370983398403</v>
      </c>
    </row>
    <row r="41" spans="1:12" s="2" customFormat="1" ht="17.399999999999999" x14ac:dyDescent="0.3">
      <c r="A41" s="107" t="s">
        <v>77</v>
      </c>
      <c r="B41" s="1"/>
      <c r="C41" s="1"/>
      <c r="D41" s="1"/>
      <c r="E41" s="1"/>
      <c r="F41" s="1"/>
    </row>
    <row r="42" spans="1:12" s="2" customFormat="1" ht="18" thickBot="1" x14ac:dyDescent="0.35">
      <c r="A42" s="107" t="s">
        <v>68</v>
      </c>
      <c r="B42" s="1"/>
      <c r="C42" s="1"/>
      <c r="D42" s="1"/>
      <c r="E42" s="1"/>
      <c r="F42" s="1"/>
    </row>
    <row r="43" spans="1:12" s="108" customFormat="1" ht="28.5" customHeight="1" x14ac:dyDescent="0.25">
      <c r="A43" s="150"/>
      <c r="B43" s="149" t="s">
        <v>71</v>
      </c>
      <c r="C43" s="149"/>
      <c r="D43" s="149"/>
      <c r="E43" s="149"/>
      <c r="F43" s="149"/>
      <c r="G43" s="113"/>
      <c r="H43" s="149" t="s">
        <v>66</v>
      </c>
      <c r="I43" s="149"/>
      <c r="J43" s="147" t="s">
        <v>63</v>
      </c>
    </row>
    <row r="44" spans="1:12" s="108" customFormat="1" ht="61.5" customHeight="1" x14ac:dyDescent="0.25">
      <c r="A44" s="151"/>
      <c r="B44" s="114" t="s">
        <v>1</v>
      </c>
      <c r="C44" s="114" t="s">
        <v>2</v>
      </c>
      <c r="D44" s="114" t="s">
        <v>62</v>
      </c>
      <c r="E44" s="114" t="s">
        <v>3</v>
      </c>
      <c r="F44" s="114" t="s">
        <v>31</v>
      </c>
      <c r="G44" s="115" t="s">
        <v>65</v>
      </c>
      <c r="H44" s="114" t="s">
        <v>4</v>
      </c>
      <c r="I44" s="114" t="s">
        <v>64</v>
      </c>
      <c r="J44" s="148"/>
    </row>
    <row r="45" spans="1:12" s="109" customFormat="1" ht="18.75" customHeight="1" x14ac:dyDescent="0.25">
      <c r="A45" s="144" t="s">
        <v>69</v>
      </c>
      <c r="B45" s="145"/>
      <c r="C45" s="145"/>
      <c r="D45" s="145"/>
      <c r="E45" s="145"/>
      <c r="F45" s="145"/>
      <c r="G45" s="145"/>
      <c r="H45" s="145"/>
      <c r="I45" s="145"/>
      <c r="J45" s="146"/>
    </row>
    <row r="46" spans="1:12" s="109" customFormat="1" ht="18.75" customHeight="1" x14ac:dyDescent="0.3">
      <c r="A46" s="111"/>
      <c r="B46" s="116"/>
      <c r="C46" s="116"/>
      <c r="D46" s="116"/>
      <c r="E46" s="116">
        <v>93905.185543016283</v>
      </c>
      <c r="F46" s="116"/>
      <c r="G46" s="116"/>
      <c r="H46" s="117"/>
      <c r="I46" s="117"/>
      <c r="J46" s="118">
        <v>93905.185543016283</v>
      </c>
    </row>
    <row r="47" spans="1:12" s="109" customFormat="1" ht="18.75" customHeight="1" x14ac:dyDescent="0.25">
      <c r="A47" s="144" t="s">
        <v>70</v>
      </c>
      <c r="B47" s="145"/>
      <c r="C47" s="145"/>
      <c r="D47" s="145"/>
      <c r="E47" s="145"/>
      <c r="F47" s="145"/>
      <c r="G47" s="145"/>
      <c r="H47" s="145"/>
      <c r="I47" s="145"/>
      <c r="J47" s="146"/>
    </row>
    <row r="48" spans="1:12" s="108" customFormat="1" ht="18.75" customHeight="1" thickBot="1" x14ac:dyDescent="0.3">
      <c r="A48" s="112"/>
      <c r="B48" s="119">
        <v>2469.2342624303474</v>
      </c>
      <c r="C48" s="119">
        <v>32046.181716896925</v>
      </c>
      <c r="D48" s="119">
        <v>1240.4929231711949</v>
      </c>
      <c r="E48" s="119">
        <v>177.67033322784937</v>
      </c>
      <c r="F48" s="119">
        <v>22079.286848800759</v>
      </c>
      <c r="G48" s="119">
        <v>58012.866084527072</v>
      </c>
      <c r="H48" s="119">
        <v>35401.964186438192</v>
      </c>
      <c r="I48" s="119">
        <v>490.35527205101351</v>
      </c>
      <c r="J48" s="120">
        <v>93905.185543016283</v>
      </c>
    </row>
    <row r="51" spans="1:10" s="2" customFormat="1" ht="17.399999999999999" x14ac:dyDescent="0.3">
      <c r="A51" s="107" t="s">
        <v>78</v>
      </c>
      <c r="B51" s="1"/>
      <c r="C51" s="1"/>
      <c r="D51" s="1"/>
      <c r="E51" s="1"/>
      <c r="F51" s="1"/>
    </row>
    <row r="52" spans="1:10" s="2" customFormat="1" ht="18" thickBot="1" x14ac:dyDescent="0.35">
      <c r="A52" s="107" t="s">
        <v>68</v>
      </c>
      <c r="B52" s="1"/>
      <c r="C52" s="1"/>
      <c r="D52" s="1"/>
      <c r="E52" s="1"/>
      <c r="F52" s="1"/>
    </row>
    <row r="53" spans="1:10" s="108" customFormat="1" ht="28.5" customHeight="1" x14ac:dyDescent="0.25">
      <c r="A53" s="150"/>
      <c r="B53" s="149" t="s">
        <v>71</v>
      </c>
      <c r="C53" s="149"/>
      <c r="D53" s="149"/>
      <c r="E53" s="149"/>
      <c r="F53" s="149"/>
      <c r="G53" s="113"/>
      <c r="H53" s="149" t="s">
        <v>66</v>
      </c>
      <c r="I53" s="149"/>
      <c r="J53" s="147" t="s">
        <v>63</v>
      </c>
    </row>
    <row r="54" spans="1:10" s="108" customFormat="1" ht="61.5" customHeight="1" x14ac:dyDescent="0.25">
      <c r="A54" s="151"/>
      <c r="B54" s="114" t="s">
        <v>1</v>
      </c>
      <c r="C54" s="114" t="s">
        <v>2</v>
      </c>
      <c r="D54" s="114" t="s">
        <v>62</v>
      </c>
      <c r="E54" s="114" t="s">
        <v>3</v>
      </c>
      <c r="F54" s="114" t="s">
        <v>31</v>
      </c>
      <c r="G54" s="115" t="s">
        <v>65</v>
      </c>
      <c r="H54" s="114" t="s">
        <v>4</v>
      </c>
      <c r="I54" s="114" t="s">
        <v>64</v>
      </c>
      <c r="J54" s="148"/>
    </row>
    <row r="55" spans="1:10" s="109" customFormat="1" ht="18.75" customHeight="1" x14ac:dyDescent="0.25">
      <c r="A55" s="144" t="s">
        <v>69</v>
      </c>
      <c r="B55" s="145"/>
      <c r="C55" s="145"/>
      <c r="D55" s="145"/>
      <c r="E55" s="145"/>
      <c r="F55" s="145"/>
      <c r="G55" s="145"/>
      <c r="H55" s="145"/>
      <c r="I55" s="145"/>
      <c r="J55" s="146"/>
    </row>
    <row r="56" spans="1:10" s="109" customFormat="1" ht="18.75" customHeight="1" x14ac:dyDescent="0.3">
      <c r="A56" s="111"/>
      <c r="B56" s="116"/>
      <c r="C56" s="116"/>
      <c r="D56" s="116"/>
      <c r="E56" s="116">
        <v>101298.43184695327</v>
      </c>
      <c r="F56" s="116"/>
      <c r="G56" s="116"/>
      <c r="H56" s="117"/>
      <c r="I56" s="117"/>
      <c r="J56" s="118">
        <v>101298.43184695327</v>
      </c>
    </row>
    <row r="57" spans="1:10" s="109" customFormat="1" ht="18.75" customHeight="1" x14ac:dyDescent="0.25">
      <c r="A57" s="144" t="s">
        <v>70</v>
      </c>
      <c r="B57" s="145"/>
      <c r="C57" s="145"/>
      <c r="D57" s="145"/>
      <c r="E57" s="145"/>
      <c r="F57" s="145"/>
      <c r="G57" s="145"/>
      <c r="H57" s="145"/>
      <c r="I57" s="145"/>
      <c r="J57" s="146"/>
    </row>
    <row r="58" spans="1:10" s="108" customFormat="1" ht="18.75" customHeight="1" thickBot="1" x14ac:dyDescent="0.3">
      <c r="A58" s="112"/>
      <c r="B58" s="119">
        <v>2507.0796823210153</v>
      </c>
      <c r="C58" s="119">
        <v>33807.21462377</v>
      </c>
      <c r="D58" s="119">
        <v>1321.5264980685181</v>
      </c>
      <c r="E58" s="119">
        <v>193.85050405934439</v>
      </c>
      <c r="F58" s="119">
        <v>24354.999909659695</v>
      </c>
      <c r="G58" s="119">
        <v>62184.671217878575</v>
      </c>
      <c r="H58" s="119">
        <v>38570.9141026164</v>
      </c>
      <c r="I58" s="119">
        <v>542.84652645829613</v>
      </c>
      <c r="J58" s="120">
        <v>101298.43184695327</v>
      </c>
    </row>
    <row r="61" spans="1:10" s="2" customFormat="1" ht="17.399999999999999" x14ac:dyDescent="0.3">
      <c r="A61" s="107" t="s">
        <v>79</v>
      </c>
      <c r="B61" s="1"/>
      <c r="C61" s="1"/>
      <c r="D61" s="1"/>
      <c r="E61" s="1"/>
      <c r="F61" s="1"/>
    </row>
    <row r="62" spans="1:10" s="2" customFormat="1" ht="18" thickBot="1" x14ac:dyDescent="0.35">
      <c r="A62" s="107" t="s">
        <v>68</v>
      </c>
      <c r="B62" s="1"/>
      <c r="C62" s="1"/>
      <c r="D62" s="1"/>
      <c r="E62" s="1"/>
      <c r="F62" s="1"/>
    </row>
    <row r="63" spans="1:10" s="108" customFormat="1" ht="28.5" customHeight="1" x14ac:dyDescent="0.25">
      <c r="A63" s="150"/>
      <c r="B63" s="149" t="s">
        <v>71</v>
      </c>
      <c r="C63" s="149"/>
      <c r="D63" s="149"/>
      <c r="E63" s="149"/>
      <c r="F63" s="149"/>
      <c r="G63" s="113"/>
      <c r="H63" s="149" t="s">
        <v>66</v>
      </c>
      <c r="I63" s="149"/>
      <c r="J63" s="147" t="s">
        <v>63</v>
      </c>
    </row>
    <row r="64" spans="1:10" s="108" customFormat="1" ht="61.5" customHeight="1" x14ac:dyDescent="0.25">
      <c r="A64" s="151"/>
      <c r="B64" s="114" t="s">
        <v>1</v>
      </c>
      <c r="C64" s="114" t="s">
        <v>2</v>
      </c>
      <c r="D64" s="114" t="s">
        <v>62</v>
      </c>
      <c r="E64" s="114" t="s">
        <v>3</v>
      </c>
      <c r="F64" s="114" t="s">
        <v>31</v>
      </c>
      <c r="G64" s="115" t="s">
        <v>65</v>
      </c>
      <c r="H64" s="114" t="s">
        <v>4</v>
      </c>
      <c r="I64" s="114" t="s">
        <v>64</v>
      </c>
      <c r="J64" s="148"/>
    </row>
    <row r="65" spans="1:10" s="109" customFormat="1" ht="18.75" customHeight="1" x14ac:dyDescent="0.25">
      <c r="A65" s="144" t="s">
        <v>69</v>
      </c>
      <c r="B65" s="145"/>
      <c r="C65" s="145"/>
      <c r="D65" s="145"/>
      <c r="E65" s="145"/>
      <c r="F65" s="145"/>
      <c r="G65" s="145"/>
      <c r="H65" s="145"/>
      <c r="I65" s="145"/>
      <c r="J65" s="146"/>
    </row>
    <row r="66" spans="1:10" s="109" customFormat="1" ht="18.75" customHeight="1" x14ac:dyDescent="0.3">
      <c r="A66" s="111"/>
      <c r="B66" s="116"/>
      <c r="C66" s="116"/>
      <c r="D66" s="116"/>
      <c r="E66" s="116">
        <v>107915.98705188809</v>
      </c>
      <c r="F66" s="116"/>
      <c r="G66" s="116"/>
      <c r="H66" s="117"/>
      <c r="I66" s="117"/>
      <c r="J66" s="118">
        <v>107915.98705188809</v>
      </c>
    </row>
    <row r="67" spans="1:10" s="109" customFormat="1" ht="18.75" customHeight="1" x14ac:dyDescent="0.25">
      <c r="A67" s="144" t="s">
        <v>70</v>
      </c>
      <c r="B67" s="145"/>
      <c r="C67" s="145"/>
      <c r="D67" s="145"/>
      <c r="E67" s="145"/>
      <c r="F67" s="145"/>
      <c r="G67" s="145"/>
      <c r="H67" s="145"/>
      <c r="I67" s="145"/>
      <c r="J67" s="146"/>
    </row>
    <row r="68" spans="1:10" s="108" customFormat="1" ht="18.75" customHeight="1" thickBot="1" x14ac:dyDescent="0.3">
      <c r="A68" s="112"/>
      <c r="B68" s="119">
        <v>2577.2796503805371</v>
      </c>
      <c r="C68" s="119">
        <v>36260.229395356539</v>
      </c>
      <c r="D68" s="119">
        <v>1393.8580736869937</v>
      </c>
      <c r="E68" s="119">
        <v>199.30165712170378</v>
      </c>
      <c r="F68" s="119">
        <v>26203.110794847202</v>
      </c>
      <c r="G68" s="119">
        <v>66633.779571392966</v>
      </c>
      <c r="H68" s="119">
        <v>40691.98924427278</v>
      </c>
      <c r="I68" s="119">
        <v>590.21823622232569</v>
      </c>
      <c r="J68" s="120">
        <v>107915.98705188806</v>
      </c>
    </row>
    <row r="71" spans="1:10" s="2" customFormat="1" ht="17.399999999999999" x14ac:dyDescent="0.3">
      <c r="A71" s="107" t="s">
        <v>80</v>
      </c>
      <c r="B71" s="1"/>
      <c r="C71" s="1"/>
      <c r="D71" s="1"/>
      <c r="E71" s="1"/>
      <c r="F71" s="1"/>
    </row>
    <row r="72" spans="1:10" s="2" customFormat="1" ht="18" thickBot="1" x14ac:dyDescent="0.35">
      <c r="A72" s="107" t="s">
        <v>68</v>
      </c>
      <c r="B72" s="1"/>
      <c r="C72" s="1"/>
      <c r="D72" s="1"/>
      <c r="E72" s="1"/>
      <c r="F72" s="1"/>
    </row>
    <row r="73" spans="1:10" s="108" customFormat="1" ht="28.5" customHeight="1" x14ac:dyDescent="0.25">
      <c r="A73" s="150"/>
      <c r="B73" s="149" t="s">
        <v>71</v>
      </c>
      <c r="C73" s="149"/>
      <c r="D73" s="149"/>
      <c r="E73" s="149"/>
      <c r="F73" s="149"/>
      <c r="G73" s="113"/>
      <c r="H73" s="149" t="s">
        <v>66</v>
      </c>
      <c r="I73" s="149"/>
      <c r="J73" s="147" t="s">
        <v>63</v>
      </c>
    </row>
    <row r="74" spans="1:10" s="108" customFormat="1" ht="61.5" customHeight="1" x14ac:dyDescent="0.25">
      <c r="A74" s="151"/>
      <c r="B74" s="114" t="s">
        <v>1</v>
      </c>
      <c r="C74" s="114" t="s">
        <v>2</v>
      </c>
      <c r="D74" s="114" t="s">
        <v>62</v>
      </c>
      <c r="E74" s="114" t="s">
        <v>3</v>
      </c>
      <c r="F74" s="114" t="s">
        <v>31</v>
      </c>
      <c r="G74" s="115" t="s">
        <v>65</v>
      </c>
      <c r="H74" s="114" t="s">
        <v>4</v>
      </c>
      <c r="I74" s="114" t="s">
        <v>64</v>
      </c>
      <c r="J74" s="148"/>
    </row>
    <row r="75" spans="1:10" s="109" customFormat="1" ht="18.75" customHeight="1" x14ac:dyDescent="0.25">
      <c r="A75" s="144" t="s">
        <v>69</v>
      </c>
      <c r="B75" s="145"/>
      <c r="C75" s="145"/>
      <c r="D75" s="145"/>
      <c r="E75" s="145"/>
      <c r="F75" s="145"/>
      <c r="G75" s="145"/>
      <c r="H75" s="145"/>
      <c r="I75" s="145"/>
      <c r="J75" s="146"/>
    </row>
    <row r="76" spans="1:10" s="109" customFormat="1" ht="18.75" customHeight="1" x14ac:dyDescent="0.3">
      <c r="A76" s="111"/>
      <c r="B76" s="116"/>
      <c r="C76" s="116"/>
      <c r="D76" s="116"/>
      <c r="E76" s="116">
        <v>112582.12001937267</v>
      </c>
      <c r="F76" s="116"/>
      <c r="G76" s="116"/>
      <c r="H76" s="117"/>
      <c r="I76" s="117"/>
      <c r="J76" s="118">
        <v>112582.12001937267</v>
      </c>
    </row>
    <row r="77" spans="1:10" s="109" customFormat="1" ht="18.75" customHeight="1" x14ac:dyDescent="0.25">
      <c r="A77" s="144" t="s">
        <v>70</v>
      </c>
      <c r="B77" s="145"/>
      <c r="C77" s="145"/>
      <c r="D77" s="145"/>
      <c r="E77" s="145"/>
      <c r="F77" s="145"/>
      <c r="G77" s="145"/>
      <c r="H77" s="145"/>
      <c r="I77" s="145"/>
      <c r="J77" s="146"/>
    </row>
    <row r="78" spans="1:10" s="108" customFormat="1" ht="18.75" customHeight="1" thickBot="1" x14ac:dyDescent="0.3">
      <c r="A78" s="112"/>
      <c r="B78" s="119">
        <v>2773.7562401332625</v>
      </c>
      <c r="C78" s="119">
        <v>37334.642203882562</v>
      </c>
      <c r="D78" s="119">
        <v>1446.9990971149512</v>
      </c>
      <c r="E78" s="119">
        <v>199.58815006401244</v>
      </c>
      <c r="F78" s="119">
        <v>27779.314471678332</v>
      </c>
      <c r="G78" s="119">
        <v>69534.300162873114</v>
      </c>
      <c r="H78" s="119">
        <v>42425.691073529793</v>
      </c>
      <c r="I78" s="119">
        <v>622.12878296976771</v>
      </c>
      <c r="J78" s="120">
        <v>112582.12001937268</v>
      </c>
    </row>
    <row r="81" spans="1:10" s="2" customFormat="1" ht="17.399999999999999" x14ac:dyDescent="0.3">
      <c r="A81" s="107" t="s">
        <v>81</v>
      </c>
      <c r="B81" s="1"/>
      <c r="C81" s="1"/>
      <c r="D81" s="1"/>
      <c r="E81" s="1"/>
      <c r="F81" s="1"/>
    </row>
    <row r="82" spans="1:10" s="2" customFormat="1" ht="18" thickBot="1" x14ac:dyDescent="0.35">
      <c r="A82" s="107" t="s">
        <v>68</v>
      </c>
      <c r="B82" s="1"/>
      <c r="C82" s="1"/>
      <c r="D82" s="1"/>
      <c r="E82" s="1"/>
      <c r="F82" s="1"/>
    </row>
    <row r="83" spans="1:10" s="108" customFormat="1" ht="28.5" customHeight="1" x14ac:dyDescent="0.25">
      <c r="A83" s="150"/>
      <c r="B83" s="149" t="s">
        <v>71</v>
      </c>
      <c r="C83" s="149"/>
      <c r="D83" s="149"/>
      <c r="E83" s="149"/>
      <c r="F83" s="149"/>
      <c r="G83" s="113"/>
      <c r="H83" s="149" t="s">
        <v>66</v>
      </c>
      <c r="I83" s="149"/>
      <c r="J83" s="147" t="s">
        <v>63</v>
      </c>
    </row>
    <row r="84" spans="1:10" s="108" customFormat="1" ht="61.5" customHeight="1" x14ac:dyDescent="0.25">
      <c r="A84" s="151"/>
      <c r="B84" s="114" t="s">
        <v>1</v>
      </c>
      <c r="C84" s="114" t="s">
        <v>2</v>
      </c>
      <c r="D84" s="114" t="s">
        <v>62</v>
      </c>
      <c r="E84" s="114" t="s">
        <v>3</v>
      </c>
      <c r="F84" s="114" t="s">
        <v>31</v>
      </c>
      <c r="G84" s="115" t="s">
        <v>65</v>
      </c>
      <c r="H84" s="114" t="s">
        <v>4</v>
      </c>
      <c r="I84" s="114" t="s">
        <v>64</v>
      </c>
      <c r="J84" s="148"/>
    </row>
    <row r="85" spans="1:10" s="109" customFormat="1" ht="18.75" customHeight="1" x14ac:dyDescent="0.25">
      <c r="A85" s="144" t="s">
        <v>69</v>
      </c>
      <c r="B85" s="145"/>
      <c r="C85" s="145"/>
      <c r="D85" s="145"/>
      <c r="E85" s="145"/>
      <c r="F85" s="145"/>
      <c r="G85" s="145"/>
      <c r="H85" s="145"/>
      <c r="I85" s="145"/>
      <c r="J85" s="146"/>
    </row>
    <row r="86" spans="1:10" s="109" customFormat="1" ht="18.75" customHeight="1" x14ac:dyDescent="0.3">
      <c r="A86" s="111"/>
      <c r="B86" s="116"/>
      <c r="C86" s="116"/>
      <c r="D86" s="116"/>
      <c r="E86" s="116">
        <v>122967.27355953206</v>
      </c>
      <c r="F86" s="116"/>
      <c r="G86" s="116"/>
      <c r="H86" s="117"/>
      <c r="I86" s="117"/>
      <c r="J86" s="118">
        <v>122967.27355953206</v>
      </c>
    </row>
    <row r="87" spans="1:10" s="109" customFormat="1" ht="18.75" customHeight="1" x14ac:dyDescent="0.25">
      <c r="A87" s="144" t="s">
        <v>70</v>
      </c>
      <c r="B87" s="145"/>
      <c r="C87" s="145"/>
      <c r="D87" s="145"/>
      <c r="E87" s="145"/>
      <c r="F87" s="145"/>
      <c r="G87" s="145"/>
      <c r="H87" s="145"/>
      <c r="I87" s="145"/>
      <c r="J87" s="146"/>
    </row>
    <row r="88" spans="1:10" s="108" customFormat="1" ht="18.75" customHeight="1" thickBot="1" x14ac:dyDescent="0.3">
      <c r="A88" s="112"/>
      <c r="B88" s="119">
        <v>3118.8680874342895</v>
      </c>
      <c r="C88" s="119">
        <v>41215.36925868682</v>
      </c>
      <c r="D88" s="119">
        <v>1682.8024086853711</v>
      </c>
      <c r="E88" s="119">
        <v>212.47804453737032</v>
      </c>
      <c r="F88" s="119">
        <v>29866.264227260737</v>
      </c>
      <c r="G88" s="119">
        <v>76095.782026604589</v>
      </c>
      <c r="H88" s="119">
        <v>46155.2554391378</v>
      </c>
      <c r="I88" s="119">
        <v>716.23609378966648</v>
      </c>
      <c r="J88" s="120">
        <v>122967.27355953204</v>
      </c>
    </row>
    <row r="91" spans="1:10" s="2" customFormat="1" ht="17.399999999999999" x14ac:dyDescent="0.3">
      <c r="A91" s="107" t="s">
        <v>82</v>
      </c>
      <c r="B91" s="1"/>
      <c r="C91" s="1"/>
      <c r="D91" s="1"/>
      <c r="E91" s="1"/>
      <c r="F91" s="1"/>
    </row>
    <row r="92" spans="1:10" s="2" customFormat="1" ht="18" thickBot="1" x14ac:dyDescent="0.35">
      <c r="A92" s="107" t="s">
        <v>68</v>
      </c>
      <c r="B92" s="1"/>
      <c r="C92" s="1"/>
      <c r="D92" s="1"/>
      <c r="E92" s="1"/>
      <c r="F92" s="1"/>
    </row>
    <row r="93" spans="1:10" s="108" customFormat="1" ht="28.5" customHeight="1" x14ac:dyDescent="0.25">
      <c r="A93" s="150"/>
      <c r="B93" s="149" t="s">
        <v>71</v>
      </c>
      <c r="C93" s="149"/>
      <c r="D93" s="149"/>
      <c r="E93" s="149"/>
      <c r="F93" s="149"/>
      <c r="G93" s="113"/>
      <c r="H93" s="149" t="s">
        <v>66</v>
      </c>
      <c r="I93" s="149"/>
      <c r="J93" s="147" t="s">
        <v>63</v>
      </c>
    </row>
    <row r="94" spans="1:10" s="108" customFormat="1" ht="61.5" customHeight="1" x14ac:dyDescent="0.25">
      <c r="A94" s="151"/>
      <c r="B94" s="114" t="s">
        <v>1</v>
      </c>
      <c r="C94" s="114" t="s">
        <v>2</v>
      </c>
      <c r="D94" s="114" t="s">
        <v>62</v>
      </c>
      <c r="E94" s="114" t="s">
        <v>3</v>
      </c>
      <c r="F94" s="114" t="s">
        <v>31</v>
      </c>
      <c r="G94" s="115" t="s">
        <v>65</v>
      </c>
      <c r="H94" s="114" t="s">
        <v>4</v>
      </c>
      <c r="I94" s="114" t="s">
        <v>64</v>
      </c>
      <c r="J94" s="148"/>
    </row>
    <row r="95" spans="1:10" s="109" customFormat="1" ht="18.75" customHeight="1" x14ac:dyDescent="0.25">
      <c r="A95" s="144" t="s">
        <v>69</v>
      </c>
      <c r="B95" s="145"/>
      <c r="C95" s="145"/>
      <c r="D95" s="145"/>
      <c r="E95" s="145"/>
      <c r="F95" s="145"/>
      <c r="G95" s="145"/>
      <c r="H95" s="145"/>
      <c r="I95" s="145"/>
      <c r="J95" s="146"/>
    </row>
    <row r="96" spans="1:10" s="109" customFormat="1" ht="18.75" customHeight="1" x14ac:dyDescent="0.3">
      <c r="A96" s="111"/>
      <c r="B96" s="116"/>
      <c r="C96" s="116"/>
      <c r="D96" s="116"/>
      <c r="E96" s="116">
        <v>134514.74170110378</v>
      </c>
      <c r="F96" s="116"/>
      <c r="G96" s="116"/>
      <c r="H96" s="117"/>
      <c r="I96" s="117"/>
      <c r="J96" s="118">
        <v>134514.74170110378</v>
      </c>
    </row>
    <row r="97" spans="1:10" s="109" customFormat="1" ht="18.75" customHeight="1" x14ac:dyDescent="0.25">
      <c r="A97" s="144" t="s">
        <v>70</v>
      </c>
      <c r="B97" s="145"/>
      <c r="C97" s="145"/>
      <c r="D97" s="145"/>
      <c r="E97" s="145"/>
      <c r="F97" s="145"/>
      <c r="G97" s="145"/>
      <c r="H97" s="145"/>
      <c r="I97" s="145"/>
      <c r="J97" s="146"/>
    </row>
    <row r="98" spans="1:10" s="108" customFormat="1" ht="18.75" customHeight="1" thickBot="1" x14ac:dyDescent="0.3">
      <c r="A98" s="112"/>
      <c r="B98" s="119">
        <v>3037.7982402447847</v>
      </c>
      <c r="C98" s="119">
        <v>44239.395174611665</v>
      </c>
      <c r="D98" s="119">
        <v>1914.5640942736238</v>
      </c>
      <c r="E98" s="119">
        <v>239.6597860228855</v>
      </c>
      <c r="F98" s="119">
        <v>33786.22793145536</v>
      </c>
      <c r="G98" s="119">
        <v>83217.645226608322</v>
      </c>
      <c r="H98" s="119">
        <v>50493.246767118551</v>
      </c>
      <c r="I98" s="119">
        <v>803.84970737692322</v>
      </c>
      <c r="J98" s="120">
        <v>134514.74170110378</v>
      </c>
    </row>
    <row r="101" spans="1:10" s="2" customFormat="1" ht="17.399999999999999" x14ac:dyDescent="0.3">
      <c r="A101" s="107" t="s">
        <v>83</v>
      </c>
      <c r="B101" s="1"/>
      <c r="C101" s="1"/>
      <c r="D101" s="1"/>
      <c r="E101" s="1"/>
      <c r="F101" s="1"/>
    </row>
    <row r="102" spans="1:10" s="2" customFormat="1" ht="18" thickBot="1" x14ac:dyDescent="0.35">
      <c r="A102" s="107" t="s">
        <v>68</v>
      </c>
      <c r="B102" s="1"/>
      <c r="C102" s="1"/>
      <c r="D102" s="1"/>
      <c r="E102" s="1"/>
      <c r="F102" s="1"/>
    </row>
    <row r="103" spans="1:10" s="108" customFormat="1" ht="28.5" customHeight="1" x14ac:dyDescent="0.25">
      <c r="A103" s="150"/>
      <c r="B103" s="149" t="s">
        <v>71</v>
      </c>
      <c r="C103" s="149"/>
      <c r="D103" s="149"/>
      <c r="E103" s="149"/>
      <c r="F103" s="149"/>
      <c r="G103" s="113"/>
      <c r="H103" s="149" t="s">
        <v>66</v>
      </c>
      <c r="I103" s="149"/>
      <c r="J103" s="147" t="s">
        <v>63</v>
      </c>
    </row>
    <row r="104" spans="1:10" s="108" customFormat="1" ht="61.5" customHeight="1" x14ac:dyDescent="0.25">
      <c r="A104" s="151"/>
      <c r="B104" s="114" t="s">
        <v>1</v>
      </c>
      <c r="C104" s="114" t="s">
        <v>2</v>
      </c>
      <c r="D104" s="114" t="s">
        <v>62</v>
      </c>
      <c r="E104" s="114" t="s">
        <v>3</v>
      </c>
      <c r="F104" s="114" t="s">
        <v>31</v>
      </c>
      <c r="G104" s="115" t="s">
        <v>65</v>
      </c>
      <c r="H104" s="114" t="s">
        <v>4</v>
      </c>
      <c r="I104" s="114" t="s">
        <v>64</v>
      </c>
      <c r="J104" s="148"/>
    </row>
    <row r="105" spans="1:10" s="109" customFormat="1" ht="18.75" customHeight="1" x14ac:dyDescent="0.25">
      <c r="A105" s="144" t="s">
        <v>69</v>
      </c>
      <c r="B105" s="145"/>
      <c r="C105" s="145"/>
      <c r="D105" s="145"/>
      <c r="E105" s="145"/>
      <c r="F105" s="145"/>
      <c r="G105" s="145"/>
      <c r="H105" s="145"/>
      <c r="I105" s="145"/>
      <c r="J105" s="146"/>
    </row>
    <row r="106" spans="1:10" s="109" customFormat="1" ht="18.75" customHeight="1" x14ac:dyDescent="0.3">
      <c r="A106" s="111"/>
      <c r="B106" s="116"/>
      <c r="C106" s="116"/>
      <c r="D106" s="116"/>
      <c r="E106" s="116">
        <v>140771.69034844192</v>
      </c>
      <c r="F106" s="116"/>
      <c r="G106" s="116"/>
      <c r="H106" s="117"/>
      <c r="I106" s="117"/>
      <c r="J106" s="118">
        <v>140771.69034844192</v>
      </c>
    </row>
    <row r="107" spans="1:10" s="109" customFormat="1" ht="18.75" customHeight="1" x14ac:dyDescent="0.25">
      <c r="A107" s="144" t="s">
        <v>70</v>
      </c>
      <c r="B107" s="145"/>
      <c r="C107" s="145"/>
      <c r="D107" s="145"/>
      <c r="E107" s="145"/>
      <c r="F107" s="145"/>
      <c r="G107" s="145"/>
      <c r="H107" s="145"/>
      <c r="I107" s="145"/>
      <c r="J107" s="146"/>
    </row>
    <row r="108" spans="1:10" s="108" customFormat="1" ht="18.75" customHeight="1" thickBot="1" x14ac:dyDescent="0.3">
      <c r="A108" s="112"/>
      <c r="B108" s="119">
        <v>3571.5150352826245</v>
      </c>
      <c r="C108" s="119">
        <v>43672.206395132431</v>
      </c>
      <c r="D108" s="119">
        <v>1987.5724481575644</v>
      </c>
      <c r="E108" s="119">
        <v>281.85340453304485</v>
      </c>
      <c r="F108" s="119">
        <v>35168.9416420864</v>
      </c>
      <c r="G108" s="119">
        <v>84682.088925192074</v>
      </c>
      <c r="H108" s="119">
        <v>55043.571211576069</v>
      </c>
      <c r="I108" s="119">
        <v>1046.030211673783</v>
      </c>
      <c r="J108" s="120">
        <v>140771.69034844192</v>
      </c>
    </row>
    <row r="111" spans="1:10" s="2" customFormat="1" ht="17.399999999999999" x14ac:dyDescent="0.3">
      <c r="A111" s="107" t="s">
        <v>84</v>
      </c>
      <c r="B111" s="1"/>
      <c r="C111" s="1"/>
      <c r="D111" s="1"/>
      <c r="E111" s="1"/>
      <c r="F111" s="1"/>
    </row>
    <row r="112" spans="1:10" s="2" customFormat="1" ht="18" thickBot="1" x14ac:dyDescent="0.35">
      <c r="A112" s="107" t="s">
        <v>68</v>
      </c>
      <c r="B112" s="1"/>
      <c r="C112" s="1"/>
      <c r="D112" s="1"/>
      <c r="E112" s="1"/>
      <c r="F112" s="1"/>
    </row>
    <row r="113" spans="1:10" s="108" customFormat="1" ht="28.5" customHeight="1" x14ac:dyDescent="0.25">
      <c r="A113" s="150"/>
      <c r="B113" s="149" t="s">
        <v>71</v>
      </c>
      <c r="C113" s="149"/>
      <c r="D113" s="149"/>
      <c r="E113" s="149"/>
      <c r="F113" s="149"/>
      <c r="G113" s="113"/>
      <c r="H113" s="149" t="s">
        <v>66</v>
      </c>
      <c r="I113" s="149"/>
      <c r="J113" s="147" t="s">
        <v>63</v>
      </c>
    </row>
    <row r="114" spans="1:10" s="108" customFormat="1" ht="61.5" customHeight="1" x14ac:dyDescent="0.25">
      <c r="A114" s="151"/>
      <c r="B114" s="114" t="s">
        <v>1</v>
      </c>
      <c r="C114" s="114" t="s">
        <v>2</v>
      </c>
      <c r="D114" s="114" t="s">
        <v>62</v>
      </c>
      <c r="E114" s="114" t="s">
        <v>3</v>
      </c>
      <c r="F114" s="114" t="s">
        <v>31</v>
      </c>
      <c r="G114" s="115" t="s">
        <v>65</v>
      </c>
      <c r="H114" s="114" t="s">
        <v>4</v>
      </c>
      <c r="I114" s="114" t="s">
        <v>64</v>
      </c>
      <c r="J114" s="148"/>
    </row>
    <row r="115" spans="1:10" s="109" customFormat="1" ht="18.75" customHeight="1" x14ac:dyDescent="0.25">
      <c r="A115" s="144" t="s">
        <v>69</v>
      </c>
      <c r="B115" s="145"/>
      <c r="C115" s="145"/>
      <c r="D115" s="145"/>
      <c r="E115" s="145"/>
      <c r="F115" s="145"/>
      <c r="G115" s="145"/>
      <c r="H115" s="145"/>
      <c r="I115" s="145"/>
      <c r="J115" s="146"/>
    </row>
    <row r="116" spans="1:10" s="109" customFormat="1" ht="18.75" customHeight="1" x14ac:dyDescent="0.3">
      <c r="A116" s="111"/>
      <c r="B116" s="116"/>
      <c r="C116" s="116"/>
      <c r="D116" s="116"/>
      <c r="E116" s="116">
        <v>143858.25037760375</v>
      </c>
      <c r="F116" s="116"/>
      <c r="G116" s="116"/>
      <c r="H116" s="117"/>
      <c r="I116" s="117"/>
      <c r="J116" s="118">
        <v>143858.25037760375</v>
      </c>
    </row>
    <row r="117" spans="1:10" s="109" customFormat="1" ht="18.75" customHeight="1" x14ac:dyDescent="0.25">
      <c r="A117" s="144" t="s">
        <v>70</v>
      </c>
      <c r="B117" s="145"/>
      <c r="C117" s="145"/>
      <c r="D117" s="145"/>
      <c r="E117" s="145"/>
      <c r="F117" s="145"/>
      <c r="G117" s="145"/>
      <c r="H117" s="145"/>
      <c r="I117" s="145"/>
      <c r="J117" s="146"/>
    </row>
    <row r="118" spans="1:10" s="108" customFormat="1" ht="18.75" customHeight="1" thickBot="1" x14ac:dyDescent="0.3">
      <c r="A118" s="112"/>
      <c r="B118" s="119">
        <v>3633.5442825499845</v>
      </c>
      <c r="C118" s="119">
        <v>44722.176029972645</v>
      </c>
      <c r="D118" s="119">
        <v>1992.4624915602719</v>
      </c>
      <c r="E118" s="119">
        <v>271.87307217415116</v>
      </c>
      <c r="F118" s="119">
        <v>35916.858762361298</v>
      </c>
      <c r="G118" s="119">
        <v>86536.914638618357</v>
      </c>
      <c r="H118" s="119">
        <v>56234.372293705172</v>
      </c>
      <c r="I118" s="119">
        <v>1086.9634452802159</v>
      </c>
      <c r="J118" s="120">
        <v>143858.25037760375</v>
      </c>
    </row>
    <row r="119" spans="1:10" x14ac:dyDescent="0.3">
      <c r="F119" s="143"/>
    </row>
  </sheetData>
  <mergeCells count="72">
    <mergeCell ref="A117:J117"/>
    <mergeCell ref="A113:A114"/>
    <mergeCell ref="B113:F113"/>
    <mergeCell ref="H113:I113"/>
    <mergeCell ref="J113:J114"/>
    <mergeCell ref="A115:J115"/>
    <mergeCell ref="A105:J105"/>
    <mergeCell ref="A107:J107"/>
    <mergeCell ref="A95:J95"/>
    <mergeCell ref="A97:J97"/>
    <mergeCell ref="A103:A104"/>
    <mergeCell ref="B103:F103"/>
    <mergeCell ref="H103:I103"/>
    <mergeCell ref="J103:J104"/>
    <mergeCell ref="A85:J85"/>
    <mergeCell ref="A87:J87"/>
    <mergeCell ref="A93:A94"/>
    <mergeCell ref="B93:F93"/>
    <mergeCell ref="H93:I93"/>
    <mergeCell ref="J93:J94"/>
    <mergeCell ref="A75:J75"/>
    <mergeCell ref="A77:J77"/>
    <mergeCell ref="A83:A84"/>
    <mergeCell ref="B83:F83"/>
    <mergeCell ref="H83:I83"/>
    <mergeCell ref="J83:J84"/>
    <mergeCell ref="A65:J65"/>
    <mergeCell ref="A67:J67"/>
    <mergeCell ref="A73:A74"/>
    <mergeCell ref="B73:F73"/>
    <mergeCell ref="H73:I73"/>
    <mergeCell ref="J73:J74"/>
    <mergeCell ref="A55:J55"/>
    <mergeCell ref="A57:J57"/>
    <mergeCell ref="A63:A64"/>
    <mergeCell ref="B63:F63"/>
    <mergeCell ref="H63:I63"/>
    <mergeCell ref="J63:J64"/>
    <mergeCell ref="A45:J45"/>
    <mergeCell ref="A47:J47"/>
    <mergeCell ref="A53:A54"/>
    <mergeCell ref="B53:F53"/>
    <mergeCell ref="H53:I53"/>
    <mergeCell ref="J53:J54"/>
    <mergeCell ref="A35:J35"/>
    <mergeCell ref="A37:J37"/>
    <mergeCell ref="A43:A44"/>
    <mergeCell ref="B43:F43"/>
    <mergeCell ref="H43:I43"/>
    <mergeCell ref="J43:J44"/>
    <mergeCell ref="A25:J25"/>
    <mergeCell ref="A27:J27"/>
    <mergeCell ref="A33:A34"/>
    <mergeCell ref="B33:F33"/>
    <mergeCell ref="H33:I33"/>
    <mergeCell ref="J33:J34"/>
    <mergeCell ref="A17:J17"/>
    <mergeCell ref="A23:A24"/>
    <mergeCell ref="B23:F23"/>
    <mergeCell ref="H23:I23"/>
    <mergeCell ref="J23:J24"/>
    <mergeCell ref="A13:A14"/>
    <mergeCell ref="B13:F13"/>
    <mergeCell ref="H13:I13"/>
    <mergeCell ref="J13:J14"/>
    <mergeCell ref="A15:J15"/>
    <mergeCell ref="A5:J5"/>
    <mergeCell ref="A7:J7"/>
    <mergeCell ref="J3:J4"/>
    <mergeCell ref="H3:I3"/>
    <mergeCell ref="A3:A4"/>
    <mergeCell ref="B3:F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62BA-8A42-4BA6-9C32-E196B7DC76AE}">
  <dimension ref="A1:M33"/>
  <sheetViews>
    <sheetView workbookViewId="0">
      <selection activeCell="G26" sqref="G26:G27"/>
    </sheetView>
  </sheetViews>
  <sheetFormatPr defaultColWidth="9.109375" defaultRowHeight="13.8" x14ac:dyDescent="0.25"/>
  <cols>
    <col min="1" max="1" width="12.109375" style="2" customWidth="1"/>
    <col min="2" max="11" width="16.5546875" style="2" customWidth="1"/>
    <col min="12" max="12" width="18.44140625" style="2" customWidth="1"/>
    <col min="13" max="16384" width="9.109375" style="2"/>
  </cols>
  <sheetData>
    <row r="1" spans="1:13" ht="17.399999999999999" x14ac:dyDescent="0.3">
      <c r="A1" s="107" t="s">
        <v>85</v>
      </c>
      <c r="B1" s="1"/>
      <c r="C1" s="1"/>
      <c r="D1" s="1"/>
      <c r="E1" s="1"/>
      <c r="F1" s="1"/>
      <c r="G1" s="1"/>
      <c r="H1" s="1"/>
      <c r="I1" s="1"/>
    </row>
    <row r="2" spans="1:13" ht="14.4" thickBot="1" x14ac:dyDescent="0.3"/>
    <row r="3" spans="1:13" s="79" customFormat="1" ht="15" customHeight="1" x14ac:dyDescent="0.25">
      <c r="A3" s="152" t="s">
        <v>32</v>
      </c>
      <c r="B3" s="154" t="s">
        <v>43</v>
      </c>
      <c r="C3" s="155"/>
      <c r="D3" s="156"/>
      <c r="E3" s="154" t="s">
        <v>41</v>
      </c>
      <c r="F3" s="155"/>
      <c r="G3" s="156"/>
      <c r="H3" s="154" t="s">
        <v>50</v>
      </c>
      <c r="I3" s="155"/>
      <c r="J3" s="155"/>
      <c r="K3" s="156"/>
      <c r="L3" s="156" t="s">
        <v>46</v>
      </c>
    </row>
    <row r="4" spans="1:13" s="79" customFormat="1" ht="14.4" thickBot="1" x14ac:dyDescent="0.3">
      <c r="A4" s="153"/>
      <c r="B4" s="97" t="s">
        <v>38</v>
      </c>
      <c r="C4" s="98" t="s">
        <v>39</v>
      </c>
      <c r="D4" s="99" t="s">
        <v>40</v>
      </c>
      <c r="E4" s="97" t="s">
        <v>38</v>
      </c>
      <c r="F4" s="98" t="s">
        <v>39</v>
      </c>
      <c r="G4" s="99" t="s">
        <v>40</v>
      </c>
      <c r="H4" s="97" t="s">
        <v>38</v>
      </c>
      <c r="I4" s="98" t="s">
        <v>39</v>
      </c>
      <c r="J4" s="98" t="s">
        <v>40</v>
      </c>
      <c r="K4" s="99" t="s">
        <v>42</v>
      </c>
      <c r="L4" s="157"/>
    </row>
    <row r="5" spans="1:13" x14ac:dyDescent="0.25">
      <c r="A5" s="87">
        <v>2010</v>
      </c>
      <c r="B5" s="80">
        <v>825534.88334925834</v>
      </c>
      <c r="C5" s="80">
        <v>3292770</v>
      </c>
      <c r="D5" s="90">
        <v>6391290</v>
      </c>
      <c r="E5" s="89">
        <v>67881.991578189103</v>
      </c>
      <c r="F5" s="80">
        <v>8328.2570301477972</v>
      </c>
      <c r="G5" s="90">
        <v>7126</v>
      </c>
      <c r="H5" s="93">
        <v>12.161323852709527</v>
      </c>
      <c r="I5" s="81">
        <v>395.37324413504143</v>
      </c>
      <c r="J5" s="81">
        <v>896.89727757507717</v>
      </c>
      <c r="K5" s="94">
        <v>126.11072683079577</v>
      </c>
      <c r="L5" s="82"/>
      <c r="M5" s="24"/>
    </row>
    <row r="6" spans="1:13" x14ac:dyDescent="0.25">
      <c r="A6" s="87">
        <v>2011</v>
      </c>
      <c r="B6" s="80">
        <v>857402.20025890553</v>
      </c>
      <c r="C6" s="80">
        <v>3345931</v>
      </c>
      <c r="D6" s="90">
        <v>6718874</v>
      </c>
      <c r="E6" s="89">
        <v>67884.53594779782</v>
      </c>
      <c r="F6" s="80">
        <v>9020.3764395632898</v>
      </c>
      <c r="G6" s="90">
        <v>7200</v>
      </c>
      <c r="H6" s="93">
        <v>12.630302148905235</v>
      </c>
      <c r="I6" s="81">
        <v>370.93030678018897</v>
      </c>
      <c r="J6" s="81">
        <v>933.17694444444442</v>
      </c>
      <c r="K6" s="94">
        <v>129.86408154085709</v>
      </c>
      <c r="L6" s="83">
        <v>2.9762374735158224E-2</v>
      </c>
      <c r="M6" s="24"/>
    </row>
    <row r="7" spans="1:13" x14ac:dyDescent="0.25">
      <c r="A7" s="87">
        <v>2012</v>
      </c>
      <c r="B7" s="80">
        <v>882705.05912035157</v>
      </c>
      <c r="C7" s="80">
        <v>3603789</v>
      </c>
      <c r="D7" s="90">
        <v>7214366</v>
      </c>
      <c r="E7" s="89">
        <v>67892.306039799543</v>
      </c>
      <c r="F7" s="80">
        <v>9098.8601582603005</v>
      </c>
      <c r="G7" s="90">
        <v>7300.9999999999991</v>
      </c>
      <c r="H7" s="93">
        <v>13.001547754216743</v>
      </c>
      <c r="I7" s="81">
        <v>396.07037995065127</v>
      </c>
      <c r="J7" s="81">
        <v>988.13395425284216</v>
      </c>
      <c r="K7" s="94">
        <v>138.81313752961387</v>
      </c>
      <c r="L7" s="83">
        <v>6.8910940443076107E-2</v>
      </c>
      <c r="M7" s="24"/>
    </row>
    <row r="8" spans="1:13" x14ac:dyDescent="0.25">
      <c r="A8" s="87">
        <v>2013</v>
      </c>
      <c r="B8" s="80">
        <v>923080.4884371293</v>
      </c>
      <c r="C8" s="80">
        <v>3851632</v>
      </c>
      <c r="D8" s="90">
        <v>7757820</v>
      </c>
      <c r="E8" s="89">
        <v>67890.809978729259</v>
      </c>
      <c r="F8" s="80">
        <v>9117.7188384832407</v>
      </c>
      <c r="G8" s="90">
        <v>7473.558635179199</v>
      </c>
      <c r="H8" s="93">
        <v>13.596545522528571</v>
      </c>
      <c r="I8" s="81">
        <v>422.43373240940275</v>
      </c>
      <c r="J8" s="81">
        <v>1038.0356104363373</v>
      </c>
      <c r="K8" s="94">
        <v>148.34544062964355</v>
      </c>
      <c r="L8" s="83">
        <v>6.8670035629704668E-2</v>
      </c>
      <c r="M8" s="24"/>
    </row>
    <row r="9" spans="1:13" x14ac:dyDescent="0.25">
      <c r="A9" s="87">
        <v>2014</v>
      </c>
      <c r="B9" s="80">
        <v>940638.1795963865</v>
      </c>
      <c r="C9" s="80">
        <v>4141503</v>
      </c>
      <c r="D9" s="90">
        <v>8278538</v>
      </c>
      <c r="E9" s="89">
        <v>67910.684983131112</v>
      </c>
      <c r="F9" s="80">
        <v>9152.1117463417177</v>
      </c>
      <c r="G9" s="90">
        <v>7565.2590000000009</v>
      </c>
      <c r="H9" s="93">
        <v>13.851107227530385</v>
      </c>
      <c r="I9" s="81">
        <v>452.51884098284108</v>
      </c>
      <c r="J9" s="81">
        <v>1094.2834871879468</v>
      </c>
      <c r="K9" s="94">
        <v>157.87529400776904</v>
      </c>
      <c r="L9" s="83">
        <v>6.4240959059318495E-2</v>
      </c>
      <c r="M9" s="24"/>
    </row>
    <row r="10" spans="1:13" x14ac:dyDescent="0.25">
      <c r="A10" s="87">
        <v>2015</v>
      </c>
      <c r="B10" s="80">
        <v>963987.57995465398</v>
      </c>
      <c r="C10" s="80">
        <v>4413357</v>
      </c>
      <c r="D10" s="90">
        <v>8889207</v>
      </c>
      <c r="E10" s="89">
        <v>67910.314977599308</v>
      </c>
      <c r="F10" s="80">
        <v>9995.3691958080017</v>
      </c>
      <c r="G10" s="90">
        <v>7650.7877510880007</v>
      </c>
      <c r="H10" s="93">
        <v>14.195009701731349</v>
      </c>
      <c r="I10" s="81">
        <v>441.54016860637182</v>
      </c>
      <c r="J10" s="81">
        <v>1161.8682009229556</v>
      </c>
      <c r="K10" s="94">
        <v>166.75011555578249</v>
      </c>
      <c r="L10" s="83">
        <v>5.621412522960504E-2</v>
      </c>
      <c r="M10" s="24"/>
    </row>
    <row r="11" spans="1:13" x14ac:dyDescent="0.25">
      <c r="A11" s="87">
        <v>2016</v>
      </c>
      <c r="B11" s="80">
        <v>970056.13953348319</v>
      </c>
      <c r="C11" s="80">
        <v>4776266</v>
      </c>
      <c r="D11" s="90">
        <v>9614325</v>
      </c>
      <c r="E11" s="89">
        <v>67916.478579302973</v>
      </c>
      <c r="F11" s="80">
        <v>10629.940687488008</v>
      </c>
      <c r="G11" s="90">
        <v>7752.318127027198</v>
      </c>
      <c r="H11" s="93">
        <v>14.283074738640828</v>
      </c>
      <c r="I11" s="81">
        <v>449.32198028366361</v>
      </c>
      <c r="J11" s="81">
        <v>1240.1871082252439</v>
      </c>
      <c r="K11" s="94">
        <v>177.99388036740626</v>
      </c>
      <c r="L11" s="83">
        <v>6.7428827705144398E-2</v>
      </c>
      <c r="M11" s="24"/>
    </row>
    <row r="12" spans="1:13" x14ac:dyDescent="0.25">
      <c r="A12" s="87">
        <v>2017</v>
      </c>
      <c r="B12" s="80">
        <v>1015106.1743995481</v>
      </c>
      <c r="C12" s="80">
        <v>5115226</v>
      </c>
      <c r="D12" s="90">
        <v>10317618</v>
      </c>
      <c r="E12" s="89">
        <v>67942.36184396196</v>
      </c>
      <c r="F12" s="80">
        <v>15915.530000000013</v>
      </c>
      <c r="G12" s="90">
        <v>8062.3099999999995</v>
      </c>
      <c r="H12" s="93">
        <v>14.940696008344029</v>
      </c>
      <c r="I12" s="81">
        <v>321.39840771874992</v>
      </c>
      <c r="J12" s="81">
        <v>1279.7347162289716</v>
      </c>
      <c r="K12" s="94">
        <v>178.93727216048293</v>
      </c>
      <c r="L12" s="83">
        <v>5.3001361121481697E-3</v>
      </c>
      <c r="M12" s="24"/>
    </row>
    <row r="13" spans="1:13" x14ac:dyDescent="0.25">
      <c r="A13" s="87">
        <v>2018</v>
      </c>
      <c r="B13" s="80">
        <v>1039590.716178776</v>
      </c>
      <c r="C13" s="80">
        <v>5490598</v>
      </c>
      <c r="D13" s="90">
        <v>11011975</v>
      </c>
      <c r="E13" s="89">
        <v>67944.549453679778</v>
      </c>
      <c r="F13" s="80">
        <v>16188.805031040014</v>
      </c>
      <c r="G13" s="90">
        <v>8148.9324979584017</v>
      </c>
      <c r="H13" s="93">
        <v>15.300575609637416</v>
      </c>
      <c r="I13" s="81">
        <v>339.16017825111015</v>
      </c>
      <c r="J13" s="81">
        <v>1351.3395776390212</v>
      </c>
      <c r="K13" s="94">
        <v>190.09242499019902</v>
      </c>
      <c r="L13" s="83">
        <v>6.2341136058626172E-2</v>
      </c>
      <c r="M13" s="24"/>
    </row>
    <row r="14" spans="1:13" x14ac:dyDescent="0.25">
      <c r="A14" s="87">
        <v>2019</v>
      </c>
      <c r="B14" s="80">
        <v>1070092.6056656404</v>
      </c>
      <c r="C14" s="80">
        <v>5791358</v>
      </c>
      <c r="D14" s="90">
        <v>11807538</v>
      </c>
      <c r="E14" s="89">
        <v>67809.224838247523</v>
      </c>
      <c r="F14" s="80">
        <v>9880.9819844160083</v>
      </c>
      <c r="G14" s="90">
        <v>8304.3071564399997</v>
      </c>
      <c r="H14" s="93">
        <v>15.780929633368393</v>
      </c>
      <c r="I14" s="81">
        <v>586.11158376100252</v>
      </c>
      <c r="J14" s="81">
        <v>1421.8570890460428</v>
      </c>
      <c r="K14" s="94">
        <v>217.09511155795542</v>
      </c>
      <c r="L14" s="83">
        <v>0.14205030299944163</v>
      </c>
      <c r="M14" s="24"/>
    </row>
    <row r="15" spans="1:13" x14ac:dyDescent="0.25">
      <c r="A15" s="87">
        <v>2020</v>
      </c>
      <c r="B15" s="80">
        <v>1059687.7087557197</v>
      </c>
      <c r="C15" s="80">
        <v>5015356</v>
      </c>
      <c r="D15" s="90">
        <v>10742097</v>
      </c>
      <c r="E15" s="89">
        <v>67851.090049891442</v>
      </c>
      <c r="F15" s="80">
        <v>10633.614978383994</v>
      </c>
      <c r="G15" s="90">
        <v>8992.5641469359998</v>
      </c>
      <c r="H15" s="93">
        <v>15.617843544982446</v>
      </c>
      <c r="I15" s="81">
        <v>471.65108104771639</v>
      </c>
      <c r="J15" s="81">
        <v>1194.5532802966006</v>
      </c>
      <c r="K15" s="94">
        <v>192.24583560184135</v>
      </c>
      <c r="L15" s="83">
        <v>-0.11446262321517241</v>
      </c>
      <c r="M15" s="24"/>
    </row>
    <row r="16" spans="1:13" ht="14.4" thickBot="1" x14ac:dyDescent="0.3">
      <c r="A16" s="88">
        <v>2021</v>
      </c>
      <c r="B16" s="84">
        <v>1042995.830874361</v>
      </c>
      <c r="C16" s="84">
        <v>5447526</v>
      </c>
      <c r="D16" s="92">
        <v>11315169</v>
      </c>
      <c r="E16" s="91">
        <v>67848.345702576815</v>
      </c>
      <c r="F16" s="84">
        <v>11965.054050000006</v>
      </c>
      <c r="G16" s="92">
        <v>9186.9637815312035</v>
      </c>
      <c r="H16" s="95">
        <v>15.372457796487572</v>
      </c>
      <c r="I16" s="85">
        <v>455.28636788732246</v>
      </c>
      <c r="J16" s="85">
        <v>1231.6549046102896</v>
      </c>
      <c r="K16" s="96">
        <v>200.06312473151419</v>
      </c>
      <c r="L16" s="86">
        <v>4.0662982920801269E-2</v>
      </c>
      <c r="M16" s="24"/>
    </row>
    <row r="17" spans="1:9" x14ac:dyDescent="0.25">
      <c r="E17" s="142"/>
    </row>
    <row r="18" spans="1:9" x14ac:dyDescent="0.25">
      <c r="A18" s="2" t="s">
        <v>44</v>
      </c>
    </row>
    <row r="19" spans="1:9" x14ac:dyDescent="0.25">
      <c r="A19" s="2" t="s">
        <v>45</v>
      </c>
      <c r="C19" s="78"/>
      <c r="F19" s="78"/>
      <c r="I19" s="78"/>
    </row>
    <row r="20" spans="1:9" x14ac:dyDescent="0.25">
      <c r="A20" s="2" t="s">
        <v>47</v>
      </c>
      <c r="C20" s="78"/>
      <c r="F20" s="78"/>
      <c r="I20" s="78"/>
    </row>
    <row r="22" spans="1:9" x14ac:dyDescent="0.25">
      <c r="F22" s="142"/>
    </row>
    <row r="23" spans="1:9" x14ac:dyDescent="0.25">
      <c r="F23" s="142"/>
    </row>
    <row r="24" spans="1:9" x14ac:dyDescent="0.25">
      <c r="F24" s="142"/>
    </row>
    <row r="25" spans="1:9" x14ac:dyDescent="0.25">
      <c r="F25" s="142"/>
    </row>
    <row r="26" spans="1:9" x14ac:dyDescent="0.25">
      <c r="F26" s="142"/>
    </row>
    <row r="27" spans="1:9" x14ac:dyDescent="0.25">
      <c r="F27" s="142"/>
    </row>
    <row r="28" spans="1:9" x14ac:dyDescent="0.25">
      <c r="F28" s="142"/>
    </row>
    <row r="29" spans="1:9" x14ac:dyDescent="0.25">
      <c r="F29" s="142"/>
    </row>
    <row r="30" spans="1:9" x14ac:dyDescent="0.25">
      <c r="F30" s="142"/>
    </row>
    <row r="31" spans="1:9" x14ac:dyDescent="0.25">
      <c r="F31" s="142"/>
    </row>
    <row r="32" spans="1:9" x14ac:dyDescent="0.25">
      <c r="F32" s="142"/>
    </row>
    <row r="33" spans="6:6" x14ac:dyDescent="0.25">
      <c r="F33" s="142"/>
    </row>
  </sheetData>
  <mergeCells count="5">
    <mergeCell ref="A3:A4"/>
    <mergeCell ref="B3:D3"/>
    <mergeCell ref="E3:G3"/>
    <mergeCell ref="H3:K3"/>
    <mergeCell ref="L3:L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6452-0FE2-499F-81BE-561ABBEF27BB}">
  <dimension ref="A1:D20"/>
  <sheetViews>
    <sheetView workbookViewId="0">
      <selection activeCell="E21" sqref="E21"/>
    </sheetView>
  </sheetViews>
  <sheetFormatPr defaultColWidth="9.109375" defaultRowHeight="13.8" x14ac:dyDescent="0.25"/>
  <cols>
    <col min="1" max="1" width="12.109375" style="2" customWidth="1"/>
    <col min="2" max="2" width="23.5546875" style="2" customWidth="1"/>
    <col min="3" max="3" width="21" style="2" customWidth="1"/>
    <col min="4" max="16384" width="9.109375" style="2"/>
  </cols>
  <sheetData>
    <row r="1" spans="1:4" ht="17.399999999999999" x14ac:dyDescent="0.3">
      <c r="A1" s="107" t="s">
        <v>86</v>
      </c>
      <c r="B1" s="1"/>
      <c r="C1" s="1"/>
      <c r="D1" s="1"/>
    </row>
    <row r="2" spans="1:4" ht="14.4" thickBot="1" x14ac:dyDescent="0.3"/>
    <row r="3" spans="1:4" ht="42" thickBot="1" x14ac:dyDescent="0.3">
      <c r="A3" s="101" t="s">
        <v>32</v>
      </c>
      <c r="B3" s="104" t="s">
        <v>48</v>
      </c>
      <c r="C3" s="100" t="s">
        <v>33</v>
      </c>
    </row>
    <row r="4" spans="1:4" x14ac:dyDescent="0.25">
      <c r="A4" s="102">
        <v>2010</v>
      </c>
      <c r="B4" s="105">
        <v>83336.282798420259</v>
      </c>
      <c r="C4" s="83">
        <v>0.25477310546750309</v>
      </c>
    </row>
    <row r="5" spans="1:4" x14ac:dyDescent="0.25">
      <c r="A5" s="102">
        <v>2011</v>
      </c>
      <c r="B5" s="105">
        <v>84104.948334946326</v>
      </c>
      <c r="C5" s="83">
        <v>0.25712304596437274</v>
      </c>
    </row>
    <row r="6" spans="1:4" x14ac:dyDescent="0.25">
      <c r="A6" s="102">
        <v>2012</v>
      </c>
      <c r="B6" s="105">
        <v>84292.207770987457</v>
      </c>
      <c r="C6" s="83">
        <v>0.25769552971870208</v>
      </c>
    </row>
    <row r="7" spans="1:4" x14ac:dyDescent="0.25">
      <c r="A7" s="102">
        <v>2013</v>
      </c>
      <c r="B7" s="105">
        <v>84482.136148493912</v>
      </c>
      <c r="C7" s="83">
        <v>0.25827617287830607</v>
      </c>
    </row>
    <row r="8" spans="1:4" x14ac:dyDescent="0.25">
      <c r="A8" s="102">
        <v>2014</v>
      </c>
      <c r="B8" s="105">
        <v>84628.111862427759</v>
      </c>
      <c r="C8" s="83">
        <v>0.25872244531466754</v>
      </c>
    </row>
    <row r="9" spans="1:4" x14ac:dyDescent="0.25">
      <c r="A9" s="102">
        <v>2015</v>
      </c>
      <c r="B9" s="105">
        <v>85556.534700169854</v>
      </c>
      <c r="C9" s="83">
        <v>0.26156079089015549</v>
      </c>
    </row>
    <row r="10" spans="1:4" x14ac:dyDescent="0.25">
      <c r="A10" s="102">
        <v>2016</v>
      </c>
      <c r="B10" s="105">
        <v>86298.805339878498</v>
      </c>
      <c r="C10" s="83">
        <v>0.26383003772509478</v>
      </c>
    </row>
    <row r="11" spans="1:4" x14ac:dyDescent="0.25">
      <c r="A11" s="102">
        <v>2017</v>
      </c>
      <c r="B11" s="105">
        <v>91920.277872817402</v>
      </c>
      <c r="C11" s="83">
        <v>0.28101582963258148</v>
      </c>
    </row>
    <row r="12" spans="1:4" x14ac:dyDescent="0.25">
      <c r="A12" s="102">
        <v>2018</v>
      </c>
      <c r="B12" s="105">
        <v>92282.376183870627</v>
      </c>
      <c r="C12" s="83">
        <v>0.28212282538633637</v>
      </c>
    </row>
    <row r="13" spans="1:4" x14ac:dyDescent="0.25">
      <c r="A13" s="102">
        <v>2019</v>
      </c>
      <c r="B13" s="105">
        <v>85994.597950895884</v>
      </c>
      <c r="C13" s="83">
        <v>0.26290002430723292</v>
      </c>
    </row>
    <row r="14" spans="1:4" x14ac:dyDescent="0.25">
      <c r="A14" s="102">
        <v>2020</v>
      </c>
      <c r="B14" s="105">
        <v>87477.364635107981</v>
      </c>
      <c r="C14" s="83">
        <v>0.26743309273955357</v>
      </c>
    </row>
    <row r="15" spans="1:4" ht="14.4" thickBot="1" x14ac:dyDescent="0.3">
      <c r="A15" s="103">
        <v>2021</v>
      </c>
      <c r="B15" s="106">
        <v>89000.470682345549</v>
      </c>
      <c r="C15" s="86">
        <v>0.27208948542447431</v>
      </c>
    </row>
    <row r="18" spans="1:4" x14ac:dyDescent="0.25">
      <c r="A18" s="2" t="s">
        <v>34</v>
      </c>
      <c r="C18" s="78">
        <v>479000</v>
      </c>
      <c r="D18" s="2" t="s">
        <v>36</v>
      </c>
    </row>
    <row r="19" spans="1:4" x14ac:dyDescent="0.25">
      <c r="A19" s="2" t="s">
        <v>35</v>
      </c>
      <c r="C19" s="78">
        <v>151900</v>
      </c>
      <c r="D19" s="2" t="s">
        <v>36</v>
      </c>
    </row>
    <row r="20" spans="1:4" x14ac:dyDescent="0.25">
      <c r="A20" s="2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A603-51F7-478F-9176-D502FA3727C6}">
  <dimension ref="A1:N21"/>
  <sheetViews>
    <sheetView workbookViewId="0">
      <selection activeCell="F10" sqref="F10"/>
    </sheetView>
  </sheetViews>
  <sheetFormatPr defaultRowHeight="14.4" x14ac:dyDescent="0.3"/>
  <cols>
    <col min="1" max="1" width="7.33203125" customWidth="1"/>
    <col min="2" max="2" width="16.88671875" bestFit="1" customWidth="1"/>
    <col min="3" max="3" width="10.109375" bestFit="1" customWidth="1"/>
    <col min="4" max="13" width="10.5546875" bestFit="1" customWidth="1"/>
    <col min="14" max="14" width="10.109375" bestFit="1" customWidth="1"/>
    <col min="15" max="15" width="11.44140625" bestFit="1" customWidth="1"/>
    <col min="16" max="16" width="10" bestFit="1" customWidth="1"/>
  </cols>
  <sheetData>
    <row r="1" spans="1:14" x14ac:dyDescent="0.3">
      <c r="A1" s="130" t="s">
        <v>32</v>
      </c>
      <c r="B1" s="130" t="s">
        <v>96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</row>
    <row r="2" spans="1:14" x14ac:dyDescent="0.3">
      <c r="A2">
        <v>2010</v>
      </c>
      <c r="B2" s="131">
        <v>581572.44719243795</v>
      </c>
    </row>
    <row r="3" spans="1:14" x14ac:dyDescent="0.3">
      <c r="A3">
        <v>2011</v>
      </c>
      <c r="B3" s="131">
        <v>584547.1807251143</v>
      </c>
    </row>
    <row r="4" spans="1:14" x14ac:dyDescent="0.3">
      <c r="A4">
        <v>2012</v>
      </c>
      <c r="B4" s="131">
        <v>587724.16650856764</v>
      </c>
    </row>
    <row r="5" spans="1:14" x14ac:dyDescent="0.3">
      <c r="A5">
        <v>2013</v>
      </c>
      <c r="B5" s="131">
        <v>597003.77565365063</v>
      </c>
    </row>
    <row r="6" spans="1:14" x14ac:dyDescent="0.3">
      <c r="A6">
        <v>2014</v>
      </c>
      <c r="B6" s="131">
        <v>598870.50237862044</v>
      </c>
    </row>
    <row r="7" spans="1:14" x14ac:dyDescent="0.3">
      <c r="A7">
        <v>2015</v>
      </c>
      <c r="B7" s="131">
        <v>601619.02468546527</v>
      </c>
    </row>
    <row r="8" spans="1:14" x14ac:dyDescent="0.3">
      <c r="A8">
        <v>2016</v>
      </c>
      <c r="B8" s="131">
        <v>603812.49726312445</v>
      </c>
    </row>
    <row r="9" spans="1:14" x14ac:dyDescent="0.3">
      <c r="A9">
        <v>2017</v>
      </c>
      <c r="B9" s="131">
        <v>635745.80572901526</v>
      </c>
    </row>
    <row r="10" spans="1:14" x14ac:dyDescent="0.3">
      <c r="A10">
        <v>2018</v>
      </c>
      <c r="B10" s="131">
        <v>643564.6573346965</v>
      </c>
      <c r="E10" s="2"/>
      <c r="F10" s="142"/>
    </row>
    <row r="11" spans="1:14" x14ac:dyDescent="0.3">
      <c r="A11">
        <v>2019</v>
      </c>
      <c r="B11" s="131">
        <v>650108.33344519103</v>
      </c>
      <c r="E11" s="2"/>
      <c r="F11" s="142"/>
    </row>
    <row r="12" spans="1:14" x14ac:dyDescent="0.3">
      <c r="A12">
        <v>2020</v>
      </c>
      <c r="B12" s="131">
        <v>654857.57537179801</v>
      </c>
      <c r="E12" s="2"/>
      <c r="F12" s="142"/>
    </row>
    <row r="13" spans="1:14" x14ac:dyDescent="0.3">
      <c r="A13">
        <v>2021</v>
      </c>
      <c r="B13" s="131">
        <v>663027.07662622689</v>
      </c>
      <c r="E13" s="2"/>
      <c r="F13" s="142"/>
    </row>
    <row r="14" spans="1:14" x14ac:dyDescent="0.3">
      <c r="E14" s="2"/>
      <c r="F14" s="142"/>
    </row>
    <row r="15" spans="1:14" x14ac:dyDescent="0.3">
      <c r="E15" s="2"/>
      <c r="F15" s="142"/>
    </row>
    <row r="16" spans="1:14" x14ac:dyDescent="0.3">
      <c r="E16" s="2"/>
      <c r="F16" s="142"/>
    </row>
    <row r="17" spans="5:6" x14ac:dyDescent="0.3">
      <c r="E17" s="2"/>
      <c r="F17" s="142"/>
    </row>
    <row r="18" spans="5:6" x14ac:dyDescent="0.3">
      <c r="E18" s="2"/>
      <c r="F18" s="142"/>
    </row>
    <row r="19" spans="5:6" x14ac:dyDescent="0.3">
      <c r="E19" s="2"/>
      <c r="F19" s="142"/>
    </row>
    <row r="20" spans="5:6" x14ac:dyDescent="0.3">
      <c r="E20" s="2"/>
      <c r="F20" s="142"/>
    </row>
    <row r="21" spans="5:6" x14ac:dyDescent="0.3">
      <c r="E21" s="2"/>
      <c r="F21" s="14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F391-B5CA-45DF-B54A-4F2103A0B019}">
  <dimension ref="A1:E15"/>
  <sheetViews>
    <sheetView topLeftCell="A12" workbookViewId="0">
      <selection activeCell="C19" sqref="C19"/>
    </sheetView>
  </sheetViews>
  <sheetFormatPr defaultRowHeight="14.4" x14ac:dyDescent="0.3"/>
  <cols>
    <col min="1" max="1" width="14.77734375" style="138" customWidth="1"/>
    <col min="2" max="3" width="18.77734375" customWidth="1"/>
    <col min="4" max="4" width="41.33203125" customWidth="1"/>
    <col min="5" max="5" width="41.44140625" customWidth="1"/>
  </cols>
  <sheetData>
    <row r="1" spans="1:5" s="140" customFormat="1" ht="52.8" customHeight="1" x14ac:dyDescent="0.25">
      <c r="A1" s="141" t="s">
        <v>32</v>
      </c>
      <c r="B1" s="141" t="s">
        <v>100</v>
      </c>
      <c r="C1" s="141" t="s">
        <v>99</v>
      </c>
      <c r="D1" s="140" t="s">
        <v>97</v>
      </c>
      <c r="E1" s="140" t="s">
        <v>98</v>
      </c>
    </row>
    <row r="2" spans="1:5" s="130" customFormat="1" ht="15" customHeight="1" x14ac:dyDescent="0.25">
      <c r="A2" s="139">
        <v>2010</v>
      </c>
      <c r="B2" s="131">
        <v>581572.44719243795</v>
      </c>
    </row>
    <row r="3" spans="1:5" s="130" customFormat="1" ht="15" customHeight="1" x14ac:dyDescent="0.25">
      <c r="A3" s="139">
        <v>2011</v>
      </c>
      <c r="B3" s="131">
        <v>584547.1807251143</v>
      </c>
    </row>
    <row r="4" spans="1:5" s="130" customFormat="1" ht="15" customHeight="1" x14ac:dyDescent="0.25">
      <c r="A4" s="139">
        <v>2012</v>
      </c>
      <c r="B4" s="131">
        <v>587724.16650856764</v>
      </c>
    </row>
    <row r="5" spans="1:5" s="130" customFormat="1" ht="15" customHeight="1" x14ac:dyDescent="0.25">
      <c r="A5" s="139">
        <v>2013</v>
      </c>
      <c r="B5" s="131">
        <v>597003.77565365063</v>
      </c>
    </row>
    <row r="6" spans="1:5" s="130" customFormat="1" ht="15" customHeight="1" x14ac:dyDescent="0.25">
      <c r="A6" s="139">
        <v>2014</v>
      </c>
      <c r="B6" s="131">
        <v>598870.50237862044</v>
      </c>
    </row>
    <row r="7" spans="1:5" s="130" customFormat="1" ht="15" customHeight="1" x14ac:dyDescent="0.25">
      <c r="A7" s="139">
        <v>2015</v>
      </c>
      <c r="B7" s="131">
        <v>601619.02468546527</v>
      </c>
    </row>
    <row r="8" spans="1:5" s="130" customFormat="1" ht="15" customHeight="1" x14ac:dyDescent="0.25">
      <c r="A8" s="139">
        <v>2016</v>
      </c>
      <c r="B8" s="131">
        <v>603812.49726312445</v>
      </c>
    </row>
    <row r="9" spans="1:5" s="130" customFormat="1" ht="15" customHeight="1" x14ac:dyDescent="0.25">
      <c r="A9" s="139">
        <v>2017</v>
      </c>
      <c r="B9" s="131">
        <v>635745.80572901526</v>
      </c>
    </row>
    <row r="10" spans="1:5" s="130" customFormat="1" ht="15" customHeight="1" x14ac:dyDescent="0.25">
      <c r="A10" s="139">
        <v>2018</v>
      </c>
      <c r="B10" s="131">
        <v>643564.6573346965</v>
      </c>
    </row>
    <row r="11" spans="1:5" s="130" customFormat="1" ht="15" customHeight="1" x14ac:dyDescent="0.25">
      <c r="A11" s="139">
        <v>2019</v>
      </c>
      <c r="B11" s="131">
        <v>650108.33344519103</v>
      </c>
    </row>
    <row r="12" spans="1:5" s="130" customFormat="1" ht="15" customHeight="1" x14ac:dyDescent="0.25">
      <c r="A12" s="139">
        <v>2020</v>
      </c>
      <c r="B12" s="131">
        <v>654857.57537179801</v>
      </c>
    </row>
    <row r="13" spans="1:5" s="130" customFormat="1" ht="15" customHeight="1" x14ac:dyDescent="0.25">
      <c r="A13" s="139">
        <v>2021</v>
      </c>
      <c r="B13" s="131">
        <v>663027.07662622689</v>
      </c>
      <c r="C13" s="131">
        <v>663027.07662622689</v>
      </c>
      <c r="D13" s="131">
        <v>663027.076626227</v>
      </c>
      <c r="E13" s="131">
        <v>663027.07662622689</v>
      </c>
    </row>
    <row r="14" spans="1:5" s="130" customFormat="1" ht="15" customHeight="1" x14ac:dyDescent="0.25">
      <c r="A14" s="139">
        <v>2022</v>
      </c>
      <c r="C14" s="131">
        <f>_xlfn.FORECAST.ETS(A14,$B$2:$B$13,$A$2:$A$13,1,1)</f>
        <v>671124.70660191157</v>
      </c>
      <c r="D14" s="131">
        <f>C14-_xlfn.FORECAST.ETS.CONFINT(A14,$B$2:$B$13,$A$2:$A$13,0.95,1,1)</f>
        <v>655856.09073425108</v>
      </c>
      <c r="E14" s="131">
        <f>C14+_xlfn.FORECAST.ETS.CONFINT(A14,$B$2:$B$13,$A$2:$A$13,0.95,1,1)</f>
        <v>686393.32246957207</v>
      </c>
    </row>
    <row r="15" spans="1:5" s="130" customFormat="1" ht="15" customHeight="1" x14ac:dyDescent="0.25">
      <c r="A15" s="139">
        <v>2023</v>
      </c>
      <c r="C15" s="131">
        <f>_xlfn.FORECAST.ETS(A15,$B$2:$B$13,$A$2:$A$13,1,1)</f>
        <v>679197.39408526151</v>
      </c>
      <c r="D15" s="131">
        <f>C15-_xlfn.FORECAST.ETS.CONFINT(A15,$B$2:$B$13,$A$2:$A$13,0.95,1,1)</f>
        <v>658645.35502593184</v>
      </c>
      <c r="E15" s="131">
        <f>C15+_xlfn.FORECAST.ETS.CONFINT(A15,$B$2:$B$13,$A$2:$A$13,0.95,1,1)</f>
        <v>699749.43314459117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16D6E-6F92-4254-BFD7-AC68AE9AECB2}">
  <dimension ref="A1:J44"/>
  <sheetViews>
    <sheetView showGridLines="0" zoomScaleNormal="100" workbookViewId="0">
      <pane xSplit="1" ySplit="5" topLeftCell="B29" activePane="bottomRight" state="frozen"/>
      <selection pane="topRight" activeCell="B1" sqref="B1"/>
      <selection pane="bottomLeft" activeCell="A5" sqref="A5"/>
      <selection pane="bottomRight" activeCell="I43" sqref="I43"/>
    </sheetView>
  </sheetViews>
  <sheetFormatPr defaultColWidth="9.109375" defaultRowHeight="13.8" x14ac:dyDescent="0.25"/>
  <cols>
    <col min="1" max="1" width="28.554687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51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190464.87957528135</v>
      </c>
      <c r="J8" s="15">
        <v>190464.87957528135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3618.1120029077751</v>
      </c>
      <c r="J9" s="15">
        <v>3618.1120029077751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194082.99157818913</v>
      </c>
      <c r="J10" s="41">
        <v>194082.99157818913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1241.7342011478681</v>
      </c>
      <c r="F12" s="53"/>
      <c r="G12" s="44"/>
      <c r="H12" s="44"/>
      <c r="I12" s="51"/>
      <c r="J12" s="15">
        <v>1241.7342011478681</v>
      </c>
    </row>
    <row r="13" spans="1:10" x14ac:dyDescent="0.25">
      <c r="A13" s="22" t="s">
        <v>13</v>
      </c>
      <c r="B13" s="17">
        <v>67881.991578189103</v>
      </c>
      <c r="C13" s="17">
        <v>8267</v>
      </c>
      <c r="D13" s="17">
        <v>110808.00000000001</v>
      </c>
      <c r="E13" s="17">
        <v>724.28679616165562</v>
      </c>
      <c r="F13" s="17">
        <v>4483.4514605609511</v>
      </c>
      <c r="G13" s="46"/>
      <c r="H13" s="47"/>
      <c r="I13" s="56"/>
      <c r="J13" s="15">
        <v>192164.72983491173</v>
      </c>
    </row>
    <row r="14" spans="1:10" ht="15" thickBot="1" x14ac:dyDescent="0.35">
      <c r="A14" s="33" t="s">
        <v>10</v>
      </c>
      <c r="B14" s="25">
        <v>67881.991578189103</v>
      </c>
      <c r="C14" s="25">
        <v>8267</v>
      </c>
      <c r="D14" s="25">
        <v>110808.00000000001</v>
      </c>
      <c r="E14" s="25">
        <v>1966.0209973095239</v>
      </c>
      <c r="F14" s="25">
        <v>4483.4514605609511</v>
      </c>
      <c r="G14" s="58"/>
      <c r="H14" s="68"/>
      <c r="I14" s="59"/>
      <c r="J14" s="15">
        <v>193406.46403605962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22095.528264870067</v>
      </c>
      <c r="C16" s="74">
        <v>7575.9813189124725</v>
      </c>
      <c r="D16" s="74">
        <v>110746.74296985222</v>
      </c>
      <c r="E16" s="75">
        <v>676.52754212952459</v>
      </c>
      <c r="F16" s="74">
        <v>4403.167622190952</v>
      </c>
      <c r="G16" s="74">
        <v>1115.9897914134704</v>
      </c>
      <c r="H16" s="65"/>
      <c r="I16" s="32"/>
      <c r="J16" s="41">
        <v>146613.93750936873</v>
      </c>
    </row>
    <row r="17" spans="1:10" ht="15" thickBot="1" x14ac:dyDescent="0.35">
      <c r="A17" s="33" t="s">
        <v>73</v>
      </c>
      <c r="B17" s="73"/>
      <c r="C17" s="73"/>
      <c r="D17" s="73"/>
      <c r="E17" s="126">
        <v>676.52754212952459</v>
      </c>
      <c r="F17" s="73"/>
      <c r="G17" s="73"/>
      <c r="H17" s="58"/>
      <c r="I17" s="55"/>
      <c r="J17" s="67">
        <v>676.52754212952459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73.854247744908207</v>
      </c>
      <c r="E19" s="17">
        <v>1.8178700214134575</v>
      </c>
      <c r="F19" s="17">
        <v>502.94507334621085</v>
      </c>
      <c r="G19" s="18"/>
      <c r="H19" s="43"/>
      <c r="I19" s="51"/>
      <c r="J19" s="67">
        <v>578.61719111253251</v>
      </c>
    </row>
    <row r="20" spans="1:10" x14ac:dyDescent="0.25">
      <c r="A20" s="14" t="s">
        <v>16</v>
      </c>
      <c r="B20" s="17">
        <v>45857.348516037993</v>
      </c>
      <c r="C20" s="18"/>
      <c r="D20" s="18"/>
      <c r="E20" s="18"/>
      <c r="F20" s="18"/>
      <c r="G20" s="18"/>
      <c r="H20" s="46"/>
      <c r="I20" s="56"/>
      <c r="J20" s="67">
        <v>45857.348516037993</v>
      </c>
    </row>
    <row r="21" spans="1:10" x14ac:dyDescent="0.25">
      <c r="A21" s="14" t="s">
        <v>17</v>
      </c>
      <c r="B21" s="18"/>
      <c r="C21" s="17">
        <v>1033.0883616698829</v>
      </c>
      <c r="D21" s="18"/>
      <c r="E21" s="18"/>
      <c r="F21" s="17"/>
      <c r="G21" s="17"/>
      <c r="H21" s="49"/>
      <c r="I21" s="57"/>
      <c r="J21" s="67">
        <v>1033.0883616698829</v>
      </c>
    </row>
    <row r="22" spans="1:10" ht="14.4" thickBot="1" x14ac:dyDescent="0.3">
      <c r="A22" s="19" t="s">
        <v>18</v>
      </c>
      <c r="B22" s="20">
        <v>135834.86835909716</v>
      </c>
      <c r="C22" s="20">
        <v>16876.069680582354</v>
      </c>
      <c r="D22" s="20">
        <v>221628.59721759713</v>
      </c>
      <c r="E22" s="20">
        <v>2644.3664094604619</v>
      </c>
      <c r="F22" s="20">
        <v>9389.564156098113</v>
      </c>
      <c r="G22" s="20">
        <v>1115.9897914134704</v>
      </c>
      <c r="H22" s="20"/>
      <c r="I22" s="20">
        <v>194082.99157818913</v>
      </c>
      <c r="J22" s="39">
        <v>581572.44719243795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66862.383447332701</v>
      </c>
      <c r="C30" s="123">
        <v>7850.2983776123419</v>
      </c>
      <c r="D30" s="123">
        <v>110746.74296985222</v>
      </c>
      <c r="E30" s="17">
        <v>1829.2917567114864</v>
      </c>
      <c r="F30" s="123">
        <v>3176.1630237725976</v>
      </c>
      <c r="G30" s="60"/>
      <c r="H30" s="44"/>
      <c r="I30" s="45"/>
      <c r="J30" s="15">
        <v>190464.87957528135</v>
      </c>
    </row>
    <row r="31" spans="1:10" x14ac:dyDescent="0.25">
      <c r="A31" s="14" t="s">
        <v>9</v>
      </c>
      <c r="B31" s="124">
        <v>1019.608130856407</v>
      </c>
      <c r="C31" s="123">
        <v>416.70162238765829</v>
      </c>
      <c r="D31" s="123">
        <v>61.257030147793962</v>
      </c>
      <c r="E31" s="17">
        <v>813.25678272756204</v>
      </c>
      <c r="F31" s="124">
        <v>1307.2884367883539</v>
      </c>
      <c r="G31" s="61"/>
      <c r="H31" s="47"/>
      <c r="I31" s="48"/>
      <c r="J31" s="15">
        <v>3618.1120029077751</v>
      </c>
    </row>
    <row r="32" spans="1:10" ht="14.4" thickBot="1" x14ac:dyDescent="0.3">
      <c r="A32" s="19" t="s">
        <v>23</v>
      </c>
      <c r="B32" s="35">
        <v>67881.991578189103</v>
      </c>
      <c r="C32" s="35">
        <v>8267</v>
      </c>
      <c r="D32" s="35">
        <v>110808.00000000001</v>
      </c>
      <c r="E32" s="35">
        <v>2642.5485394390485</v>
      </c>
      <c r="F32" s="35">
        <v>4483.4514605609511</v>
      </c>
      <c r="G32" s="62"/>
      <c r="H32" s="63"/>
      <c r="I32" s="66"/>
      <c r="J32" s="39">
        <v>194082.99157818913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70.885202718960542</v>
      </c>
      <c r="C34" s="37">
        <v>342.06968058235549</v>
      </c>
      <c r="D34" s="37">
        <v>12.597217597112337</v>
      </c>
      <c r="E34" s="37"/>
      <c r="F34" s="37">
        <v>422.66123497621152</v>
      </c>
      <c r="G34" s="125">
        <v>393.5208652732282</v>
      </c>
      <c r="H34" s="43"/>
      <c r="I34" s="51"/>
      <c r="J34" s="30">
        <v>1241.7342011478681</v>
      </c>
    </row>
    <row r="35" spans="1:10" x14ac:dyDescent="0.25">
      <c r="A35" s="22" t="s">
        <v>25</v>
      </c>
      <c r="B35" s="37">
        <v>67881.991578189103</v>
      </c>
      <c r="C35" s="37">
        <v>8267</v>
      </c>
      <c r="D35" s="37">
        <v>110808.00000000001</v>
      </c>
      <c r="E35" s="124">
        <v>1.8178700214134575</v>
      </c>
      <c r="F35" s="37">
        <v>4483.4514605609511</v>
      </c>
      <c r="G35" s="125">
        <v>722.46892614024216</v>
      </c>
      <c r="H35" s="47"/>
      <c r="I35" s="56"/>
      <c r="J35" s="30">
        <v>192164.72983491176</v>
      </c>
    </row>
    <row r="36" spans="1:10" ht="15" thickBot="1" x14ac:dyDescent="0.35">
      <c r="A36" s="33" t="s">
        <v>10</v>
      </c>
      <c r="B36" s="25">
        <v>67952.87678090806</v>
      </c>
      <c r="C36" s="25">
        <v>8609.0696805823554</v>
      </c>
      <c r="D36" s="25">
        <v>110820.59721759713</v>
      </c>
      <c r="E36" s="25">
        <v>1.8178700214134575</v>
      </c>
      <c r="F36" s="25">
        <v>4906.1126955371628</v>
      </c>
      <c r="G36" s="25">
        <v>1115.9897914134704</v>
      </c>
      <c r="H36" s="58"/>
      <c r="I36" s="59"/>
      <c r="J36" s="30">
        <v>193406.46403605959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146613.93750936873</v>
      </c>
      <c r="J38" s="41">
        <v>146613.93750936873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578.61719111253251</v>
      </c>
      <c r="J40" s="38">
        <v>578.61719111253251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45857.348516037993</v>
      </c>
      <c r="J41" s="38">
        <v>45857.348516037993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1033.0883616698829</v>
      </c>
      <c r="I42" s="16"/>
      <c r="J42" s="38">
        <v>1033.0883616698829</v>
      </c>
    </row>
    <row r="43" spans="1:10" ht="14.4" thickBot="1" x14ac:dyDescent="0.3">
      <c r="A43" s="19" t="s">
        <v>26</v>
      </c>
      <c r="B43" s="69">
        <v>135834.86835909716</v>
      </c>
      <c r="C43" s="69">
        <v>16876.069680582354</v>
      </c>
      <c r="D43" s="69">
        <v>221628.59721759713</v>
      </c>
      <c r="E43" s="69">
        <v>2644.3664094604619</v>
      </c>
      <c r="F43" s="69">
        <v>9389.564156098113</v>
      </c>
      <c r="G43" s="69">
        <v>1115.9897914134704</v>
      </c>
      <c r="H43" s="69">
        <v>1033.0883616698829</v>
      </c>
      <c r="I43" s="69">
        <v>193049.90321651928</v>
      </c>
      <c r="J43" s="39">
        <v>581572.44719243795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3D715-522B-45B9-8B2C-18B8310C42C5}">
  <dimension ref="A1:J43"/>
  <sheetViews>
    <sheetView showGridLines="0" zoomScaleNormal="100" workbookViewId="0">
      <pane xSplit="1" ySplit="5" topLeftCell="B27" activePane="bottomRight" state="frozen"/>
      <selection pane="topRight" activeCell="B1" sqref="B1"/>
      <selection pane="bottomLeft" activeCell="A5" sqref="A5"/>
      <selection pane="bottomRight" activeCell="A16" sqref="A16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5" width="15.6640625" style="2" customWidth="1"/>
    <col min="6" max="6" width="14" style="2" customWidth="1"/>
    <col min="7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52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191392.4794521803</v>
      </c>
      <c r="J8" s="15">
        <v>191392.4794521803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3675.0564956175258</v>
      </c>
      <c r="J9" s="15">
        <v>3675.0564956175258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195067.53594779782</v>
      </c>
      <c r="J10" s="41">
        <v>195067.53594779782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1335.3835735774601</v>
      </c>
      <c r="F12" s="53"/>
      <c r="G12" s="44"/>
      <c r="H12" s="44"/>
      <c r="I12" s="51"/>
      <c r="J12" s="15">
        <v>1335.3835735774601</v>
      </c>
    </row>
    <row r="13" spans="1:10" x14ac:dyDescent="0.25">
      <c r="A13" s="22" t="s">
        <v>13</v>
      </c>
      <c r="B13" s="17">
        <v>67884.53594779782</v>
      </c>
      <c r="C13" s="17">
        <v>8959</v>
      </c>
      <c r="D13" s="17">
        <v>111024.00000000001</v>
      </c>
      <c r="E13" s="17">
        <v>737.45459629471702</v>
      </c>
      <c r="F13" s="17">
        <v>4471.7347118486341</v>
      </c>
      <c r="G13" s="46"/>
      <c r="H13" s="47"/>
      <c r="I13" s="56"/>
      <c r="J13" s="15">
        <v>193076.72525594119</v>
      </c>
    </row>
    <row r="14" spans="1:10" ht="15" thickBot="1" x14ac:dyDescent="0.35">
      <c r="A14" s="33" t="s">
        <v>10</v>
      </c>
      <c r="B14" s="25">
        <v>67884.53594779782</v>
      </c>
      <c r="C14" s="25">
        <v>8959</v>
      </c>
      <c r="D14" s="25">
        <v>111024.00000000001</v>
      </c>
      <c r="E14" s="25">
        <v>2072.8381698721769</v>
      </c>
      <c r="F14" s="25">
        <v>4471.7347118486341</v>
      </c>
      <c r="G14" s="58"/>
      <c r="H14" s="68"/>
      <c r="I14" s="59"/>
      <c r="J14" s="15">
        <v>194412.10882951863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21145.659706713112</v>
      </c>
      <c r="C16" s="74">
        <v>8191.9418050260156</v>
      </c>
      <c r="D16" s="74">
        <v>110962.62356043672</v>
      </c>
      <c r="E16" s="75">
        <v>655.42711827918924</v>
      </c>
      <c r="F16" s="74">
        <v>4413.8244116262322</v>
      </c>
      <c r="G16" s="74">
        <v>1185.1679273245643</v>
      </c>
      <c r="H16" s="65"/>
      <c r="I16" s="32"/>
      <c r="J16" s="41">
        <v>146554.64452940584</v>
      </c>
    </row>
    <row r="17" spans="1:10" ht="15" thickBot="1" x14ac:dyDescent="0.35">
      <c r="A17" s="33" t="s">
        <v>73</v>
      </c>
      <c r="B17" s="73"/>
      <c r="C17" s="73"/>
      <c r="D17" s="73"/>
      <c r="E17" s="126">
        <v>655.42711827918924</v>
      </c>
      <c r="F17" s="73"/>
      <c r="G17" s="73"/>
      <c r="H17" s="58"/>
      <c r="I17" s="55"/>
      <c r="J17" s="67">
        <v>655.42711827918924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73.813059650667128</v>
      </c>
      <c r="E19" s="17">
        <v>1.9334803919122761</v>
      </c>
      <c r="F19" s="17">
        <v>504.63970537359455</v>
      </c>
      <c r="G19" s="18"/>
      <c r="H19" s="43"/>
      <c r="I19" s="51"/>
      <c r="J19" s="67">
        <v>580.38624541617401</v>
      </c>
    </row>
    <row r="20" spans="1:10" x14ac:dyDescent="0.25">
      <c r="A20" s="14" t="s">
        <v>16</v>
      </c>
      <c r="B20" s="17">
        <v>46815.422199563196</v>
      </c>
      <c r="C20" s="18"/>
      <c r="D20" s="18"/>
      <c r="E20" s="18"/>
      <c r="F20" s="18"/>
      <c r="G20" s="18"/>
      <c r="H20" s="46"/>
      <c r="I20" s="56"/>
      <c r="J20" s="67">
        <v>46815.422199563196</v>
      </c>
    </row>
    <row r="21" spans="1:10" x14ac:dyDescent="0.25">
      <c r="A21" s="14" t="s">
        <v>17</v>
      </c>
      <c r="B21" s="18"/>
      <c r="C21" s="17">
        <v>1117.0829734126382</v>
      </c>
      <c r="D21" s="18"/>
      <c r="E21" s="18"/>
      <c r="F21" s="17"/>
      <c r="G21" s="17"/>
      <c r="H21" s="49"/>
      <c r="I21" s="57"/>
      <c r="J21" s="67">
        <v>1117.0829734126382</v>
      </c>
    </row>
    <row r="22" spans="1:10" ht="14.4" thickBot="1" x14ac:dyDescent="0.3">
      <c r="A22" s="19" t="s">
        <v>18</v>
      </c>
      <c r="B22" s="20">
        <v>135845.61785407411</v>
      </c>
      <c r="C22" s="20">
        <v>18268.024778438652</v>
      </c>
      <c r="D22" s="20">
        <v>222060.43662008742</v>
      </c>
      <c r="E22" s="20">
        <v>2730.1987685432782</v>
      </c>
      <c r="F22" s="20">
        <v>9390.1988288484608</v>
      </c>
      <c r="G22" s="20">
        <v>1185.1679273245643</v>
      </c>
      <c r="H22" s="20"/>
      <c r="I22" s="20">
        <v>195067.53594779782</v>
      </c>
      <c r="J22" s="39">
        <v>584547.1807251143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66864.745141194377</v>
      </c>
      <c r="C30" s="123">
        <v>8507.4178256960167</v>
      </c>
      <c r="D30" s="123">
        <v>110962.62356043672</v>
      </c>
      <c r="E30" s="17">
        <v>1888.628771525541</v>
      </c>
      <c r="F30" s="123">
        <v>3169.0641533276412</v>
      </c>
      <c r="G30" s="60"/>
      <c r="H30" s="44"/>
      <c r="I30" s="45"/>
      <c r="J30" s="15">
        <v>191392.4794521803</v>
      </c>
    </row>
    <row r="31" spans="1:10" x14ac:dyDescent="0.25">
      <c r="A31" s="14" t="s">
        <v>9</v>
      </c>
      <c r="B31" s="124">
        <v>1019.7908066034379</v>
      </c>
      <c r="C31" s="123">
        <v>451.58217430398338</v>
      </c>
      <c r="D31" s="123">
        <v>61.376439563286738</v>
      </c>
      <c r="E31" s="17">
        <v>839.63651662582538</v>
      </c>
      <c r="F31" s="124">
        <v>1302.6705585209927</v>
      </c>
      <c r="G31" s="61"/>
      <c r="H31" s="47"/>
      <c r="I31" s="48"/>
      <c r="J31" s="15">
        <v>3675.0564956175258</v>
      </c>
    </row>
    <row r="32" spans="1:10" ht="14.4" thickBot="1" x14ac:dyDescent="0.3">
      <c r="A32" s="19" t="s">
        <v>23</v>
      </c>
      <c r="B32" s="35">
        <v>67884.53594779782</v>
      </c>
      <c r="C32" s="35">
        <v>8959</v>
      </c>
      <c r="D32" s="35">
        <v>111024.00000000001</v>
      </c>
      <c r="E32" s="35">
        <v>2728.2652881513663</v>
      </c>
      <c r="F32" s="35">
        <v>4471.7347118486341</v>
      </c>
      <c r="G32" s="62"/>
      <c r="H32" s="63"/>
      <c r="I32" s="66"/>
      <c r="J32" s="39">
        <v>195067.53594779782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37">
        <v>76.545958478478695</v>
      </c>
      <c r="C34" s="37">
        <v>350.02477843865449</v>
      </c>
      <c r="D34" s="37">
        <v>12.436620087375129</v>
      </c>
      <c r="E34" s="37"/>
      <c r="F34" s="37">
        <v>446.72940515119217</v>
      </c>
      <c r="G34" s="125">
        <v>449.64681142175959</v>
      </c>
      <c r="H34" s="43"/>
      <c r="I34" s="51"/>
      <c r="J34" s="30">
        <v>1335.3835735774601</v>
      </c>
    </row>
    <row r="35" spans="1:10" x14ac:dyDescent="0.25">
      <c r="A35" s="22" t="s">
        <v>25</v>
      </c>
      <c r="B35" s="37">
        <v>67884.53594779782</v>
      </c>
      <c r="C35" s="37">
        <v>8959</v>
      </c>
      <c r="D35" s="37">
        <v>111024.00000000001</v>
      </c>
      <c r="E35" s="124">
        <v>1.9334803919122761</v>
      </c>
      <c r="F35" s="37">
        <v>4471.7347118486341</v>
      </c>
      <c r="G35" s="125">
        <v>735.52111590280469</v>
      </c>
      <c r="H35" s="47"/>
      <c r="I35" s="56"/>
      <c r="J35" s="30">
        <v>193076.72525594119</v>
      </c>
    </row>
    <row r="36" spans="1:10" ht="15" thickBot="1" x14ac:dyDescent="0.35">
      <c r="A36" s="33" t="s">
        <v>10</v>
      </c>
      <c r="B36" s="25">
        <v>67961.081906276304</v>
      </c>
      <c r="C36" s="25">
        <v>9309.0247784386538</v>
      </c>
      <c r="D36" s="25">
        <v>111036.43662008739</v>
      </c>
      <c r="E36" s="25">
        <v>1.9334803919122761</v>
      </c>
      <c r="F36" s="25">
        <v>4918.4641169998267</v>
      </c>
      <c r="G36" s="25">
        <v>1185.1679273245643</v>
      </c>
      <c r="H36" s="58"/>
      <c r="I36" s="59"/>
      <c r="J36" s="30">
        <v>194412.10882951866</v>
      </c>
    </row>
    <row r="37" spans="1:10" x14ac:dyDescent="0.25">
      <c r="A37" s="71" t="s">
        <v>29</v>
      </c>
      <c r="B37" s="127"/>
      <c r="C37" s="128"/>
      <c r="D37" s="128"/>
      <c r="E37" s="128"/>
      <c r="F37" s="128"/>
      <c r="G37" s="12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146554.64452940584</v>
      </c>
      <c r="J38" s="41">
        <v>146554.64452940584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580.38624541617401</v>
      </c>
      <c r="J40" s="38">
        <v>580.38624541617401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46815.422199563196</v>
      </c>
      <c r="J41" s="38">
        <v>46815.422199563196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1117.0829734126382</v>
      </c>
      <c r="I42" s="16"/>
      <c r="J42" s="38">
        <v>1117.0829734126382</v>
      </c>
    </row>
    <row r="43" spans="1:10" ht="14.4" thickBot="1" x14ac:dyDescent="0.3">
      <c r="A43" s="19" t="s">
        <v>26</v>
      </c>
      <c r="B43" s="69">
        <v>135845.61785407411</v>
      </c>
      <c r="C43" s="69">
        <v>18268.024778438652</v>
      </c>
      <c r="D43" s="69">
        <v>222060.43662008742</v>
      </c>
      <c r="E43" s="69">
        <v>2730.1987685432787</v>
      </c>
      <c r="F43" s="69">
        <v>9390.1988288484608</v>
      </c>
      <c r="G43" s="69">
        <v>1185.1679273245643</v>
      </c>
      <c r="H43" s="69">
        <v>1117.0829734126382</v>
      </c>
      <c r="I43" s="69">
        <v>193950.45297438523</v>
      </c>
      <c r="J43" s="39">
        <v>584547.1807251143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5D36-89A5-49DD-893E-E11A0D3327BF}">
  <dimension ref="A1:J44"/>
  <sheetViews>
    <sheetView showGridLines="0" zoomScaleNormal="100" workbookViewId="0">
      <pane xSplit="1" ySplit="5" topLeftCell="B29" activePane="bottomRight" state="frozen"/>
      <selection pane="topRight" activeCell="B1" sqref="B1"/>
      <selection pane="bottomLeft" activeCell="A5" sqref="A5"/>
      <selection pane="bottomRight" activeCell="J27" sqref="J27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53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192419.68715909691</v>
      </c>
      <c r="J8" s="15">
        <v>192419.68715909691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3709.6188807026269</v>
      </c>
      <c r="J9" s="15">
        <v>3709.6188807026269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196129.30603979953</v>
      </c>
      <c r="J10" s="41">
        <v>196129.30603979953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1449.19782078963</v>
      </c>
      <c r="F12" s="53"/>
      <c r="G12" s="44"/>
      <c r="H12" s="44"/>
      <c r="I12" s="51"/>
      <c r="J12" s="15">
        <v>1449.19782078963</v>
      </c>
    </row>
    <row r="13" spans="1:10" x14ac:dyDescent="0.25">
      <c r="A13" s="22" t="s">
        <v>13</v>
      </c>
      <c r="B13" s="17">
        <v>67892.306039799543</v>
      </c>
      <c r="C13" s="17">
        <v>9037</v>
      </c>
      <c r="D13" s="17">
        <v>111899</v>
      </c>
      <c r="E13" s="17">
        <v>775.8678427085174</v>
      </c>
      <c r="F13" s="17">
        <v>4412.1827256707802</v>
      </c>
      <c r="G13" s="46"/>
      <c r="H13" s="47"/>
      <c r="I13" s="56"/>
      <c r="J13" s="15">
        <v>194016.35660817882</v>
      </c>
    </row>
    <row r="14" spans="1:10" ht="15" thickBot="1" x14ac:dyDescent="0.35">
      <c r="A14" s="33" t="s">
        <v>10</v>
      </c>
      <c r="B14" s="25">
        <v>67892.306039799543</v>
      </c>
      <c r="C14" s="25">
        <v>9037</v>
      </c>
      <c r="D14" s="25">
        <v>111899</v>
      </c>
      <c r="E14" s="25">
        <v>2225.0656634981474</v>
      </c>
      <c r="F14" s="25">
        <v>4412.1827256707802</v>
      </c>
      <c r="G14" s="58"/>
      <c r="H14" s="68"/>
      <c r="I14" s="59"/>
      <c r="J14" s="15">
        <v>195465.55442896846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19804.567738464346</v>
      </c>
      <c r="C16" s="74">
        <v>8258.35566522519</v>
      </c>
      <c r="D16" s="74">
        <v>111837.1398417397</v>
      </c>
      <c r="E16" s="75">
        <v>663.7516108310715</v>
      </c>
      <c r="F16" s="74">
        <v>4396.1812216334683</v>
      </c>
      <c r="G16" s="74">
        <v>1292.95391021307</v>
      </c>
      <c r="H16" s="65"/>
      <c r="I16" s="32"/>
      <c r="J16" s="41">
        <v>146252.94998810688</v>
      </c>
    </row>
    <row r="17" spans="1:10" ht="15" thickBot="1" x14ac:dyDescent="0.35">
      <c r="A17" s="33" t="s">
        <v>73</v>
      </c>
      <c r="B17" s="73"/>
      <c r="C17" s="73"/>
      <c r="D17" s="73"/>
      <c r="E17" s="126">
        <v>663.7516108310715</v>
      </c>
      <c r="F17" s="73"/>
      <c r="G17" s="73"/>
      <c r="H17" s="58"/>
      <c r="I17" s="55"/>
      <c r="J17" s="67">
        <v>663.7516108310715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75.33215958996152</v>
      </c>
      <c r="E19" s="17">
        <v>2.0644252062408195</v>
      </c>
      <c r="F19" s="17">
        <v>501.89976146588288</v>
      </c>
      <c r="G19" s="18"/>
      <c r="H19" s="43"/>
      <c r="I19" s="51"/>
      <c r="J19" s="67">
        <v>579.29634626208519</v>
      </c>
    </row>
    <row r="20" spans="1:10" x14ac:dyDescent="0.25">
      <c r="A20" s="14" t="s">
        <v>16</v>
      </c>
      <c r="B20" s="17">
        <v>48170.920296536264</v>
      </c>
      <c r="C20" s="18"/>
      <c r="D20" s="18"/>
      <c r="E20" s="18"/>
      <c r="F20" s="18"/>
      <c r="G20" s="18"/>
      <c r="H20" s="46"/>
      <c r="I20" s="56"/>
      <c r="J20" s="67">
        <v>48170.920296536264</v>
      </c>
    </row>
    <row r="21" spans="1:10" x14ac:dyDescent="0.25">
      <c r="A21" s="14" t="s">
        <v>17</v>
      </c>
      <c r="B21" s="18"/>
      <c r="C21" s="17">
        <v>1126.1394088943434</v>
      </c>
      <c r="D21" s="18"/>
      <c r="E21" s="18"/>
      <c r="F21" s="17"/>
      <c r="G21" s="17"/>
      <c r="H21" s="49"/>
      <c r="I21" s="57"/>
      <c r="J21" s="67">
        <v>1126.1394088943434</v>
      </c>
    </row>
    <row r="22" spans="1:10" ht="14.4" thickBot="1" x14ac:dyDescent="0.3">
      <c r="A22" s="19" t="s">
        <v>18</v>
      </c>
      <c r="B22" s="20">
        <v>135867.79407480016</v>
      </c>
      <c r="C22" s="20">
        <v>18421.495074119535</v>
      </c>
      <c r="D22" s="20">
        <v>223811.47200132965</v>
      </c>
      <c r="E22" s="20">
        <v>2890.8816995354596</v>
      </c>
      <c r="F22" s="20">
        <v>9310.2637087701332</v>
      </c>
      <c r="G22" s="20">
        <v>1292.95391021307</v>
      </c>
      <c r="H22" s="20"/>
      <c r="I22" s="20">
        <v>196129.30603979953</v>
      </c>
      <c r="J22" s="39">
        <v>587724.16650856764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66872.304453487988</v>
      </c>
      <c r="C30" s="123">
        <v>8581.4862027921536</v>
      </c>
      <c r="D30" s="123">
        <v>111837.1398417397</v>
      </c>
      <c r="E30" s="17">
        <v>1999.7701263409749</v>
      </c>
      <c r="F30" s="123">
        <v>3128.9865347360997</v>
      </c>
      <c r="G30" s="60"/>
      <c r="H30" s="44"/>
      <c r="I30" s="45"/>
      <c r="J30" s="15">
        <v>192419.68715909691</v>
      </c>
    </row>
    <row r="31" spans="1:10" x14ac:dyDescent="0.25">
      <c r="A31" s="14" t="s">
        <v>9</v>
      </c>
      <c r="B31" s="124">
        <v>1020.0015863115505</v>
      </c>
      <c r="C31" s="123">
        <v>455.51379720784661</v>
      </c>
      <c r="D31" s="123">
        <v>61.860158260306086</v>
      </c>
      <c r="E31" s="17">
        <v>889.04714798824386</v>
      </c>
      <c r="F31" s="124">
        <v>1283.1961909346801</v>
      </c>
      <c r="G31" s="61"/>
      <c r="H31" s="47"/>
      <c r="I31" s="48"/>
      <c r="J31" s="15">
        <v>3709.6188807026269</v>
      </c>
    </row>
    <row r="32" spans="1:10" ht="14.4" thickBot="1" x14ac:dyDescent="0.3">
      <c r="A32" s="19" t="s">
        <v>23</v>
      </c>
      <c r="B32" s="35">
        <v>67892.306039799543</v>
      </c>
      <c r="C32" s="35">
        <v>9037</v>
      </c>
      <c r="D32" s="35">
        <v>111899</v>
      </c>
      <c r="E32" s="35">
        <v>2888.8172743292189</v>
      </c>
      <c r="F32" s="35">
        <v>4412.1827256707802</v>
      </c>
      <c r="G32" s="62"/>
      <c r="H32" s="63"/>
      <c r="I32" s="66"/>
      <c r="J32" s="39">
        <v>196129.30603979953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83.181995201076546</v>
      </c>
      <c r="C34" s="37">
        <v>347.49507411953317</v>
      </c>
      <c r="D34" s="37">
        <v>13.472001329655516</v>
      </c>
      <c r="E34" s="37"/>
      <c r="F34" s="37">
        <v>485.89825742857136</v>
      </c>
      <c r="G34" s="125">
        <v>519.1504927107934</v>
      </c>
      <c r="H34" s="43"/>
      <c r="I34" s="51"/>
      <c r="J34" s="30">
        <v>1449.19782078963</v>
      </c>
    </row>
    <row r="35" spans="1:10" x14ac:dyDescent="0.25">
      <c r="A35" s="22" t="s">
        <v>25</v>
      </c>
      <c r="B35" s="37">
        <v>67892.306039799543</v>
      </c>
      <c r="C35" s="37">
        <v>9037</v>
      </c>
      <c r="D35" s="37">
        <v>111899</v>
      </c>
      <c r="E35" s="124">
        <v>2.0644252062408195</v>
      </c>
      <c r="F35" s="37">
        <v>4412.1827256707802</v>
      </c>
      <c r="G35" s="125">
        <v>773.8034175022766</v>
      </c>
      <c r="H35" s="47"/>
      <c r="I35" s="56"/>
      <c r="J35" s="30">
        <v>194016.35660817882</v>
      </c>
    </row>
    <row r="36" spans="1:10" ht="15" thickBot="1" x14ac:dyDescent="0.35">
      <c r="A36" s="33" t="s">
        <v>10</v>
      </c>
      <c r="B36" s="25">
        <v>67975.488035000613</v>
      </c>
      <c r="C36" s="25">
        <v>9384.4950741195335</v>
      </c>
      <c r="D36" s="25">
        <v>111912.47200132966</v>
      </c>
      <c r="E36" s="25">
        <v>2.0644252062408195</v>
      </c>
      <c r="F36" s="25">
        <v>4898.0809830993512</v>
      </c>
      <c r="G36" s="25">
        <v>1292.95391021307</v>
      </c>
      <c r="H36" s="58"/>
      <c r="I36" s="59"/>
      <c r="J36" s="30">
        <v>195465.55442896849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146252.94998810688</v>
      </c>
      <c r="J38" s="41">
        <v>146252.94998810688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579.29634626208519</v>
      </c>
      <c r="J40" s="38">
        <v>579.29634626208519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48170.920296536264</v>
      </c>
      <c r="J41" s="38">
        <v>48170.920296536264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1126.1394088943434</v>
      </c>
      <c r="I42" s="16"/>
      <c r="J42" s="38">
        <v>1126.1394088943434</v>
      </c>
    </row>
    <row r="43" spans="1:10" ht="14.4" thickBot="1" x14ac:dyDescent="0.3">
      <c r="A43" s="19" t="s">
        <v>26</v>
      </c>
      <c r="B43" s="69">
        <v>135867.79407480016</v>
      </c>
      <c r="C43" s="69">
        <v>18421.495074119535</v>
      </c>
      <c r="D43" s="69">
        <v>223811.47200132965</v>
      </c>
      <c r="E43" s="69">
        <v>2890.8816995354596</v>
      </c>
      <c r="F43" s="69">
        <v>9310.2637087701314</v>
      </c>
      <c r="G43" s="69">
        <v>1292.95391021307</v>
      </c>
      <c r="H43" s="69">
        <v>1126.1394088943434</v>
      </c>
      <c r="I43" s="69">
        <v>195003.16663090524</v>
      </c>
      <c r="J43" s="39">
        <v>587724.16650856764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36F0-67C1-49D0-88FF-91546D3BBA86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N22" sqref="N22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54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195459.07213359029</v>
      </c>
      <c r="J8" s="15">
        <v>195459.07213359029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3759.8871067981609</v>
      </c>
      <c r="J9" s="15">
        <v>3759.8871067981609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199218.95924038845</v>
      </c>
      <c r="J10" s="41">
        <v>199218.95924038845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1559.9630307049356</v>
      </c>
      <c r="F12" s="53"/>
      <c r="G12" s="44"/>
      <c r="H12" s="44"/>
      <c r="I12" s="51"/>
      <c r="J12" s="15">
        <v>1559.9630307049356</v>
      </c>
    </row>
    <row r="13" spans="1:10" x14ac:dyDescent="0.25">
      <c r="A13" s="22" t="s">
        <v>13</v>
      </c>
      <c r="B13" s="17">
        <v>67890.809978729259</v>
      </c>
      <c r="C13" s="17">
        <v>9054.2547597600023</v>
      </c>
      <c r="D13" s="17">
        <v>114800.33586672001</v>
      </c>
      <c r="E13" s="17">
        <v>784.34956609871449</v>
      </c>
      <c r="F13" s="17">
        <v>4476.1439708608323</v>
      </c>
      <c r="G13" s="46"/>
      <c r="H13" s="47"/>
      <c r="I13" s="56"/>
      <c r="J13" s="15">
        <v>197005.89414216884</v>
      </c>
    </row>
    <row r="14" spans="1:10" ht="15" thickBot="1" x14ac:dyDescent="0.35">
      <c r="A14" s="33" t="s">
        <v>10</v>
      </c>
      <c r="B14" s="25">
        <v>67890.809978729259</v>
      </c>
      <c r="C14" s="25">
        <v>9054.2547597600023</v>
      </c>
      <c r="D14" s="25">
        <v>114800.33586672001</v>
      </c>
      <c r="E14" s="25">
        <v>2344.3125968036502</v>
      </c>
      <c r="F14" s="25">
        <v>4476.1439708608323</v>
      </c>
      <c r="G14" s="58"/>
      <c r="H14" s="68"/>
      <c r="I14" s="59"/>
      <c r="J14" s="15">
        <v>198565.85717287377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18711.457008138903</v>
      </c>
      <c r="C16" s="74">
        <v>8279.0747840839922</v>
      </c>
      <c r="D16" s="74">
        <v>114736.87178799677</v>
      </c>
      <c r="E16" s="75">
        <v>653.10206751471651</v>
      </c>
      <c r="F16" s="74">
        <v>4490.4712714248917</v>
      </c>
      <c r="G16" s="74">
        <v>1358.5047184254311</v>
      </c>
      <c r="H16" s="65"/>
      <c r="I16" s="32"/>
      <c r="J16" s="41">
        <v>148229.48163758471</v>
      </c>
    </row>
    <row r="17" spans="1:10" ht="15" thickBot="1" x14ac:dyDescent="0.35">
      <c r="A17" s="33" t="s">
        <v>73</v>
      </c>
      <c r="B17" s="73"/>
      <c r="C17" s="73"/>
      <c r="D17" s="73"/>
      <c r="E17" s="126">
        <v>653.10206751471651</v>
      </c>
      <c r="F17" s="73"/>
      <c r="G17" s="73"/>
      <c r="H17" s="58"/>
      <c r="I17" s="55"/>
      <c r="J17" s="67">
        <v>653.10206751471651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77.854146511366707</v>
      </c>
      <c r="E19" s="17">
        <v>2.1198259926130971</v>
      </c>
      <c r="F19" s="17">
        <v>512.03403273109598</v>
      </c>
      <c r="G19" s="18"/>
      <c r="H19" s="43"/>
      <c r="I19" s="51"/>
      <c r="J19" s="67">
        <v>592.00800523507576</v>
      </c>
    </row>
    <row r="20" spans="1:10" x14ac:dyDescent="0.25">
      <c r="A20" s="14" t="s">
        <v>16</v>
      </c>
      <c r="B20" s="17">
        <v>49268.504854284496</v>
      </c>
      <c r="C20" s="18"/>
      <c r="D20" s="18"/>
      <c r="E20" s="18"/>
      <c r="F20" s="18"/>
      <c r="G20" s="18"/>
      <c r="H20" s="46"/>
      <c r="I20" s="56"/>
      <c r="J20" s="67">
        <v>49268.504854284496</v>
      </c>
    </row>
    <row r="21" spans="1:10" x14ac:dyDescent="0.25">
      <c r="A21" s="14" t="s">
        <v>17</v>
      </c>
      <c r="B21" s="18"/>
      <c r="C21" s="17">
        <v>1128.9647432841812</v>
      </c>
      <c r="D21" s="18"/>
      <c r="E21" s="18"/>
      <c r="F21" s="17"/>
      <c r="G21" s="17"/>
      <c r="H21" s="49"/>
      <c r="I21" s="57"/>
      <c r="J21" s="67">
        <v>1128.9647432841812</v>
      </c>
    </row>
    <row r="22" spans="1:10" ht="14.4" thickBot="1" x14ac:dyDescent="0.3">
      <c r="A22" s="19" t="s">
        <v>18</v>
      </c>
      <c r="B22" s="20">
        <v>135870.77184115266</v>
      </c>
      <c r="C22" s="20">
        <v>18462.294287128178</v>
      </c>
      <c r="D22" s="20">
        <v>229615.06180122815</v>
      </c>
      <c r="E22" s="20">
        <v>2999.5344903109799</v>
      </c>
      <c r="F22" s="20">
        <v>9478.6492750168181</v>
      </c>
      <c r="G22" s="20">
        <v>1358.5047184254311</v>
      </c>
      <c r="H22" s="20"/>
      <c r="I22" s="20">
        <v>199218.95924038845</v>
      </c>
      <c r="J22" s="39">
        <v>597003.77565365063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66870.204364734585</v>
      </c>
      <c r="C30" s="123">
        <v>8597.8712291076281</v>
      </c>
      <c r="D30" s="123">
        <v>114736.87178799677</v>
      </c>
      <c r="E30" s="17">
        <v>2074.9461571092497</v>
      </c>
      <c r="F30" s="123">
        <v>3179.1785946420678</v>
      </c>
      <c r="G30" s="60"/>
      <c r="H30" s="44"/>
      <c r="I30" s="45"/>
      <c r="J30" s="15">
        <v>195459.07213359029</v>
      </c>
    </row>
    <row r="31" spans="1:10" x14ac:dyDescent="0.25">
      <c r="A31" s="14" t="s">
        <v>9</v>
      </c>
      <c r="B31" s="124">
        <v>1020.6056139946688</v>
      </c>
      <c r="C31" s="123">
        <v>456.38353065237334</v>
      </c>
      <c r="D31" s="123">
        <v>63.464078723237854</v>
      </c>
      <c r="E31" s="17">
        <v>922.46850720911652</v>
      </c>
      <c r="F31" s="124">
        <v>1296.9653762187645</v>
      </c>
      <c r="G31" s="61"/>
      <c r="H31" s="47"/>
      <c r="I31" s="48"/>
      <c r="J31" s="15">
        <v>3759.8871067981609</v>
      </c>
    </row>
    <row r="32" spans="1:10" ht="14.4" thickBot="1" x14ac:dyDescent="0.3">
      <c r="A32" s="19" t="s">
        <v>23</v>
      </c>
      <c r="B32" s="35">
        <v>67890.809978729259</v>
      </c>
      <c r="C32" s="35">
        <v>9054.2547597600023</v>
      </c>
      <c r="D32" s="35">
        <v>114800.33586672001</v>
      </c>
      <c r="E32" s="35">
        <v>2997.4146643183662</v>
      </c>
      <c r="F32" s="35">
        <v>4476.1439708608323</v>
      </c>
      <c r="G32" s="62"/>
      <c r="H32" s="63"/>
      <c r="I32" s="66"/>
      <c r="J32" s="39">
        <v>199218.9592403885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89.151883694141659</v>
      </c>
      <c r="C34" s="37">
        <v>353.78476760817188</v>
      </c>
      <c r="D34" s="37">
        <v>14.390067788137387</v>
      </c>
      <c r="E34" s="37"/>
      <c r="F34" s="37">
        <v>526.36133329515508</v>
      </c>
      <c r="G34" s="125">
        <v>576.27497831932965</v>
      </c>
      <c r="H34" s="43"/>
      <c r="I34" s="51"/>
      <c r="J34" s="30">
        <v>1559.9630307049356</v>
      </c>
    </row>
    <row r="35" spans="1:10" x14ac:dyDescent="0.25">
      <c r="A35" s="22" t="s">
        <v>25</v>
      </c>
      <c r="B35" s="37">
        <v>67890.809978729259</v>
      </c>
      <c r="C35" s="37">
        <v>9054.2547597600023</v>
      </c>
      <c r="D35" s="37">
        <v>114800.33586672001</v>
      </c>
      <c r="E35" s="124">
        <v>2.1198259926130971</v>
      </c>
      <c r="F35" s="37">
        <v>4476.1439708608323</v>
      </c>
      <c r="G35" s="125">
        <v>782.22974010610142</v>
      </c>
      <c r="H35" s="47"/>
      <c r="I35" s="56"/>
      <c r="J35" s="30">
        <v>197005.89414216884</v>
      </c>
    </row>
    <row r="36" spans="1:10" ht="15" thickBot="1" x14ac:dyDescent="0.35">
      <c r="A36" s="33" t="s">
        <v>10</v>
      </c>
      <c r="B36" s="25">
        <v>67979.961862423399</v>
      </c>
      <c r="C36" s="25">
        <v>9408.0395273681734</v>
      </c>
      <c r="D36" s="25">
        <v>114814.72593450814</v>
      </c>
      <c r="E36" s="25">
        <v>2.1198259926130971</v>
      </c>
      <c r="F36" s="25">
        <v>5002.5053041559877</v>
      </c>
      <c r="G36" s="25">
        <v>1358.5047184254311</v>
      </c>
      <c r="H36" s="58"/>
      <c r="I36" s="59"/>
      <c r="J36" s="30">
        <v>198565.85717287374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148229.48163758471</v>
      </c>
      <c r="J38" s="41">
        <v>148229.48163758471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592.00800523507576</v>
      </c>
      <c r="J40" s="38">
        <v>592.00800523507576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49268.504854284496</v>
      </c>
      <c r="J41" s="38">
        <v>49268.504854284496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1128.9647432841812</v>
      </c>
      <c r="I42" s="16"/>
      <c r="J42" s="38">
        <v>1128.9647432841812</v>
      </c>
    </row>
    <row r="43" spans="1:10" ht="14.4" thickBot="1" x14ac:dyDescent="0.3">
      <c r="A43" s="19" t="s">
        <v>26</v>
      </c>
      <c r="B43" s="69">
        <v>135870.77184115266</v>
      </c>
      <c r="C43" s="69">
        <v>18462.294287128178</v>
      </c>
      <c r="D43" s="69">
        <v>229615.06180122815</v>
      </c>
      <c r="E43" s="69">
        <v>2999.5344903109794</v>
      </c>
      <c r="F43" s="69">
        <v>9478.64927501682</v>
      </c>
      <c r="G43" s="69">
        <v>1358.5047184254311</v>
      </c>
      <c r="H43" s="69">
        <v>1128.9647432841812</v>
      </c>
      <c r="I43" s="69">
        <v>198089.99449710429</v>
      </c>
      <c r="J43" s="39">
        <v>597003.77565365075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360C-0C9D-46E1-A087-7C31E953567B}">
  <dimension ref="A1:J44"/>
  <sheetViews>
    <sheetView showGridLines="0" zoomScaleNormal="100" workbookViewId="0">
      <pane xSplit="1" ySplit="5" topLeftCell="C6" activePane="bottomRight" state="frozen"/>
      <selection pane="topRight" activeCell="B1" sqref="B1"/>
      <selection pane="bottomLeft" activeCell="A5" sqref="A5"/>
      <selection pane="bottomRight" activeCell="P27" sqref="P27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55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196053.10120553811</v>
      </c>
      <c r="J8" s="15">
        <v>196053.10120553811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3786.7037775929912</v>
      </c>
      <c r="J9" s="15">
        <v>3786.7037775929912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199839.80498313109</v>
      </c>
      <c r="J10" s="41">
        <v>199839.80498313109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1682.8174075257</v>
      </c>
      <c r="F12" s="53"/>
      <c r="G12" s="44"/>
      <c r="H12" s="44"/>
      <c r="I12" s="51"/>
      <c r="J12" s="15">
        <v>1682.8174075257</v>
      </c>
    </row>
    <row r="13" spans="1:10" x14ac:dyDescent="0.25">
      <c r="A13" s="22" t="s">
        <v>13</v>
      </c>
      <c r="B13" s="17">
        <v>67910.684983131112</v>
      </c>
      <c r="C13" s="17">
        <v>9088.3850000000002</v>
      </c>
      <c r="D13" s="17">
        <v>115275.47600000001</v>
      </c>
      <c r="E13" s="17">
        <v>821.50829572995929</v>
      </c>
      <c r="F13" s="17">
        <v>4412.0207259714598</v>
      </c>
      <c r="G13" s="46"/>
      <c r="H13" s="47"/>
      <c r="I13" s="56"/>
      <c r="J13" s="15">
        <v>197508.07500483253</v>
      </c>
    </row>
    <row r="14" spans="1:10" ht="15" thickBot="1" x14ac:dyDescent="0.35">
      <c r="A14" s="33" t="s">
        <v>10</v>
      </c>
      <c r="B14" s="25">
        <v>67910.684983131112</v>
      </c>
      <c r="C14" s="25">
        <v>9088.3850000000002</v>
      </c>
      <c r="D14" s="25">
        <v>115275.47600000001</v>
      </c>
      <c r="E14" s="25">
        <v>2504.3257032556594</v>
      </c>
      <c r="F14" s="25">
        <v>4412.0207259714598</v>
      </c>
      <c r="G14" s="58"/>
      <c r="H14" s="68"/>
      <c r="I14" s="59"/>
      <c r="J14" s="15">
        <v>199190.89241235823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18487.753646616286</v>
      </c>
      <c r="C16" s="74">
        <v>8350.2579796083828</v>
      </c>
      <c r="D16" s="74">
        <v>115211.74925365829</v>
      </c>
      <c r="E16" s="75">
        <v>648.91257077288174</v>
      </c>
      <c r="F16" s="74">
        <v>4462.7976540234258</v>
      </c>
      <c r="G16" s="74">
        <v>1427.2489698893651</v>
      </c>
      <c r="H16" s="65"/>
      <c r="I16" s="32"/>
      <c r="J16" s="41">
        <v>148588.72007456861</v>
      </c>
    </row>
    <row r="17" spans="1:10" ht="15" thickBot="1" x14ac:dyDescent="0.35">
      <c r="A17" s="33" t="s">
        <v>73</v>
      </c>
      <c r="B17" s="73"/>
      <c r="C17" s="73"/>
      <c r="D17" s="73"/>
      <c r="E17" s="126">
        <v>648.91257077288174</v>
      </c>
      <c r="F17" s="73"/>
      <c r="G17" s="73"/>
      <c r="H17" s="58"/>
      <c r="I17" s="55"/>
      <c r="J17" s="67">
        <v>648.91257077288174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79.231640175741632</v>
      </c>
      <c r="E19" s="17">
        <v>2.2206975974599397</v>
      </c>
      <c r="F19" s="17">
        <v>508.48120217471114</v>
      </c>
      <c r="G19" s="18"/>
      <c r="H19" s="43"/>
      <c r="I19" s="51"/>
      <c r="J19" s="67">
        <v>589.93353994791278</v>
      </c>
    </row>
    <row r="20" spans="1:10" x14ac:dyDescent="0.25">
      <c r="A20" s="14" t="s">
        <v>16</v>
      </c>
      <c r="B20" s="17">
        <v>49522.479825940711</v>
      </c>
      <c r="C20" s="18"/>
      <c r="D20" s="18"/>
      <c r="E20" s="18"/>
      <c r="F20" s="18"/>
      <c r="G20" s="18"/>
      <c r="H20" s="46"/>
      <c r="I20" s="56"/>
      <c r="J20" s="67">
        <v>49522.479825940711</v>
      </c>
    </row>
    <row r="21" spans="1:10" x14ac:dyDescent="0.25">
      <c r="A21" s="14" t="s">
        <v>17</v>
      </c>
      <c r="B21" s="18"/>
      <c r="C21" s="17">
        <v>1138.6715426738701</v>
      </c>
      <c r="D21" s="18"/>
      <c r="E21" s="18"/>
      <c r="F21" s="17"/>
      <c r="G21" s="17"/>
      <c r="H21" s="49"/>
      <c r="I21" s="57"/>
      <c r="J21" s="67">
        <v>1138.6715426738701</v>
      </c>
    </row>
    <row r="22" spans="1:10" ht="14.4" thickBot="1" x14ac:dyDescent="0.3">
      <c r="A22" s="19" t="s">
        <v>18</v>
      </c>
      <c r="B22" s="20">
        <v>135920.91845568811</v>
      </c>
      <c r="C22" s="20">
        <v>18577.314522282253</v>
      </c>
      <c r="D22" s="20">
        <v>230566.45689383405</v>
      </c>
      <c r="E22" s="20">
        <v>3155.4589716260011</v>
      </c>
      <c r="F22" s="20">
        <v>9383.2995821695968</v>
      </c>
      <c r="G22" s="20">
        <v>1427.2489698893651</v>
      </c>
      <c r="H22" s="20"/>
      <c r="I22" s="20">
        <v>199839.80498313109</v>
      </c>
      <c r="J22" s="39">
        <v>598870.50237862044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66889.617490712655</v>
      </c>
      <c r="C30" s="123">
        <v>8630.2811201906788</v>
      </c>
      <c r="D30" s="123">
        <v>115211.74925365829</v>
      </c>
      <c r="E30" s="17">
        <v>2182.814315627299</v>
      </c>
      <c r="F30" s="123">
        <v>3138.6390253492023</v>
      </c>
      <c r="G30" s="60"/>
      <c r="H30" s="44"/>
      <c r="I30" s="45"/>
      <c r="J30" s="15">
        <v>196053.10120553811</v>
      </c>
    </row>
    <row r="31" spans="1:10" x14ac:dyDescent="0.25">
      <c r="A31" s="14" t="s">
        <v>9</v>
      </c>
      <c r="B31" s="124">
        <v>1021.0674924184506</v>
      </c>
      <c r="C31" s="123">
        <v>458.10387980932114</v>
      </c>
      <c r="D31" s="123">
        <v>63.726746341719902</v>
      </c>
      <c r="E31" s="17">
        <v>970.42395840124186</v>
      </c>
      <c r="F31" s="124">
        <v>1273.3817006222573</v>
      </c>
      <c r="G31" s="61"/>
      <c r="H31" s="47"/>
      <c r="I31" s="48"/>
      <c r="J31" s="15">
        <v>3786.7037775929912</v>
      </c>
    </row>
    <row r="32" spans="1:10" ht="14.4" thickBot="1" x14ac:dyDescent="0.3">
      <c r="A32" s="19" t="s">
        <v>23</v>
      </c>
      <c r="B32" s="35">
        <v>67910.684983131112</v>
      </c>
      <c r="C32" s="35">
        <v>9088.3850000000002</v>
      </c>
      <c r="D32" s="35">
        <v>115275.47600000001</v>
      </c>
      <c r="E32" s="35">
        <v>3153.2382740285411</v>
      </c>
      <c r="F32" s="35">
        <v>4412.0207259714598</v>
      </c>
      <c r="G32" s="62"/>
      <c r="H32" s="63"/>
      <c r="I32" s="66"/>
      <c r="J32" s="39">
        <v>199839.80498313112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99.548489425886061</v>
      </c>
      <c r="C34" s="37">
        <v>400.54452228225307</v>
      </c>
      <c r="D34" s="37">
        <v>15.504893834017576</v>
      </c>
      <c r="E34" s="37"/>
      <c r="F34" s="37">
        <v>559.25813022667751</v>
      </c>
      <c r="G34" s="125">
        <v>607.96137175686567</v>
      </c>
      <c r="H34" s="43"/>
      <c r="I34" s="51"/>
      <c r="J34" s="30">
        <v>1682.8174075257</v>
      </c>
    </row>
    <row r="35" spans="1:10" x14ac:dyDescent="0.25">
      <c r="A35" s="22" t="s">
        <v>25</v>
      </c>
      <c r="B35" s="37">
        <v>67910.684983131112</v>
      </c>
      <c r="C35" s="37">
        <v>9088.3850000000002</v>
      </c>
      <c r="D35" s="37">
        <v>115275.47600000001</v>
      </c>
      <c r="E35" s="124">
        <v>2.2206975974599397</v>
      </c>
      <c r="F35" s="37">
        <v>4412.0207259714598</v>
      </c>
      <c r="G35" s="125">
        <v>819.2875981324994</v>
      </c>
      <c r="H35" s="47"/>
      <c r="I35" s="56"/>
      <c r="J35" s="30">
        <v>197508.07500483253</v>
      </c>
    </row>
    <row r="36" spans="1:10" ht="15" thickBot="1" x14ac:dyDescent="0.35">
      <c r="A36" s="33" t="s">
        <v>10</v>
      </c>
      <c r="B36" s="25">
        <v>68010.233472556996</v>
      </c>
      <c r="C36" s="25">
        <v>9488.9295222822529</v>
      </c>
      <c r="D36" s="25">
        <v>115290.98089383403</v>
      </c>
      <c r="E36" s="25">
        <v>2.2206975974599397</v>
      </c>
      <c r="F36" s="25">
        <v>4971.278856198137</v>
      </c>
      <c r="G36" s="25">
        <v>1427.2489698893651</v>
      </c>
      <c r="H36" s="58"/>
      <c r="I36" s="59"/>
      <c r="J36" s="30">
        <v>199190.89241235823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148588.72007456861</v>
      </c>
      <c r="J38" s="41">
        <v>148588.72007456861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589.93353994791278</v>
      </c>
      <c r="J40" s="38">
        <v>589.93353994791278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49522.479825940711</v>
      </c>
      <c r="J41" s="38">
        <v>49522.479825940711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1138.6715426738701</v>
      </c>
      <c r="I42" s="16"/>
      <c r="J42" s="38">
        <v>1138.6715426738701</v>
      </c>
    </row>
    <row r="43" spans="1:10" ht="14.4" thickBot="1" x14ac:dyDescent="0.3">
      <c r="A43" s="19" t="s">
        <v>26</v>
      </c>
      <c r="B43" s="69">
        <v>135920.91845568811</v>
      </c>
      <c r="C43" s="69">
        <v>18577.314522282253</v>
      </c>
      <c r="D43" s="69">
        <v>230566.45689383405</v>
      </c>
      <c r="E43" s="69">
        <v>3155.4589716260011</v>
      </c>
      <c r="F43" s="69">
        <v>9383.2995821695968</v>
      </c>
      <c r="G43" s="69">
        <v>1427.2489698893651</v>
      </c>
      <c r="H43" s="69">
        <v>1138.6715426738701</v>
      </c>
      <c r="I43" s="69">
        <v>198701.13344045723</v>
      </c>
      <c r="J43" s="39">
        <v>598870.50237862044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CAA3-DC1E-4368-9197-EBC98662A22D}">
  <dimension ref="A1:J44"/>
  <sheetViews>
    <sheetView showGridLines="0" zoomScaleNormal="100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L26" sqref="L26"/>
    </sheetView>
  </sheetViews>
  <sheetFormatPr defaultColWidth="9.109375" defaultRowHeight="13.8" x14ac:dyDescent="0.25"/>
  <cols>
    <col min="1" max="1" width="60.44140625" style="2" customWidth="1"/>
    <col min="2" max="2" width="15.33203125" style="2" customWidth="1"/>
    <col min="3" max="3" width="16.88671875" style="2" customWidth="1"/>
    <col min="4" max="8" width="15.6640625" style="2" customWidth="1"/>
    <col min="9" max="9" width="18.6640625" style="2" customWidth="1"/>
    <col min="10" max="10" width="19.109375" style="2" customWidth="1"/>
    <col min="11" max="16384" width="9.109375" style="2"/>
  </cols>
  <sheetData>
    <row r="1" spans="1:10" ht="17.399999999999999" x14ac:dyDescent="0.3">
      <c r="A1" s="107" t="s">
        <v>56</v>
      </c>
      <c r="B1" s="1"/>
      <c r="C1" s="1"/>
      <c r="D1" s="1"/>
      <c r="E1" s="1"/>
      <c r="F1" s="1"/>
      <c r="G1" s="1"/>
      <c r="H1" s="1"/>
      <c r="I1" s="1"/>
    </row>
    <row r="2" spans="1:10" ht="17.399999999999999" x14ac:dyDescent="0.3">
      <c r="A2" s="107" t="s">
        <v>49</v>
      </c>
      <c r="B2" s="1"/>
      <c r="C2" s="1"/>
      <c r="D2" s="1"/>
      <c r="E2" s="1"/>
      <c r="F2" s="1"/>
      <c r="G2" s="1"/>
      <c r="H2" s="1"/>
      <c r="I2" s="1"/>
    </row>
    <row r="4" spans="1:10" ht="14.4" thickBot="1" x14ac:dyDescent="0.3">
      <c r="A4" s="2" t="s">
        <v>0</v>
      </c>
    </row>
    <row r="5" spans="1:10" s="6" customFormat="1" ht="55.8" thickBot="1" x14ac:dyDescent="0.35">
      <c r="A5" s="3"/>
      <c r="B5" s="4" t="s">
        <v>1</v>
      </c>
      <c r="C5" s="4" t="s">
        <v>2</v>
      </c>
      <c r="D5" s="4" t="s">
        <v>62</v>
      </c>
      <c r="E5" s="4" t="s">
        <v>72</v>
      </c>
      <c r="F5" s="4" t="s">
        <v>31</v>
      </c>
      <c r="G5" s="4" t="s">
        <v>4</v>
      </c>
      <c r="H5" s="4" t="s">
        <v>20</v>
      </c>
      <c r="I5" s="4" t="s">
        <v>5</v>
      </c>
      <c r="J5" s="5" t="s">
        <v>6</v>
      </c>
    </row>
    <row r="6" spans="1:10" s="6" customFormat="1" x14ac:dyDescent="0.25">
      <c r="A6" s="70" t="s">
        <v>27</v>
      </c>
      <c r="B6" s="7"/>
      <c r="C6" s="8"/>
      <c r="D6" s="8"/>
      <c r="E6" s="8"/>
      <c r="F6" s="8"/>
      <c r="G6" s="8"/>
      <c r="H6" s="8"/>
      <c r="I6" s="8"/>
      <c r="J6" s="9"/>
    </row>
    <row r="7" spans="1:10" s="6" customFormat="1" x14ac:dyDescent="0.3">
      <c r="A7" s="10" t="s">
        <v>7</v>
      </c>
      <c r="B7" s="11"/>
      <c r="C7" s="12"/>
      <c r="D7" s="12"/>
      <c r="E7" s="12"/>
      <c r="F7" s="12"/>
      <c r="G7" s="12"/>
      <c r="H7" s="12"/>
      <c r="I7" s="12"/>
      <c r="J7" s="13"/>
    </row>
    <row r="8" spans="1:10" x14ac:dyDescent="0.25">
      <c r="A8" s="14" t="s">
        <v>8</v>
      </c>
      <c r="B8" s="43"/>
      <c r="C8" s="44"/>
      <c r="D8" s="44"/>
      <c r="E8" s="44"/>
      <c r="F8" s="44"/>
      <c r="G8" s="44"/>
      <c r="H8" s="45"/>
      <c r="I8" s="42">
        <v>196879.1009283785</v>
      </c>
      <c r="J8" s="15">
        <v>196879.1009283785</v>
      </c>
    </row>
    <row r="9" spans="1:10" x14ac:dyDescent="0.25">
      <c r="A9" s="14" t="s">
        <v>9</v>
      </c>
      <c r="B9" s="46"/>
      <c r="C9" s="47"/>
      <c r="D9" s="47"/>
      <c r="E9" s="47"/>
      <c r="F9" s="47"/>
      <c r="G9" s="47"/>
      <c r="H9" s="48"/>
      <c r="I9" s="42">
        <v>3888.1579943568004</v>
      </c>
      <c r="J9" s="15">
        <v>3888.1579943568004</v>
      </c>
    </row>
    <row r="10" spans="1:10" ht="14.4" thickBot="1" x14ac:dyDescent="0.3">
      <c r="A10" s="19" t="s">
        <v>11</v>
      </c>
      <c r="B10" s="62"/>
      <c r="C10" s="63"/>
      <c r="D10" s="63"/>
      <c r="E10" s="63"/>
      <c r="F10" s="63"/>
      <c r="G10" s="63"/>
      <c r="H10" s="64"/>
      <c r="I10" s="20">
        <v>200767.25892273529</v>
      </c>
      <c r="J10" s="41">
        <v>200767.25892273529</v>
      </c>
    </row>
    <row r="11" spans="1:10" x14ac:dyDescent="0.25">
      <c r="A11" s="71" t="s">
        <v>28</v>
      </c>
      <c r="B11" s="7"/>
      <c r="C11" s="8"/>
      <c r="D11" s="8"/>
      <c r="E11" s="8"/>
      <c r="F11" s="8"/>
      <c r="G11" s="8"/>
      <c r="H11" s="8"/>
      <c r="I11" s="8"/>
      <c r="J11" s="9"/>
    </row>
    <row r="12" spans="1:10" x14ac:dyDescent="0.25">
      <c r="A12" s="22" t="s">
        <v>12</v>
      </c>
      <c r="B12" s="52"/>
      <c r="C12" s="53"/>
      <c r="D12" s="54"/>
      <c r="E12" s="23">
        <v>1836.7461865626626</v>
      </c>
      <c r="F12" s="53"/>
      <c r="G12" s="44"/>
      <c r="H12" s="44"/>
      <c r="I12" s="51"/>
      <c r="J12" s="15">
        <v>1836.7461865626626</v>
      </c>
    </row>
    <row r="13" spans="1:10" x14ac:dyDescent="0.25">
      <c r="A13" s="22" t="s">
        <v>13</v>
      </c>
      <c r="B13" s="17">
        <v>67910.314977599308</v>
      </c>
      <c r="C13" s="17">
        <v>9930.6797143679996</v>
      </c>
      <c r="D13" s="17">
        <v>115275.47647968</v>
      </c>
      <c r="E13" s="17">
        <v>851.2289169148188</v>
      </c>
      <c r="F13" s="17">
        <v>4280.0605648699029</v>
      </c>
      <c r="G13" s="46"/>
      <c r="H13" s="47"/>
      <c r="I13" s="56"/>
      <c r="J13" s="15">
        <v>198247.76065343202</v>
      </c>
    </row>
    <row r="14" spans="1:10" ht="15" thickBot="1" x14ac:dyDescent="0.35">
      <c r="A14" s="33" t="s">
        <v>10</v>
      </c>
      <c r="B14" s="25">
        <v>67910.314977599308</v>
      </c>
      <c r="C14" s="25">
        <v>9930.6797143679996</v>
      </c>
      <c r="D14" s="25">
        <v>115275.47647968</v>
      </c>
      <c r="E14" s="25">
        <v>2687.9751034774813</v>
      </c>
      <c r="F14" s="25">
        <v>4280.0605648699029</v>
      </c>
      <c r="G14" s="58"/>
      <c r="H14" s="68"/>
      <c r="I14" s="59"/>
      <c r="J14" s="15">
        <v>200084.50683999469</v>
      </c>
    </row>
    <row r="15" spans="1:10" x14ac:dyDescent="0.25">
      <c r="A15" s="70" t="s">
        <v>29</v>
      </c>
      <c r="B15" s="26"/>
      <c r="C15" s="26"/>
      <c r="D15" s="27"/>
      <c r="E15" s="26"/>
      <c r="F15" s="27"/>
      <c r="G15" s="28"/>
      <c r="H15" s="28"/>
      <c r="I15" s="28"/>
      <c r="J15" s="29"/>
    </row>
    <row r="16" spans="1:10" x14ac:dyDescent="0.25">
      <c r="A16" s="31" t="s">
        <v>14</v>
      </c>
      <c r="B16" s="74">
        <v>18786.91852466562</v>
      </c>
      <c r="C16" s="74">
        <v>9101.9132410269995</v>
      </c>
      <c r="D16" s="74">
        <v>115210.78699824</v>
      </c>
      <c r="E16" s="75">
        <v>682.75208274061674</v>
      </c>
      <c r="F16" s="74">
        <v>4394.2102232754823</v>
      </c>
      <c r="G16" s="74">
        <v>1542.0861475491038</v>
      </c>
      <c r="H16" s="65"/>
      <c r="I16" s="32"/>
      <c r="J16" s="41">
        <v>149718.6672174978</v>
      </c>
    </row>
    <row r="17" spans="1:10" ht="15" thickBot="1" x14ac:dyDescent="0.35">
      <c r="A17" s="33" t="s">
        <v>73</v>
      </c>
      <c r="B17" s="73"/>
      <c r="C17" s="73"/>
      <c r="D17" s="73"/>
      <c r="E17" s="126">
        <v>682.75208274061674</v>
      </c>
      <c r="F17" s="73"/>
      <c r="G17" s="73"/>
      <c r="H17" s="58"/>
      <c r="I17" s="55"/>
      <c r="J17" s="67">
        <v>682.75208274061674</v>
      </c>
    </row>
    <row r="18" spans="1:10" x14ac:dyDescent="0.25">
      <c r="A18" s="71" t="s">
        <v>30</v>
      </c>
      <c r="B18" s="7"/>
      <c r="C18" s="8"/>
      <c r="D18" s="8"/>
      <c r="E18" s="34"/>
      <c r="F18" s="8"/>
      <c r="G18" s="8"/>
      <c r="H18" s="8"/>
      <c r="I18" s="8"/>
      <c r="J18" s="9"/>
    </row>
    <row r="19" spans="1:10" x14ac:dyDescent="0.25">
      <c r="A19" s="14" t="s">
        <v>15</v>
      </c>
      <c r="B19" s="18"/>
      <c r="C19" s="18"/>
      <c r="D19" s="17">
        <v>80.810365038589225</v>
      </c>
      <c r="E19" s="17">
        <v>2.3647209617336622</v>
      </c>
      <c r="F19" s="17">
        <v>500.61576809547478</v>
      </c>
      <c r="G19" s="18"/>
      <c r="H19" s="43"/>
      <c r="I19" s="51"/>
      <c r="J19" s="67">
        <v>583.79085409579761</v>
      </c>
    </row>
    <row r="20" spans="1:10" x14ac:dyDescent="0.25">
      <c r="A20" s="14" t="s">
        <v>16</v>
      </c>
      <c r="B20" s="17">
        <v>49223.630863728911</v>
      </c>
      <c r="C20" s="18"/>
      <c r="D20" s="18"/>
      <c r="E20" s="18"/>
      <c r="F20" s="18"/>
      <c r="G20" s="18"/>
      <c r="H20" s="46"/>
      <c r="I20" s="56"/>
      <c r="J20" s="67">
        <v>49223.630863728911</v>
      </c>
    </row>
    <row r="21" spans="1:10" x14ac:dyDescent="0.25">
      <c r="A21" s="14" t="s">
        <v>17</v>
      </c>
      <c r="B21" s="18"/>
      <c r="C21" s="17">
        <v>1241.1699874127717</v>
      </c>
      <c r="D21" s="18"/>
      <c r="E21" s="18"/>
      <c r="F21" s="17"/>
      <c r="G21" s="17"/>
      <c r="H21" s="49"/>
      <c r="I21" s="57"/>
      <c r="J21" s="67">
        <v>1241.1699874127717</v>
      </c>
    </row>
    <row r="22" spans="1:10" ht="14.4" thickBot="1" x14ac:dyDescent="0.3">
      <c r="A22" s="19" t="s">
        <v>18</v>
      </c>
      <c r="B22" s="20">
        <v>135920.86436599382</v>
      </c>
      <c r="C22" s="20">
        <v>20273.762942807771</v>
      </c>
      <c r="D22" s="20">
        <v>230567.07384295861</v>
      </c>
      <c r="E22" s="20">
        <v>3373.0919071798317</v>
      </c>
      <c r="F22" s="20">
        <v>9174.886556240861</v>
      </c>
      <c r="G22" s="20">
        <v>1542.0861475491038</v>
      </c>
      <c r="H22" s="20"/>
      <c r="I22" s="20">
        <v>200767.25892273529</v>
      </c>
      <c r="J22" s="39">
        <v>601619.02468546527</v>
      </c>
    </row>
    <row r="23" spans="1:10" x14ac:dyDescent="0.25">
      <c r="B23" s="24"/>
      <c r="C23" s="24"/>
      <c r="D23" s="24"/>
      <c r="E23" s="24"/>
      <c r="F23" s="24"/>
      <c r="G23" s="24"/>
    </row>
    <row r="24" spans="1:10" x14ac:dyDescent="0.25">
      <c r="B24" s="24"/>
      <c r="C24" s="24"/>
      <c r="D24" s="24"/>
      <c r="E24" s="24"/>
      <c r="F24" s="24"/>
      <c r="G24" s="24"/>
    </row>
    <row r="26" spans="1:10" ht="14.4" thickBot="1" x14ac:dyDescent="0.3">
      <c r="A26" s="2" t="s">
        <v>19</v>
      </c>
      <c r="C26" s="24"/>
    </row>
    <row r="27" spans="1:10" s="6" customFormat="1" ht="55.8" thickBot="1" x14ac:dyDescent="0.35">
      <c r="A27" s="3"/>
      <c r="B27" s="4" t="s">
        <v>1</v>
      </c>
      <c r="C27" s="4" t="s">
        <v>2</v>
      </c>
      <c r="D27" s="4" t="s">
        <v>62</v>
      </c>
      <c r="E27" s="4" t="s">
        <v>72</v>
      </c>
      <c r="F27" s="4" t="s">
        <v>31</v>
      </c>
      <c r="G27" s="4" t="s">
        <v>4</v>
      </c>
      <c r="H27" s="4" t="s">
        <v>20</v>
      </c>
      <c r="I27" s="4" t="s">
        <v>21</v>
      </c>
      <c r="J27" s="5" t="s">
        <v>22</v>
      </c>
    </row>
    <row r="28" spans="1:10" s="6" customFormat="1" x14ac:dyDescent="0.25">
      <c r="A28" s="70" t="s">
        <v>27</v>
      </c>
      <c r="B28" s="7"/>
      <c r="C28" s="8"/>
      <c r="D28" s="8"/>
      <c r="E28" s="8"/>
      <c r="F28" s="8"/>
      <c r="G28" s="8"/>
      <c r="H28" s="8"/>
      <c r="I28" s="8"/>
      <c r="J28" s="9"/>
    </row>
    <row r="29" spans="1:10" s="6" customFormat="1" x14ac:dyDescent="0.3">
      <c r="A29" s="10" t="s">
        <v>7</v>
      </c>
      <c r="B29" s="11"/>
      <c r="C29" s="12"/>
      <c r="D29" s="12"/>
      <c r="E29" s="12"/>
      <c r="F29" s="12"/>
      <c r="G29" s="12"/>
      <c r="H29" s="12"/>
      <c r="I29" s="12"/>
      <c r="J29" s="13"/>
    </row>
    <row r="30" spans="1:10" x14ac:dyDescent="0.25">
      <c r="A30" s="14" t="s">
        <v>8</v>
      </c>
      <c r="B30" s="123">
        <v>66901.613743722512</v>
      </c>
      <c r="C30" s="123">
        <v>9384.5809884959999</v>
      </c>
      <c r="D30" s="123">
        <v>115210.78699824</v>
      </c>
      <c r="E30" s="17">
        <v>2329.7296874066933</v>
      </c>
      <c r="F30" s="123">
        <v>3052.389510513307</v>
      </c>
      <c r="G30" s="60"/>
      <c r="H30" s="44"/>
      <c r="I30" s="45"/>
      <c r="J30" s="15">
        <v>196879.1009283785</v>
      </c>
    </row>
    <row r="31" spans="1:10" x14ac:dyDescent="0.25">
      <c r="A31" s="14" t="s">
        <v>9</v>
      </c>
      <c r="B31" s="124">
        <v>1008.7012338768001</v>
      </c>
      <c r="C31" s="123">
        <v>546.09872587200016</v>
      </c>
      <c r="D31" s="123">
        <v>64.689481440000009</v>
      </c>
      <c r="E31" s="17">
        <v>1040.9974988114045</v>
      </c>
      <c r="F31" s="124">
        <v>1227.671054356596</v>
      </c>
      <c r="G31" s="61"/>
      <c r="H31" s="47"/>
      <c r="I31" s="48"/>
      <c r="J31" s="15">
        <v>3888.1579943568004</v>
      </c>
    </row>
    <row r="32" spans="1:10" ht="14.4" thickBot="1" x14ac:dyDescent="0.3">
      <c r="A32" s="19" t="s">
        <v>23</v>
      </c>
      <c r="B32" s="35">
        <v>67910.314977599308</v>
      </c>
      <c r="C32" s="35">
        <v>9930.6797143679996</v>
      </c>
      <c r="D32" s="35">
        <v>115275.47647968</v>
      </c>
      <c r="E32" s="35">
        <v>3370.7271862180978</v>
      </c>
      <c r="F32" s="35">
        <v>4280.0605648699029</v>
      </c>
      <c r="G32" s="62"/>
      <c r="H32" s="63"/>
      <c r="I32" s="66"/>
      <c r="J32" s="39">
        <v>200767.25892273532</v>
      </c>
    </row>
    <row r="33" spans="1:10" x14ac:dyDescent="0.25">
      <c r="A33" s="71" t="s">
        <v>28</v>
      </c>
      <c r="B33" s="21"/>
      <c r="C33" s="21"/>
      <c r="D33" s="21"/>
      <c r="E33" s="21"/>
      <c r="F33" s="21"/>
      <c r="G33" s="21"/>
      <c r="H33" s="21"/>
      <c r="I33" s="21"/>
      <c r="J33" s="36"/>
    </row>
    <row r="34" spans="1:10" x14ac:dyDescent="0.25">
      <c r="A34" s="22" t="s">
        <v>24</v>
      </c>
      <c r="B34" s="124">
        <v>100.23441079522645</v>
      </c>
      <c r="C34" s="37">
        <v>412.40351407177087</v>
      </c>
      <c r="D34" s="37">
        <v>16.120883598592144</v>
      </c>
      <c r="E34" s="37"/>
      <c r="F34" s="37">
        <v>614.76542650105466</v>
      </c>
      <c r="G34" s="125">
        <v>693.22195159601847</v>
      </c>
      <c r="H34" s="43"/>
      <c r="I34" s="51"/>
      <c r="J34" s="30">
        <v>1836.7461865626626</v>
      </c>
    </row>
    <row r="35" spans="1:10" x14ac:dyDescent="0.25">
      <c r="A35" s="22" t="s">
        <v>25</v>
      </c>
      <c r="B35" s="37">
        <v>67910.314977599308</v>
      </c>
      <c r="C35" s="37">
        <v>9930.6797143679996</v>
      </c>
      <c r="D35" s="37">
        <v>115275.47647968</v>
      </c>
      <c r="E35" s="124">
        <v>2.3647209617336622</v>
      </c>
      <c r="F35" s="37">
        <v>4280.0605648699029</v>
      </c>
      <c r="G35" s="125">
        <v>848.86419595308519</v>
      </c>
      <c r="H35" s="47"/>
      <c r="I35" s="56"/>
      <c r="J35" s="30">
        <v>198247.76065343202</v>
      </c>
    </row>
    <row r="36" spans="1:10" ht="15" thickBot="1" x14ac:dyDescent="0.35">
      <c r="A36" s="33" t="s">
        <v>10</v>
      </c>
      <c r="B36" s="25">
        <v>68010.549388394531</v>
      </c>
      <c r="C36" s="25">
        <v>10343.083228439771</v>
      </c>
      <c r="D36" s="25">
        <v>115291.59736327859</v>
      </c>
      <c r="E36" s="25">
        <v>2.3647209617336622</v>
      </c>
      <c r="F36" s="25">
        <v>4894.8259913709571</v>
      </c>
      <c r="G36" s="25">
        <v>1542.0861475491038</v>
      </c>
      <c r="H36" s="58"/>
      <c r="I36" s="59"/>
      <c r="J36" s="30">
        <v>200084.50683999466</v>
      </c>
    </row>
    <row r="37" spans="1:10" x14ac:dyDescent="0.25">
      <c r="A37" s="71" t="s">
        <v>29</v>
      </c>
      <c r="B37" s="7"/>
      <c r="C37" s="8"/>
      <c r="D37" s="8"/>
      <c r="E37" s="8"/>
      <c r="F37" s="8"/>
      <c r="G37" s="8"/>
      <c r="H37" s="8"/>
      <c r="I37" s="8"/>
      <c r="J37" s="40"/>
    </row>
    <row r="38" spans="1:10" ht="15.75" customHeight="1" thickBot="1" x14ac:dyDescent="0.3">
      <c r="A38" s="31" t="s">
        <v>14</v>
      </c>
      <c r="B38" s="69"/>
      <c r="C38" s="76"/>
      <c r="D38" s="76"/>
      <c r="E38" s="76"/>
      <c r="F38" s="76"/>
      <c r="G38" s="76"/>
      <c r="H38" s="77"/>
      <c r="I38" s="32">
        <v>149718.6672174978</v>
      </c>
      <c r="J38" s="41">
        <v>149718.6672174978</v>
      </c>
    </row>
    <row r="39" spans="1:10" x14ac:dyDescent="0.25">
      <c r="A39" s="71" t="s">
        <v>30</v>
      </c>
      <c r="B39" s="7"/>
      <c r="C39" s="8"/>
      <c r="D39" s="8"/>
      <c r="E39" s="8"/>
      <c r="F39" s="8"/>
      <c r="G39" s="8"/>
      <c r="H39" s="8"/>
      <c r="I39" s="8"/>
      <c r="J39" s="40"/>
    </row>
    <row r="40" spans="1:10" x14ac:dyDescent="0.25">
      <c r="A40" s="14" t="s">
        <v>15</v>
      </c>
      <c r="B40" s="43"/>
      <c r="C40" s="44"/>
      <c r="D40" s="44"/>
      <c r="E40" s="44"/>
      <c r="F40" s="44"/>
      <c r="G40" s="44"/>
      <c r="H40" s="51"/>
      <c r="I40" s="72">
        <v>583.79085409579761</v>
      </c>
      <c r="J40" s="38">
        <v>583.79085409579761</v>
      </c>
    </row>
    <row r="41" spans="1:10" x14ac:dyDescent="0.25">
      <c r="A41" s="14" t="s">
        <v>16</v>
      </c>
      <c r="B41" s="46"/>
      <c r="C41" s="47"/>
      <c r="D41" s="47"/>
      <c r="E41" s="47"/>
      <c r="F41" s="47"/>
      <c r="G41" s="47"/>
      <c r="H41" s="57"/>
      <c r="I41" s="72">
        <v>49223.630863728911</v>
      </c>
      <c r="J41" s="38">
        <v>49223.630863728911</v>
      </c>
    </row>
    <row r="42" spans="1:10" x14ac:dyDescent="0.25">
      <c r="A42" s="14" t="s">
        <v>17</v>
      </c>
      <c r="B42" s="49"/>
      <c r="C42" s="50"/>
      <c r="D42" s="50"/>
      <c r="E42" s="50"/>
      <c r="F42" s="50"/>
      <c r="G42" s="57"/>
      <c r="H42" s="72">
        <v>1241.1699874127717</v>
      </c>
      <c r="I42" s="16"/>
      <c r="J42" s="38">
        <v>1241.1699874127717</v>
      </c>
    </row>
    <row r="43" spans="1:10" ht="14.4" thickBot="1" x14ac:dyDescent="0.3">
      <c r="A43" s="19" t="s">
        <v>26</v>
      </c>
      <c r="B43" s="69">
        <v>135920.86436599382</v>
      </c>
      <c r="C43" s="69">
        <v>20273.762942807771</v>
      </c>
      <c r="D43" s="69">
        <v>230567.07384295861</v>
      </c>
      <c r="E43" s="69">
        <v>3373.0919071798317</v>
      </c>
      <c r="F43" s="69">
        <v>9174.886556240861</v>
      </c>
      <c r="G43" s="69">
        <v>1542.0861475491038</v>
      </c>
      <c r="H43" s="69">
        <v>1241.1699874127717</v>
      </c>
      <c r="I43" s="69">
        <v>199526.08893532251</v>
      </c>
      <c r="J43" s="39">
        <v>601619.02468546527</v>
      </c>
    </row>
    <row r="44" spans="1:10" x14ac:dyDescent="0.25">
      <c r="B44" s="24"/>
      <c r="C44" s="24"/>
      <c r="D44" s="24"/>
      <c r="E44" s="24"/>
      <c r="F44" s="24"/>
      <c r="G44" s="24"/>
      <c r="H44" s="24"/>
      <c r="I4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compile</vt:lpstr>
      <vt:lpstr>Data for forecast</vt:lpstr>
      <vt:lpstr>Results from forecast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  <vt:lpstr>1.11</vt:lpstr>
      <vt:lpstr>1.12</vt:lpstr>
      <vt:lpstr>2.1 to 2.12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Carey Louise Arroyo</cp:lastModifiedBy>
  <cp:lastPrinted>2022-09-22T07:34:32Z</cp:lastPrinted>
  <dcterms:created xsi:type="dcterms:W3CDTF">2020-04-15T07:44:07Z</dcterms:created>
  <dcterms:modified xsi:type="dcterms:W3CDTF">2023-04-25T18:06:28Z</dcterms:modified>
</cp:coreProperties>
</file>