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8AF255C0-AFF2-4599-AD44-863BC6EC961D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6" i="2" l="1"/>
  <c r="H265" i="2"/>
  <c r="H264" i="2"/>
  <c r="H263" i="2"/>
  <c r="H262" i="2"/>
  <c r="H261" i="2"/>
  <c r="F352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I4" i="7"/>
  <c r="B34" i="7"/>
  <c r="C34" i="7" s="1"/>
  <c r="H34" i="7"/>
  <c r="B35" i="7"/>
  <c r="H35" i="7"/>
  <c r="B36" i="7"/>
  <c r="H36" i="7"/>
  <c r="B37" i="7"/>
  <c r="H37" i="7"/>
  <c r="B28" i="7"/>
  <c r="C28" i="7" s="1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B19" i="7"/>
  <c r="H18" i="7"/>
  <c r="H17" i="7"/>
  <c r="H16" i="7"/>
  <c r="B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B4" i="7"/>
  <c r="B6" i="7" s="1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C5" i="5"/>
  <c r="F4" i="5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352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F34" i="7" l="1"/>
  <c r="C35" i="7"/>
  <c r="F28" i="7"/>
  <c r="C29" i="7"/>
  <c r="F29" i="7" s="1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F35" i="7"/>
  <c r="C36" i="7"/>
  <c r="E35" i="7"/>
  <c r="E34" i="7"/>
  <c r="G35" i="7"/>
  <c r="G34" i="7"/>
  <c r="E29" i="7"/>
  <c r="E28" i="7"/>
  <c r="G29" i="7"/>
  <c r="G28" i="7"/>
  <c r="C30" i="7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352" i="2"/>
  <c r="M12" i="2"/>
  <c r="M15" i="2"/>
  <c r="H3" i="2"/>
  <c r="F36" i="7" l="1"/>
  <c r="C37" i="7"/>
  <c r="F37" i="7" s="1"/>
  <c r="C31" i="7"/>
  <c r="F30" i="7"/>
  <c r="F6" i="7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8" i="5"/>
  <c r="G7" i="5"/>
  <c r="H352" i="2"/>
  <c r="E36" i="7"/>
  <c r="G37" i="7"/>
  <c r="G36" i="7"/>
  <c r="E37" i="7"/>
  <c r="G30" i="7"/>
  <c r="E30" i="7"/>
  <c r="G31" i="7"/>
  <c r="C32" i="7"/>
  <c r="F31" i="7"/>
  <c r="E31" i="7" s="1"/>
  <c r="F7" i="7"/>
  <c r="C8" i="7"/>
  <c r="E7" i="7"/>
  <c r="G7" i="7"/>
  <c r="E6" i="7"/>
  <c r="G6" i="7"/>
  <c r="F25" i="5"/>
  <c r="C26" i="5"/>
  <c r="E6" i="5"/>
  <c r="E7" i="5"/>
  <c r="F8" i="5"/>
  <c r="M352" i="2"/>
  <c r="E17" i="1"/>
  <c r="C17" i="1"/>
  <c r="G9" i="5" l="1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32" i="7"/>
  <c r="C33" i="7"/>
  <c r="F33" i="7" s="1"/>
  <c r="F8" i="7"/>
  <c r="C9" i="7"/>
  <c r="F26" i="5"/>
  <c r="C27" i="5"/>
  <c r="F27" i="5" s="1"/>
  <c r="F9" i="5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352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G32" i="7" l="1"/>
  <c r="E32" i="7"/>
  <c r="E33" i="7"/>
  <c r="G33" i="7"/>
  <c r="F9" i="7"/>
  <c r="C10" i="7"/>
  <c r="E8" i="7"/>
  <c r="G9" i="7"/>
  <c r="G8" i="7"/>
  <c r="E9" i="7"/>
  <c r="E9" i="5"/>
  <c r="F10" i="7" l="1"/>
  <c r="C11" i="7"/>
  <c r="F10" i="5"/>
  <c r="G10" i="5" l="1"/>
  <c r="F11" i="7"/>
  <c r="C12" i="7"/>
  <c r="G10" i="7"/>
  <c r="E11" i="7"/>
  <c r="G11" i="7"/>
  <c r="E10" i="7"/>
  <c r="E10" i="5"/>
  <c r="F12" i="7" l="1"/>
  <c r="C13" i="7"/>
  <c r="F11" i="5"/>
  <c r="G11" i="5" l="1"/>
  <c r="F13" i="7"/>
  <c r="G13" i="7" s="1"/>
  <c r="C14" i="7"/>
  <c r="G12" i="7"/>
  <c r="E12" i="7"/>
  <c r="E11" i="5"/>
  <c r="F12" i="5"/>
  <c r="G12" i="5" s="1"/>
  <c r="E13" i="7" l="1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F27" i="7" s="1"/>
  <c r="E25" i="7"/>
  <c r="G25" i="7"/>
  <c r="G27" i="7" l="1"/>
  <c r="E27" i="7"/>
  <c r="E26" i="7"/>
  <c r="G26" i="7"/>
</calcChain>
</file>

<file path=xl/sharedStrings.xml><?xml version="1.0" encoding="utf-8"?>
<sst xmlns="http://schemas.openxmlformats.org/spreadsheetml/2006/main" count="617" uniqueCount="228">
  <si>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</si>
  <si>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</si>
  <si>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</si>
  <si>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</si>
  <si>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</si>
  <si>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</si>
  <si>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</si>
  <si>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</si>
  <si>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</si>
  <si>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</si>
  <si>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</si>
  <si>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</si>
  <si>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</si>
  <si>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</si>
  <si>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</si>
  <si>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</si>
  <si>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</si>
  <si>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</si>
  <si>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</si>
  <si>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</si>
  <si>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</si>
  <si>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</si>
  <si>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</si>
  <si>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</si>
  <si>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</si>
  <si>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</si>
  <si>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</si>
  <si>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</si>
  <si>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</si>
  <si>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</si>
  <si>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</si>
  <si>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</si>
  <si>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</si>
  <si>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</si>
  <si>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</si>
  <si>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</si>
  <si>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</si>
  <si>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</si>
  <si>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</si>
  <si>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</si>
  <si>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</si>
  <si>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</si>
  <si>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</si>
  <si>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</si>
  <si>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</si>
  <si>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</si>
  <si>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</si>
  <si>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</si>
  <si>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</si>
  <si>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</si>
  <si>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</si>
  <si>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</si>
  <si>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</si>
  <si>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</si>
  <si>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</si>
  <si>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</si>
  <si>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</si>
  <si>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</si>
  <si>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</si>
  <si>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</si>
  <si>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</si>
  <si>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</si>
  <si>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</si>
  <si>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</si>
  <si>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</si>
  <si>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</si>
  <si>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</si>
  <si>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</si>
  <si>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</si>
  <si>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</si>
  <si>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</si>
  <si>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</si>
  <si>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</si>
  <si>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</si>
  <si>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</si>
  <si>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</si>
  <si>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</si>
  <si>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</si>
  <si>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</si>
  <si>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</si>
  <si>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</si>
  <si>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</si>
  <si>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</si>
  <si>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</si>
  <si>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</si>
  <si>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</si>
  <si>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</si>
  <si>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</si>
  <si>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</si>
  <si>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</si>
  <si>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</si>
  <si>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</si>
  <si>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</si>
  <si>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</si>
  <si>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</si>
  <si>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</si>
  <si>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</si>
  <si>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</si>
  <si>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</si>
  <si>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</si>
  <si>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</si>
  <si>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</si>
  <si>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</si>
  <si>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</si>
  <si>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</si>
  <si>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</si>
  <si>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</si>
  <si>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</si>
  <si>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</si>
  <si>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</si>
  <si>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</si>
  <si>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</si>
  <si>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</si>
  <si>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</si>
  <si>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</si>
  <si>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</si>
  <si>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</si>
  <si>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</si>
  <si>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</si>
  <si>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</si>
  <si>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</si>
  <si>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</si>
  <si>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</si>
  <si>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</si>
  <si>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</si>
  <si>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</si>
  <si>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</si>
  <si>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</si>
  <si>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</si>
  <si>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</si>
  <si>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</si>
  <si>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</si>
  <si>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</si>
  <si>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</si>
  <si>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</si>
  <si>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</si>
  <si>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</si>
  <si>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</si>
  <si>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</si>
  <si>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</si>
  <si>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</si>
  <si>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</si>
  <si>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</si>
  <si>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</si>
  <si>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</si>
  <si>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</si>
  <si>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</si>
  <si>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</si>
  <si>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</si>
  <si>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</si>
  <si>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</si>
  <si>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</si>
  <si>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</si>
  <si>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</si>
  <si>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</si>
  <si>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</si>
  <si>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</si>
  <si>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</si>
  <si>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</si>
  <si>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</si>
  <si>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</si>
  <si>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</si>
  <si>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</si>
  <si>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</si>
  <si>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</si>
  <si>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</si>
  <si>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</si>
  <si>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</si>
  <si>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</si>
  <si>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</si>
  <si>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</si>
  <si>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</si>
  <si>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</si>
  <si>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</si>
  <si>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</si>
  <si>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</si>
  <si>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</si>
  <si>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</si>
  <si>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</si>
  <si>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</si>
  <si>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</si>
  <si>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</si>
  <si>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</si>
  <si>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</si>
  <si>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</si>
  <si>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</si>
  <si>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</si>
  <si>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</si>
  <si>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</si>
  <si>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</si>
  <si>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</si>
  <si>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</si>
  <si>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</si>
  <si>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</si>
  <si>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</si>
  <si>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</si>
  <si>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</si>
  <si>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</si>
  <si>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</si>
  <si>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</si>
  <si>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</si>
  <si>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</si>
  <si>
    <t>===========low 110==================</t>
  </si>
  <si>
    <t>科沃转债</t>
  </si>
  <si>
    <t>锦鸡转债</t>
    <phoneticPr fontId="4" type="noConversion"/>
  </si>
  <si>
    <t>绿茵转债</t>
  </si>
  <si>
    <t>32支亏损，继续大跌</t>
    <phoneticPr fontId="4" type="noConversion"/>
  </si>
  <si>
    <t>===========candidate==================</t>
  </si>
  <si>
    <t>国君转债</t>
    <phoneticPr fontId="4" type="noConversion"/>
  </si>
  <si>
    <t>负收益总数: 21</t>
    <phoneticPr fontId="4" type="noConversion"/>
  </si>
  <si>
    <t>美锦转债</t>
  </si>
  <si>
    <t>负收益总数: 35</t>
    <phoneticPr fontId="4" type="noConversion"/>
  </si>
  <si>
    <t>恒逸转债</t>
    <phoneticPr fontId="4" type="noConversion"/>
  </si>
  <si>
    <t>$threshold 92.81305962452802 128100 搜特转债 total: 110 现价: 92.436 成本 94.585</t>
  </si>
  <si>
    <t>$$$threshold 97.118149369066 113596 城地转债 total: 60 现价: 96.598 成本 96.353</t>
  </si>
  <si>
    <t>$threshold 97.118149369066 110072 广汇转债 total: 80 现价: 96.252 成本 97.906</t>
  </si>
  <si>
    <t>$$$threshold 92.81305962452802 128114 正邦转债 total: 90 现价: 92.0 成本 96.742</t>
  </si>
  <si>
    <t>$threshold 98.59710595844264 127047 帝欧转债 total: 70 现价: 98.108 成本 103.448</t>
  </si>
  <si>
    <t>$threshold 104.74161009999997 110073 国投转债 total: 30 现价: 103.998 成本 105.187</t>
  </si>
  <si>
    <t>$threshold 106.33665999999998 113013 国君转债 total: 20 现价: 106.316 成本 107.008</t>
  </si>
  <si>
    <t>113056 重银转债 转债最新价 99.692 到期赎回价 110.0 当日涨跌幅 0.33 收益率 10.339846727922007</t>
  </si>
  <si>
    <t>113052 兴业转债 转债最新价 103.165 到期赎回价 109.0 当日涨跌幅 0.74 收益率 5.655987980419709</t>
  </si>
  <si>
    <t>113042 上银转债 转债最新价 107.198 到期赎回价 112.0 当日涨跌幅 -0.01 收益率 4.479561185843026</t>
  </si>
  <si>
    <t>128129 青农转债 转债最新价 101.6 到期赎回价 108.0 当日涨跌幅 0.54 收益率 6.2992125984252025</t>
  </si>
  <si>
    <t>113037 紫银转债 转债最新价 103.772 到期赎回价 110.0 当日涨跌幅 0.3 收益率 6.001618933816439</t>
  </si>
  <si>
    <t>110059 浦发转债 转债最新价 106.669 到期赎回价 110.0 当日涨跌幅 0.1 收益率 3.1227441899708475</t>
  </si>
  <si>
    <t>负收益总数: 23</t>
    <phoneticPr fontId="4" type="noConversion"/>
  </si>
  <si>
    <t xml:space="preserve">负收益总数: 12，持仓个数: 67.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</si>
</sst>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10" fillId="25" borderId="9" xfId="0" applyFont="1" applyFill="1" applyBorder="1" applyAlignment="1" applyProtection="1">
      <alignment horizontal="center"/>
      <protection locked="0"/>
    </xf>
    <xf numFmtId="0" fontId="10" fillId="21" borderId="9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收益weekly!$A$2:$A$58</c:f>
              <c:numCache>
                <c:formatCode>m/d/yyyy</c:formatCode>
                <c:ptCount val="57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</c:numCache>
            </c:numRef>
          </c:cat>
          <c:val>
            <c:numRef>
              <c:f>收益weekly!$B$2:$B$58</c:f>
              <c:numCache>
                <c:formatCode>General</c:formatCode>
                <c:ptCount val="57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5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收益weekly!$A$2:$A$58</c:f>
              <c:numCache>
                <c:formatCode>m/d/yyyy</c:formatCode>
                <c:ptCount val="57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</c:numCache>
            </c:numRef>
          </c:cat>
          <c:val>
            <c:numRef>
              <c:f>收益weekly!$C$2:$C$58</c:f>
              <c:numCache>
                <c:formatCode>0.00%</c:formatCode>
                <c:ptCount val="57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2124075</xdr:colOff>
      <xdr:row>17</xdr:row>
      <xdr:rowOff>95250</xdr:rowOff>
    </xdr:from>
    <xdr:to>
      <xdr:col>7</xdr:col>
      <xdr:colOff>5686425</xdr:colOff>
      <xdr:row>48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58"/>
  <sheetViews>
    <sheetView tabSelected="1" workbookViewId="0">
      <pane ySplit="1" topLeftCell="A17" activePane="bottomLeft" state="frozen"/>
      <selection pane="bottomLeft" activeCell="H46" sqref="H46"/>
    </sheetView>
  </sheetViews>
  <sheetFormatPr defaultRowHeight="14.25" x14ac:dyDescent="0.2"/>
  <cols>
    <col min="1" max="1" width="11.125" bestFit="1" customWidth="1"/>
    <col min="3" max="3" width="7.5" customWidth="1"/>
    <col min="4" max="4" width="8.25" style="140" customWidth="1"/>
    <col min="5" max="5" width="6.625" style="140" customWidth="1"/>
    <col min="6" max="6" width="5.625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194</v>
      </c>
      <c r="E1" s="140" t="s">
        <v>193</v>
      </c>
      <c r="F1" s="140" t="s">
        <v>195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185</v>
      </c>
    </row>
    <row r="38" spans="1:7" x14ac:dyDescent="0.2">
      <c r="A38" s="28">
        <v>44823</v>
      </c>
      <c r="B38" s="94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196</v>
      </c>
    </row>
    <row r="39" spans="1:7" x14ac:dyDescent="0.2">
      <c r="A39" s="28">
        <v>44828</v>
      </c>
      <c r="B39" s="94">
        <v>10323.879999999999</v>
      </c>
      <c r="C39" s="29">
        <v>5.2200000000000003E-2</v>
      </c>
      <c r="D39" s="141"/>
      <c r="E39" s="141"/>
      <c r="F39" s="140">
        <v>1850</v>
      </c>
      <c r="G39" t="s">
        <v>198</v>
      </c>
    </row>
    <row r="40" spans="1:7" x14ac:dyDescent="0.2">
      <c r="A40" s="28">
        <v>44841</v>
      </c>
      <c r="B40" s="94">
        <v>7827</v>
      </c>
      <c r="C40" s="29">
        <v>3.9100000000000003E-2</v>
      </c>
      <c r="D40" s="141"/>
      <c r="E40" s="141"/>
      <c r="F40" s="140">
        <v>1900</v>
      </c>
      <c r="G40" t="s">
        <v>206</v>
      </c>
    </row>
    <row r="41" spans="1:7" x14ac:dyDescent="0.2">
      <c r="A41" s="28">
        <v>44851</v>
      </c>
      <c r="B41" s="47">
        <v>11727.63</v>
      </c>
      <c r="C41" s="29">
        <v>5.6599999999999998E-2</v>
      </c>
      <c r="D41" s="140">
        <v>138.36000000000001</v>
      </c>
      <c r="E41" s="140">
        <v>3084</v>
      </c>
      <c r="F41" s="140">
        <v>1930</v>
      </c>
      <c r="G41" s="60" t="s">
        <v>227</v>
      </c>
    </row>
    <row r="42" spans="1:7" x14ac:dyDescent="0.2">
      <c r="A42" s="28">
        <v>44855</v>
      </c>
      <c r="B42" s="94">
        <v>10446.33</v>
      </c>
      <c r="C42" s="29">
        <v>5.0299999999999997E-2</v>
      </c>
      <c r="D42" s="140">
        <v>136.77000000000001</v>
      </c>
      <c r="E42" s="140">
        <v>3038.93</v>
      </c>
      <c r="F42" s="140">
        <v>1950</v>
      </c>
      <c r="G42" t="s">
        <v>209</v>
      </c>
    </row>
    <row r="43" spans="1:7" x14ac:dyDescent="0.2">
      <c r="A43" s="28">
        <v>44863</v>
      </c>
      <c r="B43" s="94">
        <v>6516</v>
      </c>
      <c r="C43" s="29">
        <v>3.1E-2</v>
      </c>
      <c r="D43" s="140">
        <v>133.88999999999999</v>
      </c>
      <c r="E43" s="140">
        <v>2915.93</v>
      </c>
      <c r="F43" s="140">
        <v>2010</v>
      </c>
      <c r="G43" t="s">
        <v>211</v>
      </c>
    </row>
    <row r="44" spans="1:7" x14ac:dyDescent="0.2">
      <c r="A44" s="28">
        <v>44869</v>
      </c>
      <c r="B44" s="47">
        <v>9276.2099999999991</v>
      </c>
      <c r="C44" s="29">
        <v>4.2700000000000002E-2</v>
      </c>
      <c r="D44" s="140">
        <v>137.77000000000001</v>
      </c>
      <c r="E44" s="140">
        <v>3070</v>
      </c>
      <c r="F44" s="140">
        <v>2050</v>
      </c>
      <c r="G44" t="s">
        <v>226</v>
      </c>
    </row>
    <row r="45" spans="1:7" x14ac:dyDescent="0.2">
      <c r="A45" s="28"/>
      <c r="B45" s="47"/>
      <c r="C45" s="29"/>
    </row>
    <row r="46" spans="1:7" x14ac:dyDescent="0.2">
      <c r="A46" s="28"/>
      <c r="B46" s="47"/>
      <c r="C46" s="29"/>
    </row>
    <row r="47" spans="1:7" x14ac:dyDescent="0.2">
      <c r="A47" s="28"/>
      <c r="B47" s="47"/>
      <c r="C47" s="29"/>
    </row>
    <row r="48" spans="1:7" x14ac:dyDescent="0.2">
      <c r="A48" s="28"/>
      <c r="B48" s="47"/>
      <c r="C48" s="29"/>
      <c r="D48" s="140">
        <v>0</v>
      </c>
      <c r="E48" s="140">
        <v>0</v>
      </c>
      <c r="F48" s="140">
        <v>0</v>
      </c>
    </row>
    <row r="49" spans="1:6" x14ac:dyDescent="0.2">
      <c r="A49" s="28"/>
      <c r="B49" s="47"/>
      <c r="C49" s="29"/>
      <c r="D49" s="140">
        <v>0</v>
      </c>
      <c r="E49" s="140">
        <v>0</v>
      </c>
      <c r="F49" s="140">
        <v>0</v>
      </c>
    </row>
    <row r="50" spans="1:6" x14ac:dyDescent="0.2">
      <c r="A50" s="28"/>
      <c r="B50" s="47"/>
      <c r="C50" s="29"/>
    </row>
    <row r="51" spans="1:6" x14ac:dyDescent="0.2">
      <c r="A51" s="28"/>
      <c r="B51" s="47"/>
      <c r="C51" s="29"/>
    </row>
    <row r="52" spans="1:6" x14ac:dyDescent="0.2">
      <c r="A52" s="28"/>
      <c r="B52" s="47"/>
      <c r="C52" s="29"/>
    </row>
    <row r="53" spans="1:6" x14ac:dyDescent="0.2">
      <c r="A53" s="28"/>
      <c r="B53" s="47"/>
      <c r="C53" s="29"/>
    </row>
    <row r="54" spans="1:6" x14ac:dyDescent="0.2">
      <c r="A54" s="28"/>
      <c r="B54" s="47"/>
      <c r="C54" s="29"/>
    </row>
    <row r="55" spans="1:6" x14ac:dyDescent="0.2">
      <c r="A55" s="28"/>
      <c r="B55" s="47"/>
      <c r="C55" s="29">
        <v>0</v>
      </c>
      <c r="D55" s="140">
        <v>0</v>
      </c>
      <c r="E55" s="140">
        <v>0</v>
      </c>
      <c r="F55" s="140">
        <v>0</v>
      </c>
    </row>
    <row r="56" spans="1:6" x14ac:dyDescent="0.2">
      <c r="A56" s="28"/>
      <c r="B56" s="47"/>
      <c r="C56" s="29">
        <v>0</v>
      </c>
      <c r="D56" s="140">
        <v>0</v>
      </c>
      <c r="E56" s="140">
        <v>0</v>
      </c>
      <c r="F56" s="140">
        <v>0</v>
      </c>
    </row>
    <row r="57" spans="1:6" x14ac:dyDescent="0.2">
      <c r="A57" s="28"/>
      <c r="B57" s="47"/>
      <c r="C57" s="29">
        <v>0</v>
      </c>
      <c r="D57" s="140">
        <v>0</v>
      </c>
      <c r="E57" s="140">
        <v>0</v>
      </c>
      <c r="F57" s="140">
        <v>0</v>
      </c>
    </row>
    <row r="58" spans="1:6" x14ac:dyDescent="0.2">
      <c r="A58" s="28"/>
      <c r="B58" s="47">
        <v>15000</v>
      </c>
      <c r="C58" s="29"/>
      <c r="D58" s="140">
        <v>0</v>
      </c>
      <c r="E58" s="140">
        <v>0</v>
      </c>
      <c r="F58" s="140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70"/>
  <sheetViews>
    <sheetView zoomScale="85" zoomScaleNormal="85" workbookViewId="0">
      <pane ySplit="2" topLeftCell="A336" activePane="bottomLeft" state="frozen"/>
      <selection pane="bottomLeft" activeCell="I275" sqref="I275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65"/>
      <c r="B1" s="171" t="s">
        <v>24</v>
      </c>
      <c r="C1" s="173" t="s">
        <v>7</v>
      </c>
      <c r="D1" s="175" t="s">
        <v>8</v>
      </c>
      <c r="E1" s="177" t="s">
        <v>168</v>
      </c>
      <c r="F1" s="170" t="s">
        <v>22</v>
      </c>
      <c r="G1" s="170"/>
      <c r="H1" s="170"/>
      <c r="I1" s="170"/>
      <c r="J1" s="169" t="s">
        <v>10</v>
      </c>
      <c r="K1" s="169"/>
      <c r="L1" s="169"/>
      <c r="M1" s="169"/>
      <c r="N1" s="169"/>
      <c r="O1" s="169"/>
      <c r="P1" s="169"/>
      <c r="Q1" s="167" t="s">
        <v>19</v>
      </c>
      <c r="S1" s="163" t="s">
        <v>17</v>
      </c>
    </row>
    <row r="2" spans="1:23" s="8" customFormat="1" x14ac:dyDescent="0.2">
      <c r="A2" s="166"/>
      <c r="B2" s="172"/>
      <c r="C2" s="174"/>
      <c r="D2" s="176"/>
      <c r="E2" s="178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68"/>
      <c r="R2" s="8" t="s">
        <v>21</v>
      </c>
      <c r="S2" s="164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M3/$M$352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105.46</v>
      </c>
      <c r="K4" s="12">
        <v>102.711</v>
      </c>
      <c r="L4" s="12">
        <v>40</v>
      </c>
      <c r="M4" s="11">
        <f t="shared" si="0"/>
        <v>4218.3999999999996</v>
      </c>
      <c r="N4" s="24">
        <f t="shared" si="1"/>
        <v>2.6764416664232606E-2</v>
      </c>
      <c r="O4" s="11">
        <f>(J4-K4)*L4</f>
        <v>109.95999999999981</v>
      </c>
      <c r="P4" s="24">
        <f t="shared" si="2"/>
        <v>1.9420135131620175E-2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113.1</v>
      </c>
      <c r="K6" s="12">
        <v>95.370999999999995</v>
      </c>
      <c r="L6" s="12">
        <v>10</v>
      </c>
      <c r="M6" s="11">
        <f t="shared" si="0"/>
        <v>1131</v>
      </c>
      <c r="N6" s="24">
        <f t="shared" si="1"/>
        <v>0.18589508341109981</v>
      </c>
      <c r="O6" s="11">
        <f>(J6-K6)*L6</f>
        <v>177.29</v>
      </c>
      <c r="P6" s="24">
        <f t="shared" si="2"/>
        <v>5.2067544172820068E-3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110.229</v>
      </c>
      <c r="K7" s="12">
        <v>98.007999999999996</v>
      </c>
      <c r="L7" s="12">
        <v>50</v>
      </c>
      <c r="M7" s="11">
        <f t="shared" si="0"/>
        <v>5511.45</v>
      </c>
      <c r="N7" s="24">
        <f t="shared" si="1"/>
        <v>0.12469390253856832</v>
      </c>
      <c r="O7" s="11">
        <f>(J7-K7)*L7</f>
        <v>611.05000000000018</v>
      </c>
      <c r="P7" s="24">
        <f t="shared" si="2"/>
        <v>2.5372914794985778E-2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107.11799999999999</v>
      </c>
      <c r="K8" s="12">
        <v>105.64700000000001</v>
      </c>
      <c r="L8" s="12">
        <v>30</v>
      </c>
      <c r="M8" s="11">
        <f t="shared" si="0"/>
        <v>3213.54</v>
      </c>
      <c r="N8" s="24">
        <f t="shared" si="1"/>
        <v>1.3923727129023913E-2</v>
      </c>
      <c r="O8" s="11">
        <f>(J8-K8)*L8</f>
        <v>44.129999999999683</v>
      </c>
      <c r="P8" s="24">
        <f t="shared" si="2"/>
        <v>1.4794088054918143E-2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117.5</v>
      </c>
      <c r="K9" s="12">
        <v>98.42</v>
      </c>
      <c r="L9" s="12">
        <v>10</v>
      </c>
      <c r="M9" s="11">
        <f t="shared" si="0"/>
        <v>1175</v>
      </c>
      <c r="N9" s="24">
        <f t="shared" si="1"/>
        <v>0.1938630359682991</v>
      </c>
      <c r="O9" s="11">
        <f>(J9-K9)*L9</f>
        <v>190.79999999999998</v>
      </c>
      <c r="P9" s="24">
        <f t="shared" si="2"/>
        <v>5.4093160391744987E-3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105.88500000000001</v>
      </c>
      <c r="K13" s="12">
        <v>103.81699999999999</v>
      </c>
      <c r="L13" s="12">
        <v>30</v>
      </c>
      <c r="M13" s="11">
        <f t="shared" si="0"/>
        <v>3176.55</v>
      </c>
      <c r="N13" s="24">
        <f t="shared" si="1"/>
        <v>1.9919666335956657E-2</v>
      </c>
      <c r="O13" s="11">
        <f>(J13-K13)*L13</f>
        <v>62.040000000000362</v>
      </c>
      <c r="P13" s="24">
        <f t="shared" si="2"/>
        <v>1.4623798182331707E-2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119.642</v>
      </c>
      <c r="K17" s="12">
        <v>111.39400000000001</v>
      </c>
      <c r="L17" s="12">
        <v>60</v>
      </c>
      <c r="M17" s="11">
        <f t="shared" si="0"/>
        <v>7178.5199999999995</v>
      </c>
      <c r="N17" s="24">
        <f t="shared" si="1"/>
        <v>7.4043485286460584E-2</v>
      </c>
      <c r="O17" s="11">
        <f t="shared" si="3"/>
        <v>494.87999999999943</v>
      </c>
      <c r="P17" s="24">
        <f t="shared" si="2"/>
        <v>3.3047560317902062E-2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117.164</v>
      </c>
      <c r="K18" s="12">
        <v>108.61499999999999</v>
      </c>
      <c r="L18" s="12">
        <v>20</v>
      </c>
      <c r="M18" s="11">
        <f t="shared" si="0"/>
        <v>2343.2800000000002</v>
      </c>
      <c r="N18" s="24">
        <f t="shared" si="1"/>
        <v>7.8709202228053277E-2</v>
      </c>
      <c r="O18" s="11">
        <f t="shared" si="3"/>
        <v>170.98000000000013</v>
      </c>
      <c r="P18" s="24">
        <f t="shared" si="2"/>
        <v>1.0787695394278145E-2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92.436000000000007</v>
      </c>
      <c r="K19" s="12">
        <v>94.584999999999994</v>
      </c>
      <c r="L19" s="12">
        <v>110</v>
      </c>
      <c r="M19" s="11">
        <f t="shared" si="0"/>
        <v>10167.960000000001</v>
      </c>
      <c r="N19" s="24">
        <f t="shared" si="1"/>
        <v>-2.2720304488026505E-2</v>
      </c>
      <c r="O19" s="11">
        <f t="shared" si="3"/>
        <v>-236.38999999999854</v>
      </c>
      <c r="P19" s="24">
        <f t="shared" si="2"/>
        <v>4.6809965203135954E-2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98.313000000000002</v>
      </c>
      <c r="K20" s="12">
        <v>98.477000000000004</v>
      </c>
      <c r="L20" s="12">
        <v>70</v>
      </c>
      <c r="M20" s="11">
        <f t="shared" si="0"/>
        <v>6881.91</v>
      </c>
      <c r="N20" s="24">
        <f t="shared" si="1"/>
        <v>-1.6653634858901213E-3</v>
      </c>
      <c r="O20" s="11">
        <f t="shared" si="3"/>
        <v>-11.480000000000103</v>
      </c>
      <c r="P20" s="24">
        <f t="shared" si="2"/>
        <v>3.1682064802685428E-2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108.2</v>
      </c>
      <c r="K21" s="12">
        <v>102.69499999999999</v>
      </c>
      <c r="L21" s="12">
        <v>20</v>
      </c>
      <c r="M21" s="11">
        <f t="shared" si="0"/>
        <v>2164</v>
      </c>
      <c r="N21" s="24">
        <f t="shared" si="1"/>
        <v>5.3605336189688012E-2</v>
      </c>
      <c r="O21" s="11">
        <f t="shared" si="3"/>
        <v>110.10000000000019</v>
      </c>
      <c r="P21" s="24">
        <f t="shared" si="2"/>
        <v>9.9623488585307372E-3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111.057</v>
      </c>
      <c r="K22" s="12">
        <v>98.962000000000003</v>
      </c>
      <c r="L22" s="12">
        <v>100</v>
      </c>
      <c r="M22" s="11">
        <f>J22*L22</f>
        <v>11105.7</v>
      </c>
      <c r="N22" s="24">
        <f t="shared" si="1"/>
        <v>0.12221862937289059</v>
      </c>
      <c r="O22" s="11">
        <f t="shared" si="3"/>
        <v>1209.5</v>
      </c>
      <c r="P22" s="24">
        <f t="shared" si="2"/>
        <v>5.1127013732987434E-2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96.597999999999999</v>
      </c>
      <c r="K23" s="12">
        <v>96.352999999999994</v>
      </c>
      <c r="L23" s="12">
        <v>60</v>
      </c>
      <c r="M23" s="11">
        <f t="shared" si="0"/>
        <v>5795.88</v>
      </c>
      <c r="N23" s="24">
        <f t="shared" si="1"/>
        <v>2.5427334903947419E-3</v>
      </c>
      <c r="O23" s="11">
        <f t="shared" si="3"/>
        <v>14.700000000000273</v>
      </c>
      <c r="P23" s="24">
        <f t="shared" si="2"/>
        <v>2.6682337570323997E-2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111.07</v>
      </c>
      <c r="K26" s="12">
        <v>103.797</v>
      </c>
      <c r="L26" s="12">
        <v>10</v>
      </c>
      <c r="M26" s="11">
        <f t="shared" si="0"/>
        <v>1110.6999999999998</v>
      </c>
      <c r="N26" s="24">
        <f t="shared" si="1"/>
        <v>7.0069462508550312E-2</v>
      </c>
      <c r="O26" s="11">
        <f>(J26-K26)*L26</f>
        <v>72.729999999999961</v>
      </c>
      <c r="P26" s="24">
        <f t="shared" si="2"/>
        <v>5.1132998508179699E-3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110.86</v>
      </c>
      <c r="K28" s="12">
        <v>123.71599999999999</v>
      </c>
      <c r="L28" s="12">
        <v>70</v>
      </c>
      <c r="M28" s="11">
        <f t="shared" si="0"/>
        <v>7760.2</v>
      </c>
      <c r="N28" s="24">
        <f t="shared" si="1"/>
        <v>-0.10391541918587729</v>
      </c>
      <c r="O28" s="11">
        <f>(J28-K28)*L28</f>
        <v>-899.91999999999962</v>
      </c>
      <c r="P28" s="24">
        <f t="shared" si="2"/>
        <v>3.5725424959320802E-2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104.51900000000001</v>
      </c>
      <c r="K30" s="12">
        <v>101.34</v>
      </c>
      <c r="L30" s="12">
        <v>30</v>
      </c>
      <c r="M30" s="11">
        <f t="shared" si="0"/>
        <v>3135.57</v>
      </c>
      <c r="N30" s="24">
        <f t="shared" si="1"/>
        <v>3.1369646733767534E-2</v>
      </c>
      <c r="O30" s="11">
        <f>(J30-K30)*L30</f>
        <v>95.370000000000061</v>
      </c>
      <c r="P30" s="24">
        <f t="shared" si="2"/>
        <v>1.44351396535782E-2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117.203</v>
      </c>
      <c r="K31" s="12">
        <v>101.621</v>
      </c>
      <c r="L31" s="12">
        <v>10</v>
      </c>
      <c r="M31" s="11">
        <f t="shared" si="0"/>
        <v>1172.03</v>
      </c>
      <c r="N31" s="24">
        <f t="shared" si="1"/>
        <v>0.15333444858838241</v>
      </c>
      <c r="O31" s="11">
        <f>(J31-K31)*L31</f>
        <v>155.82000000000008</v>
      </c>
      <c r="P31" s="24">
        <f t="shared" si="2"/>
        <v>5.3956431296967554E-3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105.56</v>
      </c>
      <c r="K33" s="12">
        <v>102.991</v>
      </c>
      <c r="L33" s="12">
        <v>100</v>
      </c>
      <c r="M33" s="11">
        <f t="shared" si="0"/>
        <v>10556</v>
      </c>
      <c r="N33" s="24">
        <f t="shared" si="1"/>
        <v>2.4943927139264622E-2</v>
      </c>
      <c r="O33" s="11">
        <f>(J33-K33)*L33</f>
        <v>256.90000000000026</v>
      </c>
      <c r="P33" s="24">
        <f t="shared" si="2"/>
        <v>4.8596374561298734E-2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96.251999999999995</v>
      </c>
      <c r="K35" s="12">
        <v>97.906000000000006</v>
      </c>
      <c r="L35" s="12">
        <v>80</v>
      </c>
      <c r="M35" s="11">
        <f t="shared" ref="M35:M59" si="6">J35*L35</f>
        <v>7700.16</v>
      </c>
      <c r="N35" s="24">
        <f t="shared" ref="N35:N59" si="7">(J35-K35)/K35</f>
        <v>-1.6893755234612898E-2</v>
      </c>
      <c r="O35" s="11">
        <f>(J35-K35)*L35</f>
        <v>-132.32000000000085</v>
      </c>
      <c r="P35" s="24">
        <f t="shared" ref="P35:P66" si="8">M35/$M$352</f>
        <v>3.544902041890205E-2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121</v>
      </c>
      <c r="K46" s="12">
        <v>127.94799999999999</v>
      </c>
      <c r="L46" s="12">
        <v>40</v>
      </c>
      <c r="M46" s="11">
        <f t="shared" si="6"/>
        <v>4840</v>
      </c>
      <c r="N46" s="24">
        <f t="shared" si="7"/>
        <v>-5.4303310719979944E-2</v>
      </c>
      <c r="O46" s="11">
        <f t="shared" si="9"/>
        <v>-277.91999999999973</v>
      </c>
      <c r="P46" s="24">
        <f t="shared" si="8"/>
        <v>2.2281778408174108E-2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120.5</v>
      </c>
      <c r="K47" s="12">
        <v>115.91</v>
      </c>
      <c r="L47" s="12">
        <v>20</v>
      </c>
      <c r="M47" s="11">
        <f t="shared" si="6"/>
        <v>2410</v>
      </c>
      <c r="N47" s="24">
        <f t="shared" si="7"/>
        <v>3.9599689414200702E-2</v>
      </c>
      <c r="O47" s="11">
        <f t="shared" si="9"/>
        <v>91.800000000000068</v>
      </c>
      <c r="P47" s="24">
        <f t="shared" si="8"/>
        <v>1.109485247183876E-2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63">
        <v>47</v>
      </c>
      <c r="C49" s="30">
        <v>44582</v>
      </c>
      <c r="D49" s="31">
        <v>113601</v>
      </c>
      <c r="E49" s="127" t="s">
        <v>74</v>
      </c>
      <c r="F49" s="20">
        <v>30</v>
      </c>
      <c r="G49" s="20">
        <v>143.19999999999999</v>
      </c>
      <c r="H49" s="14">
        <f t="shared" si="5"/>
        <v>4296</v>
      </c>
      <c r="I49" s="15" t="s">
        <v>66</v>
      </c>
      <c r="J49" s="12">
        <v>110.643</v>
      </c>
      <c r="K49" s="12">
        <v>113.66</v>
      </c>
      <c r="L49" s="12">
        <v>10</v>
      </c>
      <c r="M49" s="11">
        <f t="shared" si="6"/>
        <v>1106.43</v>
      </c>
      <c r="N49" s="24">
        <f t="shared" si="7"/>
        <v>-2.654407883160299E-2</v>
      </c>
      <c r="O49" s="11">
        <f t="shared" si="9"/>
        <v>-30.169999999999959</v>
      </c>
      <c r="P49" s="24">
        <f t="shared" si="8"/>
        <v>5.0936421661479502E-3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92</v>
      </c>
      <c r="K61" s="12">
        <v>96.742000000000004</v>
      </c>
      <c r="L61" s="12">
        <v>90</v>
      </c>
      <c r="M61" s="11">
        <f t="shared" ref="M61:M67" si="11">J61*L61</f>
        <v>8280</v>
      </c>
      <c r="N61" s="24">
        <f t="shared" ref="N61:N95" si="12">(J61-K61)/K61</f>
        <v>-4.9016972979677949E-2</v>
      </c>
      <c r="O61" s="11">
        <f t="shared" si="9"/>
        <v>-426.78000000000043</v>
      </c>
      <c r="P61" s="24">
        <f t="shared" si="8"/>
        <v>3.8118414301587106E-2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106.64100000000001</v>
      </c>
      <c r="K67" s="12">
        <v>107.267</v>
      </c>
      <c r="L67" s="12">
        <v>20</v>
      </c>
      <c r="M67" s="11">
        <f t="shared" si="11"/>
        <v>2132.8200000000002</v>
      </c>
      <c r="N67" s="24">
        <f t="shared" si="12"/>
        <v>-5.8359047983069408E-3</v>
      </c>
      <c r="O67" s="11">
        <f t="shared" si="9"/>
        <v>-12.519999999999811</v>
      </c>
      <c r="P67" s="24">
        <f t="shared" ref="P67:P98" si="13">M67/$M$352</f>
        <v>9.8188063273805578E-3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101.179</v>
      </c>
      <c r="K69" s="12">
        <v>97.275999999999996</v>
      </c>
      <c r="L69" s="12">
        <v>70</v>
      </c>
      <c r="M69" s="11">
        <f t="shared" ref="M69:M82" si="14">J69*L69</f>
        <v>7082.53</v>
      </c>
      <c r="N69" s="24">
        <f t="shared" si="12"/>
        <v>4.0122949134421708E-2</v>
      </c>
      <c r="O69" s="11">
        <f>(J69-K69)*L69</f>
        <v>273.21000000000038</v>
      </c>
      <c r="P69" s="24">
        <f t="shared" si="13"/>
        <v>3.2605653725050691E-2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107.14</v>
      </c>
      <c r="K71" s="12">
        <v>106.81100000000001</v>
      </c>
      <c r="L71" s="12">
        <v>30</v>
      </c>
      <c r="M71" s="11">
        <f t="shared" si="14"/>
        <v>3214.2</v>
      </c>
      <c r="N71" s="24">
        <f t="shared" si="12"/>
        <v>3.0802070947748218E-3</v>
      </c>
      <c r="O71" s="11">
        <f>(J71-K71)*L71</f>
        <v>9.8699999999998056</v>
      </c>
      <c r="P71" s="24">
        <f t="shared" si="13"/>
        <v>1.479712647924653E-2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118.965</v>
      </c>
      <c r="K73" s="12">
        <v>113.021</v>
      </c>
      <c r="L73" s="12">
        <v>10</v>
      </c>
      <c r="M73" s="11">
        <f t="shared" si="14"/>
        <v>1189.6500000000001</v>
      </c>
      <c r="N73" s="24">
        <f t="shared" si="12"/>
        <v>5.2591996177701515E-2</v>
      </c>
      <c r="O73" s="11">
        <f>(J73-K73)*L73</f>
        <v>59.440000000000026</v>
      </c>
      <c r="P73" s="24">
        <f t="shared" si="13"/>
        <v>5.4767598519182498E-3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109.42100000000001</v>
      </c>
      <c r="K77" s="12">
        <v>96.376000000000005</v>
      </c>
      <c r="L77" s="12">
        <v>20</v>
      </c>
      <c r="M77" s="11">
        <f t="shared" si="14"/>
        <v>2188.42</v>
      </c>
      <c r="N77" s="24">
        <f t="shared" si="12"/>
        <v>0.13535527517224205</v>
      </c>
      <c r="O77" s="11">
        <f t="shared" si="15"/>
        <v>260.90000000000003</v>
      </c>
      <c r="P77" s="24">
        <f t="shared" si="13"/>
        <v>1.007477055868107E-2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111.876</v>
      </c>
      <c r="K79" s="12">
        <v>108.59</v>
      </c>
      <c r="L79" s="12">
        <v>10</v>
      </c>
      <c r="M79" s="11">
        <f t="shared" si="14"/>
        <v>1118.76</v>
      </c>
      <c r="N79" s="24">
        <f t="shared" si="12"/>
        <v>3.0260613316143301E-2</v>
      </c>
      <c r="O79" s="11">
        <f t="shared" si="15"/>
        <v>32.860000000000014</v>
      </c>
      <c r="P79" s="24">
        <f t="shared" si="13"/>
        <v>5.1504054570100958E-3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103.40900000000001</v>
      </c>
      <c r="K80" s="12">
        <v>107.053</v>
      </c>
      <c r="L80" s="12">
        <v>40</v>
      </c>
      <c r="M80" s="11">
        <f t="shared" si="14"/>
        <v>4136.3600000000006</v>
      </c>
      <c r="N80" s="24">
        <f t="shared" si="12"/>
        <v>-3.4039214220993257E-2</v>
      </c>
      <c r="O80" s="11">
        <f t="shared" si="15"/>
        <v>-145.75999999999965</v>
      </c>
      <c r="P80" s="24">
        <f t="shared" si="13"/>
        <v>1.9042449780255176E-2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104.791</v>
      </c>
      <c r="K82" s="12">
        <v>102.733</v>
      </c>
      <c r="L82" s="12">
        <v>40</v>
      </c>
      <c r="M82" s="11">
        <f t="shared" si="14"/>
        <v>4191.6399999999994</v>
      </c>
      <c r="N82" s="24">
        <f t="shared" si="12"/>
        <v>2.003251146175029E-2</v>
      </c>
      <c r="O82" s="11">
        <f t="shared" si="15"/>
        <v>82.319999999999709</v>
      </c>
      <c r="P82" s="24">
        <f t="shared" si="13"/>
        <v>1.9296940836123738E-2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108.43</v>
      </c>
      <c r="K84" s="12">
        <v>107.426</v>
      </c>
      <c r="L84" s="12">
        <v>20</v>
      </c>
      <c r="M84" s="11">
        <f t="shared" ref="M84:M95" si="16">J84*L84</f>
        <v>2168.6000000000004</v>
      </c>
      <c r="N84" s="24">
        <f t="shared" si="12"/>
        <v>9.3459683875412366E-3</v>
      </c>
      <c r="O84" s="11">
        <f t="shared" si="15"/>
        <v>20.080000000000098</v>
      </c>
      <c r="P84" s="24">
        <f t="shared" si="13"/>
        <v>9.9835257553649529E-3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106.15</v>
      </c>
      <c r="K85" s="12">
        <v>104.024</v>
      </c>
      <c r="L85" s="12">
        <v>40</v>
      </c>
      <c r="M85" s="11">
        <f t="shared" si="16"/>
        <v>4246</v>
      </c>
      <c r="N85" s="24">
        <f t="shared" si="12"/>
        <v>2.0437591325078875E-2</v>
      </c>
      <c r="O85" s="11">
        <f t="shared" si="15"/>
        <v>85.040000000000191</v>
      </c>
      <c r="P85" s="24">
        <f t="shared" si="13"/>
        <v>1.9547196512625466E-2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101.70099999999999</v>
      </c>
      <c r="K90" s="12">
        <v>101.515</v>
      </c>
      <c r="L90" s="12">
        <v>50</v>
      </c>
      <c r="M90" s="11">
        <f t="shared" si="16"/>
        <v>5085.0499999999993</v>
      </c>
      <c r="N90" s="24">
        <f t="shared" si="12"/>
        <v>1.8322415406589454E-3</v>
      </c>
      <c r="O90" s="11">
        <f t="shared" si="15"/>
        <v>9.2999999999996419</v>
      </c>
      <c r="P90" s="24">
        <f t="shared" si="13"/>
        <v>2.3409908531918537E-2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M99/$M$352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98.108000000000004</v>
      </c>
      <c r="K105" s="12">
        <v>103.44799999999999</v>
      </c>
      <c r="L105" s="12">
        <v>70</v>
      </c>
      <c r="M105" s="11">
        <f t="shared" si="19"/>
        <v>6867.56</v>
      </c>
      <c r="N105" s="24">
        <f t="shared" si="20"/>
        <v>-5.1620137653700306E-2</v>
      </c>
      <c r="O105" s="11">
        <f t="shared" si="15"/>
        <v>-373.79999999999927</v>
      </c>
      <c r="P105" s="24">
        <f t="shared" si="18"/>
        <v>3.161600209190913E-2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103.998</v>
      </c>
      <c r="K106" s="12">
        <v>105.187</v>
      </c>
      <c r="L106" s="12">
        <v>30</v>
      </c>
      <c r="M106" s="11">
        <f t="shared" si="19"/>
        <v>3119.94</v>
      </c>
      <c r="N106" s="24">
        <f t="shared" si="20"/>
        <v>-1.1303678211185726E-2</v>
      </c>
      <c r="O106" s="11">
        <f t="shared" si="15"/>
        <v>-35.669999999999789</v>
      </c>
      <c r="P106" s="24">
        <f t="shared" si="18"/>
        <v>1.4363184241074117E-2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109.858</v>
      </c>
      <c r="K113" s="12">
        <v>105.44</v>
      </c>
      <c r="L113" s="12">
        <v>10</v>
      </c>
      <c r="M113" s="11">
        <f t="shared" si="19"/>
        <v>1098.58</v>
      </c>
      <c r="N113" s="24">
        <f t="shared" si="20"/>
        <v>4.1900606980273203E-2</v>
      </c>
      <c r="O113" s="11">
        <f t="shared" si="21"/>
        <v>44.180000000000064</v>
      </c>
      <c r="P113" s="24">
        <f t="shared" si="18"/>
        <v>5.0575033313330388E-3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114</v>
      </c>
      <c r="K127" s="12">
        <v>108.29900000000001</v>
      </c>
      <c r="L127" s="12">
        <v>20</v>
      </c>
      <c r="M127" s="11">
        <f t="shared" si="19"/>
        <v>2280</v>
      </c>
      <c r="N127" s="24">
        <f t="shared" si="20"/>
        <v>5.2641298626949398E-2</v>
      </c>
      <c r="O127" s="11">
        <f t="shared" si="21"/>
        <v>114.01999999999987</v>
      </c>
      <c r="P127" s="24">
        <f t="shared" si="18"/>
        <v>1.0496374952610943E-2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M131/$M$352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112.76600000000001</v>
      </c>
      <c r="K133" s="12">
        <v>111.721</v>
      </c>
      <c r="L133" s="12">
        <v>10</v>
      </c>
      <c r="M133" s="11">
        <f t="shared" si="19"/>
        <v>1127.6600000000001</v>
      </c>
      <c r="N133" s="24">
        <f t="shared" si="25"/>
        <v>9.3536577724868345E-3</v>
      </c>
      <c r="O133" s="11">
        <f t="shared" si="23"/>
        <v>10.450000000000017</v>
      </c>
      <c r="P133" s="24">
        <f t="shared" si="24"/>
        <v>5.1913781487110773E-3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108.64100000000001</v>
      </c>
      <c r="K135" s="12">
        <v>107.63</v>
      </c>
      <c r="L135" s="12">
        <v>10</v>
      </c>
      <c r="M135" s="11">
        <f t="shared" si="19"/>
        <v>1086.4100000000001</v>
      </c>
      <c r="N135" s="24">
        <f t="shared" si="25"/>
        <v>9.3932918331321186E-3</v>
      </c>
      <c r="O135" s="11">
        <f t="shared" si="23"/>
        <v>10.110000000000099</v>
      </c>
      <c r="P135" s="24">
        <f t="shared" si="24"/>
        <v>5.0014766281868666E-3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115.6</v>
      </c>
      <c r="K138" s="12">
        <v>115.14</v>
      </c>
      <c r="L138" s="12">
        <v>10</v>
      </c>
      <c r="M138" s="11">
        <f t="shared" si="19"/>
        <v>1156</v>
      </c>
      <c r="N138" s="24">
        <f t="shared" si="25"/>
        <v>3.995136355740783E-3</v>
      </c>
      <c r="O138" s="11">
        <f t="shared" si="23"/>
        <v>4.5999999999999375</v>
      </c>
      <c r="P138" s="24">
        <f t="shared" si="24"/>
        <v>5.3218462479027407E-3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118.224</v>
      </c>
      <c r="K139" s="12">
        <v>119.23</v>
      </c>
      <c r="L139" s="12">
        <v>10</v>
      </c>
      <c r="M139" s="11">
        <f t="shared" si="19"/>
        <v>1182.24</v>
      </c>
      <c r="N139" s="24">
        <f t="shared" si="25"/>
        <v>-8.4374737901534869E-3</v>
      </c>
      <c r="O139" s="11">
        <f t="shared" si="23"/>
        <v>-10.060000000000002</v>
      </c>
      <c r="P139" s="24">
        <f t="shared" si="24"/>
        <v>5.4426466333222633E-3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108.6</v>
      </c>
      <c r="K141" s="12">
        <v>107.151</v>
      </c>
      <c r="L141" s="12">
        <v>10</v>
      </c>
      <c r="M141" s="11">
        <f t="shared" ref="M141:M172" si="26">J141*L141</f>
        <v>1086</v>
      </c>
      <c r="N141" s="24">
        <f t="shared" si="25"/>
        <v>1.3522972254108671E-2</v>
      </c>
      <c r="O141" s="11">
        <f>(J141-K141)*L141</f>
        <v>14.489999999999981</v>
      </c>
      <c r="P141" s="24">
        <f t="shared" si="24"/>
        <v>4.9995891221646859E-3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112.18</v>
      </c>
      <c r="K142" s="12">
        <v>109.321</v>
      </c>
      <c r="L142" s="12">
        <v>10</v>
      </c>
      <c r="M142" s="11">
        <f t="shared" si="26"/>
        <v>1121.8000000000002</v>
      </c>
      <c r="N142" s="24">
        <f t="shared" si="25"/>
        <v>2.615234035546701E-2</v>
      </c>
      <c r="O142" s="11">
        <f>(J142-K142)*L142</f>
        <v>28.590000000000089</v>
      </c>
      <c r="P142" s="24">
        <f t="shared" si="24"/>
        <v>5.1644006236135779E-3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111.089</v>
      </c>
      <c r="K148" s="12">
        <v>106.078</v>
      </c>
      <c r="L148" s="12">
        <v>10</v>
      </c>
      <c r="M148" s="11">
        <f t="shared" si="26"/>
        <v>1110.8899999999999</v>
      </c>
      <c r="N148" s="24">
        <f t="shared" si="25"/>
        <v>4.7238824261392517E-2</v>
      </c>
      <c r="O148" s="11">
        <f t="shared" si="27"/>
        <v>50.109999999999957</v>
      </c>
      <c r="P148" s="24">
        <f t="shared" si="24"/>
        <v>5.1141745487306885E-3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106.708</v>
      </c>
      <c r="K149" s="81">
        <v>107.70699999999999</v>
      </c>
      <c r="L149" s="12">
        <v>20</v>
      </c>
      <c r="M149" s="11">
        <f t="shared" si="26"/>
        <v>2134.16</v>
      </c>
      <c r="N149" s="24">
        <f t="shared" si="25"/>
        <v>-9.2751631741669095E-3</v>
      </c>
      <c r="O149" s="11">
        <f t="shared" si="27"/>
        <v>-19.979999999999905</v>
      </c>
      <c r="P149" s="24">
        <f t="shared" si="24"/>
        <v>9.8249752495018286E-3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107.35</v>
      </c>
      <c r="K152" s="12">
        <v>110.36499999999999</v>
      </c>
      <c r="L152" s="12">
        <v>30</v>
      </c>
      <c r="M152" s="11">
        <f t="shared" si="26"/>
        <v>3220.5</v>
      </c>
      <c r="N152" s="24">
        <f t="shared" si="25"/>
        <v>-2.731844334707562E-2</v>
      </c>
      <c r="O152" s="11">
        <f t="shared" ref="O152:O163" si="28">(J152-K152)*L152</f>
        <v>-90.450000000000017</v>
      </c>
      <c r="P152" s="24">
        <f t="shared" si="24"/>
        <v>1.4826129620562957E-2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109.77200000000001</v>
      </c>
      <c r="K157" s="12">
        <v>109.09</v>
      </c>
      <c r="L157" s="12">
        <v>10</v>
      </c>
      <c r="M157" s="11">
        <f t="shared" si="26"/>
        <v>1097.72</v>
      </c>
      <c r="N157" s="24">
        <f t="shared" si="25"/>
        <v>6.2517187643230552E-3</v>
      </c>
      <c r="O157" s="11">
        <f t="shared" si="28"/>
        <v>6.8200000000000216</v>
      </c>
      <c r="P157" s="24">
        <f t="shared" si="24"/>
        <v>5.0535441723596865E-3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116.905</v>
      </c>
      <c r="K159" s="12">
        <v>107.64400000000001</v>
      </c>
      <c r="L159" s="12">
        <v>10</v>
      </c>
      <c r="M159" s="11">
        <f t="shared" si="26"/>
        <v>1169.05</v>
      </c>
      <c r="N159" s="24">
        <f t="shared" si="25"/>
        <v>8.6033592211363336E-2</v>
      </c>
      <c r="O159" s="11">
        <f t="shared" si="28"/>
        <v>92.609999999999957</v>
      </c>
      <c r="P159" s="24">
        <f t="shared" si="24"/>
        <v>5.3819241834867637E-3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110.866</v>
      </c>
      <c r="K163" s="12">
        <v>109.07</v>
      </c>
      <c r="L163" s="12">
        <v>10</v>
      </c>
      <c r="M163" s="11">
        <f t="shared" si="26"/>
        <v>1108.6600000000001</v>
      </c>
      <c r="N163" s="24">
        <f t="shared" si="25"/>
        <v>1.6466489410470402E-2</v>
      </c>
      <c r="O163" s="11">
        <f t="shared" si="28"/>
        <v>17.960000000000065</v>
      </c>
      <c r="P163" s="24">
        <f t="shared" ref="P163:P179" si="30">M163/$M$352</f>
        <v>5.1039083574393193E-3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106.649</v>
      </c>
      <c r="K169" s="12">
        <v>105.581</v>
      </c>
      <c r="L169" s="12">
        <v>30</v>
      </c>
      <c r="M169" s="11">
        <f t="shared" si="26"/>
        <v>3199.4700000000003</v>
      </c>
      <c r="N169" s="24">
        <f t="shared" si="31"/>
        <v>1.0115456379462193E-2</v>
      </c>
      <c r="O169" s="11">
        <f t="shared" si="32"/>
        <v>32.039999999999935</v>
      </c>
      <c r="P169" s="24">
        <f t="shared" si="30"/>
        <v>1.4729314372644796E-2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105.53</v>
      </c>
      <c r="K171" s="12">
        <v>109.006</v>
      </c>
      <c r="L171" s="12">
        <v>30</v>
      </c>
      <c r="M171" s="11">
        <f t="shared" si="26"/>
        <v>3165.9</v>
      </c>
      <c r="N171" s="24">
        <f t="shared" si="31"/>
        <v>-3.1888152945709403E-2</v>
      </c>
      <c r="O171" s="11">
        <f t="shared" si="32"/>
        <v>-104.27999999999997</v>
      </c>
      <c r="P171" s="24">
        <f t="shared" si="30"/>
        <v>1.4574769062487274E-2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110.848</v>
      </c>
      <c r="K172" s="12">
        <v>108.875</v>
      </c>
      <c r="L172" s="12">
        <v>20</v>
      </c>
      <c r="M172" s="11">
        <f t="shared" si="26"/>
        <v>2216.96</v>
      </c>
      <c r="N172" s="24">
        <f t="shared" si="31"/>
        <v>1.8121699196326054E-2</v>
      </c>
      <c r="O172" s="11">
        <f t="shared" si="32"/>
        <v>39.45999999999998</v>
      </c>
      <c r="P172" s="24">
        <f t="shared" si="30"/>
        <v>1.02061593925177E-2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109.244</v>
      </c>
      <c r="K177" s="12">
        <v>109.65</v>
      </c>
      <c r="L177" s="12">
        <v>10</v>
      </c>
      <c r="M177" s="11">
        <f t="shared" si="33"/>
        <v>1092.44</v>
      </c>
      <c r="N177" s="24">
        <f t="shared" si="31"/>
        <v>-3.702690378477026E-3</v>
      </c>
      <c r="O177" s="11">
        <f t="shared" si="32"/>
        <v>-4.0600000000000591</v>
      </c>
      <c r="P177" s="24">
        <f t="shared" si="30"/>
        <v>5.029236777732587E-3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113.25</v>
      </c>
      <c r="K179" s="12">
        <v>115.111</v>
      </c>
      <c r="L179" s="12">
        <v>40</v>
      </c>
      <c r="M179" s="11">
        <f t="shared" si="33"/>
        <v>4530</v>
      </c>
      <c r="N179" s="24">
        <f t="shared" si="31"/>
        <v>-1.6167004022204692E-2</v>
      </c>
      <c r="O179" s="11">
        <f t="shared" si="32"/>
        <v>-74.440000000000168</v>
      </c>
      <c r="P179" s="24">
        <f t="shared" si="30"/>
        <v>2.0854639708477004E-2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M180/$M$352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120.8</v>
      </c>
      <c r="K184" s="12">
        <v>108.65600000000001</v>
      </c>
      <c r="L184" s="12">
        <v>10</v>
      </c>
      <c r="M184" s="11">
        <f t="shared" si="33"/>
        <v>1208</v>
      </c>
      <c r="N184" s="24">
        <f t="shared" si="31"/>
        <v>0.11176557208069494</v>
      </c>
      <c r="O184" s="11">
        <f t="shared" si="32"/>
        <v>121.43999999999991</v>
      </c>
      <c r="P184" s="24">
        <f t="shared" si="34"/>
        <v>5.5612372555938682E-3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109.395</v>
      </c>
      <c r="K205" s="12">
        <v>108.934</v>
      </c>
      <c r="L205" s="12">
        <v>20</v>
      </c>
      <c r="M205" s="11">
        <f t="shared" ref="M205:M227" si="37">J205*L205</f>
        <v>2187.9</v>
      </c>
      <c r="N205" s="24">
        <f t="shared" si="36"/>
        <v>4.2319202452861231E-3</v>
      </c>
      <c r="O205" s="11">
        <f t="shared" si="32"/>
        <v>9.2199999999999704</v>
      </c>
      <c r="P205" s="24">
        <f t="shared" si="34"/>
        <v>1.0072376648604159E-2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109.53700000000001</v>
      </c>
      <c r="K210" s="13">
        <v>115.53</v>
      </c>
      <c r="L210" s="12">
        <v>10</v>
      </c>
      <c r="M210" s="11">
        <f t="shared" si="37"/>
        <v>1095.3700000000001</v>
      </c>
      <c r="N210" s="24">
        <f t="shared" si="36"/>
        <v>-5.1873972128451441E-2</v>
      </c>
      <c r="O210" s="11">
        <f t="shared" si="32"/>
        <v>-59.92999999999995</v>
      </c>
      <c r="P210" s="24">
        <f t="shared" si="34"/>
        <v>5.0427255402813375E-3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M212/$M$352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66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108.336</v>
      </c>
      <c r="K225" s="12">
        <v>108.65</v>
      </c>
      <c r="L225" s="12">
        <v>20</v>
      </c>
      <c r="M225" s="11">
        <f t="shared" si="37"/>
        <v>2166.7199999999998</v>
      </c>
      <c r="N225" s="24">
        <f t="shared" si="41"/>
        <v>-2.8900138057985011E-3</v>
      </c>
      <c r="O225" s="11">
        <f t="shared" si="32"/>
        <v>-6.2800000000001432</v>
      </c>
      <c r="P225" s="24">
        <f t="shared" si="40"/>
        <v>9.9748708497022723E-3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184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182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108.816</v>
      </c>
      <c r="K231" s="12">
        <v>109.77800000000001</v>
      </c>
      <c r="L231" s="12">
        <v>10</v>
      </c>
      <c r="M231" s="11">
        <f t="shared" ref="M231:M245" si="45">J231*L231</f>
        <v>1088.1600000000001</v>
      </c>
      <c r="N231" s="24">
        <f t="shared" ref="N231:N245" si="46">(J231-K231)/K231</f>
        <v>-8.7631401555867596E-3</v>
      </c>
      <c r="O231" s="11">
        <f t="shared" ref="O231:O245" si="47">(J231-K231)*L231</f>
        <v>-9.620000000000033</v>
      </c>
      <c r="P231" s="24">
        <f t="shared" ref="P231:P245" si="48">M231/$M$352</f>
        <v>5.0095330563303181E-3</v>
      </c>
      <c r="Q231" s="113" t="s">
        <v>183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3">
        <v>232</v>
      </c>
      <c r="C233" s="144">
        <v>44818</v>
      </c>
      <c r="D233" s="145">
        <v>118001</v>
      </c>
      <c r="E233" s="146" t="s">
        <v>187</v>
      </c>
      <c r="F233" s="147">
        <v>10</v>
      </c>
      <c r="G233" s="147">
        <v>109.81100000000001</v>
      </c>
      <c r="H233" s="148">
        <f t="shared" si="42"/>
        <v>1098.1100000000001</v>
      </c>
      <c r="I233" s="149"/>
      <c r="J233" s="149"/>
      <c r="K233" s="149"/>
      <c r="L233" s="149"/>
      <c r="M233" s="148">
        <f t="shared" si="45"/>
        <v>0</v>
      </c>
      <c r="N233" s="150" t="e">
        <f t="shared" si="46"/>
        <v>#DIV/0!</v>
      </c>
      <c r="O233" s="148">
        <f t="shared" si="47"/>
        <v>0</v>
      </c>
      <c r="P233" s="150">
        <f t="shared" si="48"/>
        <v>0</v>
      </c>
      <c r="Q233" s="143" t="s">
        <v>188</v>
      </c>
      <c r="S233" s="152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186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107.304</v>
      </c>
      <c r="K234" s="12">
        <v>108.66500000000001</v>
      </c>
      <c r="L234" s="12">
        <v>20</v>
      </c>
      <c r="M234" s="11">
        <f t="shared" si="45"/>
        <v>2146.08</v>
      </c>
      <c r="N234" s="24">
        <f t="shared" si="46"/>
        <v>-1.2524731974416824E-2</v>
      </c>
      <c r="O234" s="11">
        <f t="shared" si="47"/>
        <v>-27.220000000000084</v>
      </c>
      <c r="P234" s="24">
        <f t="shared" si="48"/>
        <v>9.8798510343417936E-3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189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108.349</v>
      </c>
      <c r="K236" s="12">
        <v>109.255</v>
      </c>
      <c r="L236" s="12">
        <v>10</v>
      </c>
      <c r="M236" s="11">
        <f t="shared" si="45"/>
        <v>1083.49</v>
      </c>
      <c r="N236" s="24">
        <f t="shared" si="46"/>
        <v>-8.2925266578187887E-3</v>
      </c>
      <c r="O236" s="11">
        <f t="shared" si="47"/>
        <v>-9.059999999999917</v>
      </c>
      <c r="P236" s="24">
        <f t="shared" si="48"/>
        <v>4.9880339023703644E-3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190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111</v>
      </c>
      <c r="K237" s="12">
        <v>109.474</v>
      </c>
      <c r="L237" s="12">
        <v>10</v>
      </c>
      <c r="M237" s="11">
        <f t="shared" si="45"/>
        <v>1110</v>
      </c>
      <c r="N237" s="24">
        <f t="shared" si="46"/>
        <v>1.3939382867164771E-2</v>
      </c>
      <c r="O237" s="11">
        <f t="shared" si="47"/>
        <v>15.259999999999962</v>
      </c>
      <c r="P237" s="24">
        <f t="shared" si="48"/>
        <v>5.1100772795605902E-3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191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111.35</v>
      </c>
      <c r="K239" s="12">
        <v>108.596</v>
      </c>
      <c r="L239" s="12">
        <v>20</v>
      </c>
      <c r="M239" s="11">
        <f t="shared" si="45"/>
        <v>2227</v>
      </c>
      <c r="N239" s="24">
        <f t="shared" si="46"/>
        <v>2.5360050093926025E-2</v>
      </c>
      <c r="O239" s="11">
        <f t="shared" si="47"/>
        <v>55.079999999999814</v>
      </c>
      <c r="P239" s="24">
        <f t="shared" si="48"/>
        <v>1.0252380271694986E-2</v>
      </c>
      <c r="Q239" s="139" t="s">
        <v>192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191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84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84"/>
      <c r="S241" s="25"/>
    </row>
    <row r="242" spans="1:19" s="50" customFormat="1" x14ac:dyDescent="0.2">
      <c r="B242" s="108">
        <v>241</v>
      </c>
      <c r="C242" s="144">
        <v>44824</v>
      </c>
      <c r="D242" s="145">
        <v>118001</v>
      </c>
      <c r="E242" s="146" t="s">
        <v>187</v>
      </c>
      <c r="F242" s="147">
        <v>-10</v>
      </c>
      <c r="G242" s="147">
        <v>109.9</v>
      </c>
      <c r="H242" s="148">
        <f t="shared" si="42"/>
        <v>-1099</v>
      </c>
      <c r="I242" s="149" t="s">
        <v>64</v>
      </c>
      <c r="J242" s="149"/>
      <c r="K242" s="149"/>
      <c r="L242" s="149"/>
      <c r="M242" s="148">
        <f t="shared" si="45"/>
        <v>0</v>
      </c>
      <c r="N242" s="150" t="e">
        <f t="shared" si="46"/>
        <v>#DIV/0!</v>
      </c>
      <c r="O242" s="148">
        <v>0.39</v>
      </c>
      <c r="P242" s="150">
        <f t="shared" si="48"/>
        <v>0</v>
      </c>
      <c r="Q242" s="151" t="s">
        <v>197</v>
      </c>
      <c r="S242" s="152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84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186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84"/>
      <c r="S244" s="25"/>
    </row>
    <row r="245" spans="1:19" x14ac:dyDescent="0.2">
      <c r="B245" s="159">
        <v>244</v>
      </c>
      <c r="C245" s="30">
        <v>44830</v>
      </c>
      <c r="D245" s="31">
        <v>127025</v>
      </c>
      <c r="E245" s="120" t="s">
        <v>199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107.7</v>
      </c>
      <c r="K245" s="12">
        <v>106.852</v>
      </c>
      <c r="L245" s="12">
        <v>20</v>
      </c>
      <c r="M245" s="11">
        <f t="shared" si="45"/>
        <v>2154</v>
      </c>
      <c r="N245" s="24">
        <f t="shared" si="46"/>
        <v>7.9362108336764776E-3</v>
      </c>
      <c r="O245" s="11">
        <f t="shared" si="47"/>
        <v>16.95999999999998</v>
      </c>
      <c r="P245" s="24">
        <f t="shared" si="48"/>
        <v>9.9163121262824429E-3</v>
      </c>
      <c r="Q245" s="84"/>
      <c r="S245" s="25"/>
    </row>
    <row r="246" spans="1:19" x14ac:dyDescent="0.2">
      <c r="B246" s="159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M246/$M$352</f>
        <v>0</v>
      </c>
      <c r="Q246" s="84"/>
      <c r="S246" s="25"/>
    </row>
    <row r="247" spans="1:19" s="50" customFormat="1" ht="13.5" customHeight="1" x14ac:dyDescent="0.2">
      <c r="A247" s="157"/>
      <c r="B247" s="159">
        <v>246</v>
      </c>
      <c r="C247" s="144">
        <v>44830</v>
      </c>
      <c r="D247" s="145">
        <v>110038</v>
      </c>
      <c r="E247" s="146" t="s">
        <v>200</v>
      </c>
      <c r="F247" s="147">
        <v>10</v>
      </c>
      <c r="G247" s="147">
        <v>107.821</v>
      </c>
      <c r="H247" s="148">
        <f t="shared" si="42"/>
        <v>1078.21</v>
      </c>
      <c r="I247" s="149"/>
      <c r="J247" s="149"/>
      <c r="K247" s="149"/>
      <c r="L247" s="149"/>
      <c r="M247" s="148">
        <f t="shared" si="49"/>
        <v>0</v>
      </c>
      <c r="N247" s="150" t="e">
        <f t="shared" si="50"/>
        <v>#DIV/0!</v>
      </c>
      <c r="O247" s="148">
        <f t="shared" si="51"/>
        <v>0</v>
      </c>
      <c r="P247" s="150">
        <f t="shared" si="52"/>
        <v>0</v>
      </c>
      <c r="Q247" s="158" t="s">
        <v>201</v>
      </c>
      <c r="S247" s="152"/>
    </row>
    <row r="248" spans="1:19" s="50" customFormat="1" x14ac:dyDescent="0.2">
      <c r="A248" s="157"/>
      <c r="B248" s="159">
        <v>247</v>
      </c>
      <c r="C248" s="144">
        <v>44831</v>
      </c>
      <c r="D248" s="145">
        <v>110038</v>
      </c>
      <c r="E248" s="146" t="s">
        <v>200</v>
      </c>
      <c r="F248" s="147">
        <v>-10</v>
      </c>
      <c r="G248" s="147">
        <v>108.11199999999999</v>
      </c>
      <c r="H248" s="148">
        <f t="shared" si="42"/>
        <v>-1081.1199999999999</v>
      </c>
      <c r="I248" s="149" t="s">
        <v>64</v>
      </c>
      <c r="J248" s="149"/>
      <c r="K248" s="149"/>
      <c r="L248" s="149"/>
      <c r="M248" s="148">
        <f t="shared" si="49"/>
        <v>0</v>
      </c>
      <c r="N248" s="150">
        <v>0</v>
      </c>
      <c r="O248" s="148">
        <v>2.41</v>
      </c>
      <c r="P248" s="150">
        <f t="shared" si="52"/>
        <v>0</v>
      </c>
      <c r="Q248" s="158"/>
      <c r="S248" s="152"/>
    </row>
    <row r="249" spans="1:19" x14ac:dyDescent="0.2">
      <c r="B249" s="159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59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59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07">
        <v>251</v>
      </c>
      <c r="C252" s="30">
        <v>44844</v>
      </c>
      <c r="D252" s="31">
        <v>113633</v>
      </c>
      <c r="E252" s="120" t="s">
        <v>203</v>
      </c>
      <c r="F252" s="20">
        <v>10</v>
      </c>
      <c r="G252" s="20">
        <v>109.32</v>
      </c>
      <c r="H252" s="14">
        <f t="shared" si="42"/>
        <v>1093.1999999999998</v>
      </c>
      <c r="I252" s="15"/>
      <c r="J252" s="12">
        <v>111.51300000000001</v>
      </c>
      <c r="K252" s="12">
        <v>109.35</v>
      </c>
      <c r="L252" s="12">
        <v>10</v>
      </c>
      <c r="M252" s="11">
        <f t="shared" si="49"/>
        <v>1115.1300000000001</v>
      </c>
      <c r="N252" s="24">
        <f t="shared" si="50"/>
        <v>1.9780521262002845E-2</v>
      </c>
      <c r="O252" s="11">
        <f t="shared" si="51"/>
        <v>21.630000000000109</v>
      </c>
      <c r="P252" s="24">
        <f t="shared" si="52"/>
        <v>5.1336941232039655E-3</v>
      </c>
      <c r="Q252" s="84" t="s">
        <v>106</v>
      </c>
      <c r="S252" s="25"/>
    </row>
    <row r="253" spans="1:19" x14ac:dyDescent="0.2">
      <c r="B253" s="107">
        <v>252</v>
      </c>
      <c r="C253" s="30">
        <v>44844</v>
      </c>
      <c r="D253" s="31">
        <v>123129</v>
      </c>
      <c r="E253" s="120" t="s">
        <v>204</v>
      </c>
      <c r="F253" s="20">
        <v>10</v>
      </c>
      <c r="G253" s="20">
        <v>109.361</v>
      </c>
      <c r="H253" s="14">
        <f t="shared" si="42"/>
        <v>1093.6100000000001</v>
      </c>
      <c r="I253" s="15"/>
      <c r="J253" s="12">
        <v>112.258</v>
      </c>
      <c r="K253" s="12">
        <v>109.39100000000001</v>
      </c>
      <c r="L253" s="12">
        <v>10</v>
      </c>
      <c r="M253" s="11">
        <f t="shared" si="49"/>
        <v>1122.58</v>
      </c>
      <c r="N253" s="24">
        <f t="shared" si="50"/>
        <v>2.6208737464690789E-2</v>
      </c>
      <c r="O253" s="11">
        <f t="shared" si="51"/>
        <v>28.669999999999902</v>
      </c>
      <c r="P253" s="24">
        <f t="shared" si="52"/>
        <v>5.1679914887289439E-3</v>
      </c>
      <c r="Q253" s="84" t="s">
        <v>106</v>
      </c>
      <c r="S253" s="25"/>
    </row>
    <row r="254" spans="1:19" x14ac:dyDescent="0.2">
      <c r="B254" s="107">
        <v>253</v>
      </c>
      <c r="C254" s="30">
        <v>44845</v>
      </c>
      <c r="D254" s="31">
        <v>127034</v>
      </c>
      <c r="E254" s="120" t="s">
        <v>205</v>
      </c>
      <c r="F254" s="20">
        <v>10</v>
      </c>
      <c r="G254" s="20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0">
        <v>254</v>
      </c>
      <c r="C255" s="30">
        <v>44852</v>
      </c>
      <c r="D255" s="31">
        <v>113013</v>
      </c>
      <c r="E255" s="120" t="s">
        <v>208</v>
      </c>
      <c r="F255" s="20">
        <v>10</v>
      </c>
      <c r="G255" s="20">
        <v>108.06</v>
      </c>
      <c r="H255" s="14">
        <f t="shared" si="42"/>
        <v>1080.5999999999999</v>
      </c>
      <c r="I255" s="15"/>
      <c r="J255" s="12">
        <v>106.316</v>
      </c>
      <c r="K255" s="12">
        <v>107.008</v>
      </c>
      <c r="L255" s="12">
        <v>20</v>
      </c>
      <c r="M255" s="11">
        <f t="shared" si="49"/>
        <v>2126.3200000000002</v>
      </c>
      <c r="N255" s="24">
        <f t="shared" si="50"/>
        <v>-6.4668062200956295E-3</v>
      </c>
      <c r="O255" s="11">
        <f t="shared" si="51"/>
        <v>-13.839999999999861</v>
      </c>
      <c r="P255" s="24">
        <f t="shared" si="52"/>
        <v>9.7888824514191664E-3</v>
      </c>
      <c r="Q255" s="84" t="s">
        <v>106</v>
      </c>
      <c r="S255" s="25"/>
    </row>
    <row r="256" spans="1:19" x14ac:dyDescent="0.2">
      <c r="B256" s="160">
        <v>255</v>
      </c>
      <c r="C256" s="30">
        <v>44855</v>
      </c>
      <c r="D256" s="31">
        <v>123128</v>
      </c>
      <c r="E256" s="127" t="s">
        <v>94</v>
      </c>
      <c r="F256" s="20">
        <v>10</v>
      </c>
      <c r="G256" s="20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1">
        <v>256</v>
      </c>
      <c r="C257" s="30">
        <v>44858</v>
      </c>
      <c r="D257" s="31">
        <v>113013</v>
      </c>
      <c r="E257" s="120" t="s">
        <v>208</v>
      </c>
      <c r="F257" s="20">
        <v>10</v>
      </c>
      <c r="G257" s="20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61">
        <v>257</v>
      </c>
      <c r="C258" s="30">
        <v>44859</v>
      </c>
      <c r="D258" s="31">
        <v>128072</v>
      </c>
      <c r="E258" s="120" t="s">
        <v>123</v>
      </c>
      <c r="F258" s="20">
        <v>10</v>
      </c>
      <c r="G258" s="20">
        <v>108.98399999999999</v>
      </c>
      <c r="H258" s="14">
        <f t="shared" si="42"/>
        <v>1089.8399999999999</v>
      </c>
      <c r="I258" s="15"/>
      <c r="J258" s="12">
        <v>111.747</v>
      </c>
      <c r="K258" s="12">
        <v>109.014</v>
      </c>
      <c r="L258" s="12">
        <v>10</v>
      </c>
      <c r="M258" s="11">
        <f t="shared" si="49"/>
        <v>1117.47</v>
      </c>
      <c r="N258" s="24">
        <f t="shared" si="50"/>
        <v>2.5070174473003505E-2</v>
      </c>
      <c r="O258" s="11">
        <f t="shared" si="51"/>
        <v>27.330000000000041</v>
      </c>
      <c r="P258" s="24">
        <f t="shared" si="52"/>
        <v>5.1444667185500661E-3</v>
      </c>
      <c r="Q258" s="84"/>
      <c r="S258" s="25"/>
    </row>
    <row r="259" spans="2:19" x14ac:dyDescent="0.2">
      <c r="B259" s="161">
        <v>258</v>
      </c>
      <c r="C259" s="30">
        <v>44860</v>
      </c>
      <c r="D259" s="31">
        <v>128114</v>
      </c>
      <c r="E259" s="120" t="s">
        <v>73</v>
      </c>
      <c r="F259" s="20">
        <v>10</v>
      </c>
      <c r="G259" s="20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61">
        <v>259</v>
      </c>
      <c r="C260" s="30">
        <v>44861</v>
      </c>
      <c r="D260" s="31">
        <v>128114</v>
      </c>
      <c r="E260" s="120" t="s">
        <v>73</v>
      </c>
      <c r="F260" s="20">
        <v>10</v>
      </c>
      <c r="G260" s="20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6">
        <v>260</v>
      </c>
      <c r="C261" s="30">
        <v>44862</v>
      </c>
      <c r="D261" s="31">
        <v>128114</v>
      </c>
      <c r="E261" s="120" t="s">
        <v>73</v>
      </c>
      <c r="F261" s="20">
        <v>10</v>
      </c>
      <c r="G261" s="20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6">
        <v>261</v>
      </c>
      <c r="C262" s="30">
        <v>44862</v>
      </c>
      <c r="D262" s="31">
        <v>127061</v>
      </c>
      <c r="E262" s="120" t="s">
        <v>210</v>
      </c>
      <c r="F262" s="20">
        <v>10</v>
      </c>
      <c r="G262" s="20">
        <v>108.011</v>
      </c>
      <c r="H262" s="14">
        <f t="shared" si="42"/>
        <v>1080.1099999999999</v>
      </c>
      <c r="I262" s="15"/>
      <c r="J262" s="12">
        <v>111.13800000000001</v>
      </c>
      <c r="K262" s="12">
        <v>108.041</v>
      </c>
      <c r="L262" s="12">
        <v>10</v>
      </c>
      <c r="M262" s="11">
        <f t="shared" si="49"/>
        <v>1111.3800000000001</v>
      </c>
      <c r="N262" s="24">
        <f t="shared" si="50"/>
        <v>2.8665043825955042E-2</v>
      </c>
      <c r="O262" s="11">
        <f t="shared" si="51"/>
        <v>30.970000000000084</v>
      </c>
      <c r="P262" s="24">
        <f t="shared" si="52"/>
        <v>5.1164303486108554E-3</v>
      </c>
      <c r="Q262" s="84"/>
      <c r="S262" s="25"/>
    </row>
    <row r="263" spans="2:19" x14ac:dyDescent="0.2">
      <c r="B263" s="134">
        <v>262</v>
      </c>
      <c r="C263" s="30">
        <v>44865</v>
      </c>
      <c r="D263" s="31">
        <v>128114</v>
      </c>
      <c r="E263" s="120" t="s">
        <v>73</v>
      </c>
      <c r="F263" s="20">
        <v>10</v>
      </c>
      <c r="G263" s="20">
        <v>89.111000000000004</v>
      </c>
      <c r="H263" s="14">
        <f t="shared" si="42"/>
        <v>891.11</v>
      </c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34">
        <v>263</v>
      </c>
      <c r="C264" s="30">
        <v>44866</v>
      </c>
      <c r="D264" s="31">
        <v>127022</v>
      </c>
      <c r="E264" s="120" t="s">
        <v>212</v>
      </c>
      <c r="F264" s="20">
        <v>10</v>
      </c>
      <c r="G264" s="20">
        <v>105.502</v>
      </c>
      <c r="H264" s="14">
        <f t="shared" si="42"/>
        <v>1055.02</v>
      </c>
      <c r="I264" s="15"/>
      <c r="J264" s="12">
        <v>109.8</v>
      </c>
      <c r="K264" s="12">
        <v>105.532</v>
      </c>
      <c r="L264" s="12">
        <v>10</v>
      </c>
      <c r="M264" s="11">
        <f t="shared" si="49"/>
        <v>1098</v>
      </c>
      <c r="N264" s="24">
        <f t="shared" si="50"/>
        <v>4.0442709320395717E-2</v>
      </c>
      <c r="O264" s="11">
        <f t="shared" si="51"/>
        <v>42.680000000000007</v>
      </c>
      <c r="P264" s="24">
        <f t="shared" si="52"/>
        <v>5.054833200862638E-3</v>
      </c>
      <c r="Q264" s="84"/>
      <c r="S264" s="25"/>
    </row>
    <row r="265" spans="2:19" x14ac:dyDescent="0.2">
      <c r="B265" s="134">
        <v>264</v>
      </c>
      <c r="C265" s="30">
        <v>44868</v>
      </c>
      <c r="D265" s="31">
        <v>127025</v>
      </c>
      <c r="E265" s="120" t="s">
        <v>199</v>
      </c>
      <c r="F265" s="20">
        <v>10</v>
      </c>
      <c r="G265" s="20">
        <v>105.502</v>
      </c>
      <c r="H265" s="14">
        <f t="shared" si="42"/>
        <v>1055.02</v>
      </c>
      <c r="I265" s="15"/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34">
        <v>265</v>
      </c>
      <c r="C266" s="30">
        <v>44869</v>
      </c>
      <c r="D266" s="31">
        <v>113043</v>
      </c>
      <c r="E266" s="120" t="s">
        <v>144</v>
      </c>
      <c r="F266" s="20">
        <v>10</v>
      </c>
      <c r="G266" s="20">
        <v>104.989</v>
      </c>
      <c r="H266" s="14">
        <f t="shared" si="42"/>
        <v>1049.8900000000001</v>
      </c>
      <c r="I266" s="15"/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34">
        <v>266</v>
      </c>
      <c r="C267" s="30"/>
      <c r="D267" s="31">
        <v>0</v>
      </c>
      <c r="E267" s="120"/>
      <c r="F267" s="20"/>
      <c r="G267" s="20"/>
      <c r="H267" s="14"/>
      <c r="I267" s="15"/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4">
        <v>267</v>
      </c>
      <c r="C268" s="30"/>
      <c r="D268" s="31">
        <v>0</v>
      </c>
      <c r="E268" s="120"/>
      <c r="F268" s="20"/>
      <c r="G268" s="20"/>
      <c r="H268" s="14"/>
      <c r="I268" s="15"/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4">
        <v>268</v>
      </c>
      <c r="C269" s="30"/>
      <c r="D269" s="31">
        <v>0</v>
      </c>
      <c r="E269" s="120"/>
      <c r="F269" s="20"/>
      <c r="G269" s="20"/>
      <c r="H269" s="14"/>
      <c r="I269" s="15"/>
      <c r="J269" s="12"/>
      <c r="K269" s="12"/>
      <c r="L269" s="12"/>
      <c r="M269" s="11"/>
      <c r="N269" s="24"/>
      <c r="O269" s="11"/>
      <c r="P269" s="24"/>
      <c r="Q269" s="84"/>
      <c r="S269" s="25"/>
    </row>
    <row r="270" spans="2:19" x14ac:dyDescent="0.2">
      <c r="B270" s="114">
        <v>269</v>
      </c>
      <c r="C270" s="30"/>
      <c r="D270" s="31">
        <v>0</v>
      </c>
      <c r="E270" s="120"/>
      <c r="F270" s="20"/>
      <c r="G270" s="20"/>
      <c r="H270" s="14"/>
      <c r="I270" s="15"/>
      <c r="J270" s="12"/>
      <c r="K270" s="12"/>
      <c r="L270" s="12"/>
      <c r="M270" s="11"/>
      <c r="N270" s="24"/>
      <c r="O270" s="11"/>
      <c r="P270" s="24"/>
      <c r="Q270" s="84"/>
      <c r="S270" s="25"/>
    </row>
    <row r="271" spans="2:19" x14ac:dyDescent="0.2">
      <c r="B271" s="114">
        <v>270</v>
      </c>
      <c r="C271" s="30"/>
      <c r="D271" s="31">
        <v>0</v>
      </c>
      <c r="E271" s="120"/>
      <c r="F271" s="20"/>
      <c r="G271" s="20"/>
      <c r="H271" s="14"/>
      <c r="I271" s="15"/>
      <c r="J271" s="12"/>
      <c r="K271" s="12"/>
      <c r="L271" s="12"/>
      <c r="M271" s="11"/>
      <c r="N271" s="24"/>
      <c r="O271" s="11"/>
      <c r="P271" s="24"/>
      <c r="Q271" s="84"/>
      <c r="S271" s="25"/>
    </row>
    <row r="272" spans="2:19" x14ac:dyDescent="0.2">
      <c r="B272" s="114"/>
      <c r="C272" s="30"/>
      <c r="D272" s="31">
        <v>0</v>
      </c>
      <c r="E272" s="120"/>
      <c r="F272" s="20"/>
      <c r="G272" s="20"/>
      <c r="H272" s="14"/>
      <c r="I272" s="15"/>
      <c r="J272" s="12"/>
      <c r="K272" s="12"/>
      <c r="L272" s="12"/>
      <c r="M272" s="11"/>
      <c r="N272" s="24"/>
      <c r="O272" s="11"/>
      <c r="P272" s="24"/>
      <c r="Q272" s="84"/>
      <c r="S272" s="25"/>
    </row>
    <row r="273" spans="2:19" x14ac:dyDescent="0.2">
      <c r="B273" s="114"/>
      <c r="C273" s="30"/>
      <c r="D273" s="31">
        <v>0</v>
      </c>
      <c r="E273" s="120"/>
      <c r="F273" s="20"/>
      <c r="G273" s="20"/>
      <c r="H273" s="14"/>
      <c r="I273" s="15"/>
      <c r="J273" s="12"/>
      <c r="K273" s="12"/>
      <c r="L273" s="12"/>
      <c r="M273" s="11"/>
      <c r="N273" s="24"/>
      <c r="O273" s="11"/>
      <c r="P273" s="24"/>
      <c r="Q273" s="84"/>
      <c r="S273" s="25"/>
    </row>
    <row r="274" spans="2:19" x14ac:dyDescent="0.2">
      <c r="B274" s="114"/>
      <c r="C274" s="30"/>
      <c r="D274" s="31">
        <v>0</v>
      </c>
      <c r="E274" s="120"/>
      <c r="F274" s="20"/>
      <c r="G274" s="20"/>
      <c r="H274" s="14"/>
      <c r="I274" s="15"/>
      <c r="J274" s="12"/>
      <c r="K274" s="12"/>
      <c r="L274" s="12"/>
      <c r="M274" s="11"/>
      <c r="N274" s="24"/>
      <c r="O274" s="11"/>
      <c r="P274" s="24"/>
      <c r="Q274" s="84"/>
      <c r="S274" s="25"/>
    </row>
    <row r="275" spans="2:19" x14ac:dyDescent="0.2">
      <c r="B275" s="114"/>
      <c r="C275" s="30"/>
      <c r="D275" s="31">
        <v>0</v>
      </c>
      <c r="E275" s="120"/>
      <c r="F275" s="20"/>
      <c r="G275" s="20"/>
      <c r="H275" s="14"/>
      <c r="I275" s="15"/>
      <c r="J275" s="12"/>
      <c r="K275" s="12"/>
      <c r="L275" s="12"/>
      <c r="M275" s="11"/>
      <c r="N275" s="24"/>
      <c r="O275" s="11"/>
      <c r="P275" s="24"/>
      <c r="Q275" s="84"/>
      <c r="S275" s="25"/>
    </row>
    <row r="276" spans="2:19" x14ac:dyDescent="0.2">
      <c r="B276" s="114"/>
      <c r="C276" s="30"/>
      <c r="D276" s="31">
        <v>0</v>
      </c>
      <c r="E276" s="120"/>
      <c r="F276" s="20"/>
      <c r="G276" s="20"/>
      <c r="H276" s="14"/>
      <c r="I276" s="15"/>
      <c r="J276" s="12"/>
      <c r="K276" s="12"/>
      <c r="L276" s="12"/>
      <c r="M276" s="11"/>
      <c r="N276" s="24"/>
      <c r="O276" s="11"/>
      <c r="P276" s="24"/>
      <c r="Q276" s="84"/>
      <c r="S276" s="25"/>
    </row>
    <row r="277" spans="2:19" x14ac:dyDescent="0.2">
      <c r="B277" s="114"/>
      <c r="C277" s="30"/>
      <c r="D277" s="31">
        <v>0</v>
      </c>
      <c r="E277" s="120"/>
      <c r="F277" s="20"/>
      <c r="G277" s="20"/>
      <c r="H277" s="14"/>
      <c r="I277" s="15"/>
      <c r="J277" s="12"/>
      <c r="K277" s="12"/>
      <c r="L277" s="12"/>
      <c r="M277" s="11"/>
      <c r="N277" s="24"/>
      <c r="O277" s="11"/>
      <c r="P277" s="24"/>
      <c r="Q277" s="84"/>
      <c r="S277" s="25"/>
    </row>
    <row r="278" spans="2:19" x14ac:dyDescent="0.2">
      <c r="B278" s="114"/>
      <c r="C278" s="30"/>
      <c r="D278" s="31"/>
      <c r="E278" s="120"/>
      <c r="F278" s="20"/>
      <c r="G278" s="20"/>
      <c r="H278" s="14"/>
      <c r="I278" s="15"/>
      <c r="J278" s="12"/>
      <c r="K278" s="12"/>
      <c r="L278" s="12"/>
      <c r="M278" s="11"/>
      <c r="N278" s="24"/>
      <c r="O278" s="11"/>
      <c r="P278" s="24"/>
      <c r="Q278" s="84"/>
      <c r="S278" s="25"/>
    </row>
    <row r="279" spans="2:19" x14ac:dyDescent="0.2">
      <c r="B279" s="114"/>
      <c r="C279" s="30"/>
      <c r="D279" s="31"/>
      <c r="E279" s="120"/>
      <c r="F279" s="20"/>
      <c r="G279" s="20"/>
      <c r="H279" s="14"/>
      <c r="I279" s="15"/>
      <c r="J279" s="12"/>
      <c r="K279" s="12"/>
      <c r="L279" s="12"/>
      <c r="M279" s="11"/>
      <c r="N279" s="24"/>
      <c r="O279" s="11"/>
      <c r="P279" s="24"/>
      <c r="Q279" s="84"/>
      <c r="S279" s="25"/>
    </row>
    <row r="280" spans="2:19" x14ac:dyDescent="0.2">
      <c r="B280" s="114"/>
      <c r="C280" s="30"/>
      <c r="D280" s="31"/>
      <c r="E280" s="120"/>
      <c r="F280" s="20"/>
      <c r="G280" s="20"/>
      <c r="H280" s="14"/>
      <c r="I280" s="15"/>
      <c r="J280" s="12"/>
      <c r="K280" s="12"/>
      <c r="L280" s="12"/>
      <c r="M280" s="11"/>
      <c r="N280" s="24"/>
      <c r="O280" s="11"/>
      <c r="P280" s="24"/>
      <c r="Q280" s="84"/>
      <c r="S280" s="25"/>
    </row>
    <row r="281" spans="2:19" x14ac:dyDescent="0.2">
      <c r="B281" s="114"/>
      <c r="C281" s="30"/>
      <c r="D281" s="31"/>
      <c r="E281" s="120"/>
      <c r="F281" s="20"/>
      <c r="G281" s="20"/>
      <c r="H281" s="14"/>
      <c r="I281" s="15"/>
      <c r="J281" s="12"/>
      <c r="K281" s="12"/>
      <c r="L281" s="12"/>
      <c r="M281" s="11"/>
      <c r="N281" s="24"/>
      <c r="O281" s="11"/>
      <c r="P281" s="24"/>
      <c r="Q281" s="84"/>
      <c r="S281" s="25"/>
    </row>
    <row r="282" spans="2:19" x14ac:dyDescent="0.2">
      <c r="B282" s="114"/>
      <c r="C282" s="30"/>
      <c r="D282" s="31"/>
      <c r="E282" s="120"/>
      <c r="F282" s="20"/>
      <c r="G282" s="20"/>
      <c r="H282" s="14"/>
      <c r="I282" s="15"/>
      <c r="J282" s="12"/>
      <c r="K282" s="12"/>
      <c r="L282" s="12"/>
      <c r="M282" s="11"/>
      <c r="N282" s="24"/>
      <c r="O282" s="11"/>
      <c r="P282" s="24"/>
      <c r="Q282" s="84"/>
      <c r="S282" s="25"/>
    </row>
    <row r="283" spans="2:19" x14ac:dyDescent="0.2">
      <c r="B283" s="114"/>
      <c r="C283" s="30"/>
      <c r="D283" s="31"/>
      <c r="E283" s="120"/>
      <c r="F283" s="20"/>
      <c r="G283" s="20"/>
      <c r="H283" s="14"/>
      <c r="I283" s="15"/>
      <c r="J283" s="12"/>
      <c r="K283" s="12"/>
      <c r="L283" s="12"/>
      <c r="M283" s="11"/>
      <c r="N283" s="24"/>
      <c r="O283" s="11"/>
      <c r="P283" s="24"/>
      <c r="Q283" s="84"/>
      <c r="S283" s="25"/>
    </row>
    <row r="284" spans="2:19" x14ac:dyDescent="0.2">
      <c r="B284" s="114"/>
      <c r="C284" s="30"/>
      <c r="D284" s="31"/>
      <c r="E284" s="120"/>
      <c r="F284" s="20"/>
      <c r="G284" s="20"/>
      <c r="H284" s="14"/>
      <c r="I284" s="15"/>
      <c r="J284" s="12"/>
      <c r="K284" s="12"/>
      <c r="L284" s="12"/>
      <c r="M284" s="11"/>
      <c r="N284" s="24"/>
      <c r="O284" s="11"/>
      <c r="P284" s="24"/>
      <c r="Q284" s="84"/>
      <c r="S284" s="25"/>
    </row>
    <row r="285" spans="2:19" x14ac:dyDescent="0.2">
      <c r="B285" s="114"/>
      <c r="C285" s="30"/>
      <c r="D285" s="31"/>
      <c r="E285" s="120"/>
      <c r="F285" s="20"/>
      <c r="G285" s="20"/>
      <c r="H285" s="14"/>
      <c r="I285" s="15"/>
      <c r="J285" s="12"/>
      <c r="K285" s="12"/>
      <c r="L285" s="12"/>
      <c r="M285" s="11"/>
      <c r="N285" s="24"/>
      <c r="O285" s="11"/>
      <c r="P285" s="24"/>
      <c r="Q285" s="84"/>
      <c r="S285" s="25"/>
    </row>
    <row r="286" spans="2:19" x14ac:dyDescent="0.2">
      <c r="B286" s="114"/>
      <c r="C286" s="30"/>
      <c r="D286" s="31"/>
      <c r="E286" s="120"/>
      <c r="F286" s="20"/>
      <c r="G286" s="20"/>
      <c r="H286" s="14"/>
      <c r="I286" s="15"/>
      <c r="J286" s="12"/>
      <c r="K286" s="12"/>
      <c r="L286" s="12"/>
      <c r="M286" s="11"/>
      <c r="N286" s="24"/>
      <c r="O286" s="11"/>
      <c r="P286" s="24"/>
      <c r="Q286" s="84"/>
      <c r="S286" s="25"/>
    </row>
    <row r="287" spans="2:19" x14ac:dyDescent="0.2">
      <c r="B287" s="114"/>
      <c r="C287" s="30"/>
      <c r="D287" s="31"/>
      <c r="E287" s="120"/>
      <c r="F287" s="20"/>
      <c r="G287" s="20"/>
      <c r="H287" s="14"/>
      <c r="I287" s="15"/>
      <c r="J287" s="12"/>
      <c r="K287" s="12"/>
      <c r="L287" s="12"/>
      <c r="M287" s="11"/>
      <c r="N287" s="24"/>
      <c r="O287" s="11"/>
      <c r="P287" s="24"/>
      <c r="Q287" s="84"/>
      <c r="S287" s="25"/>
    </row>
    <row r="288" spans="2:19" x14ac:dyDescent="0.2">
      <c r="B288" s="114"/>
      <c r="C288" s="30"/>
      <c r="D288" s="31"/>
      <c r="E288" s="120"/>
      <c r="F288" s="20"/>
      <c r="G288" s="20"/>
      <c r="H288" s="14"/>
      <c r="I288" s="15"/>
      <c r="J288" s="12"/>
      <c r="K288" s="12"/>
      <c r="L288" s="12"/>
      <c r="M288" s="11"/>
      <c r="N288" s="24"/>
      <c r="O288" s="11"/>
      <c r="P288" s="24"/>
      <c r="Q288" s="84"/>
      <c r="S288" s="25"/>
    </row>
    <row r="289" spans="2:19" x14ac:dyDescent="0.2">
      <c r="B289" s="114"/>
      <c r="C289" s="30"/>
      <c r="D289" s="31"/>
      <c r="E289" s="120"/>
      <c r="F289" s="20"/>
      <c r="G289" s="20"/>
      <c r="H289" s="14"/>
      <c r="I289" s="15"/>
      <c r="J289" s="12"/>
      <c r="K289" s="12"/>
      <c r="L289" s="12"/>
      <c r="M289" s="11"/>
      <c r="N289" s="24"/>
      <c r="O289" s="11"/>
      <c r="P289" s="24"/>
      <c r="Q289" s="84"/>
      <c r="S289" s="25"/>
    </row>
    <row r="290" spans="2:19" x14ac:dyDescent="0.2">
      <c r="B290" s="114"/>
      <c r="C290" s="30"/>
      <c r="D290" s="31"/>
      <c r="E290" s="120"/>
      <c r="F290" s="20"/>
      <c r="G290" s="20"/>
      <c r="H290" s="14"/>
      <c r="I290" s="15"/>
      <c r="J290" s="12"/>
      <c r="K290" s="12"/>
      <c r="L290" s="12"/>
      <c r="M290" s="11"/>
      <c r="N290" s="24"/>
      <c r="O290" s="11"/>
      <c r="P290" s="24"/>
      <c r="Q290" s="84"/>
      <c r="S290" s="25"/>
    </row>
    <row r="291" spans="2:19" x14ac:dyDescent="0.2">
      <c r="B291" s="114"/>
      <c r="C291" s="30"/>
      <c r="D291" s="31"/>
      <c r="E291" s="120"/>
      <c r="F291" s="20"/>
      <c r="G291" s="20"/>
      <c r="H291" s="14"/>
      <c r="I291" s="15"/>
      <c r="J291" s="12"/>
      <c r="K291" s="12"/>
      <c r="L291" s="12"/>
      <c r="M291" s="11"/>
      <c r="N291" s="24"/>
      <c r="O291" s="11"/>
      <c r="P291" s="24"/>
      <c r="Q291" s="84"/>
      <c r="S291" s="25"/>
    </row>
    <row r="292" spans="2:19" x14ac:dyDescent="0.2">
      <c r="B292" s="114"/>
      <c r="C292" s="30"/>
      <c r="D292" s="31"/>
      <c r="E292" s="120"/>
      <c r="F292" s="20"/>
      <c r="G292" s="20"/>
      <c r="H292" s="14"/>
      <c r="I292" s="15"/>
      <c r="J292" s="12"/>
      <c r="K292" s="12"/>
      <c r="L292" s="12"/>
      <c r="M292" s="11"/>
      <c r="N292" s="24"/>
      <c r="O292" s="11"/>
      <c r="P292" s="24"/>
      <c r="Q292" s="84"/>
      <c r="S292" s="25"/>
    </row>
    <row r="293" spans="2:19" x14ac:dyDescent="0.2">
      <c r="B293" s="114"/>
      <c r="C293" s="30"/>
      <c r="D293" s="31"/>
      <c r="E293" s="120"/>
      <c r="F293" s="20"/>
      <c r="G293" s="20"/>
      <c r="H293" s="14"/>
      <c r="I293" s="15"/>
      <c r="J293" s="12"/>
      <c r="K293" s="12"/>
      <c r="L293" s="12"/>
      <c r="M293" s="11"/>
      <c r="N293" s="24"/>
      <c r="O293" s="11"/>
      <c r="P293" s="24"/>
      <c r="Q293" s="84"/>
      <c r="S293" s="25"/>
    </row>
    <row r="294" spans="2:19" x14ac:dyDescent="0.2">
      <c r="B294" s="114"/>
      <c r="C294" s="30"/>
      <c r="D294" s="31"/>
      <c r="E294" s="120"/>
      <c r="F294" s="20"/>
      <c r="G294" s="20"/>
      <c r="H294" s="14"/>
      <c r="I294" s="15"/>
      <c r="J294" s="12"/>
      <c r="K294" s="12"/>
      <c r="L294" s="12"/>
      <c r="M294" s="11"/>
      <c r="N294" s="24"/>
      <c r="O294" s="11"/>
      <c r="P294" s="24"/>
      <c r="Q294" s="84"/>
      <c r="S294" s="25"/>
    </row>
    <row r="295" spans="2:19" x14ac:dyDescent="0.2">
      <c r="B295" s="114"/>
      <c r="C295" s="30"/>
      <c r="D295" s="31"/>
      <c r="E295" s="120"/>
      <c r="F295" s="20"/>
      <c r="G295" s="20"/>
      <c r="H295" s="14"/>
      <c r="I295" s="15"/>
      <c r="J295" s="12"/>
      <c r="K295" s="12"/>
      <c r="L295" s="12"/>
      <c r="M295" s="11"/>
      <c r="N295" s="24"/>
      <c r="O295" s="11"/>
      <c r="P295" s="24"/>
      <c r="Q295" s="84"/>
      <c r="S295" s="25"/>
    </row>
    <row r="296" spans="2:19" x14ac:dyDescent="0.2">
      <c r="B296" s="114"/>
      <c r="C296" s="30"/>
      <c r="D296" s="31"/>
      <c r="E296" s="120"/>
      <c r="F296" s="20"/>
      <c r="G296" s="20"/>
      <c r="H296" s="14"/>
      <c r="I296" s="15"/>
      <c r="J296" s="12"/>
      <c r="K296" s="12"/>
      <c r="L296" s="12"/>
      <c r="M296" s="11"/>
      <c r="N296" s="24"/>
      <c r="O296" s="11"/>
      <c r="P296" s="24"/>
      <c r="Q296" s="84"/>
      <c r="S296" s="25"/>
    </row>
    <row r="297" spans="2:19" x14ac:dyDescent="0.2">
      <c r="B297" s="114"/>
      <c r="C297" s="30"/>
      <c r="D297" s="31"/>
      <c r="E297" s="120"/>
      <c r="F297" s="20"/>
      <c r="G297" s="20"/>
      <c r="H297" s="14"/>
      <c r="I297" s="15"/>
      <c r="J297" s="12"/>
      <c r="K297" s="12"/>
      <c r="L297" s="12"/>
      <c r="M297" s="11"/>
      <c r="N297" s="24"/>
      <c r="O297" s="11"/>
      <c r="P297" s="24"/>
      <c r="Q297" s="84"/>
      <c r="S297" s="25"/>
    </row>
    <row r="298" spans="2:19" x14ac:dyDescent="0.2">
      <c r="B298" s="114"/>
      <c r="C298" s="30"/>
      <c r="D298" s="31"/>
      <c r="E298" s="120"/>
      <c r="F298" s="20"/>
      <c r="G298" s="20"/>
      <c r="H298" s="14"/>
      <c r="I298" s="15"/>
      <c r="J298" s="12"/>
      <c r="K298" s="12"/>
      <c r="L298" s="12"/>
      <c r="M298" s="11"/>
      <c r="N298" s="24"/>
      <c r="O298" s="11"/>
      <c r="P298" s="24"/>
      <c r="Q298" s="84"/>
      <c r="S298" s="25"/>
    </row>
    <row r="299" spans="2:19" x14ac:dyDescent="0.2">
      <c r="B299" s="114"/>
      <c r="C299" s="30"/>
      <c r="D299" s="31"/>
      <c r="E299" s="120"/>
      <c r="F299" s="20"/>
      <c r="G299" s="20"/>
      <c r="H299" s="14"/>
      <c r="I299" s="15"/>
      <c r="J299" s="12"/>
      <c r="K299" s="12"/>
      <c r="L299" s="12"/>
      <c r="M299" s="11"/>
      <c r="N299" s="24"/>
      <c r="O299" s="11"/>
      <c r="P299" s="24"/>
      <c r="Q299" s="84"/>
      <c r="S299" s="25"/>
    </row>
    <row r="300" spans="2:19" x14ac:dyDescent="0.2">
      <c r="B300" s="114"/>
      <c r="C300" s="30"/>
      <c r="D300" s="31"/>
      <c r="E300" s="120"/>
      <c r="F300" s="20"/>
      <c r="G300" s="20"/>
      <c r="H300" s="14"/>
      <c r="I300" s="15"/>
      <c r="J300" s="12"/>
      <c r="K300" s="12"/>
      <c r="L300" s="12"/>
      <c r="M300" s="11"/>
      <c r="N300" s="24"/>
      <c r="O300" s="11"/>
      <c r="P300" s="24"/>
      <c r="Q300" s="84"/>
      <c r="S300" s="25"/>
    </row>
    <row r="301" spans="2:19" x14ac:dyDescent="0.2">
      <c r="B301" s="114"/>
      <c r="C301" s="30"/>
      <c r="D301" s="31"/>
      <c r="E301" s="120"/>
      <c r="F301" s="20"/>
      <c r="G301" s="20"/>
      <c r="H301" s="14"/>
      <c r="I301" s="15"/>
      <c r="J301" s="12"/>
      <c r="K301" s="12"/>
      <c r="L301" s="12"/>
      <c r="M301" s="11"/>
      <c r="N301" s="24"/>
      <c r="O301" s="11"/>
      <c r="P301" s="24"/>
      <c r="Q301" s="84"/>
      <c r="S301" s="25"/>
    </row>
    <row r="302" spans="2:19" x14ac:dyDescent="0.2">
      <c r="B302" s="114"/>
      <c r="C302" s="30"/>
      <c r="D302" s="31"/>
      <c r="E302" s="120"/>
      <c r="F302" s="20"/>
      <c r="G302" s="20"/>
      <c r="H302" s="14"/>
      <c r="I302" s="15"/>
      <c r="J302" s="12"/>
      <c r="K302" s="12"/>
      <c r="L302" s="12"/>
      <c r="M302" s="11"/>
      <c r="N302" s="24"/>
      <c r="O302" s="11"/>
      <c r="P302" s="24"/>
      <c r="Q302" s="84"/>
      <c r="S302" s="25"/>
    </row>
    <row r="303" spans="2:19" x14ac:dyDescent="0.2">
      <c r="B303" s="114"/>
      <c r="C303" s="30"/>
      <c r="D303" s="31"/>
      <c r="E303" s="120"/>
      <c r="F303" s="20"/>
      <c r="G303" s="20"/>
      <c r="H303" s="14"/>
      <c r="I303" s="15"/>
      <c r="J303" s="12"/>
      <c r="K303" s="12"/>
      <c r="L303" s="12"/>
      <c r="M303" s="11"/>
      <c r="N303" s="24"/>
      <c r="O303" s="11"/>
      <c r="P303" s="24"/>
      <c r="Q303" s="84"/>
      <c r="S303" s="25"/>
    </row>
    <row r="304" spans="2:19" x14ac:dyDescent="0.2">
      <c r="B304" s="114"/>
      <c r="C304" s="30"/>
      <c r="D304" s="31"/>
      <c r="E304" s="120"/>
      <c r="F304" s="20"/>
      <c r="G304" s="20"/>
      <c r="H304" s="14"/>
      <c r="I304" s="15"/>
      <c r="J304" s="12"/>
      <c r="K304" s="12"/>
      <c r="L304" s="12"/>
      <c r="M304" s="11"/>
      <c r="N304" s="24"/>
      <c r="O304" s="11"/>
      <c r="P304" s="24"/>
      <c r="Q304" s="84"/>
      <c r="S304" s="25"/>
    </row>
    <row r="305" spans="2:19" x14ac:dyDescent="0.2">
      <c r="B305" s="114"/>
      <c r="C305" s="30"/>
      <c r="D305" s="31"/>
      <c r="E305" s="120"/>
      <c r="F305" s="20"/>
      <c r="G305" s="20"/>
      <c r="H305" s="14"/>
      <c r="I305" s="15"/>
      <c r="J305" s="12"/>
      <c r="K305" s="12"/>
      <c r="L305" s="12"/>
      <c r="M305" s="11"/>
      <c r="N305" s="24"/>
      <c r="O305" s="11"/>
      <c r="P305" s="24"/>
      <c r="Q305" s="84"/>
      <c r="S305" s="25"/>
    </row>
    <row r="306" spans="2:19" x14ac:dyDescent="0.2">
      <c r="B306" s="114"/>
      <c r="C306" s="30"/>
      <c r="D306" s="31"/>
      <c r="E306" s="120"/>
      <c r="F306" s="20"/>
      <c r="G306" s="20"/>
      <c r="H306" s="14"/>
      <c r="I306" s="15"/>
      <c r="J306" s="12"/>
      <c r="K306" s="12"/>
      <c r="L306" s="12"/>
      <c r="M306" s="11"/>
      <c r="N306" s="24"/>
      <c r="O306" s="11"/>
      <c r="P306" s="24"/>
      <c r="Q306" s="84"/>
      <c r="S306" s="25"/>
    </row>
    <row r="307" spans="2:19" x14ac:dyDescent="0.2">
      <c r="B307" s="114"/>
      <c r="C307" s="30"/>
      <c r="D307" s="31"/>
      <c r="E307" s="120"/>
      <c r="F307" s="20"/>
      <c r="G307" s="20"/>
      <c r="H307" s="14"/>
      <c r="I307" s="15"/>
      <c r="J307" s="12"/>
      <c r="K307" s="12"/>
      <c r="L307" s="12"/>
      <c r="M307" s="11"/>
      <c r="N307" s="24"/>
      <c r="O307" s="11"/>
      <c r="P307" s="24"/>
      <c r="Q307" s="84"/>
      <c r="S307" s="25"/>
    </row>
    <row r="308" spans="2:19" x14ac:dyDescent="0.2">
      <c r="B308" s="114"/>
      <c r="C308" s="30"/>
      <c r="D308" s="31"/>
      <c r="E308" s="120"/>
      <c r="F308" s="20"/>
      <c r="G308" s="20"/>
      <c r="H308" s="14"/>
      <c r="I308" s="15"/>
      <c r="J308" s="12"/>
      <c r="K308" s="12"/>
      <c r="L308" s="12"/>
      <c r="M308" s="11"/>
      <c r="N308" s="24"/>
      <c r="O308" s="11"/>
      <c r="P308" s="24"/>
      <c r="Q308" s="84"/>
      <c r="S308" s="25"/>
    </row>
    <row r="309" spans="2:19" x14ac:dyDescent="0.2">
      <c r="B309" s="114"/>
      <c r="C309" s="30"/>
      <c r="D309" s="31"/>
      <c r="E309" s="120"/>
      <c r="F309" s="20"/>
      <c r="G309" s="20"/>
      <c r="H309" s="14"/>
      <c r="I309" s="15"/>
      <c r="J309" s="12"/>
      <c r="K309" s="12"/>
      <c r="L309" s="12"/>
      <c r="M309" s="11"/>
      <c r="N309" s="24"/>
      <c r="O309" s="11"/>
      <c r="P309" s="24"/>
      <c r="Q309" s="84"/>
      <c r="S309" s="25"/>
    </row>
    <row r="310" spans="2:19" x14ac:dyDescent="0.2">
      <c r="B310" s="114"/>
      <c r="C310" s="30"/>
      <c r="D310" s="31"/>
      <c r="E310" s="120"/>
      <c r="F310" s="20"/>
      <c r="G310" s="20"/>
      <c r="H310" s="14"/>
      <c r="I310" s="15"/>
      <c r="J310" s="12"/>
      <c r="K310" s="12"/>
      <c r="L310" s="12"/>
      <c r="M310" s="11"/>
      <c r="N310" s="24"/>
      <c r="O310" s="11"/>
      <c r="P310" s="24"/>
      <c r="Q310" s="84"/>
      <c r="S310" s="25"/>
    </row>
    <row r="311" spans="2:19" x14ac:dyDescent="0.2">
      <c r="B311" s="114"/>
      <c r="C311" s="30"/>
      <c r="D311" s="31"/>
      <c r="E311" s="120"/>
      <c r="F311" s="20"/>
      <c r="G311" s="20"/>
      <c r="H311" s="14"/>
      <c r="I311" s="15"/>
      <c r="J311" s="12"/>
      <c r="K311" s="12"/>
      <c r="L311" s="12"/>
      <c r="M311" s="11"/>
      <c r="N311" s="24"/>
      <c r="O311" s="11"/>
      <c r="P311" s="24"/>
      <c r="Q311" s="84"/>
      <c r="S311" s="25"/>
    </row>
    <row r="312" spans="2:19" x14ac:dyDescent="0.2">
      <c r="B312" s="114"/>
      <c r="C312" s="30"/>
      <c r="D312" s="31"/>
      <c r="E312" s="120"/>
      <c r="F312" s="20"/>
      <c r="G312" s="20"/>
      <c r="H312" s="14"/>
      <c r="I312" s="15"/>
      <c r="J312" s="12"/>
      <c r="K312" s="12"/>
      <c r="L312" s="12"/>
      <c r="M312" s="11"/>
      <c r="N312" s="24"/>
      <c r="O312" s="11"/>
      <c r="P312" s="24"/>
      <c r="Q312" s="84"/>
      <c r="S312" s="25"/>
    </row>
    <row r="313" spans="2:19" x14ac:dyDescent="0.2">
      <c r="B313" s="114"/>
      <c r="C313" s="30"/>
      <c r="D313" s="31"/>
      <c r="E313" s="120"/>
      <c r="F313" s="20"/>
      <c r="G313" s="20"/>
      <c r="H313" s="14"/>
      <c r="I313" s="15"/>
      <c r="J313" s="12"/>
      <c r="K313" s="12"/>
      <c r="L313" s="12"/>
      <c r="M313" s="11"/>
      <c r="N313" s="24"/>
      <c r="O313" s="11"/>
      <c r="P313" s="24"/>
      <c r="Q313" s="84"/>
      <c r="S313" s="25"/>
    </row>
    <row r="314" spans="2:19" x14ac:dyDescent="0.2">
      <c r="B314" s="114"/>
      <c r="C314" s="30"/>
      <c r="D314" s="31"/>
      <c r="E314" s="120"/>
      <c r="F314" s="20"/>
      <c r="G314" s="20"/>
      <c r="H314" s="14"/>
      <c r="I314" s="15"/>
      <c r="J314" s="12"/>
      <c r="K314" s="12"/>
      <c r="L314" s="12"/>
      <c r="M314" s="11"/>
      <c r="N314" s="24"/>
      <c r="O314" s="11"/>
      <c r="P314" s="24"/>
      <c r="Q314" s="84"/>
      <c r="S314" s="25"/>
    </row>
    <row r="315" spans="2:19" x14ac:dyDescent="0.2">
      <c r="B315" s="114"/>
      <c r="C315" s="30"/>
      <c r="D315" s="31"/>
      <c r="E315" s="120"/>
      <c r="F315" s="20"/>
      <c r="G315" s="20"/>
      <c r="H315" s="14"/>
      <c r="I315" s="15"/>
      <c r="J315" s="12"/>
      <c r="K315" s="12"/>
      <c r="L315" s="12"/>
      <c r="M315" s="11"/>
      <c r="N315" s="24"/>
      <c r="O315" s="11"/>
      <c r="P315" s="24"/>
      <c r="Q315" s="84"/>
      <c r="S315" s="25"/>
    </row>
    <row r="316" spans="2:19" x14ac:dyDescent="0.2">
      <c r="B316" s="114"/>
      <c r="C316" s="30"/>
      <c r="D316" s="31"/>
      <c r="E316" s="120"/>
      <c r="F316" s="20"/>
      <c r="G316" s="20"/>
      <c r="H316" s="14"/>
      <c r="I316" s="15"/>
      <c r="J316" s="12"/>
      <c r="K316" s="12"/>
      <c r="L316" s="12"/>
      <c r="M316" s="11"/>
      <c r="N316" s="24"/>
      <c r="O316" s="11"/>
      <c r="P316" s="24"/>
      <c r="Q316" s="84"/>
      <c r="S316" s="25"/>
    </row>
    <row r="317" spans="2:19" x14ac:dyDescent="0.2">
      <c r="B317" s="114"/>
      <c r="C317" s="30"/>
      <c r="D317" s="31"/>
      <c r="E317" s="120"/>
      <c r="F317" s="20"/>
      <c r="G317" s="20"/>
      <c r="H317" s="14"/>
      <c r="I317" s="15"/>
      <c r="J317" s="12"/>
      <c r="K317" s="12"/>
      <c r="L317" s="12"/>
      <c r="M317" s="11"/>
      <c r="N317" s="24"/>
      <c r="O317" s="11"/>
      <c r="P317" s="24"/>
      <c r="Q317" s="84"/>
      <c r="S317" s="25"/>
    </row>
    <row r="318" spans="2:19" x14ac:dyDescent="0.2">
      <c r="B318" s="114"/>
      <c r="C318" s="30"/>
      <c r="D318" s="31"/>
      <c r="E318" s="120"/>
      <c r="F318" s="20"/>
      <c r="G318" s="20"/>
      <c r="H318" s="14"/>
      <c r="I318" s="15"/>
      <c r="J318" s="12"/>
      <c r="K318" s="12"/>
      <c r="L318" s="12"/>
      <c r="M318" s="11"/>
      <c r="N318" s="24"/>
      <c r="O318" s="11"/>
      <c r="P318" s="24"/>
      <c r="Q318" s="84"/>
      <c r="S318" s="25"/>
    </row>
    <row r="319" spans="2:19" x14ac:dyDescent="0.2">
      <c r="B319" s="114"/>
      <c r="C319" s="30"/>
      <c r="D319" s="31"/>
      <c r="E319" s="120"/>
      <c r="F319" s="20"/>
      <c r="G319" s="20"/>
      <c r="H319" s="14"/>
      <c r="I319" s="15"/>
      <c r="J319" s="12"/>
      <c r="K319" s="12"/>
      <c r="L319" s="12"/>
      <c r="M319" s="11"/>
      <c r="N319" s="24"/>
      <c r="O319" s="11"/>
      <c r="P319" s="24"/>
      <c r="Q319" s="84"/>
      <c r="S319" s="25"/>
    </row>
    <row r="320" spans="2:19" x14ac:dyDescent="0.2">
      <c r="B320" s="114"/>
      <c r="C320" s="30"/>
      <c r="D320" s="31"/>
      <c r="E320" s="120"/>
      <c r="F320" s="20"/>
      <c r="G320" s="20"/>
      <c r="H320" s="14"/>
      <c r="I320" s="15"/>
      <c r="J320" s="12"/>
      <c r="K320" s="12"/>
      <c r="L320" s="12"/>
      <c r="M320" s="11"/>
      <c r="N320" s="24"/>
      <c r="O320" s="11"/>
      <c r="P320" s="24"/>
      <c r="Q320" s="84"/>
      <c r="S320" s="25"/>
    </row>
    <row r="321" spans="2:19" x14ac:dyDescent="0.2">
      <c r="B321" s="114"/>
      <c r="C321" s="30"/>
      <c r="D321" s="31"/>
      <c r="E321" s="120"/>
      <c r="F321" s="20"/>
      <c r="G321" s="20"/>
      <c r="H321" s="14"/>
      <c r="I321" s="15"/>
      <c r="J321" s="12"/>
      <c r="K321" s="12"/>
      <c r="L321" s="12"/>
      <c r="M321" s="11"/>
      <c r="N321" s="24"/>
      <c r="O321" s="11"/>
      <c r="P321" s="24"/>
      <c r="Q321" s="84"/>
      <c r="S321" s="25"/>
    </row>
    <row r="322" spans="2:19" x14ac:dyDescent="0.2">
      <c r="B322" s="114"/>
      <c r="C322" s="30"/>
      <c r="D322" s="31"/>
      <c r="E322" s="120"/>
      <c r="F322" s="20"/>
      <c r="G322" s="20"/>
      <c r="H322" s="14"/>
      <c r="I322" s="15"/>
      <c r="J322" s="12"/>
      <c r="K322" s="12"/>
      <c r="L322" s="12"/>
      <c r="M322" s="11"/>
      <c r="N322" s="24"/>
      <c r="O322" s="11"/>
      <c r="P322" s="24"/>
      <c r="Q322" s="84"/>
      <c r="S322" s="25"/>
    </row>
    <row r="323" spans="2:19" x14ac:dyDescent="0.2">
      <c r="B323" s="114"/>
      <c r="C323" s="30"/>
      <c r="D323" s="31"/>
      <c r="E323" s="120"/>
      <c r="F323" s="20"/>
      <c r="G323" s="20"/>
      <c r="H323" s="14"/>
      <c r="I323" s="15"/>
      <c r="J323" s="12"/>
      <c r="K323" s="12"/>
      <c r="L323" s="12"/>
      <c r="M323" s="11"/>
      <c r="N323" s="24"/>
      <c r="O323" s="11"/>
      <c r="P323" s="24"/>
      <c r="Q323" s="84"/>
      <c r="S323" s="25"/>
    </row>
    <row r="324" spans="2:19" x14ac:dyDescent="0.2">
      <c r="B324" s="114"/>
      <c r="C324" s="30"/>
      <c r="D324" s="31"/>
      <c r="E324" s="120"/>
      <c r="F324" s="20"/>
      <c r="G324" s="20"/>
      <c r="H324" s="14"/>
      <c r="I324" s="15"/>
      <c r="J324" s="12"/>
      <c r="K324" s="12"/>
      <c r="L324" s="12"/>
      <c r="M324" s="11"/>
      <c r="N324" s="24"/>
      <c r="O324" s="11"/>
      <c r="P324" s="24"/>
      <c r="Q324" s="84"/>
      <c r="S324" s="25"/>
    </row>
    <row r="325" spans="2:19" x14ac:dyDescent="0.2">
      <c r="B325" s="114"/>
      <c r="C325" s="30"/>
      <c r="D325" s="31"/>
      <c r="E325" s="120"/>
      <c r="F325" s="20"/>
      <c r="G325" s="20"/>
      <c r="H325" s="14"/>
      <c r="I325" s="15"/>
      <c r="J325" s="12"/>
      <c r="K325" s="12"/>
      <c r="L325" s="12"/>
      <c r="M325" s="11"/>
      <c r="N325" s="24"/>
      <c r="O325" s="11"/>
      <c r="P325" s="24"/>
      <c r="Q325" s="84"/>
      <c r="S325" s="25"/>
    </row>
    <row r="326" spans="2:19" x14ac:dyDescent="0.2">
      <c r="B326" s="114"/>
      <c r="C326" s="30"/>
      <c r="D326" s="31"/>
      <c r="E326" s="120"/>
      <c r="F326" s="20"/>
      <c r="G326" s="20"/>
      <c r="H326" s="14"/>
      <c r="I326" s="15"/>
      <c r="J326" s="12"/>
      <c r="K326" s="12"/>
      <c r="L326" s="12"/>
      <c r="M326" s="11"/>
      <c r="N326" s="24"/>
      <c r="O326" s="11"/>
      <c r="P326" s="24"/>
      <c r="Q326" s="84"/>
      <c r="S326" s="25"/>
    </row>
    <row r="327" spans="2:19" x14ac:dyDescent="0.2">
      <c r="B327" s="114"/>
      <c r="C327" s="30"/>
      <c r="D327" s="31"/>
      <c r="E327" s="120"/>
      <c r="F327" s="20"/>
      <c r="G327" s="20"/>
      <c r="H327" s="14"/>
      <c r="I327" s="15"/>
      <c r="J327" s="12"/>
      <c r="K327" s="12"/>
      <c r="L327" s="12"/>
      <c r="M327" s="11"/>
      <c r="N327" s="24"/>
      <c r="O327" s="11"/>
      <c r="P327" s="24"/>
      <c r="Q327" s="84"/>
      <c r="S327" s="25"/>
    </row>
    <row r="328" spans="2:19" x14ac:dyDescent="0.2">
      <c r="B328" s="114"/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/>
      <c r="N328" s="24"/>
      <c r="O328" s="11"/>
      <c r="P328" s="24"/>
      <c r="Q328" s="84"/>
      <c r="S328" s="25"/>
    </row>
    <row r="329" spans="2:19" x14ac:dyDescent="0.2">
      <c r="B329" s="114"/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/>
      <c r="N329" s="24"/>
      <c r="O329" s="11"/>
      <c r="P329" s="24"/>
      <c r="Q329" s="84"/>
      <c r="S329" s="25"/>
    </row>
    <row r="330" spans="2:19" x14ac:dyDescent="0.2">
      <c r="B330" s="114"/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/>
      <c r="N330" s="24"/>
      <c r="O330" s="11"/>
      <c r="P330" s="24"/>
      <c r="Q330" s="84"/>
      <c r="S330" s="25"/>
    </row>
    <row r="331" spans="2:19" x14ac:dyDescent="0.2">
      <c r="B331" s="114"/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/>
      <c r="N331" s="24"/>
      <c r="O331" s="11"/>
      <c r="P331" s="24"/>
      <c r="Q331" s="84"/>
      <c r="S331" s="25"/>
    </row>
    <row r="332" spans="2:19" x14ac:dyDescent="0.2">
      <c r="B332" s="114"/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/>
      <c r="N332" s="24"/>
      <c r="O332" s="11"/>
      <c r="P332" s="24"/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/>
      <c r="N333" s="24"/>
      <c r="O333" s="11"/>
      <c r="P333" s="24"/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/>
      <c r="N334" s="24"/>
      <c r="O334" s="11"/>
      <c r="P334" s="24"/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/>
      <c r="N335" s="24"/>
      <c r="O335" s="11"/>
      <c r="P335" s="24"/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/>
      <c r="N336" s="24"/>
      <c r="O336" s="11"/>
      <c r="P336" s="24"/>
      <c r="Q336" s="84"/>
      <c r="S336" s="25"/>
    </row>
    <row r="337" spans="1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/>
      <c r="N337" s="24"/>
      <c r="O337" s="11"/>
      <c r="P337" s="24"/>
      <c r="Q337" s="84"/>
      <c r="S337" s="25"/>
    </row>
    <row r="338" spans="1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/>
      <c r="N338" s="24"/>
      <c r="O338" s="11"/>
      <c r="P338" s="24"/>
      <c r="Q338" s="84"/>
      <c r="S338" s="25"/>
    </row>
    <row r="339" spans="1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/>
      <c r="N339" s="24"/>
      <c r="O339" s="11"/>
      <c r="P339" s="24"/>
      <c r="Q339" s="84"/>
      <c r="S339" s="25"/>
    </row>
    <row r="340" spans="1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/>
      <c r="N340" s="24"/>
      <c r="O340" s="11"/>
      <c r="P340" s="24"/>
      <c r="Q340" s="84"/>
      <c r="S340" s="25"/>
    </row>
    <row r="341" spans="1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/>
      <c r="N341" s="24"/>
      <c r="O341" s="11"/>
      <c r="P341" s="24"/>
      <c r="Q341" s="84"/>
      <c r="S341" s="25"/>
    </row>
    <row r="342" spans="1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/>
      <c r="N342" s="24"/>
      <c r="O342" s="11"/>
      <c r="P342" s="24"/>
      <c r="Q342" s="84"/>
      <c r="S342" s="25"/>
    </row>
    <row r="343" spans="1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/>
      <c r="N343" s="24"/>
      <c r="O343" s="11"/>
      <c r="P343" s="24"/>
      <c r="Q343" s="84"/>
      <c r="S343" s="25"/>
    </row>
    <row r="344" spans="1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/>
      <c r="N344" s="24"/>
      <c r="O344" s="11"/>
      <c r="P344" s="24"/>
      <c r="Q344" s="84"/>
      <c r="S344" s="25"/>
    </row>
    <row r="345" spans="1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/>
      <c r="N345" s="24"/>
      <c r="O345" s="11"/>
      <c r="P345" s="24"/>
      <c r="Q345" s="84"/>
      <c r="S345" s="25"/>
    </row>
    <row r="346" spans="1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/>
      <c r="N346" s="24"/>
      <c r="O346" s="11"/>
      <c r="P346" s="24"/>
      <c r="Q346" s="84"/>
      <c r="S346" s="25"/>
    </row>
    <row r="347" spans="1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/>
      <c r="N347" s="24"/>
      <c r="O347" s="11"/>
      <c r="P347" s="24"/>
      <c r="Q347" s="84"/>
      <c r="S347" s="25"/>
    </row>
    <row r="348" spans="1:19" ht="13.5" customHeight="1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1:19" x14ac:dyDescent="0.2">
      <c r="A349" s="7"/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1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</row>
    <row r="351" spans="1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</row>
    <row r="352" spans="1:19" x14ac:dyDescent="0.2">
      <c r="B352" s="114"/>
      <c r="C352" s="30"/>
      <c r="D352" s="31">
        <v>0</v>
      </c>
      <c r="E352" s="120"/>
      <c r="F352" s="20">
        <f>SUM(F3:F351)</f>
        <v>2060</v>
      </c>
      <c r="G352" s="20"/>
      <c r="H352" s="14">
        <f>SUM(H3:H351)</f>
        <v>204479.15999999992</v>
      </c>
      <c r="I352" s="15"/>
      <c r="J352" s="12">
        <v>5555</v>
      </c>
      <c r="K352" s="12"/>
      <c r="L352" s="12">
        <f>SUM(L3:L351)</f>
        <v>2050</v>
      </c>
      <c r="M352" s="11">
        <f>SUM(M3:M351)</f>
        <v>217217.84999999992</v>
      </c>
      <c r="N352" s="24">
        <f>O352/M352</f>
        <v>4.2704639604894339E-2</v>
      </c>
      <c r="O352" s="11">
        <f>SUM(O3:O351)</f>
        <v>9276.2099999999937</v>
      </c>
      <c r="P352" s="24"/>
      <c r="Q352" s="84"/>
    </row>
    <row r="353" spans="3:17" x14ac:dyDescent="0.2">
      <c r="C353" s="26"/>
      <c r="Q353" s="84"/>
    </row>
    <row r="354" spans="3:17" x14ac:dyDescent="0.2">
      <c r="C354" s="26"/>
      <c r="Q354" s="84"/>
    </row>
    <row r="355" spans="3:17" x14ac:dyDescent="0.2">
      <c r="C355" s="26"/>
      <c r="Q355" s="84"/>
    </row>
    <row r="356" spans="3:17" x14ac:dyDescent="0.2">
      <c r="C356" s="26"/>
      <c r="Q356" s="84"/>
    </row>
    <row r="357" spans="3:17" x14ac:dyDescent="0.2">
      <c r="C357" s="26"/>
      <c r="Q357" s="84"/>
    </row>
    <row r="358" spans="3:17" x14ac:dyDescent="0.2">
      <c r="C358" s="26"/>
      <c r="Q358" s="84"/>
    </row>
    <row r="359" spans="3:17" x14ac:dyDescent="0.2">
      <c r="C359" s="26"/>
      <c r="Q359" s="84"/>
    </row>
    <row r="360" spans="3:17" x14ac:dyDescent="0.2">
      <c r="C360" s="26"/>
    </row>
    <row r="361" spans="3:17" x14ac:dyDescent="0.2">
      <c r="C361" s="26"/>
    </row>
    <row r="362" spans="3:17" x14ac:dyDescent="0.2">
      <c r="C362" s="26"/>
    </row>
    <row r="363" spans="3:17" x14ac:dyDescent="0.2">
      <c r="C363" s="26"/>
    </row>
    <row r="364" spans="3:17" x14ac:dyDescent="0.2">
      <c r="C364" s="26"/>
    </row>
    <row r="365" spans="3:17" x14ac:dyDescent="0.2">
      <c r="C365" s="26"/>
    </row>
    <row r="366" spans="3:17" x14ac:dyDescent="0.2">
      <c r="C366" s="26"/>
    </row>
    <row r="368" spans="3:17" ht="18.75" x14ac:dyDescent="0.35">
      <c r="D368" s="27"/>
    </row>
    <row r="370" spans="13:13" x14ac:dyDescent="0.2">
      <c r="M370" s="112"/>
    </row>
  </sheetData>
  <autoFilter ref="A2:W363" xr:uid="{DEFBF750-5EAA-4883-8286-1EAD4F5E7DB3}">
    <sortState xmlns:xlrd2="http://schemas.microsoft.com/office/spreadsheetml/2017/richdata2" ref="A4:W363">
      <sortCondition ref="B2:B363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352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35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</hyperlinks>
  <pageMargins left="0.7" right="0.7" top="0.75" bottom="0.75" header="0.3" footer="0.3"/>
  <pageSetup paperSize="9" orientation="portrait" horizontalDpi="4294967294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A21" workbookViewId="0">
      <selection activeCell="M47" sqref="M47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9" x14ac:dyDescent="0.2">
      <c r="B2" s="179">
        <v>44805</v>
      </c>
      <c r="C2" s="180"/>
      <c r="D2" s="180"/>
      <c r="E2" s="180"/>
      <c r="F2" s="180"/>
      <c r="G2" s="180"/>
      <c r="H2" s="180"/>
      <c r="I2" s="181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3"/>
      <c r="Q22" s="153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5"/>
      <c r="N23" s="127"/>
      <c r="Q23" s="153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5"/>
      <c r="N24" s="120"/>
      <c r="Q24" s="153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4"/>
      <c r="N25" s="127"/>
      <c r="Q25" s="153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5"/>
      <c r="N26" s="120"/>
      <c r="Q26" s="153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4"/>
      <c r="N27" s="120"/>
      <c r="Q27" s="153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5"/>
      <c r="N28" s="120"/>
      <c r="Q28" s="153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4"/>
      <c r="N29" s="120"/>
      <c r="Q29" s="153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6"/>
      <c r="Q30" s="153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L31" s="156"/>
      <c r="M31" s="156" t="s">
        <v>207</v>
      </c>
      <c r="N31" s="156"/>
      <c r="O31" s="156"/>
      <c r="Q31" s="153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L32" s="156"/>
      <c r="M32" s="162" t="s">
        <v>213</v>
      </c>
      <c r="N32" s="156"/>
      <c r="O32" s="156"/>
      <c r="Q32" s="153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L33" s="156"/>
      <c r="M33" s="156"/>
      <c r="N33" s="156"/>
      <c r="O33" s="156"/>
      <c r="Q33" s="153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L34" s="156"/>
      <c r="M34" s="156" t="s">
        <v>214</v>
      </c>
      <c r="N34" s="156"/>
      <c r="O34" s="156"/>
      <c r="Q34" s="153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L35" s="156"/>
      <c r="M35" s="156"/>
      <c r="N35" s="156"/>
      <c r="O35" s="156"/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L36" s="156"/>
      <c r="M36" s="156" t="s">
        <v>215</v>
      </c>
      <c r="N36" s="156"/>
      <c r="O36" s="156"/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L37" s="156"/>
      <c r="M37" s="156" t="s">
        <v>216</v>
      </c>
      <c r="N37" s="156"/>
      <c r="O37" s="156"/>
    </row>
    <row r="38" spans="2:17" x14ac:dyDescent="0.2">
      <c r="L38" s="156"/>
      <c r="M38" s="156" t="s">
        <v>217</v>
      </c>
      <c r="N38" s="156"/>
      <c r="O38" s="156"/>
    </row>
    <row r="39" spans="2:17" x14ac:dyDescent="0.2">
      <c r="L39" s="156"/>
      <c r="M39" s="156" t="s">
        <v>218</v>
      </c>
      <c r="N39" s="156"/>
      <c r="O39" s="156"/>
    </row>
    <row r="40" spans="2:17" x14ac:dyDescent="0.2">
      <c r="L40" s="156"/>
      <c r="M40" s="156" t="s">
        <v>219</v>
      </c>
      <c r="N40" s="156"/>
      <c r="O40" s="156"/>
    </row>
    <row r="41" spans="2:17" x14ac:dyDescent="0.2">
      <c r="L41" s="156"/>
      <c r="M41" s="156"/>
      <c r="N41" s="156"/>
      <c r="O41" s="156"/>
    </row>
    <row r="42" spans="2:17" x14ac:dyDescent="0.2">
      <c r="L42" s="156"/>
      <c r="M42" s="156"/>
      <c r="N42" s="156"/>
      <c r="O42" s="156"/>
    </row>
    <row r="43" spans="2:17" x14ac:dyDescent="0.2">
      <c r="L43" s="156"/>
      <c r="M43" s="156"/>
      <c r="N43" s="156"/>
      <c r="O43" s="156"/>
    </row>
    <row r="44" spans="2:17" x14ac:dyDescent="0.2">
      <c r="D44" s="156"/>
      <c r="E44" s="156"/>
      <c r="F44" s="156"/>
      <c r="G44" s="156"/>
      <c r="H44" s="156"/>
      <c r="L44" s="156"/>
      <c r="M44" s="156"/>
      <c r="N44" s="156"/>
      <c r="O44" s="156"/>
    </row>
    <row r="45" spans="2:17" x14ac:dyDescent="0.2">
      <c r="D45" s="156"/>
      <c r="E45" s="156"/>
      <c r="F45" s="156"/>
      <c r="G45" s="156"/>
      <c r="H45" s="156"/>
      <c r="L45" s="156"/>
      <c r="M45" s="156"/>
      <c r="N45" s="156"/>
      <c r="O45" s="156"/>
    </row>
    <row r="46" spans="2:17" x14ac:dyDescent="0.2">
      <c r="D46" s="156"/>
      <c r="E46" s="156"/>
      <c r="F46" s="156"/>
      <c r="G46" s="156"/>
      <c r="H46" s="156"/>
    </row>
    <row r="47" spans="2:17" x14ac:dyDescent="0.2">
      <c r="D47" s="156" t="s">
        <v>202</v>
      </c>
      <c r="E47" s="156"/>
      <c r="F47" s="156"/>
      <c r="G47" s="156"/>
      <c r="H47" s="156"/>
    </row>
    <row r="48" spans="2:17" x14ac:dyDescent="0.2">
      <c r="D48" s="156" t="s">
        <v>220</v>
      </c>
      <c r="E48" s="156"/>
      <c r="F48" s="156"/>
      <c r="G48" s="156"/>
      <c r="H48" s="156"/>
    </row>
    <row r="49" spans="4:8" x14ac:dyDescent="0.2">
      <c r="D49" s="156" t="s">
        <v>221</v>
      </c>
      <c r="E49" s="156"/>
      <c r="F49" s="156"/>
      <c r="G49" s="156"/>
      <c r="H49" s="156"/>
    </row>
    <row r="50" spans="4:8" x14ac:dyDescent="0.2">
      <c r="D50" s="156" t="s">
        <v>222</v>
      </c>
      <c r="E50" s="156"/>
      <c r="F50" s="156"/>
      <c r="G50" s="156"/>
      <c r="H50" s="156"/>
    </row>
    <row r="51" spans="4:8" x14ac:dyDescent="0.2">
      <c r="D51" s="156" t="s">
        <v>223</v>
      </c>
      <c r="E51" s="156"/>
      <c r="F51" s="156"/>
      <c r="G51" s="156"/>
      <c r="H51" s="156"/>
    </row>
    <row r="52" spans="4:8" x14ac:dyDescent="0.2">
      <c r="D52" s="156" t="s">
        <v>224</v>
      </c>
      <c r="E52" s="156"/>
      <c r="F52" s="156"/>
      <c r="G52" s="156"/>
      <c r="H52" s="156"/>
    </row>
    <row r="53" spans="4:8" x14ac:dyDescent="0.2">
      <c r="D53" s="156"/>
      <c r="E53" s="156"/>
      <c r="F53" s="156"/>
      <c r="G53" s="156"/>
      <c r="H53" s="156"/>
    </row>
    <row r="54" spans="4:8" x14ac:dyDescent="0.2">
      <c r="D54" s="156" t="s">
        <v>225</v>
      </c>
      <c r="E54" s="156"/>
      <c r="F54" s="156"/>
      <c r="G54" s="156"/>
      <c r="H54" s="156"/>
    </row>
    <row r="55" spans="4:8" x14ac:dyDescent="0.2">
      <c r="D55" s="156"/>
      <c r="E55" s="156"/>
      <c r="F55" s="156"/>
      <c r="G55" s="156"/>
      <c r="H55" s="156"/>
    </row>
    <row r="56" spans="4:8" x14ac:dyDescent="0.2">
      <c r="D56" s="156"/>
      <c r="E56" s="156"/>
      <c r="F56" s="156"/>
      <c r="G56" s="156"/>
      <c r="H56" s="156"/>
    </row>
    <row r="57" spans="4:8" x14ac:dyDescent="0.2">
      <c r="D57" s="156"/>
      <c r="E57" s="156"/>
      <c r="F57" s="156"/>
      <c r="G57" s="156"/>
      <c r="H57" s="156"/>
    </row>
    <row r="58" spans="4:8" x14ac:dyDescent="0.2">
      <c r="D58" s="156"/>
      <c r="E58" s="156"/>
      <c r="F58" s="156"/>
      <c r="G58" s="156"/>
      <c r="H58" s="156"/>
    </row>
    <row r="59" spans="4:8" x14ac:dyDescent="0.2">
      <c r="D59" s="156"/>
      <c r="E59" s="156"/>
      <c r="F59" s="156"/>
      <c r="G59" s="156"/>
      <c r="H59" s="156"/>
    </row>
    <row r="60" spans="4:8" x14ac:dyDescent="0.2">
      <c r="D60" s="156"/>
      <c r="E60" s="156"/>
      <c r="F60" s="156"/>
      <c r="G60" s="156"/>
      <c r="H60" s="156"/>
    </row>
    <row r="61" spans="4:8" x14ac:dyDescent="0.2">
      <c r="D61" s="156"/>
      <c r="E61" s="156"/>
      <c r="F61" s="156"/>
      <c r="G61" s="156"/>
      <c r="H61" s="156"/>
    </row>
    <row r="62" spans="4:8" x14ac:dyDescent="0.2">
      <c r="D62" s="156"/>
      <c r="E62" s="156"/>
      <c r="F62" s="156"/>
      <c r="G62" s="156"/>
      <c r="H62" s="156"/>
    </row>
    <row r="63" spans="4:8" x14ac:dyDescent="0.2">
      <c r="D63" s="156"/>
      <c r="E63" s="156"/>
      <c r="F63" s="156"/>
      <c r="G63" s="156"/>
      <c r="H63" s="156"/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82" t="s">
        <v>0</v>
      </c>
      <c r="C1" s="182"/>
      <c r="D1" s="183" t="s">
        <v>1</v>
      </c>
      <c r="E1" s="184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2022-11-04T08:50:49Z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