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6A7F9BFD-9CC7-4AB9-BABE-9B7F8AE2CCFF}" xr6:coauthVersionLast="47" xr6:coauthVersionMax="47" xr10:uidLastSave="{00000000-0000-0000-0000-000000000000}"/>
  <bookViews>
    <workbookView xWindow="6060" yWindow="810" windowWidth="21600" windowHeight="14055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9" i="2" l="1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296" i="2"/>
  <c r="H301" i="2"/>
  <c r="H300" i="2"/>
  <c r="H299" i="2"/>
  <c r="H280" i="2"/>
  <c r="M280" i="2"/>
  <c r="N280" i="2"/>
  <c r="O280" i="2"/>
  <c r="H281" i="2"/>
  <c r="M281" i="2"/>
  <c r="N281" i="2"/>
  <c r="O281" i="2"/>
  <c r="H282" i="2"/>
  <c r="M282" i="2"/>
  <c r="N282" i="2"/>
  <c r="O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406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B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406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9" i="7" l="1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406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406" i="2"/>
  <c r="F7" i="7"/>
  <c r="C8" i="7"/>
  <c r="E7" i="7"/>
  <c r="E6" i="7"/>
  <c r="G6" i="7"/>
  <c r="F25" i="5"/>
  <c r="C26" i="5"/>
  <c r="E6" i="5"/>
  <c r="E7" i="5"/>
  <c r="F8" i="5"/>
  <c r="G8" i="5" s="1"/>
  <c r="M406" i="2"/>
  <c r="E17" i="1"/>
  <c r="C17" i="1"/>
  <c r="G7" i="7" l="1"/>
  <c r="P318" i="2"/>
  <c r="P299" i="2"/>
  <c r="P301" i="2"/>
  <c r="P303" i="2"/>
  <c r="P305" i="2"/>
  <c r="P307" i="2"/>
  <c r="P309" i="2"/>
  <c r="P311" i="2"/>
  <c r="P313" i="2"/>
  <c r="P315" i="2"/>
  <c r="P317" i="2"/>
  <c r="P302" i="2"/>
  <c r="P306" i="2"/>
  <c r="P308" i="2"/>
  <c r="P310" i="2"/>
  <c r="P312" i="2"/>
  <c r="P316" i="2"/>
  <c r="P300" i="2"/>
  <c r="P314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406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C10" i="7"/>
  <c r="E8" i="7"/>
  <c r="G9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<sst xmlns="http://schemas.openxmlformats.org/spreadsheetml/2006/main" count="696" uniqueCount="250">
  <si>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</si>
  <si>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</si>
  <si>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</si>
  <si>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</si>
  <si>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</si>
  <si>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</si>
  <si>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</si>
  <si>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</si>
  <si>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</si>
  <si>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</si>
  <si>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</si>
  <si>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</si>
  <si>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</si>
  <si>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</si>
  <si>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</si>
  <si>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</si>
  <si>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</si>
  <si>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</si>
  <si>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</si>
  <si>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</si>
  <si>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</si>
  <si>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</si>
  <si>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</si>
  <si>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</si>
  <si>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</si>
  <si>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</si>
  <si>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</si>
  <si>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</si>
  <si>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</si>
  <si>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</si>
  <si>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</si>
  <si>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</si>
  <si>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</si>
  <si>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</si>
  <si>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</si>
  <si>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</si>
  <si>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</si>
  <si>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</si>
  <si>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</si>
  <si>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</si>
  <si>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</si>
  <si>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</si>
  <si>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</si>
  <si>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</si>
  <si>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</si>
  <si>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</si>
  <si>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</si>
  <si>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</si>
  <si>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</si>
  <si>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</si>
  <si>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</si>
  <si>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</si>
  <si>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</si>
  <si>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</si>
  <si>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</si>
  <si>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</si>
  <si>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</si>
  <si>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</si>
  <si>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</si>
  <si>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</si>
  <si>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</si>
  <si>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</si>
  <si>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</si>
  <si>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</si>
  <si>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</si>
  <si>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</si>
  <si>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</si>
  <si>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</si>
  <si>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</si>
  <si>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</si>
  <si>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</si>
  <si>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</si>
  <si>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</si>
  <si>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</si>
  <si>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</si>
  <si>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</si>
  <si>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</si>
  <si>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</si>
  <si>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</si>
  <si>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</si>
  <si>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</si>
  <si>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</si>
  <si>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</si>
  <si>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</si>
  <si>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</si>
  <si>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</si>
  <si>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</si>
  <si>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</si>
  <si>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</si>
  <si>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</si>
  <si>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</si>
  <si>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</si>
  <si>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</si>
  <si>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</si>
  <si>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</si>
  <si>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</si>
  <si>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</si>
  <si>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</si>
  <si>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</si>
  <si>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</si>
  <si>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</si>
  <si>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</si>
  <si>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</si>
  <si>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</si>
  <si>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</si>
  <si>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</si>
  <si>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</si>
  <si>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</si>
  <si>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</si>
  <si>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</si>
  <si>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</si>
  <si>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</si>
  <si>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</si>
  <si>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</si>
  <si>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</si>
  <si>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</si>
  <si>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</si>
  <si>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</si>
  <si>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</si>
  <si>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</si>
  <si>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</si>
  <si>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</si>
  <si>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</si>
  <si>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</si>
  <si>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</si>
  <si>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</si>
  <si>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</si>
  <si>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</si>
  <si>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</si>
  <si>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</si>
  <si>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</si>
  <si>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</si>
  <si>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</si>
  <si>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</si>
  <si>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</si>
  <si>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</si>
  <si>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</si>
  <si>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</si>
  <si>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</si>
  <si>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</si>
  <si>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</si>
  <si>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</si>
  <si>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</si>
  <si>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</si>
  <si>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</si>
  <si>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</si>
  <si>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</si>
  <si>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</si>
  <si>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</si>
  <si>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</si>
  <si>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</si>
  <si>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</si>
  <si>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</si>
  <si>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</si>
  <si>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</si>
  <si>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</si>
  <si>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</si>
  <si>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</si>
  <si>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</si>
  <si>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</si>
  <si>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</si>
  <si>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</si>
  <si>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</si>
  <si>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</si>
  <si>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</si>
  <si>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</si>
  <si>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</si>
  <si>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</si>
  <si>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</si>
  <si>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</si>
  <si>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</si>
  <si>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</si>
  <si>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</si>
  <si>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</si>
  <si>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</si>
  <si>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</si>
  <si>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</si>
  <si>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</si>
  <si>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</si>
  <si>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</si>
  <si>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</si>
  <si>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</si>
  <si>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</si>
  <si>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</si>
  <si>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</si>
  <si>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</si>
  <si>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</si>
  <si>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</si>
  <si>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</si>
  <si>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</si>
  <si>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</si>
  <si>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</si>
  <si>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</si>
  <si>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</si>
  <si>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</si>
  <si>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</si>
  <si>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</si>
  <si>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</si>
  <si>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</si>
  <si>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</si>
  <si>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</si>
  <si>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</si>
  <si>
    <t>科沃转债</t>
  </si>
  <si>
    <t>锦鸡转债</t>
    <phoneticPr fontId="4" type="noConversion"/>
  </si>
  <si>
    <t>绿茵转债</t>
  </si>
  <si>
    <t>32支亏损，继续大跌</t>
    <phoneticPr fontId="4" type="noConversion"/>
  </si>
  <si>
    <t>===========candidate==================</t>
  </si>
  <si>
    <t>国君转债</t>
    <phoneticPr fontId="4" type="noConversion"/>
  </si>
  <si>
    <t>负收益总数: 21</t>
    <phoneticPr fontId="4" type="noConversion"/>
  </si>
  <si>
    <t>美锦转债</t>
  </si>
  <si>
    <t>负收益总数: 35</t>
    <phoneticPr fontId="4" type="noConversion"/>
  </si>
  <si>
    <t>恒逸转债</t>
    <phoneticPr fontId="4" type="noConversion"/>
  </si>
  <si>
    <t>负收益总数: 23</t>
    <phoneticPr fontId="4" type="noConversion"/>
  </si>
  <si>
    <t xml:space="preserve">负收益总数: 12，持仓个数: 67.  </t>
    <phoneticPr fontId="4" type="noConversion"/>
  </si>
  <si>
    <t>广汇转债</t>
  </si>
  <si>
    <t>重银转债</t>
    <phoneticPr fontId="4" type="noConversion"/>
  </si>
  <si>
    <t>买</t>
    <phoneticPr fontId="4" type="noConversion"/>
  </si>
  <si>
    <t>崇达转债</t>
    <phoneticPr fontId="4" type="noConversion"/>
  </si>
  <si>
    <t>凤21转债</t>
    <phoneticPr fontId="4" type="noConversion"/>
  </si>
  <si>
    <t>健凡转债</t>
    <phoneticPr fontId="4" type="noConversion"/>
  </si>
  <si>
    <t>游族转债</t>
    <phoneticPr fontId="4" type="noConversion"/>
  </si>
  <si>
    <t>2022/11/17可转债盘中大D2.5%</t>
    <phoneticPr fontId="4" type="noConversion"/>
  </si>
  <si>
    <t>出现了很多标的</t>
    <phoneticPr fontId="4" type="noConversion"/>
  </si>
  <si>
    <t>负收益总数: 39. 大跌</t>
    <phoneticPr fontId="4" type="noConversion"/>
  </si>
  <si>
    <t>恒逸转2</t>
    <phoneticPr fontId="4" type="noConversion"/>
  </si>
  <si>
    <t>众信转债</t>
    <phoneticPr fontId="4" type="noConversion"/>
  </si>
  <si>
    <t>连续14天，就差最后一天满足强赎，结果没有保持130之上</t>
    <phoneticPr fontId="4" type="noConversion"/>
  </si>
  <si>
    <t>荣泰转债</t>
    <phoneticPr fontId="4" type="noConversion"/>
  </si>
  <si>
    <t>买</t>
    <phoneticPr fontId="4" type="noConversion"/>
  </si>
  <si>
    <t>豪美转债</t>
    <phoneticPr fontId="4" type="noConversion"/>
  </si>
  <si>
    <t>大股东减持，博弈下修</t>
    <phoneticPr fontId="4" type="noConversion"/>
  </si>
  <si>
    <t>负收益总数: 35，持仓个数: 79</t>
    <phoneticPr fontId="4" type="noConversion"/>
  </si>
  <si>
    <t>买</t>
    <phoneticPr fontId="4" type="noConversion"/>
  </si>
  <si>
    <t>买</t>
    <phoneticPr fontId="4" type="noConversion"/>
  </si>
  <si>
    <t>负收益总数: 23持仓个数: 79</t>
    <phoneticPr fontId="4" type="noConversion"/>
  </si>
  <si>
    <t>$threshold98.597          113589 天创转债 total: 70 现价:97.877  成本98.477   收益 -0.609 当日涨幅 0.38</t>
  </si>
  <si>
    <t>$threshold98.597          113596 城地转债 total: 70 现价:97.298  成本96.223   收益 1.117 当日涨幅 0.4</t>
  </si>
  <si>
    <t>$threshold104.742         113578 全筑转债 total: 30 现价:104.465 成本101.34   收益 3.084 当日涨幅 0.13</t>
  </si>
  <si>
    <t>$threshold104.742         110073 国投转债 total: 30 现价:104.536 成本105.187  收益 -0.619 当日涨幅 0.11</t>
  </si>
  <si>
    <t>$threshold107.956         123049 维尔转债 total: 10 现价:107.63  成本105.44   收益 2.077 当日涨幅 0.62</t>
  </si>
  <si>
    <t>$threshold106.337         110062 烽火转债 total: 20 现价:106.208 成本107.707  收益 -1.392 当日涨幅 0.25</t>
  </si>
  <si>
    <t>$$$$threshold101.623      113056 重银转债 total: 20 现价:99.121  成本98.782   收益 0.343 当日涨幅 -0.08</t>
  </si>
  <si>
    <t>==========================</t>
  </si>
  <si>
    <t>$threshold106.337         113054 绿动转债 total: 20 现价:105.827 成本108.665  收益 -2.612 当日涨幅 -0.05</t>
    <phoneticPr fontId="4" type="noConversion"/>
  </si>
  <si>
    <t>塞力转债</t>
    <phoneticPr fontId="4" type="noConversion"/>
  </si>
  <si>
    <t>绿动转债</t>
  </si>
  <si>
    <t>买</t>
    <phoneticPr fontId="4" type="noConversion"/>
  </si>
  <si>
    <t>垒知转债</t>
    <phoneticPr fontId="4" type="noConversion"/>
  </si>
  <si>
    <t xml:space="preserve">帝欧转债 </t>
    <phoneticPr fontId="4" type="noConversion"/>
  </si>
  <si>
    <t>负收益总数: 25 持仓个数: 79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</si>
</sst>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10" fillId="25" borderId="9" xfId="0" applyFont="1" applyFill="1" applyBorder="1" applyAlignment="1" applyProtection="1">
      <alignment horizontal="center"/>
      <protection locked="0"/>
    </xf>
    <xf numFmtId="0" fontId="10" fillId="21" borderId="9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1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2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3" fillId="12" borderId="1" xfId="0" applyFont="1" applyFill="1" applyBorder="1" applyAlignment="1">
      <alignment horizontal="left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收益weekly!$A$2:$A$59</c:f>
              <c:numCache>
                <c:formatCode>m/d/yyyy</c:formatCode>
                <c:ptCount val="58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</c:numCache>
            </c:numRef>
          </c:cat>
          <c:val>
            <c:numRef>
              <c:f>收益weekly!$B$2:$B$59</c:f>
              <c:numCache>
                <c:formatCode>General</c:formatCode>
                <c:ptCount val="58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57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收益weekly!$A$2:$A$59</c:f>
              <c:numCache>
                <c:formatCode>m/d/yyyy</c:formatCode>
                <c:ptCount val="58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</c:numCache>
            </c:numRef>
          </c:cat>
          <c:val>
            <c:numRef>
              <c:f>收益weekly!$C$2:$C$59</c:f>
              <c:numCache>
                <c:formatCode>0.00%</c:formatCode>
                <c:ptCount val="58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13</xdr:row>
      <xdr:rowOff>161925</xdr:rowOff>
    </xdr:from>
    <xdr:to>
      <xdr:col>7</xdr:col>
      <xdr:colOff>7172325</xdr:colOff>
      <xdr:row>44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59"/>
  <sheetViews>
    <sheetView tabSelected="1" workbookViewId="0">
      <pane ySplit="1" topLeftCell="A32" activePane="bottomLeft" state="frozen"/>
      <selection pane="bottomLeft" activeCell="G57" sqref="G57"/>
    </sheetView>
  </sheetViews>
  <sheetFormatPr defaultRowHeight="14.25" x14ac:dyDescent="0.2"/>
  <cols>
    <col min="1" max="1" width="11.125" bestFit="1" customWidth="1"/>
    <col min="3" max="3" width="7.5" customWidth="1"/>
    <col min="4" max="4" width="8.25" style="140" customWidth="1"/>
    <col min="5" max="5" width="6.625" style="140" customWidth="1"/>
    <col min="6" max="6" width="5.625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194</v>
      </c>
      <c r="E1" s="140" t="s">
        <v>193</v>
      </c>
      <c r="F1" s="140" t="s">
        <v>195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185</v>
      </c>
    </row>
    <row r="38" spans="1:7" x14ac:dyDescent="0.2">
      <c r="A38" s="28">
        <v>44823</v>
      </c>
      <c r="B38" s="94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196</v>
      </c>
    </row>
    <row r="39" spans="1:7" x14ac:dyDescent="0.2">
      <c r="A39" s="28">
        <v>44828</v>
      </c>
      <c r="B39" s="94">
        <v>10323.879999999999</v>
      </c>
      <c r="C39" s="29">
        <v>5.2200000000000003E-2</v>
      </c>
      <c r="D39" s="141"/>
      <c r="E39" s="141"/>
      <c r="F39" s="140">
        <v>1850</v>
      </c>
      <c r="G39" t="s">
        <v>198</v>
      </c>
    </row>
    <row r="40" spans="1:7" x14ac:dyDescent="0.2">
      <c r="A40" s="28">
        <v>44841</v>
      </c>
      <c r="B40" s="94">
        <v>7827</v>
      </c>
      <c r="C40" s="29">
        <v>3.9100000000000003E-2</v>
      </c>
      <c r="D40" s="141"/>
      <c r="E40" s="141"/>
      <c r="F40" s="140">
        <v>1900</v>
      </c>
      <c r="G40" t="s">
        <v>205</v>
      </c>
    </row>
    <row r="41" spans="1:7" x14ac:dyDescent="0.2">
      <c r="A41" s="28">
        <v>44851</v>
      </c>
      <c r="B41" s="47">
        <v>11727.63</v>
      </c>
      <c r="C41" s="29">
        <v>5.6599999999999998E-2</v>
      </c>
      <c r="D41" s="140">
        <v>138.36000000000001</v>
      </c>
      <c r="E41" s="140">
        <v>3084</v>
      </c>
      <c r="F41" s="140">
        <v>1930</v>
      </c>
      <c r="G41" s="60" t="s">
        <v>213</v>
      </c>
    </row>
    <row r="42" spans="1:7" x14ac:dyDescent="0.2">
      <c r="A42" s="28">
        <v>44855</v>
      </c>
      <c r="B42" s="94">
        <v>10446.33</v>
      </c>
      <c r="C42" s="29">
        <v>5.0299999999999997E-2</v>
      </c>
      <c r="D42" s="140">
        <v>136.77000000000001</v>
      </c>
      <c r="E42" s="140">
        <v>3038.93</v>
      </c>
      <c r="F42" s="140">
        <v>1950</v>
      </c>
      <c r="G42" t="s">
        <v>208</v>
      </c>
    </row>
    <row r="43" spans="1:7" x14ac:dyDescent="0.2">
      <c r="A43" s="28">
        <v>44863</v>
      </c>
      <c r="B43" s="94">
        <v>6516</v>
      </c>
      <c r="C43" s="29">
        <v>3.1E-2</v>
      </c>
      <c r="D43" s="140">
        <v>133.88999999999999</v>
      </c>
      <c r="E43" s="140">
        <v>2915.93</v>
      </c>
      <c r="F43" s="140">
        <v>2010</v>
      </c>
      <c r="G43" t="s">
        <v>210</v>
      </c>
    </row>
    <row r="44" spans="1:7" x14ac:dyDescent="0.2">
      <c r="A44" s="28">
        <v>44869</v>
      </c>
      <c r="B44" s="47">
        <v>9276.2099999999991</v>
      </c>
      <c r="C44" s="29">
        <v>4.2700000000000002E-2</v>
      </c>
      <c r="D44" s="140">
        <v>137.77000000000001</v>
      </c>
      <c r="E44" s="140">
        <v>3070</v>
      </c>
      <c r="F44" s="140">
        <v>2050</v>
      </c>
      <c r="G44" t="s">
        <v>212</v>
      </c>
    </row>
    <row r="45" spans="1:7" x14ac:dyDescent="0.2">
      <c r="A45" s="28">
        <v>44877</v>
      </c>
      <c r="B45" s="47">
        <v>9962.94</v>
      </c>
      <c r="C45" s="29">
        <v>4.5100000000000001E-2</v>
      </c>
      <c r="D45" s="140">
        <v>137.09</v>
      </c>
      <c r="E45" s="140">
        <v>3087</v>
      </c>
      <c r="F45" s="140">
        <v>2080</v>
      </c>
      <c r="G45" t="s">
        <v>212</v>
      </c>
    </row>
    <row r="46" spans="1:7" x14ac:dyDescent="0.2">
      <c r="A46" s="28">
        <v>44884</v>
      </c>
      <c r="B46" s="94">
        <v>7385.61</v>
      </c>
      <c r="C46" s="29">
        <v>3.2500000000000001E-2</v>
      </c>
      <c r="F46" s="140">
        <v>2170</v>
      </c>
      <c r="G46" t="s">
        <v>223</v>
      </c>
    </row>
    <row r="47" spans="1:7" x14ac:dyDescent="0.2">
      <c r="A47" s="28">
        <v>44890</v>
      </c>
      <c r="B47" s="47">
        <v>8503.5300000000007</v>
      </c>
      <c r="C47" s="29">
        <v>3.6499999999999998E-2</v>
      </c>
      <c r="D47" s="140">
        <v>133.02000000000001</v>
      </c>
      <c r="E47" s="140">
        <v>3101.69</v>
      </c>
      <c r="F47" s="140">
        <v>2210</v>
      </c>
      <c r="G47" t="s">
        <v>231</v>
      </c>
    </row>
    <row r="48" spans="1:7" x14ac:dyDescent="0.2">
      <c r="A48" s="28">
        <v>44897</v>
      </c>
      <c r="B48" s="47">
        <v>13076.87</v>
      </c>
      <c r="C48" s="29">
        <v>5.4899999999999997E-2</v>
      </c>
      <c r="D48" s="140">
        <v>136.15</v>
      </c>
      <c r="E48" s="140">
        <v>3156.14</v>
      </c>
      <c r="F48" s="140">
        <v>2220</v>
      </c>
      <c r="G48" s="60" t="s">
        <v>234</v>
      </c>
    </row>
    <row r="49" spans="1:7" x14ac:dyDescent="0.2">
      <c r="A49" s="28">
        <v>44905</v>
      </c>
      <c r="B49" s="94">
        <v>11754.38</v>
      </c>
      <c r="C49" s="29">
        <v>4.5900000000000003E-2</v>
      </c>
      <c r="D49" s="140">
        <v>135.29</v>
      </c>
      <c r="E49" s="140">
        <v>3206.95</v>
      </c>
      <c r="F49" s="140">
        <v>2400</v>
      </c>
      <c r="G49" t="s">
        <v>249</v>
      </c>
    </row>
    <row r="50" spans="1:7" x14ac:dyDescent="0.2">
      <c r="A50" s="28"/>
      <c r="B50" s="47"/>
      <c r="C50" s="29"/>
    </row>
    <row r="51" spans="1:7" x14ac:dyDescent="0.2">
      <c r="A51" s="28"/>
      <c r="B51" s="47"/>
      <c r="C51" s="29"/>
    </row>
    <row r="52" spans="1:7" x14ac:dyDescent="0.2">
      <c r="A52" s="28"/>
      <c r="B52" s="47"/>
      <c r="C52" s="29"/>
    </row>
    <row r="53" spans="1:7" x14ac:dyDescent="0.2">
      <c r="A53" s="28"/>
      <c r="B53" s="47"/>
      <c r="C53" s="29"/>
    </row>
    <row r="54" spans="1:7" x14ac:dyDescent="0.2">
      <c r="A54" s="28"/>
      <c r="B54" s="47"/>
      <c r="C54" s="29"/>
    </row>
    <row r="55" spans="1:7" x14ac:dyDescent="0.2">
      <c r="A55" s="28"/>
      <c r="B55" s="47"/>
      <c r="C55" s="29"/>
    </row>
    <row r="56" spans="1:7" x14ac:dyDescent="0.2">
      <c r="A56" s="28"/>
      <c r="B56" s="47"/>
      <c r="C56" s="29">
        <v>0</v>
      </c>
      <c r="D56" s="140">
        <v>0</v>
      </c>
      <c r="E56" s="140">
        <v>0</v>
      </c>
      <c r="F56" s="140">
        <v>0</v>
      </c>
    </row>
    <row r="57" spans="1:7" x14ac:dyDescent="0.2">
      <c r="A57" s="28"/>
      <c r="B57" s="47"/>
      <c r="C57" s="29">
        <v>0</v>
      </c>
      <c r="D57" s="140">
        <v>0</v>
      </c>
      <c r="E57" s="140">
        <v>0</v>
      </c>
      <c r="F57" s="140">
        <v>0</v>
      </c>
    </row>
    <row r="58" spans="1:7" x14ac:dyDescent="0.2">
      <c r="A58" s="28"/>
      <c r="B58" s="47"/>
      <c r="C58" s="29">
        <v>0</v>
      </c>
      <c r="D58" s="140">
        <v>0</v>
      </c>
      <c r="E58" s="140">
        <v>0</v>
      </c>
      <c r="F58" s="140">
        <v>0</v>
      </c>
    </row>
    <row r="59" spans="1:7" x14ac:dyDescent="0.2">
      <c r="A59" s="28"/>
      <c r="B59" s="47">
        <v>25000</v>
      </c>
      <c r="C59" s="29"/>
      <c r="D59" s="140">
        <v>0</v>
      </c>
      <c r="E59" s="140">
        <v>0</v>
      </c>
      <c r="F59" s="140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24"/>
  <sheetViews>
    <sheetView zoomScaleNormal="100" workbookViewId="0">
      <pane ySplit="2" topLeftCell="A289" activePane="bottomLeft" state="frozen"/>
      <selection pane="bottomLeft" activeCell="Q313" sqref="Q313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82"/>
      <c r="B1" s="188" t="s">
        <v>24</v>
      </c>
      <c r="C1" s="190" t="s">
        <v>7</v>
      </c>
      <c r="D1" s="192" t="s">
        <v>8</v>
      </c>
      <c r="E1" s="194" t="s">
        <v>168</v>
      </c>
      <c r="F1" s="187" t="s">
        <v>22</v>
      </c>
      <c r="G1" s="187"/>
      <c r="H1" s="187"/>
      <c r="I1" s="187"/>
      <c r="J1" s="186" t="s">
        <v>10</v>
      </c>
      <c r="K1" s="186"/>
      <c r="L1" s="186"/>
      <c r="M1" s="186"/>
      <c r="N1" s="186"/>
      <c r="O1" s="186"/>
      <c r="P1" s="186"/>
      <c r="Q1" s="184" t="s">
        <v>19</v>
      </c>
      <c r="S1" s="180" t="s">
        <v>17</v>
      </c>
    </row>
    <row r="2" spans="1:23" s="8" customFormat="1" x14ac:dyDescent="0.2">
      <c r="A2" s="183"/>
      <c r="B2" s="189"/>
      <c r="C2" s="191"/>
      <c r="D2" s="193"/>
      <c r="E2" s="195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85"/>
      <c r="R2" s="8" t="s">
        <v>21</v>
      </c>
      <c r="S2" s="181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M3/$M$406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104.16200000000001</v>
      </c>
      <c r="K4" s="12">
        <v>102.711</v>
      </c>
      <c r="L4" s="12">
        <v>40</v>
      </c>
      <c r="M4" s="11">
        <f t="shared" si="0"/>
        <v>4166.4800000000005</v>
      </c>
      <c r="N4" s="24">
        <f t="shared" si="1"/>
        <v>1.412701658050265E-2</v>
      </c>
      <c r="O4" s="11">
        <f>(J4-K4)*L4</f>
        <v>58.040000000000305</v>
      </c>
      <c r="P4" s="24">
        <f t="shared" si="2"/>
        <v>1.6266772444466657E-2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111.8</v>
      </c>
      <c r="K6" s="12">
        <v>95.370999999999995</v>
      </c>
      <c r="L6" s="12">
        <v>10</v>
      </c>
      <c r="M6" s="11">
        <f t="shared" si="0"/>
        <v>1118</v>
      </c>
      <c r="N6" s="24">
        <f t="shared" si="1"/>
        <v>0.17226410544085732</v>
      </c>
      <c r="O6" s="11">
        <f>(J6-K6)*L6</f>
        <v>164.29000000000002</v>
      </c>
      <c r="P6" s="24">
        <f t="shared" si="2"/>
        <v>4.3648959296369401E-3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114.57299999999999</v>
      </c>
      <c r="K7" s="12">
        <v>106.36499999999999</v>
      </c>
      <c r="L7" s="12">
        <v>90</v>
      </c>
      <c r="M7" s="11">
        <f t="shared" si="0"/>
        <v>10311.57</v>
      </c>
      <c r="N7" s="24">
        <f t="shared" si="1"/>
        <v>7.7168241432802126E-2</v>
      </c>
      <c r="O7" s="11">
        <f>(J7-K7)*L7</f>
        <v>738.7199999999998</v>
      </c>
      <c r="P7" s="24">
        <f t="shared" si="2"/>
        <v>4.0258434634316977E-2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108.2</v>
      </c>
      <c r="K8" s="12">
        <v>105.64700000000001</v>
      </c>
      <c r="L8" s="12">
        <v>30</v>
      </c>
      <c r="M8" s="11">
        <f t="shared" si="0"/>
        <v>3246</v>
      </c>
      <c r="N8" s="24">
        <f t="shared" si="1"/>
        <v>2.4165380938408067E-2</v>
      </c>
      <c r="O8" s="11">
        <f>(J8-K8)*L8</f>
        <v>76.589999999999918</v>
      </c>
      <c r="P8" s="24">
        <f t="shared" si="2"/>
        <v>1.2673034157067539E-2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119.499</v>
      </c>
      <c r="K9" s="12">
        <v>98.42</v>
      </c>
      <c r="L9" s="12">
        <v>10</v>
      </c>
      <c r="M9" s="11">
        <f t="shared" si="0"/>
        <v>1194.99</v>
      </c>
      <c r="N9" s="24">
        <f t="shared" si="1"/>
        <v>0.21417394838447462</v>
      </c>
      <c r="O9" s="11">
        <f>(J9-K9)*L9</f>
        <v>210.78999999999994</v>
      </c>
      <c r="P9" s="24">
        <f t="shared" si="2"/>
        <v>4.6654803103370725E-3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105.116</v>
      </c>
      <c r="K13" s="12">
        <v>103.81699999999999</v>
      </c>
      <c r="L13" s="12">
        <v>30</v>
      </c>
      <c r="M13" s="11">
        <f t="shared" si="0"/>
        <v>3153.48</v>
      </c>
      <c r="N13" s="24">
        <f t="shared" si="1"/>
        <v>1.2512401629790946E-2</v>
      </c>
      <c r="O13" s="11">
        <f>(J13-K13)*L13</f>
        <v>38.970000000000198</v>
      </c>
      <c r="P13" s="24">
        <f t="shared" si="2"/>
        <v>1.2311817545788461E-2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118.97</v>
      </c>
      <c r="K17" s="12">
        <v>111.39400000000001</v>
      </c>
      <c r="L17" s="12">
        <v>60</v>
      </c>
      <c r="M17" s="11">
        <f t="shared" si="0"/>
        <v>7138.2</v>
      </c>
      <c r="N17" s="24">
        <f t="shared" si="1"/>
        <v>6.8010844390182526E-2</v>
      </c>
      <c r="O17" s="11">
        <f t="shared" si="3"/>
        <v>454.5599999999996</v>
      </c>
      <c r="P17" s="24">
        <f t="shared" si="2"/>
        <v>2.7868962544664047E-2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122.124</v>
      </c>
      <c r="K18" s="12">
        <v>108.61499999999999</v>
      </c>
      <c r="L18" s="12">
        <v>20</v>
      </c>
      <c r="M18" s="11">
        <f t="shared" si="0"/>
        <v>2442.48</v>
      </c>
      <c r="N18" s="24">
        <f t="shared" si="1"/>
        <v>0.12437508631404504</v>
      </c>
      <c r="O18" s="11">
        <f t="shared" si="3"/>
        <v>270.18</v>
      </c>
      <c r="P18" s="24">
        <f t="shared" si="2"/>
        <v>9.5359311361535182E-3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95.028000000000006</v>
      </c>
      <c r="K19" s="12">
        <v>95.123000000000005</v>
      </c>
      <c r="L19" s="12">
        <v>170</v>
      </c>
      <c r="M19" s="11">
        <f t="shared" si="0"/>
        <v>16154.76</v>
      </c>
      <c r="N19" s="24">
        <f t="shared" si="1"/>
        <v>-9.9870693733375578E-4</v>
      </c>
      <c r="O19" s="11">
        <f t="shared" si="3"/>
        <v>-16.149999999999807</v>
      </c>
      <c r="P19" s="24">
        <f t="shared" si="2"/>
        <v>6.3071418755153541E-2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97.417000000000002</v>
      </c>
      <c r="K20" s="12">
        <v>98.477000000000004</v>
      </c>
      <c r="L20" s="12">
        <v>70</v>
      </c>
      <c r="M20" s="11">
        <f t="shared" si="0"/>
        <v>6819.1900000000005</v>
      </c>
      <c r="N20" s="24">
        <f t="shared" si="1"/>
        <v>-1.0763934725875101E-2</v>
      </c>
      <c r="O20" s="11">
        <f t="shared" si="3"/>
        <v>-74.200000000000159</v>
      </c>
      <c r="P20" s="24">
        <f t="shared" si="2"/>
        <v>2.6623483608605482E-2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110.786</v>
      </c>
      <c r="K21" s="12">
        <v>102.69499999999999</v>
      </c>
      <c r="L21" s="12">
        <v>20</v>
      </c>
      <c r="M21" s="11">
        <f t="shared" si="0"/>
        <v>2215.7200000000003</v>
      </c>
      <c r="N21" s="24">
        <f t="shared" si="1"/>
        <v>7.8786698476070005E-2</v>
      </c>
      <c r="O21" s="11">
        <f t="shared" si="3"/>
        <v>161.82000000000016</v>
      </c>
      <c r="P21" s="24">
        <f t="shared" si="2"/>
        <v>8.6506146772944211E-3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115.102</v>
      </c>
      <c r="K22" s="12">
        <v>98.962000000000003</v>
      </c>
      <c r="L22" s="12">
        <v>100</v>
      </c>
      <c r="M22" s="11">
        <f>J22*L22</f>
        <v>11510.2</v>
      </c>
      <c r="N22" s="24">
        <f t="shared" si="1"/>
        <v>0.16309290434712315</v>
      </c>
      <c r="O22" s="11">
        <f t="shared" si="3"/>
        <v>1614</v>
      </c>
      <c r="P22" s="24">
        <f t="shared" si="2"/>
        <v>4.4938126233727289E-2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97.277000000000001</v>
      </c>
      <c r="K23" s="12">
        <v>96.222999999999999</v>
      </c>
      <c r="L23" s="12">
        <v>70</v>
      </c>
      <c r="M23" s="11">
        <f t="shared" si="0"/>
        <v>6809.39</v>
      </c>
      <c r="N23" s="24">
        <f t="shared" si="1"/>
        <v>1.0953722083077872E-2</v>
      </c>
      <c r="O23" s="11">
        <f t="shared" si="3"/>
        <v>73.780000000000143</v>
      </c>
      <c r="P23" s="24">
        <f t="shared" si="2"/>
        <v>2.6585222445715997E-2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109.3</v>
      </c>
      <c r="K26" s="12">
        <v>103.797</v>
      </c>
      <c r="L26" s="12">
        <v>10</v>
      </c>
      <c r="M26" s="11">
        <f t="shared" si="0"/>
        <v>1093</v>
      </c>
      <c r="N26" s="24">
        <f t="shared" si="1"/>
        <v>5.3016946539880733E-2</v>
      </c>
      <c r="O26" s="11">
        <f>(J26-K26)*L26</f>
        <v>55.03</v>
      </c>
      <c r="P26" s="24">
        <f t="shared" si="2"/>
        <v>4.2672909222658097E-3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112.74</v>
      </c>
      <c r="K28" s="12">
        <v>121.994</v>
      </c>
      <c r="L28" s="12">
        <v>80</v>
      </c>
      <c r="M28" s="11">
        <f t="shared" si="0"/>
        <v>9019.1999999999989</v>
      </c>
      <c r="N28" s="24">
        <f t="shared" si="1"/>
        <v>-7.5856189648671288E-2</v>
      </c>
      <c r="O28" s="11">
        <f>(J28-K28)*L28</f>
        <v>-740.32000000000039</v>
      </c>
      <c r="P28" s="24">
        <f t="shared" si="2"/>
        <v>3.5212763299267875E-2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103.76600000000001</v>
      </c>
      <c r="K30" s="12">
        <v>101.34</v>
      </c>
      <c r="L30" s="12">
        <v>30</v>
      </c>
      <c r="M30" s="11">
        <f t="shared" si="0"/>
        <v>3112.98</v>
      </c>
      <c r="N30" s="24">
        <f t="shared" si="1"/>
        <v>2.3939214525360193E-2</v>
      </c>
      <c r="O30" s="11">
        <f>(J30-K30)*L30</f>
        <v>72.780000000000058</v>
      </c>
      <c r="P30" s="24">
        <f t="shared" si="2"/>
        <v>1.2153697433847229E-2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118.229</v>
      </c>
      <c r="K31" s="12">
        <v>101.621</v>
      </c>
      <c r="L31" s="12">
        <v>10</v>
      </c>
      <c r="M31" s="11">
        <f t="shared" si="0"/>
        <v>1182.29</v>
      </c>
      <c r="N31" s="24">
        <f t="shared" si="1"/>
        <v>0.16343078694364357</v>
      </c>
      <c r="O31" s="11">
        <f>(J31-K31)*L31</f>
        <v>166.08000000000004</v>
      </c>
      <c r="P31" s="24">
        <f t="shared" si="2"/>
        <v>4.6158969665925382E-3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106.898</v>
      </c>
      <c r="K33" s="12">
        <v>102.991</v>
      </c>
      <c r="L33" s="12">
        <v>100</v>
      </c>
      <c r="M33" s="11">
        <f t="shared" si="0"/>
        <v>10689.8</v>
      </c>
      <c r="N33" s="24">
        <f t="shared" si="1"/>
        <v>3.7935353574584156E-2</v>
      </c>
      <c r="O33" s="11">
        <f>(J33-K33)*L33</f>
        <v>390.69999999999965</v>
      </c>
      <c r="P33" s="24">
        <f t="shared" si="2"/>
        <v>4.173512031183628E-2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95.558000000000007</v>
      </c>
      <c r="K35" s="12">
        <v>97.63</v>
      </c>
      <c r="L35" s="12">
        <v>90</v>
      </c>
      <c r="M35" s="11">
        <f t="shared" ref="M35:M59" si="6">J35*L35</f>
        <v>8600.2200000000012</v>
      </c>
      <c r="N35" s="24">
        <f t="shared" ref="N35:N59" si="7">(J35-K35)/K35</f>
        <v>-2.1222984738297538E-2</v>
      </c>
      <c r="O35" s="11">
        <f>(J35-K35)*L35</f>
        <v>-186.47999999999897</v>
      </c>
      <c r="P35" s="24">
        <f t="shared" ref="P35:P66" si="8">M35/$M$406</f>
        <v>3.3576981459733639E-2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122.2</v>
      </c>
      <c r="K46" s="12">
        <v>127.94799999999999</v>
      </c>
      <c r="L46" s="12">
        <v>40</v>
      </c>
      <c r="M46" s="11">
        <f t="shared" si="6"/>
        <v>4888</v>
      </c>
      <c r="N46" s="24">
        <f t="shared" si="7"/>
        <v>-4.4924500578359887E-2</v>
      </c>
      <c r="O46" s="11">
        <f t="shared" si="9"/>
        <v>-229.91999999999962</v>
      </c>
      <c r="P46" s="24">
        <f t="shared" si="8"/>
        <v>1.9083731041203367E-2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116.9</v>
      </c>
      <c r="K47" s="12">
        <v>115.91</v>
      </c>
      <c r="L47" s="12">
        <v>20</v>
      </c>
      <c r="M47" s="11">
        <f t="shared" si="6"/>
        <v>2338</v>
      </c>
      <c r="N47" s="24">
        <f t="shared" si="7"/>
        <v>8.5411094814943408E-3</v>
      </c>
      <c r="O47" s="11">
        <f t="shared" si="9"/>
        <v>19.800000000000182</v>
      </c>
      <c r="P47" s="24">
        <f t="shared" si="8"/>
        <v>9.1280202893480912E-3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178">
        <v>47</v>
      </c>
      <c r="C49" s="167">
        <v>44582</v>
      </c>
      <c r="D49" s="168">
        <v>113601</v>
      </c>
      <c r="E49" s="179" t="s">
        <v>74</v>
      </c>
      <c r="F49" s="170">
        <v>30</v>
      </c>
      <c r="G49" s="170">
        <v>143.19999999999999</v>
      </c>
      <c r="H49" s="171">
        <f t="shared" si="5"/>
        <v>4296</v>
      </c>
      <c r="I49" s="172" t="s">
        <v>66</v>
      </c>
      <c r="J49" s="172"/>
      <c r="K49" s="172"/>
      <c r="L49" s="172">
        <v>0</v>
      </c>
      <c r="M49" s="171">
        <f t="shared" si="6"/>
        <v>0</v>
      </c>
      <c r="N49" s="173" t="e">
        <f t="shared" si="7"/>
        <v>#DIV/0!</v>
      </c>
      <c r="O49" s="171">
        <v>127.1</v>
      </c>
      <c r="P49" s="173">
        <f t="shared" si="8"/>
        <v>0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103</v>
      </c>
      <c r="K61" s="12">
        <v>96.122</v>
      </c>
      <c r="L61" s="12">
        <v>100</v>
      </c>
      <c r="M61" s="11">
        <f t="shared" ref="M61:M67" si="11">J61*L61</f>
        <v>10300</v>
      </c>
      <c r="N61" s="24">
        <f t="shared" ref="N61:N95" si="12">(J61-K61)/K61</f>
        <v>7.1554898982543025E-2</v>
      </c>
      <c r="O61" s="11">
        <f t="shared" si="9"/>
        <v>687.8</v>
      </c>
      <c r="P61" s="24">
        <f t="shared" si="8"/>
        <v>4.0213263036905623E-2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105.30200000000001</v>
      </c>
      <c r="K67" s="12">
        <v>106.322</v>
      </c>
      <c r="L67" s="12">
        <v>30</v>
      </c>
      <c r="M67" s="11">
        <f t="shared" si="11"/>
        <v>3159.0600000000004</v>
      </c>
      <c r="N67" s="24">
        <f t="shared" si="12"/>
        <v>-9.5934989936231063E-3</v>
      </c>
      <c r="O67" s="11">
        <f t="shared" si="9"/>
        <v>-30.599999999999881</v>
      </c>
      <c r="P67" s="24">
        <f t="shared" ref="P67:P98" si="13">M67/$M$406</f>
        <v>1.2333602983433698E-2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102.77500000000001</v>
      </c>
      <c r="K69" s="12">
        <v>97.275999999999996</v>
      </c>
      <c r="L69" s="12">
        <v>70</v>
      </c>
      <c r="M69" s="11">
        <f t="shared" ref="M69:M82" si="14">J69*L69</f>
        <v>7194.25</v>
      </c>
      <c r="N69" s="24">
        <f t="shared" si="12"/>
        <v>5.6529873761256733E-2</v>
      </c>
      <c r="O69" s="11">
        <f>(J69-K69)*L69</f>
        <v>384.93000000000063</v>
      </c>
      <c r="P69" s="24">
        <f t="shared" si="13"/>
        <v>2.8087792971190122E-2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104.6</v>
      </c>
      <c r="K71" s="12">
        <v>106.81100000000001</v>
      </c>
      <c r="L71" s="12">
        <v>30</v>
      </c>
      <c r="M71" s="11">
        <f t="shared" si="14"/>
        <v>3138</v>
      </c>
      <c r="N71" s="24">
        <f t="shared" si="12"/>
        <v>-2.0700115156678738E-2</v>
      </c>
      <c r="O71" s="11">
        <f>(J71-K71)*L71</f>
        <v>-66.330000000000382</v>
      </c>
      <c r="P71" s="24">
        <f t="shared" si="13"/>
        <v>1.2251380525224256E-2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118.598</v>
      </c>
      <c r="K73" s="12">
        <v>113.021</v>
      </c>
      <c r="L73" s="12">
        <v>10</v>
      </c>
      <c r="M73" s="11">
        <f t="shared" si="14"/>
        <v>1185.98</v>
      </c>
      <c r="N73" s="24">
        <f t="shared" si="12"/>
        <v>4.934481202608363E-2</v>
      </c>
      <c r="O73" s="11">
        <f>(J73-K73)*L73</f>
        <v>55.769999999999982</v>
      </c>
      <c r="P73" s="24">
        <f t="shared" si="13"/>
        <v>4.6303034656805173E-3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107.117</v>
      </c>
      <c r="K77" s="12">
        <v>96.376000000000005</v>
      </c>
      <c r="L77" s="12">
        <v>20</v>
      </c>
      <c r="M77" s="11">
        <f t="shared" si="14"/>
        <v>2142.34</v>
      </c>
      <c r="N77" s="24">
        <f t="shared" si="12"/>
        <v>0.11144890844193574</v>
      </c>
      <c r="O77" s="11">
        <f t="shared" si="15"/>
        <v>214.82</v>
      </c>
      <c r="P77" s="24">
        <f t="shared" si="13"/>
        <v>8.3641244596586797E-3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110.363</v>
      </c>
      <c r="K79" s="12">
        <v>108.59</v>
      </c>
      <c r="L79" s="12">
        <v>10</v>
      </c>
      <c r="M79" s="11">
        <f t="shared" si="14"/>
        <v>1103.6300000000001</v>
      </c>
      <c r="N79" s="24">
        <f t="shared" si="12"/>
        <v>1.6327470301132664E-2</v>
      </c>
      <c r="O79" s="11">
        <f t="shared" si="15"/>
        <v>17.729999999999961</v>
      </c>
      <c r="P79" s="24">
        <f t="shared" si="13"/>
        <v>4.3087925714000146E-3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104.14</v>
      </c>
      <c r="K80" s="12">
        <v>106.27200000000001</v>
      </c>
      <c r="L80" s="12">
        <v>50</v>
      </c>
      <c r="M80" s="11">
        <f t="shared" si="14"/>
        <v>5207</v>
      </c>
      <c r="N80" s="24">
        <f t="shared" si="12"/>
        <v>-2.0061728395061776E-2</v>
      </c>
      <c r="O80" s="11">
        <f t="shared" si="15"/>
        <v>-106.60000000000025</v>
      </c>
      <c r="P80" s="24">
        <f t="shared" si="13"/>
        <v>2.0329170935258989E-2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103.4</v>
      </c>
      <c r="K82" s="12">
        <v>102.733</v>
      </c>
      <c r="L82" s="12">
        <v>40</v>
      </c>
      <c r="M82" s="11">
        <f t="shared" si="14"/>
        <v>4136</v>
      </c>
      <c r="N82" s="24">
        <f t="shared" si="12"/>
        <v>6.4925583794885923E-3</v>
      </c>
      <c r="O82" s="11">
        <f t="shared" si="15"/>
        <v>26.680000000000064</v>
      </c>
      <c r="P82" s="24">
        <f t="shared" si="13"/>
        <v>1.6147772419479772E-2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109.70099999999999</v>
      </c>
      <c r="K84" s="12">
        <v>107.426</v>
      </c>
      <c r="L84" s="12">
        <v>20</v>
      </c>
      <c r="M84" s="11">
        <f t="shared" ref="M84:M95" si="16">J84*L84</f>
        <v>2194.02</v>
      </c>
      <c r="N84" s="24">
        <f t="shared" si="12"/>
        <v>2.1177368607227222E-2</v>
      </c>
      <c r="O84" s="11">
        <f t="shared" si="15"/>
        <v>45.499999999999829</v>
      </c>
      <c r="P84" s="24">
        <f t="shared" si="13"/>
        <v>8.5658935308962781E-3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105.498</v>
      </c>
      <c r="K85" s="12">
        <v>104.024</v>
      </c>
      <c r="L85" s="12">
        <v>40</v>
      </c>
      <c r="M85" s="11">
        <f t="shared" si="16"/>
        <v>4219.92</v>
      </c>
      <c r="N85" s="24">
        <f t="shared" si="12"/>
        <v>1.4169806967622892E-2</v>
      </c>
      <c r="O85" s="11">
        <f t="shared" si="15"/>
        <v>58.96000000000015</v>
      </c>
      <c r="P85" s="24">
        <f t="shared" si="13"/>
        <v>1.6475412908223182E-2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102.77</v>
      </c>
      <c r="K90" s="12">
        <v>101.515</v>
      </c>
      <c r="L90" s="12">
        <v>50</v>
      </c>
      <c r="M90" s="11">
        <f t="shared" si="16"/>
        <v>5138.5</v>
      </c>
      <c r="N90" s="24">
        <f t="shared" si="12"/>
        <v>1.236270501896267E-2</v>
      </c>
      <c r="O90" s="11">
        <f t="shared" si="15"/>
        <v>62.749999999999773</v>
      </c>
      <c r="P90" s="24">
        <f t="shared" si="13"/>
        <v>2.0061733215062091E-2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M99/$M$406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99.185000000000002</v>
      </c>
      <c r="K105" s="12">
        <v>101.73</v>
      </c>
      <c r="L105" s="12">
        <v>100</v>
      </c>
      <c r="M105" s="11">
        <f t="shared" si="19"/>
        <v>9918.5</v>
      </c>
      <c r="N105" s="24">
        <f t="shared" si="20"/>
        <v>-2.5017202398505866E-2</v>
      </c>
      <c r="O105" s="11">
        <f t="shared" si="15"/>
        <v>-254.50000000000017</v>
      </c>
      <c r="P105" s="24">
        <f t="shared" si="18"/>
        <v>3.8723810624422178E-2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105.547</v>
      </c>
      <c r="K106" s="12">
        <v>105.187</v>
      </c>
      <c r="L106" s="12">
        <v>30</v>
      </c>
      <c r="M106" s="11">
        <f t="shared" si="19"/>
        <v>3166.41</v>
      </c>
      <c r="N106" s="24">
        <f t="shared" si="20"/>
        <v>3.4224761615028422E-3</v>
      </c>
      <c r="O106" s="11">
        <f t="shared" si="15"/>
        <v>10.799999999999983</v>
      </c>
      <c r="P106" s="24">
        <f t="shared" si="18"/>
        <v>1.2362298855600808E-2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107.197</v>
      </c>
      <c r="K113" s="12">
        <v>105.44</v>
      </c>
      <c r="L113" s="12">
        <v>10</v>
      </c>
      <c r="M113" s="11">
        <f t="shared" si="19"/>
        <v>1071.97</v>
      </c>
      <c r="N113" s="24">
        <f t="shared" si="20"/>
        <v>1.6663505311077437E-2</v>
      </c>
      <c r="O113" s="11">
        <f t="shared" si="21"/>
        <v>17.57000000000005</v>
      </c>
      <c r="P113" s="24">
        <f t="shared" si="18"/>
        <v>4.1851855900652156E-3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113.289</v>
      </c>
      <c r="K127" s="12">
        <v>108.29900000000001</v>
      </c>
      <c r="L127" s="12">
        <v>20</v>
      </c>
      <c r="M127" s="11">
        <f t="shared" si="19"/>
        <v>2265.7800000000002</v>
      </c>
      <c r="N127" s="24">
        <f t="shared" si="20"/>
        <v>4.6076141053933969E-2</v>
      </c>
      <c r="O127" s="11">
        <f t="shared" si="21"/>
        <v>99.799999999999898</v>
      </c>
      <c r="P127" s="24">
        <f t="shared" si="18"/>
        <v>8.8460589440543715E-3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M131/$M$406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112.202</v>
      </c>
      <c r="K133" s="12">
        <v>111.721</v>
      </c>
      <c r="L133" s="12">
        <v>10</v>
      </c>
      <c r="M133" s="11">
        <f t="shared" si="19"/>
        <v>1122.02</v>
      </c>
      <c r="N133" s="24">
        <f t="shared" si="25"/>
        <v>4.3053678359484295E-3</v>
      </c>
      <c r="O133" s="11">
        <f t="shared" si="23"/>
        <v>4.8099999999999454</v>
      </c>
      <c r="P133" s="24">
        <f t="shared" si="24"/>
        <v>4.3805908148222177E-3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107.855</v>
      </c>
      <c r="K135" s="12">
        <v>107.63</v>
      </c>
      <c r="L135" s="12">
        <v>10</v>
      </c>
      <c r="M135" s="11">
        <f t="shared" si="19"/>
        <v>1078.55</v>
      </c>
      <c r="N135" s="24">
        <f t="shared" si="25"/>
        <v>2.0904952150888091E-3</v>
      </c>
      <c r="O135" s="11">
        <f t="shared" si="23"/>
        <v>2.2500000000000853</v>
      </c>
      <c r="P135" s="24">
        <f t="shared" si="24"/>
        <v>4.2108752280052963E-3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114.85</v>
      </c>
      <c r="K138" s="12">
        <v>115.14</v>
      </c>
      <c r="L138" s="12">
        <v>10</v>
      </c>
      <c r="M138" s="11">
        <f t="shared" si="19"/>
        <v>1148.5</v>
      </c>
      <c r="N138" s="24">
        <f t="shared" si="25"/>
        <v>-2.5186729199236256E-3</v>
      </c>
      <c r="O138" s="11">
        <f t="shared" si="23"/>
        <v>-2.9000000000000625</v>
      </c>
      <c r="P138" s="24">
        <f t="shared" si="24"/>
        <v>4.4839740386297192E-3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117.34699999999999</v>
      </c>
      <c r="K139" s="12">
        <v>119.23</v>
      </c>
      <c r="L139" s="12">
        <v>10</v>
      </c>
      <c r="M139" s="11">
        <f t="shared" si="19"/>
        <v>1173.47</v>
      </c>
      <c r="N139" s="24">
        <f t="shared" si="25"/>
        <v>-1.579300511616212E-2</v>
      </c>
      <c r="O139" s="11">
        <f t="shared" si="23"/>
        <v>-18.830000000000098</v>
      </c>
      <c r="P139" s="24">
        <f t="shared" si="24"/>
        <v>4.5814619199920038E-3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108.401</v>
      </c>
      <c r="K141" s="12">
        <v>107.151</v>
      </c>
      <c r="L141" s="12">
        <v>10</v>
      </c>
      <c r="M141" s="11">
        <f t="shared" ref="M141:M172" si="26">J141*L141</f>
        <v>1084.01</v>
      </c>
      <c r="N141" s="24">
        <f t="shared" si="25"/>
        <v>1.1665780067381545E-2</v>
      </c>
      <c r="O141" s="11">
        <f>(J141-K141)*L141</f>
        <v>12.5</v>
      </c>
      <c r="P141" s="24">
        <f t="shared" si="24"/>
        <v>4.2321921616151519E-3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111.822</v>
      </c>
      <c r="K142" s="12">
        <v>109.321</v>
      </c>
      <c r="L142" s="12">
        <v>10</v>
      </c>
      <c r="M142" s="11">
        <f t="shared" si="26"/>
        <v>1118.22</v>
      </c>
      <c r="N142" s="24">
        <f t="shared" si="25"/>
        <v>2.2877580702701263E-2</v>
      </c>
      <c r="O142" s="11">
        <f>(J142-K142)*L142</f>
        <v>25.010000000000048</v>
      </c>
      <c r="P142" s="24">
        <f t="shared" si="24"/>
        <v>4.3657548537018066E-3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117.42</v>
      </c>
      <c r="K148" s="12">
        <v>106.078</v>
      </c>
      <c r="L148" s="12">
        <v>10</v>
      </c>
      <c r="M148" s="11">
        <f t="shared" si="26"/>
        <v>1174.2</v>
      </c>
      <c r="N148" s="24">
        <f t="shared" si="25"/>
        <v>0.10692132204604157</v>
      </c>
      <c r="O148" s="11">
        <f t="shared" si="27"/>
        <v>113.41999999999999</v>
      </c>
      <c r="P148" s="24">
        <f t="shared" si="24"/>
        <v>4.5843119862072406E-3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105.244</v>
      </c>
      <c r="K149" s="81">
        <v>106.556</v>
      </c>
      <c r="L149" s="12">
        <v>30</v>
      </c>
      <c r="M149" s="11">
        <f t="shared" si="26"/>
        <v>3157.32</v>
      </c>
      <c r="N149" s="24">
        <f t="shared" si="25"/>
        <v>-1.2312774503547409E-2</v>
      </c>
      <c r="O149" s="11">
        <f t="shared" si="27"/>
        <v>-39.359999999999928</v>
      </c>
      <c r="P149" s="24">
        <f t="shared" si="24"/>
        <v>1.2326809674920666E-2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106.58499999999999</v>
      </c>
      <c r="K152" s="12">
        <v>110.36499999999999</v>
      </c>
      <c r="L152" s="12">
        <v>30</v>
      </c>
      <c r="M152" s="11">
        <f t="shared" si="26"/>
        <v>3197.5499999999997</v>
      </c>
      <c r="N152" s="24">
        <f t="shared" si="25"/>
        <v>-3.4249988673945554E-2</v>
      </c>
      <c r="O152" s="11">
        <f t="shared" ref="O152:O163" si="28">(J152-K152)*L152</f>
        <v>-113.40000000000003</v>
      </c>
      <c r="P152" s="24">
        <f t="shared" si="24"/>
        <v>1.2483875652782287E-2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108.12</v>
      </c>
      <c r="K157" s="12">
        <v>109.09</v>
      </c>
      <c r="L157" s="12">
        <v>10</v>
      </c>
      <c r="M157" s="11">
        <f t="shared" si="26"/>
        <v>1081.2</v>
      </c>
      <c r="N157" s="24">
        <f t="shared" si="25"/>
        <v>-8.8917407645063597E-3</v>
      </c>
      <c r="O157" s="11">
        <f t="shared" si="28"/>
        <v>-9.6999999999999886</v>
      </c>
      <c r="P157" s="24">
        <f t="shared" si="24"/>
        <v>4.2212213587866365E-3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113.99</v>
      </c>
      <c r="K159" s="12">
        <v>107.64400000000001</v>
      </c>
      <c r="L159" s="12">
        <v>10</v>
      </c>
      <c r="M159" s="11">
        <f t="shared" si="26"/>
        <v>1139.8999999999999</v>
      </c>
      <c r="N159" s="24">
        <f t="shared" si="25"/>
        <v>5.8953587752220184E-2</v>
      </c>
      <c r="O159" s="11">
        <f t="shared" si="28"/>
        <v>63.459999999999894</v>
      </c>
      <c r="P159" s="24">
        <f t="shared" si="24"/>
        <v>4.4503979160940496E-3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108.126</v>
      </c>
      <c r="K163" s="12">
        <v>109.07</v>
      </c>
      <c r="L163" s="12">
        <v>10</v>
      </c>
      <c r="M163" s="11">
        <f t="shared" si="26"/>
        <v>1081.26</v>
      </c>
      <c r="N163" s="24">
        <f t="shared" si="25"/>
        <v>-8.6549922068395388E-3</v>
      </c>
      <c r="O163" s="11">
        <f t="shared" si="28"/>
        <v>-9.439999999999884</v>
      </c>
      <c r="P163" s="24">
        <f t="shared" ref="P163:P179" si="30">M163/$M$406</f>
        <v>4.2214556108043271E-3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105.45</v>
      </c>
      <c r="K169" s="12">
        <v>105.581</v>
      </c>
      <c r="L169" s="12">
        <v>30</v>
      </c>
      <c r="M169" s="11">
        <f t="shared" si="26"/>
        <v>3163.5</v>
      </c>
      <c r="N169" s="24">
        <f t="shared" si="31"/>
        <v>-1.2407535446718654E-3</v>
      </c>
      <c r="O169" s="11">
        <f t="shared" si="32"/>
        <v>-3.9300000000000068</v>
      </c>
      <c r="P169" s="24">
        <f t="shared" si="30"/>
        <v>1.2350937632742809E-2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107.977</v>
      </c>
      <c r="K171" s="12">
        <v>109.006</v>
      </c>
      <c r="L171" s="12">
        <v>30</v>
      </c>
      <c r="M171" s="11">
        <f t="shared" si="26"/>
        <v>3239.31</v>
      </c>
      <c r="N171" s="24">
        <f t="shared" si="31"/>
        <v>-9.4398473478523783E-3</v>
      </c>
      <c r="O171" s="11">
        <f t="shared" si="32"/>
        <v>-30.869999999999891</v>
      </c>
      <c r="P171" s="24">
        <f t="shared" si="30"/>
        <v>1.2646915057095023E-2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110.541</v>
      </c>
      <c r="K172" s="12">
        <v>108.875</v>
      </c>
      <c r="L172" s="12">
        <v>20</v>
      </c>
      <c r="M172" s="11">
        <f t="shared" si="26"/>
        <v>2210.8199999999997</v>
      </c>
      <c r="N172" s="24">
        <f t="shared" si="31"/>
        <v>1.5301951779563691E-2</v>
      </c>
      <c r="O172" s="11">
        <f t="shared" si="32"/>
        <v>33.319999999999936</v>
      </c>
      <c r="P172" s="24">
        <f t="shared" si="30"/>
        <v>8.6314840958496772E-3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108.191</v>
      </c>
      <c r="K177" s="12">
        <v>109.65</v>
      </c>
      <c r="L177" s="12">
        <v>10</v>
      </c>
      <c r="M177" s="11">
        <f t="shared" si="33"/>
        <v>1081.9100000000001</v>
      </c>
      <c r="N177" s="24">
        <f t="shared" si="31"/>
        <v>-1.330597355221161E-2</v>
      </c>
      <c r="O177" s="11">
        <f t="shared" si="32"/>
        <v>-14.590000000000032</v>
      </c>
      <c r="P177" s="24">
        <f t="shared" si="30"/>
        <v>4.2239933409959768E-3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110.059</v>
      </c>
      <c r="K179" s="12">
        <v>115.111</v>
      </c>
      <c r="L179" s="12">
        <v>40</v>
      </c>
      <c r="M179" s="11">
        <f t="shared" si="33"/>
        <v>4402.3599999999997</v>
      </c>
      <c r="N179" s="24">
        <f t="shared" si="31"/>
        <v>-4.3888073251036011E-2</v>
      </c>
      <c r="O179" s="11">
        <f t="shared" si="32"/>
        <v>-202.08000000000027</v>
      </c>
      <c r="P179" s="24">
        <f t="shared" si="30"/>
        <v>1.7187695210014741E-2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M180/$M$406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124.2</v>
      </c>
      <c r="K184" s="12">
        <v>107.06</v>
      </c>
      <c r="L184" s="12">
        <v>10</v>
      </c>
      <c r="M184" s="11">
        <f t="shared" si="33"/>
        <v>1242</v>
      </c>
      <c r="N184" s="24">
        <f t="shared" si="31"/>
        <v>0.16009714178965068</v>
      </c>
      <c r="O184" s="11">
        <f t="shared" si="32"/>
        <v>171.4</v>
      </c>
      <c r="P184" s="24">
        <f t="shared" si="34"/>
        <v>4.8490167661977461E-3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111.9</v>
      </c>
      <c r="K205" s="12">
        <v>108.934</v>
      </c>
      <c r="L205" s="12">
        <v>20</v>
      </c>
      <c r="M205" s="11">
        <f t="shared" ref="M205:M227" si="37">J205*L205</f>
        <v>2238</v>
      </c>
      <c r="N205" s="24">
        <f t="shared" si="36"/>
        <v>2.722749554776294E-2</v>
      </c>
      <c r="O205" s="11">
        <f t="shared" si="32"/>
        <v>59.320000000000164</v>
      </c>
      <c r="P205" s="24">
        <f t="shared" si="34"/>
        <v>8.7376002598635715E-3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108.61499999999999</v>
      </c>
      <c r="K210" s="13">
        <v>113.075</v>
      </c>
      <c r="L210" s="12">
        <v>10</v>
      </c>
      <c r="M210" s="11">
        <f t="shared" si="37"/>
        <v>1086.1499999999999</v>
      </c>
      <c r="N210" s="24">
        <f t="shared" si="36"/>
        <v>-3.944284766747741E-2</v>
      </c>
      <c r="O210" s="11">
        <f t="shared" si="32"/>
        <v>-44.60000000000008</v>
      </c>
      <c r="P210" s="24">
        <f t="shared" si="34"/>
        <v>4.2405471502461201E-3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M212/$M$406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79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107.527</v>
      </c>
      <c r="K225" s="12">
        <v>108.65</v>
      </c>
      <c r="L225" s="12">
        <v>20</v>
      </c>
      <c r="M225" s="11">
        <f t="shared" si="37"/>
        <v>2150.54</v>
      </c>
      <c r="N225" s="24">
        <f t="shared" si="41"/>
        <v>-1.0335941095260051E-2</v>
      </c>
      <c r="O225" s="11">
        <f t="shared" si="32"/>
        <v>-22.460000000000093</v>
      </c>
      <c r="P225" s="24">
        <f t="shared" si="40"/>
        <v>8.3961389020764093E-3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184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182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106.7</v>
      </c>
      <c r="K231" s="12">
        <v>107.889</v>
      </c>
      <c r="L231" s="12">
        <v>20</v>
      </c>
      <c r="M231" s="11">
        <f t="shared" ref="M231:M245" si="45">J231*L231</f>
        <v>2134</v>
      </c>
      <c r="N231" s="24">
        <f t="shared" ref="N231:N245" si="46">(J231-K231)/K231</f>
        <v>-1.1020585972619942E-2</v>
      </c>
      <c r="O231" s="11">
        <f t="shared" ref="O231:O245" si="47">(J231-K231)*L231</f>
        <v>-23.779999999999859</v>
      </c>
      <c r="P231" s="24">
        <f t="shared" ref="P231:P245" si="48">M231/$M$406</f>
        <v>8.331563429199669E-3</v>
      </c>
      <c r="Q231" s="113" t="s">
        <v>183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3">
        <v>232</v>
      </c>
      <c r="C233" s="144">
        <v>44818</v>
      </c>
      <c r="D233" s="145">
        <v>118001</v>
      </c>
      <c r="E233" s="146" t="s">
        <v>187</v>
      </c>
      <c r="F233" s="147">
        <v>10</v>
      </c>
      <c r="G233" s="147">
        <v>109.81100000000001</v>
      </c>
      <c r="H233" s="148">
        <f t="shared" si="42"/>
        <v>1098.1100000000001</v>
      </c>
      <c r="I233" s="149"/>
      <c r="J233" s="149"/>
      <c r="K233" s="149"/>
      <c r="L233" s="149"/>
      <c r="M233" s="148">
        <f t="shared" si="45"/>
        <v>0</v>
      </c>
      <c r="N233" s="150" t="e">
        <f t="shared" si="46"/>
        <v>#DIV/0!</v>
      </c>
      <c r="O233" s="148">
        <f t="shared" si="47"/>
        <v>0</v>
      </c>
      <c r="P233" s="150">
        <f t="shared" si="48"/>
        <v>0</v>
      </c>
      <c r="Q233" s="143" t="s">
        <v>188</v>
      </c>
      <c r="S233" s="152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186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105.7</v>
      </c>
      <c r="K234" s="12">
        <v>107.806</v>
      </c>
      <c r="L234" s="12">
        <v>30</v>
      </c>
      <c r="M234" s="11">
        <f t="shared" si="45"/>
        <v>3171</v>
      </c>
      <c r="N234" s="24">
        <f t="shared" si="46"/>
        <v>-1.9535090811272051E-2</v>
      </c>
      <c r="O234" s="11">
        <f t="shared" si="47"/>
        <v>-63.179999999999836</v>
      </c>
      <c r="P234" s="24">
        <f t="shared" si="48"/>
        <v>1.2380219134954148E-2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189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109.8</v>
      </c>
      <c r="K236" s="12">
        <v>108.294</v>
      </c>
      <c r="L236" s="12">
        <v>20</v>
      </c>
      <c r="M236" s="11">
        <f t="shared" si="45"/>
        <v>2196</v>
      </c>
      <c r="N236" s="24">
        <f t="shared" si="46"/>
        <v>1.3906587622582971E-2</v>
      </c>
      <c r="O236" s="11">
        <f t="shared" si="47"/>
        <v>30.120000000000005</v>
      </c>
      <c r="P236" s="24">
        <f t="shared" si="48"/>
        <v>8.5736238474800729E-3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190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109.289</v>
      </c>
      <c r="K237" s="12">
        <v>109.474</v>
      </c>
      <c r="L237" s="12">
        <v>10</v>
      </c>
      <c r="M237" s="11">
        <f t="shared" si="45"/>
        <v>1092.8900000000001</v>
      </c>
      <c r="N237" s="24">
        <f t="shared" si="46"/>
        <v>-1.6898989714452953E-3</v>
      </c>
      <c r="O237" s="11">
        <f t="shared" si="47"/>
        <v>-1.8500000000000227</v>
      </c>
      <c r="P237" s="24">
        <f t="shared" si="48"/>
        <v>4.2668614602333777E-3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191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111.554</v>
      </c>
      <c r="K239" s="12">
        <v>108.596</v>
      </c>
      <c r="L239" s="12">
        <v>20</v>
      </c>
      <c r="M239" s="11">
        <f t="shared" si="45"/>
        <v>2231.08</v>
      </c>
      <c r="N239" s="24">
        <f t="shared" si="46"/>
        <v>2.7238572323105809E-2</v>
      </c>
      <c r="O239" s="11">
        <f t="shared" si="47"/>
        <v>59.159999999999968</v>
      </c>
      <c r="P239" s="24">
        <f t="shared" si="48"/>
        <v>8.7105831938232414E-3</v>
      </c>
      <c r="Q239" s="139" t="s">
        <v>192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191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84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84"/>
      <c r="S241" s="25"/>
    </row>
    <row r="242" spans="1:19" s="50" customFormat="1" x14ac:dyDescent="0.2">
      <c r="B242" s="108">
        <v>241</v>
      </c>
      <c r="C242" s="144">
        <v>44824</v>
      </c>
      <c r="D242" s="145">
        <v>118001</v>
      </c>
      <c r="E242" s="146" t="s">
        <v>187</v>
      </c>
      <c r="F242" s="147">
        <v>-10</v>
      </c>
      <c r="G242" s="147">
        <v>109.9</v>
      </c>
      <c r="H242" s="148">
        <f t="shared" si="42"/>
        <v>-1099</v>
      </c>
      <c r="I242" s="149" t="s">
        <v>64</v>
      </c>
      <c r="J242" s="149"/>
      <c r="K242" s="149"/>
      <c r="L242" s="149"/>
      <c r="M242" s="148">
        <f t="shared" si="45"/>
        <v>0</v>
      </c>
      <c r="N242" s="150" t="e">
        <f t="shared" si="46"/>
        <v>#DIV/0!</v>
      </c>
      <c r="O242" s="148">
        <v>0.39</v>
      </c>
      <c r="P242" s="150">
        <f t="shared" si="48"/>
        <v>0</v>
      </c>
      <c r="Q242" s="151" t="s">
        <v>197</v>
      </c>
      <c r="S242" s="152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84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186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84"/>
      <c r="S244" s="25"/>
    </row>
    <row r="245" spans="1:19" x14ac:dyDescent="0.2">
      <c r="B245" s="159">
        <v>244</v>
      </c>
      <c r="C245" s="30">
        <v>44830</v>
      </c>
      <c r="D245" s="31">
        <v>127025</v>
      </c>
      <c r="E245" s="120" t="s">
        <v>199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110.379</v>
      </c>
      <c r="K245" s="12">
        <v>106.852</v>
      </c>
      <c r="L245" s="12">
        <v>20</v>
      </c>
      <c r="M245" s="11">
        <f t="shared" si="45"/>
        <v>2207.58</v>
      </c>
      <c r="N245" s="24">
        <f t="shared" si="46"/>
        <v>3.3008273125444548E-2</v>
      </c>
      <c r="O245" s="11">
        <f t="shared" si="47"/>
        <v>70.54000000000002</v>
      </c>
      <c r="P245" s="24">
        <f t="shared" si="48"/>
        <v>8.6188344868943795E-3</v>
      </c>
      <c r="Q245" s="84"/>
      <c r="S245" s="25"/>
    </row>
    <row r="246" spans="1:19" x14ac:dyDescent="0.2">
      <c r="B246" s="159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M246/$M$406</f>
        <v>0</v>
      </c>
      <c r="Q246" s="84"/>
      <c r="S246" s="25"/>
    </row>
    <row r="247" spans="1:19" s="50" customFormat="1" ht="13.5" customHeight="1" x14ac:dyDescent="0.2">
      <c r="A247" s="157"/>
      <c r="B247" s="159">
        <v>246</v>
      </c>
      <c r="C247" s="144">
        <v>44830</v>
      </c>
      <c r="D247" s="145">
        <v>110038</v>
      </c>
      <c r="E247" s="146" t="s">
        <v>200</v>
      </c>
      <c r="F247" s="147">
        <v>10</v>
      </c>
      <c r="G247" s="147">
        <v>107.821</v>
      </c>
      <c r="H247" s="148">
        <f t="shared" si="42"/>
        <v>1078.21</v>
      </c>
      <c r="I247" s="149"/>
      <c r="J247" s="149"/>
      <c r="K247" s="149"/>
      <c r="L247" s="149"/>
      <c r="M247" s="148">
        <f t="shared" si="49"/>
        <v>0</v>
      </c>
      <c r="N247" s="150" t="e">
        <f t="shared" si="50"/>
        <v>#DIV/0!</v>
      </c>
      <c r="O247" s="148">
        <f t="shared" si="51"/>
        <v>0</v>
      </c>
      <c r="P247" s="150">
        <f t="shared" si="52"/>
        <v>0</v>
      </c>
      <c r="Q247" s="158" t="s">
        <v>201</v>
      </c>
      <c r="S247" s="152"/>
    </row>
    <row r="248" spans="1:19" s="50" customFormat="1" x14ac:dyDescent="0.2">
      <c r="A248" s="157"/>
      <c r="B248" s="159">
        <v>247</v>
      </c>
      <c r="C248" s="144">
        <v>44831</v>
      </c>
      <c r="D248" s="145">
        <v>110038</v>
      </c>
      <c r="E248" s="146" t="s">
        <v>200</v>
      </c>
      <c r="F248" s="147">
        <v>-10</v>
      </c>
      <c r="G248" s="147">
        <v>108.11199999999999</v>
      </c>
      <c r="H248" s="148">
        <f t="shared" si="42"/>
        <v>-1081.1199999999999</v>
      </c>
      <c r="I248" s="149" t="s">
        <v>64</v>
      </c>
      <c r="J248" s="149"/>
      <c r="K248" s="149"/>
      <c r="L248" s="149"/>
      <c r="M248" s="148">
        <f t="shared" si="49"/>
        <v>0</v>
      </c>
      <c r="N248" s="150">
        <v>0</v>
      </c>
      <c r="O248" s="148">
        <v>2.41</v>
      </c>
      <c r="P248" s="150">
        <f t="shared" si="52"/>
        <v>0</v>
      </c>
      <c r="Q248" s="158"/>
      <c r="S248" s="152"/>
    </row>
    <row r="249" spans="1:19" x14ac:dyDescent="0.2">
      <c r="B249" s="159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59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59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07">
        <v>251</v>
      </c>
      <c r="C252" s="30">
        <v>44844</v>
      </c>
      <c r="D252" s="31">
        <v>113633</v>
      </c>
      <c r="E252" s="120" t="s">
        <v>202</v>
      </c>
      <c r="F252" s="20">
        <v>10</v>
      </c>
      <c r="G252" s="20">
        <v>109.32</v>
      </c>
      <c r="H252" s="14">
        <f t="shared" si="42"/>
        <v>1093.1999999999998</v>
      </c>
      <c r="I252" s="15"/>
      <c r="J252" s="12">
        <v>110.001</v>
      </c>
      <c r="K252" s="12">
        <v>109.35</v>
      </c>
      <c r="L252" s="12">
        <v>10</v>
      </c>
      <c r="M252" s="11">
        <f t="shared" si="49"/>
        <v>1100.01</v>
      </c>
      <c r="N252" s="24">
        <f t="shared" si="50"/>
        <v>5.9533607681756789E-3</v>
      </c>
      <c r="O252" s="11">
        <f t="shared" si="51"/>
        <v>6.5100000000001046</v>
      </c>
      <c r="P252" s="24">
        <f t="shared" si="52"/>
        <v>4.2946593663326753E-3</v>
      </c>
      <c r="Q252" s="84" t="s">
        <v>106</v>
      </c>
      <c r="S252" s="25"/>
    </row>
    <row r="253" spans="1:19" x14ac:dyDescent="0.2">
      <c r="B253" s="107">
        <v>252</v>
      </c>
      <c r="C253" s="30">
        <v>44844</v>
      </c>
      <c r="D253" s="31">
        <v>123129</v>
      </c>
      <c r="E253" s="120" t="s">
        <v>203</v>
      </c>
      <c r="F253" s="20">
        <v>10</v>
      </c>
      <c r="G253" s="20">
        <v>109.361</v>
      </c>
      <c r="H253" s="14">
        <f t="shared" si="42"/>
        <v>1093.6100000000001</v>
      </c>
      <c r="I253" s="15"/>
      <c r="J253" s="12">
        <v>112.15</v>
      </c>
      <c r="K253" s="12">
        <v>109.39100000000001</v>
      </c>
      <c r="L253" s="12">
        <v>10</v>
      </c>
      <c r="M253" s="11">
        <f t="shared" si="49"/>
        <v>1121.5</v>
      </c>
      <c r="N253" s="24">
        <f t="shared" si="50"/>
        <v>2.5221453318828791E-2</v>
      </c>
      <c r="O253" s="11">
        <f t="shared" si="51"/>
        <v>27.590000000000003</v>
      </c>
      <c r="P253" s="24">
        <f t="shared" si="52"/>
        <v>4.3785606306688983E-3</v>
      </c>
      <c r="Q253" s="84" t="s">
        <v>106</v>
      </c>
      <c r="S253" s="25"/>
    </row>
    <row r="254" spans="1:19" x14ac:dyDescent="0.2">
      <c r="B254" s="107">
        <v>253</v>
      </c>
      <c r="C254" s="30">
        <v>44845</v>
      </c>
      <c r="D254" s="31">
        <v>127034</v>
      </c>
      <c r="E254" s="120" t="s">
        <v>204</v>
      </c>
      <c r="F254" s="20">
        <v>10</v>
      </c>
      <c r="G254" s="20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0">
        <v>254</v>
      </c>
      <c r="C255" s="30">
        <v>44852</v>
      </c>
      <c r="D255" s="31">
        <v>113013</v>
      </c>
      <c r="E255" s="120" t="s">
        <v>207</v>
      </c>
      <c r="F255" s="20">
        <v>10</v>
      </c>
      <c r="G255" s="20">
        <v>108.06</v>
      </c>
      <c r="H255" s="14">
        <f t="shared" si="42"/>
        <v>1080.5999999999999</v>
      </c>
      <c r="I255" s="15"/>
      <c r="J255" s="12">
        <v>107.179</v>
      </c>
      <c r="K255" s="12">
        <v>107.008</v>
      </c>
      <c r="L255" s="12">
        <v>20</v>
      </c>
      <c r="M255" s="11">
        <f t="shared" si="49"/>
        <v>2143.58</v>
      </c>
      <c r="N255" s="24">
        <f t="shared" si="50"/>
        <v>1.5980113636364242E-3</v>
      </c>
      <c r="O255" s="11">
        <f t="shared" si="51"/>
        <v>3.4200000000001296</v>
      </c>
      <c r="P255" s="24">
        <f t="shared" si="52"/>
        <v>8.368965668024286E-3</v>
      </c>
      <c r="Q255" s="84" t="s">
        <v>106</v>
      </c>
      <c r="S255" s="25"/>
    </row>
    <row r="256" spans="1:19" x14ac:dyDescent="0.2">
      <c r="B256" s="160">
        <v>255</v>
      </c>
      <c r="C256" s="30">
        <v>44855</v>
      </c>
      <c r="D256" s="31">
        <v>123128</v>
      </c>
      <c r="E256" s="127" t="s">
        <v>94</v>
      </c>
      <c r="F256" s="20">
        <v>10</v>
      </c>
      <c r="G256" s="20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1">
        <v>256</v>
      </c>
      <c r="C257" s="30">
        <v>44858</v>
      </c>
      <c r="D257" s="31">
        <v>113013</v>
      </c>
      <c r="E257" s="120" t="s">
        <v>207</v>
      </c>
      <c r="F257" s="20">
        <v>10</v>
      </c>
      <c r="G257" s="20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61">
        <v>257</v>
      </c>
      <c r="C258" s="30">
        <v>44859</v>
      </c>
      <c r="D258" s="31">
        <v>128072</v>
      </c>
      <c r="E258" s="120" t="s">
        <v>123</v>
      </c>
      <c r="F258" s="20">
        <v>10</v>
      </c>
      <c r="G258" s="20">
        <v>108.98399999999999</v>
      </c>
      <c r="H258" s="14">
        <f t="shared" si="42"/>
        <v>1089.8399999999999</v>
      </c>
      <c r="I258" s="15"/>
      <c r="J258" s="12">
        <v>111.42</v>
      </c>
      <c r="K258" s="12">
        <v>109.014</v>
      </c>
      <c r="L258" s="12">
        <v>10</v>
      </c>
      <c r="M258" s="11">
        <f t="shared" si="49"/>
        <v>1114.2</v>
      </c>
      <c r="N258" s="24">
        <f t="shared" si="50"/>
        <v>2.2070559744620011E-2</v>
      </c>
      <c r="O258" s="11">
        <f t="shared" si="51"/>
        <v>24.060000000000059</v>
      </c>
      <c r="P258" s="24">
        <f t="shared" si="52"/>
        <v>4.350059968516529E-3</v>
      </c>
      <c r="Q258" s="84"/>
      <c r="S258" s="25"/>
    </row>
    <row r="259" spans="2:19" x14ac:dyDescent="0.2">
      <c r="B259" s="161">
        <v>258</v>
      </c>
      <c r="C259" s="30">
        <v>44860</v>
      </c>
      <c r="D259" s="31">
        <v>128114</v>
      </c>
      <c r="E259" s="120" t="s">
        <v>73</v>
      </c>
      <c r="F259" s="20">
        <v>10</v>
      </c>
      <c r="G259" s="20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61">
        <v>259</v>
      </c>
      <c r="C260" s="30">
        <v>44861</v>
      </c>
      <c r="D260" s="31">
        <v>128114</v>
      </c>
      <c r="E260" s="120" t="s">
        <v>73</v>
      </c>
      <c r="F260" s="20">
        <v>10</v>
      </c>
      <c r="G260" s="20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6">
        <v>260</v>
      </c>
      <c r="C261" s="30">
        <v>44862</v>
      </c>
      <c r="D261" s="31">
        <v>128114</v>
      </c>
      <c r="E261" s="120" t="s">
        <v>73</v>
      </c>
      <c r="F261" s="20">
        <v>10</v>
      </c>
      <c r="G261" s="20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6">
        <v>261</v>
      </c>
      <c r="C262" s="30">
        <v>44862</v>
      </c>
      <c r="D262" s="31">
        <v>127061</v>
      </c>
      <c r="E262" s="120" t="s">
        <v>209</v>
      </c>
      <c r="F262" s="20">
        <v>10</v>
      </c>
      <c r="G262" s="20">
        <v>108.011</v>
      </c>
      <c r="H262" s="14">
        <f t="shared" si="42"/>
        <v>1080.1099999999999</v>
      </c>
      <c r="I262" s="15"/>
      <c r="J262" s="12">
        <v>111.90900000000001</v>
      </c>
      <c r="K262" s="12">
        <v>108.041</v>
      </c>
      <c r="L262" s="12">
        <v>10</v>
      </c>
      <c r="M262" s="11">
        <f t="shared" si="49"/>
        <v>1119.0900000000001</v>
      </c>
      <c r="N262" s="24">
        <f t="shared" si="50"/>
        <v>3.5801223609555718E-2</v>
      </c>
      <c r="O262" s="11">
        <f t="shared" si="51"/>
        <v>38.680000000000092</v>
      </c>
      <c r="P262" s="24">
        <f t="shared" si="52"/>
        <v>4.369151507958322E-3</v>
      </c>
      <c r="Q262" s="84"/>
      <c r="S262" s="25"/>
    </row>
    <row r="263" spans="2:19" x14ac:dyDescent="0.2">
      <c r="B263" s="134">
        <v>262</v>
      </c>
      <c r="C263" s="30">
        <v>44865</v>
      </c>
      <c r="D263" s="31">
        <v>128114</v>
      </c>
      <c r="E263" s="120" t="s">
        <v>73</v>
      </c>
      <c r="F263" s="20">
        <v>10</v>
      </c>
      <c r="G263" s="20">
        <v>89.111000000000004</v>
      </c>
      <c r="H263" s="14">
        <f t="shared" si="42"/>
        <v>891.11</v>
      </c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34">
        <v>263</v>
      </c>
      <c r="C264" s="30">
        <v>44866</v>
      </c>
      <c r="D264" s="31">
        <v>127022</v>
      </c>
      <c r="E264" s="120" t="s">
        <v>211</v>
      </c>
      <c r="F264" s="20">
        <v>10</v>
      </c>
      <c r="G264" s="20">
        <v>105.502</v>
      </c>
      <c r="H264" s="14">
        <f t="shared" si="42"/>
        <v>1055.02</v>
      </c>
      <c r="I264" s="15"/>
      <c r="J264" s="12">
        <v>108.17</v>
      </c>
      <c r="K264" s="12">
        <v>105.532</v>
      </c>
      <c r="L264" s="12">
        <v>10</v>
      </c>
      <c r="M264" s="11">
        <f t="shared" si="49"/>
        <v>1081.7</v>
      </c>
      <c r="N264" s="24">
        <f t="shared" si="50"/>
        <v>2.4997157260357099E-2</v>
      </c>
      <c r="O264" s="11">
        <f t="shared" si="51"/>
        <v>26.380000000000052</v>
      </c>
      <c r="P264" s="24">
        <f t="shared" si="52"/>
        <v>4.2231734589340594E-3</v>
      </c>
      <c r="Q264" s="84"/>
      <c r="S264" s="25"/>
    </row>
    <row r="265" spans="2:19" x14ac:dyDescent="0.2">
      <c r="B265" s="134">
        <v>264</v>
      </c>
      <c r="C265" s="30">
        <v>44868</v>
      </c>
      <c r="D265" s="31">
        <v>127025</v>
      </c>
      <c r="E265" s="120" t="s">
        <v>199</v>
      </c>
      <c r="F265" s="20">
        <v>10</v>
      </c>
      <c r="G265" s="20">
        <v>105.502</v>
      </c>
      <c r="H265" s="14">
        <f t="shared" si="42"/>
        <v>1055.02</v>
      </c>
      <c r="I265" s="15" t="s">
        <v>66</v>
      </c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34">
        <v>265</v>
      </c>
      <c r="C266" s="30">
        <v>44869</v>
      </c>
      <c r="D266" s="31">
        <v>113043</v>
      </c>
      <c r="E266" s="120" t="s">
        <v>144</v>
      </c>
      <c r="F266" s="20">
        <v>10</v>
      </c>
      <c r="G266" s="20">
        <v>104.989</v>
      </c>
      <c r="H266" s="14">
        <f t="shared" si="42"/>
        <v>1049.8900000000001</v>
      </c>
      <c r="I266" s="15" t="s">
        <v>66</v>
      </c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11">
        <v>266</v>
      </c>
      <c r="C267" s="30">
        <v>44873</v>
      </c>
      <c r="D267" s="31">
        <v>110072</v>
      </c>
      <c r="E267" s="120" t="s">
        <v>214</v>
      </c>
      <c r="F267" s="20">
        <v>10</v>
      </c>
      <c r="G267" s="20">
        <v>95.501999999999995</v>
      </c>
      <c r="H267" s="14">
        <f t="shared" si="42"/>
        <v>955.02</v>
      </c>
      <c r="I267" s="15" t="s">
        <v>66</v>
      </c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1">
        <v>267</v>
      </c>
      <c r="C268" s="30">
        <v>44873</v>
      </c>
      <c r="D268" s="31">
        <v>123113</v>
      </c>
      <c r="E268" s="120" t="s">
        <v>189</v>
      </c>
      <c r="F268" s="20">
        <v>10</v>
      </c>
      <c r="G268" s="20">
        <v>107.303</v>
      </c>
      <c r="H268" s="14">
        <f t="shared" si="42"/>
        <v>1073.03</v>
      </c>
      <c r="I268" s="15" t="s">
        <v>66</v>
      </c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1">
        <v>268</v>
      </c>
      <c r="C269" s="30">
        <v>44874</v>
      </c>
      <c r="D269" s="31">
        <v>128100</v>
      </c>
      <c r="E269" s="120" t="s">
        <v>67</v>
      </c>
      <c r="F269" s="20">
        <v>10</v>
      </c>
      <c r="G269" s="20">
        <v>91.915999999999997</v>
      </c>
      <c r="H269" s="14">
        <f t="shared" si="42"/>
        <v>919.16</v>
      </c>
      <c r="I269" s="15" t="s">
        <v>66</v>
      </c>
      <c r="J269" s="12"/>
      <c r="K269" s="12"/>
      <c r="L269" s="12"/>
      <c r="M269" s="11">
        <f t="shared" ref="M269:M279" si="53">J269*L269</f>
        <v>0</v>
      </c>
      <c r="N269" s="24" t="e">
        <f t="shared" ref="N269:N279" si="54">(J269-K269)/K269</f>
        <v>#DIV/0!</v>
      </c>
      <c r="O269" s="11">
        <f t="shared" ref="O269:O279" si="55">(J269-K269)*L269</f>
        <v>0</v>
      </c>
      <c r="P269" s="24">
        <f t="shared" ref="P269:P279" si="56">M269/$M$406</f>
        <v>0</v>
      </c>
      <c r="Q269" s="84"/>
      <c r="S269" s="25"/>
    </row>
    <row r="270" spans="2:19" x14ac:dyDescent="0.2">
      <c r="B270" s="163">
        <v>269</v>
      </c>
      <c r="C270" s="30">
        <v>44880</v>
      </c>
      <c r="D270" s="31">
        <v>127006</v>
      </c>
      <c r="E270" s="120" t="s">
        <v>156</v>
      </c>
      <c r="F270" s="20">
        <v>80</v>
      </c>
      <c r="G270" s="20">
        <v>124.05</v>
      </c>
      <c r="H270" s="14">
        <f t="shared" si="42"/>
        <v>9924</v>
      </c>
      <c r="I270" s="15" t="s">
        <v>66</v>
      </c>
      <c r="J270" s="12"/>
      <c r="K270" s="12"/>
      <c r="L270" s="12"/>
      <c r="M270" s="11">
        <f t="shared" si="53"/>
        <v>0</v>
      </c>
      <c r="N270" s="24" t="e">
        <f t="shared" si="54"/>
        <v>#DIV/0!</v>
      </c>
      <c r="O270" s="11">
        <f t="shared" si="55"/>
        <v>0</v>
      </c>
      <c r="P270" s="24">
        <f t="shared" si="56"/>
        <v>0</v>
      </c>
      <c r="Q270" s="84"/>
      <c r="S270" s="25"/>
    </row>
    <row r="271" spans="2:19" x14ac:dyDescent="0.2">
      <c r="B271" s="163">
        <v>270</v>
      </c>
      <c r="C271" s="30">
        <v>44880</v>
      </c>
      <c r="D271" s="31">
        <v>127006</v>
      </c>
      <c r="E271" s="120" t="s">
        <v>156</v>
      </c>
      <c r="F271" s="20">
        <v>-30</v>
      </c>
      <c r="G271" s="20">
        <v>124.2</v>
      </c>
      <c r="H271" s="14">
        <f t="shared" si="42"/>
        <v>-3726</v>
      </c>
      <c r="I271" s="15" t="s">
        <v>66</v>
      </c>
      <c r="J271" s="12"/>
      <c r="K271" s="12"/>
      <c r="L271" s="12"/>
      <c r="M271" s="11">
        <f t="shared" si="53"/>
        <v>0</v>
      </c>
      <c r="N271" s="24" t="e">
        <f t="shared" si="54"/>
        <v>#DIV/0!</v>
      </c>
      <c r="O271" s="11">
        <f t="shared" si="55"/>
        <v>0</v>
      </c>
      <c r="P271" s="24">
        <f t="shared" si="56"/>
        <v>0</v>
      </c>
      <c r="Q271" s="84"/>
      <c r="S271" s="25"/>
    </row>
    <row r="272" spans="2:19" x14ac:dyDescent="0.2">
      <c r="B272" s="163">
        <v>271</v>
      </c>
      <c r="C272" s="30">
        <v>44880</v>
      </c>
      <c r="D272" s="31">
        <v>127006</v>
      </c>
      <c r="E272" s="120" t="s">
        <v>156</v>
      </c>
      <c r="F272" s="20">
        <v>-20</v>
      </c>
      <c r="G272" s="20">
        <v>124.199</v>
      </c>
      <c r="H272" s="14">
        <f t="shared" si="42"/>
        <v>-2483.98</v>
      </c>
      <c r="I272" s="15" t="s">
        <v>66</v>
      </c>
      <c r="J272" s="12"/>
      <c r="K272" s="12"/>
      <c r="L272" s="12"/>
      <c r="M272" s="11">
        <f t="shared" si="53"/>
        <v>0</v>
      </c>
      <c r="N272" s="24" t="e">
        <f t="shared" si="54"/>
        <v>#DIV/0!</v>
      </c>
      <c r="O272" s="11">
        <f t="shared" si="55"/>
        <v>0</v>
      </c>
      <c r="P272" s="24">
        <f t="shared" si="56"/>
        <v>0</v>
      </c>
      <c r="Q272" s="84"/>
      <c r="S272" s="25"/>
    </row>
    <row r="273" spans="1:19" x14ac:dyDescent="0.2">
      <c r="B273" s="163">
        <v>272</v>
      </c>
      <c r="C273" s="30">
        <v>44880</v>
      </c>
      <c r="D273" s="31">
        <v>127006</v>
      </c>
      <c r="E273" s="120" t="s">
        <v>156</v>
      </c>
      <c r="F273" s="20">
        <v>-30</v>
      </c>
      <c r="G273" s="20">
        <v>124.399</v>
      </c>
      <c r="H273" s="14">
        <f t="shared" si="42"/>
        <v>-3731.9700000000003</v>
      </c>
      <c r="I273" s="15" t="s">
        <v>66</v>
      </c>
      <c r="J273" s="12"/>
      <c r="K273" s="12"/>
      <c r="L273" s="12"/>
      <c r="M273" s="11">
        <f t="shared" si="53"/>
        <v>0</v>
      </c>
      <c r="N273" s="24" t="e">
        <f t="shared" si="54"/>
        <v>#DIV/0!</v>
      </c>
      <c r="O273" s="11">
        <f t="shared" si="55"/>
        <v>0</v>
      </c>
      <c r="P273" s="24">
        <f t="shared" si="56"/>
        <v>0</v>
      </c>
      <c r="Q273" s="84"/>
      <c r="S273" s="25"/>
    </row>
    <row r="274" spans="1:19" x14ac:dyDescent="0.2">
      <c r="B274" s="163">
        <v>273</v>
      </c>
      <c r="C274" s="30">
        <v>44881</v>
      </c>
      <c r="D274" s="31">
        <v>113056</v>
      </c>
      <c r="E274" s="120" t="s">
        <v>215</v>
      </c>
      <c r="F274" s="20">
        <v>10</v>
      </c>
      <c r="G274" s="20">
        <v>99.221000000000004</v>
      </c>
      <c r="H274" s="14">
        <f t="shared" si="42"/>
        <v>992.21</v>
      </c>
      <c r="I274" s="15"/>
      <c r="J274" s="12">
        <v>98.073999999999998</v>
      </c>
      <c r="K274" s="12">
        <v>98.712000000000003</v>
      </c>
      <c r="L274" s="12">
        <v>30</v>
      </c>
      <c r="M274" s="11">
        <f t="shared" si="53"/>
        <v>2942.22</v>
      </c>
      <c r="N274" s="24">
        <f t="shared" si="54"/>
        <v>-6.4632466164195358E-3</v>
      </c>
      <c r="O274" s="11">
        <f t="shared" si="55"/>
        <v>-19.140000000000157</v>
      </c>
      <c r="P274" s="24">
        <f t="shared" si="56"/>
        <v>1.1487016191499461E-2</v>
      </c>
      <c r="Q274" s="84"/>
      <c r="S274" s="25"/>
    </row>
    <row r="275" spans="1:19" x14ac:dyDescent="0.2">
      <c r="B275" s="163">
        <v>274</v>
      </c>
      <c r="C275" s="30">
        <v>44881</v>
      </c>
      <c r="D275" s="31">
        <v>127024</v>
      </c>
      <c r="E275" s="120" t="s">
        <v>77</v>
      </c>
      <c r="F275" s="20">
        <v>10</v>
      </c>
      <c r="G275" s="20">
        <v>105.402</v>
      </c>
      <c r="H275" s="14">
        <f t="shared" si="42"/>
        <v>1054.02</v>
      </c>
      <c r="I275" s="15" t="s">
        <v>216</v>
      </c>
      <c r="J275" s="12"/>
      <c r="K275" s="12"/>
      <c r="L275" s="12"/>
      <c r="M275" s="11">
        <f t="shared" si="53"/>
        <v>0</v>
      </c>
      <c r="N275" s="24" t="e">
        <f t="shared" si="54"/>
        <v>#DIV/0!</v>
      </c>
      <c r="O275" s="11">
        <f t="shared" si="55"/>
        <v>0</v>
      </c>
      <c r="P275" s="24">
        <f t="shared" si="56"/>
        <v>0</v>
      </c>
      <c r="Q275" s="84"/>
      <c r="S275" s="25"/>
    </row>
    <row r="276" spans="1:19" x14ac:dyDescent="0.2">
      <c r="B276" s="163">
        <v>275</v>
      </c>
      <c r="C276" s="30">
        <v>44882</v>
      </c>
      <c r="D276" s="31">
        <v>113596</v>
      </c>
      <c r="E276" s="120" t="s">
        <v>47</v>
      </c>
      <c r="F276" s="20">
        <v>10</v>
      </c>
      <c r="G276" s="20">
        <v>95.418000000000006</v>
      </c>
      <c r="H276" s="14">
        <f t="shared" si="42"/>
        <v>954.18000000000006</v>
      </c>
      <c r="I276" s="15" t="s">
        <v>66</v>
      </c>
      <c r="J276" s="12"/>
      <c r="K276" s="12"/>
      <c r="L276" s="12"/>
      <c r="M276" s="11">
        <f t="shared" si="53"/>
        <v>0</v>
      </c>
      <c r="N276" s="24" t="e">
        <f t="shared" si="54"/>
        <v>#DIV/0!</v>
      </c>
      <c r="O276" s="11">
        <f t="shared" si="55"/>
        <v>0</v>
      </c>
      <c r="P276" s="24">
        <f t="shared" si="56"/>
        <v>0</v>
      </c>
      <c r="Q276" s="84"/>
      <c r="S276" s="25"/>
    </row>
    <row r="277" spans="1:19" x14ac:dyDescent="0.2">
      <c r="B277" s="163">
        <v>276</v>
      </c>
      <c r="C277" s="30">
        <v>44882</v>
      </c>
      <c r="D277" s="31">
        <v>128131</v>
      </c>
      <c r="E277" s="120" t="s">
        <v>217</v>
      </c>
      <c r="F277" s="20">
        <v>10</v>
      </c>
      <c r="G277" s="20">
        <v>108.91</v>
      </c>
      <c r="H277" s="14">
        <f t="shared" si="42"/>
        <v>1089.0999999999999</v>
      </c>
      <c r="I277" s="15"/>
      <c r="J277" s="12">
        <v>109.63</v>
      </c>
      <c r="K277" s="12">
        <v>108.94</v>
      </c>
      <c r="L277" s="12">
        <v>10</v>
      </c>
      <c r="M277" s="11">
        <f t="shared" si="53"/>
        <v>1096.3</v>
      </c>
      <c r="N277" s="24">
        <f t="shared" si="54"/>
        <v>6.3337617036900839E-3</v>
      </c>
      <c r="O277" s="11">
        <f t="shared" si="55"/>
        <v>6.8999999999999773</v>
      </c>
      <c r="P277" s="24">
        <f t="shared" si="56"/>
        <v>4.2801747832387988E-3</v>
      </c>
      <c r="Q277" s="84"/>
      <c r="S277" s="25"/>
    </row>
    <row r="278" spans="1:19" x14ac:dyDescent="0.2">
      <c r="B278" s="163">
        <v>277</v>
      </c>
      <c r="C278" s="30">
        <v>44882</v>
      </c>
      <c r="D278" s="31">
        <v>113056</v>
      </c>
      <c r="E278" s="120" t="s">
        <v>215</v>
      </c>
      <c r="F278" s="20">
        <v>10</v>
      </c>
      <c r="G278" s="20">
        <v>98.293000000000006</v>
      </c>
      <c r="H278" s="14">
        <f t="shared" si="42"/>
        <v>982.93000000000006</v>
      </c>
      <c r="I278" s="15" t="s">
        <v>66</v>
      </c>
      <c r="J278" s="12"/>
      <c r="K278" s="12"/>
      <c r="L278" s="12"/>
      <c r="M278" s="11">
        <f t="shared" si="53"/>
        <v>0</v>
      </c>
      <c r="N278" s="24" t="e">
        <f t="shared" si="54"/>
        <v>#DIV/0!</v>
      </c>
      <c r="O278" s="11">
        <f t="shared" si="55"/>
        <v>0</v>
      </c>
      <c r="P278" s="24">
        <f t="shared" si="56"/>
        <v>0</v>
      </c>
      <c r="Q278" s="84"/>
      <c r="S278" s="25"/>
    </row>
    <row r="279" spans="1:19" x14ac:dyDescent="0.2">
      <c r="B279" s="163">
        <v>278</v>
      </c>
      <c r="C279" s="30">
        <v>44882</v>
      </c>
      <c r="D279" s="31">
        <v>113623</v>
      </c>
      <c r="E279" s="120" t="s">
        <v>218</v>
      </c>
      <c r="F279" s="20">
        <v>10</v>
      </c>
      <c r="G279" s="20">
        <v>108.6</v>
      </c>
      <c r="H279" s="14">
        <f t="shared" si="42"/>
        <v>1086</v>
      </c>
      <c r="I279" s="15"/>
      <c r="J279" s="12">
        <v>111.337</v>
      </c>
      <c r="K279" s="12">
        <v>108.63</v>
      </c>
      <c r="L279" s="12">
        <v>10</v>
      </c>
      <c r="M279" s="11">
        <f t="shared" si="53"/>
        <v>1113.3700000000001</v>
      </c>
      <c r="N279" s="24">
        <f t="shared" si="54"/>
        <v>2.4919451348614636E-2</v>
      </c>
      <c r="O279" s="11">
        <f t="shared" si="55"/>
        <v>27.070000000000078</v>
      </c>
      <c r="P279" s="24">
        <f t="shared" si="56"/>
        <v>4.3468194822718076E-3</v>
      </c>
      <c r="Q279" s="90" t="s">
        <v>221</v>
      </c>
      <c r="S279" s="25"/>
    </row>
    <row r="280" spans="1:19" x14ac:dyDescent="0.2">
      <c r="B280" s="163">
        <v>279</v>
      </c>
      <c r="C280" s="30">
        <v>44882</v>
      </c>
      <c r="D280" s="31">
        <v>123117</v>
      </c>
      <c r="E280" s="120" t="s">
        <v>219</v>
      </c>
      <c r="F280" s="20">
        <v>10</v>
      </c>
      <c r="G280" s="20">
        <v>108.38200000000001</v>
      </c>
      <c r="H280" s="14">
        <f t="shared" ref="H280:H309" si="57">F280*G280</f>
        <v>1083.8200000000002</v>
      </c>
      <c r="I280" s="15"/>
      <c r="J280" s="12">
        <v>109.931</v>
      </c>
      <c r="K280" s="12">
        <v>108.41200000000001</v>
      </c>
      <c r="L280" s="12">
        <v>10</v>
      </c>
      <c r="M280" s="11">
        <f t="shared" ref="M280:M296" si="58">J280*L280</f>
        <v>1099.31</v>
      </c>
      <c r="N280" s="24">
        <f t="shared" ref="N280:N296" si="59">(J280-K280)/K280</f>
        <v>1.4011364055639516E-2</v>
      </c>
      <c r="O280" s="11">
        <f t="shared" ref="O280:O296" si="60">(J280-K280)*L280</f>
        <v>15.189999999999912</v>
      </c>
      <c r="P280" s="24">
        <f t="shared" ref="P280:P296" si="61">M280/$M$406</f>
        <v>4.2919264261262833E-3</v>
      </c>
      <c r="Q280" s="84" t="s">
        <v>222</v>
      </c>
      <c r="S280" s="25"/>
    </row>
    <row r="281" spans="1:19" x14ac:dyDescent="0.2">
      <c r="B281" s="163">
        <v>280</v>
      </c>
      <c r="C281" s="30">
        <v>44882</v>
      </c>
      <c r="D281" s="31">
        <v>128114</v>
      </c>
      <c r="E281" s="120" t="s">
        <v>73</v>
      </c>
      <c r="F281" s="20">
        <v>10</v>
      </c>
      <c r="G281" s="20">
        <v>90.518000000000001</v>
      </c>
      <c r="H281" s="14">
        <f t="shared" si="57"/>
        <v>905.18000000000006</v>
      </c>
      <c r="I281" s="15" t="s">
        <v>66</v>
      </c>
      <c r="J281" s="12"/>
      <c r="K281" s="12"/>
      <c r="L281" s="12"/>
      <c r="M281" s="11">
        <f t="shared" si="58"/>
        <v>0</v>
      </c>
      <c r="N281" s="24" t="e">
        <f t="shared" si="59"/>
        <v>#DIV/0!</v>
      </c>
      <c r="O281" s="11">
        <f t="shared" si="60"/>
        <v>0</v>
      </c>
      <c r="P281" s="24">
        <f t="shared" si="61"/>
        <v>0</v>
      </c>
      <c r="Q281" s="84"/>
      <c r="S281" s="25"/>
    </row>
    <row r="282" spans="1:19" x14ac:dyDescent="0.2">
      <c r="B282" s="163">
        <v>281</v>
      </c>
      <c r="C282" s="30">
        <v>44882</v>
      </c>
      <c r="D282" s="31">
        <v>128074</v>
      </c>
      <c r="E282" s="120" t="s">
        <v>220</v>
      </c>
      <c r="F282" s="20">
        <v>10</v>
      </c>
      <c r="G282" s="20">
        <v>110.143</v>
      </c>
      <c r="H282" s="14">
        <f t="shared" si="57"/>
        <v>1101.43</v>
      </c>
      <c r="I282" s="15"/>
      <c r="J282" s="12">
        <v>111.782</v>
      </c>
      <c r="K282" s="12">
        <v>110.173</v>
      </c>
      <c r="L282" s="12">
        <v>10</v>
      </c>
      <c r="M282" s="11">
        <f t="shared" si="58"/>
        <v>1117.82</v>
      </c>
      <c r="N282" s="24">
        <f t="shared" si="59"/>
        <v>1.4604304139852729E-2</v>
      </c>
      <c r="O282" s="11">
        <f t="shared" si="60"/>
        <v>16.089999999999947</v>
      </c>
      <c r="P282" s="24">
        <f t="shared" si="61"/>
        <v>4.3641931735838675E-3</v>
      </c>
      <c r="Q282" s="84"/>
      <c r="S282" s="25"/>
    </row>
    <row r="283" spans="1:19" x14ac:dyDescent="0.2">
      <c r="B283" s="165">
        <v>282</v>
      </c>
      <c r="C283" s="30">
        <v>44886</v>
      </c>
      <c r="D283" s="31">
        <v>127067</v>
      </c>
      <c r="E283" s="120" t="s">
        <v>224</v>
      </c>
      <c r="F283" s="20">
        <v>10</v>
      </c>
      <c r="G283" s="20">
        <v>107.76300000000001</v>
      </c>
      <c r="H283" s="14">
        <f t="shared" si="57"/>
        <v>1077.6300000000001</v>
      </c>
      <c r="I283" s="15"/>
      <c r="J283" s="12">
        <v>111.7</v>
      </c>
      <c r="K283" s="12">
        <v>107.79300000000001</v>
      </c>
      <c r="L283" s="12">
        <v>10</v>
      </c>
      <c r="M283" s="11">
        <f t="shared" si="58"/>
        <v>1117</v>
      </c>
      <c r="N283" s="24">
        <f t="shared" si="59"/>
        <v>3.6245396268774377E-2</v>
      </c>
      <c r="O283" s="11">
        <f t="shared" si="60"/>
        <v>39.069999999999965</v>
      </c>
      <c r="P283" s="24">
        <f t="shared" si="61"/>
        <v>4.3609917293420952E-3</v>
      </c>
      <c r="Q283" s="84"/>
      <c r="S283" s="25"/>
    </row>
    <row r="284" spans="1:19" s="61" customFormat="1" x14ac:dyDescent="0.2">
      <c r="A284" s="166"/>
      <c r="B284" s="165">
        <v>283</v>
      </c>
      <c r="C284" s="167">
        <v>44887</v>
      </c>
      <c r="D284" s="168">
        <v>128022</v>
      </c>
      <c r="E284" s="169" t="s">
        <v>225</v>
      </c>
      <c r="F284" s="170">
        <v>10</v>
      </c>
      <c r="G284" s="170">
        <v>129.881</v>
      </c>
      <c r="H284" s="171">
        <f t="shared" si="57"/>
        <v>1298.81</v>
      </c>
      <c r="I284" s="172"/>
      <c r="J284" s="172"/>
      <c r="K284" s="172"/>
      <c r="L284" s="172"/>
      <c r="M284" s="171">
        <f t="shared" si="58"/>
        <v>0</v>
      </c>
      <c r="N284" s="173" t="e">
        <f t="shared" si="59"/>
        <v>#DIV/0!</v>
      </c>
      <c r="O284" s="171">
        <v>11.17</v>
      </c>
      <c r="P284" s="173">
        <f t="shared" si="61"/>
        <v>0</v>
      </c>
      <c r="Q284" s="174" t="s">
        <v>226</v>
      </c>
      <c r="S284" s="62"/>
    </row>
    <row r="285" spans="1:19" x14ac:dyDescent="0.2">
      <c r="B285" s="165">
        <v>284</v>
      </c>
      <c r="C285" s="30">
        <v>44888</v>
      </c>
      <c r="D285" s="31">
        <v>113606</v>
      </c>
      <c r="E285" s="120" t="s">
        <v>227</v>
      </c>
      <c r="F285" s="20">
        <v>10</v>
      </c>
      <c r="G285" s="20">
        <v>108.61</v>
      </c>
      <c r="H285" s="14">
        <f t="shared" si="57"/>
        <v>1086.0999999999999</v>
      </c>
      <c r="I285" s="15"/>
      <c r="J285" s="12">
        <v>110.22</v>
      </c>
      <c r="K285" s="12">
        <v>108.64</v>
      </c>
      <c r="L285" s="12">
        <v>10</v>
      </c>
      <c r="M285" s="11">
        <f t="shared" si="58"/>
        <v>1102.2</v>
      </c>
      <c r="N285" s="24">
        <f t="shared" si="59"/>
        <v>1.4543446244477157E-2</v>
      </c>
      <c r="O285" s="11">
        <f t="shared" si="60"/>
        <v>15.799999999999983</v>
      </c>
      <c r="P285" s="24">
        <f t="shared" si="61"/>
        <v>4.3032095649783858E-3</v>
      </c>
      <c r="Q285" s="84"/>
      <c r="S285" s="25"/>
    </row>
    <row r="286" spans="1:19" x14ac:dyDescent="0.2">
      <c r="B286" s="165">
        <v>285</v>
      </c>
      <c r="C286" s="30">
        <v>44888</v>
      </c>
      <c r="D286" s="31">
        <v>127047</v>
      </c>
      <c r="E286" s="120" t="s">
        <v>61</v>
      </c>
      <c r="F286" s="20">
        <v>10</v>
      </c>
      <c r="G286" s="20">
        <v>97.021000000000001</v>
      </c>
      <c r="H286" s="14">
        <f t="shared" si="57"/>
        <v>970.21</v>
      </c>
      <c r="I286" s="15" t="s">
        <v>228</v>
      </c>
      <c r="J286" s="12"/>
      <c r="K286" s="12"/>
      <c r="L286" s="12"/>
      <c r="M286" s="11">
        <f t="shared" si="58"/>
        <v>0</v>
      </c>
      <c r="N286" s="24" t="e">
        <f t="shared" si="59"/>
        <v>#DIV/0!</v>
      </c>
      <c r="O286" s="11">
        <f t="shared" si="60"/>
        <v>0</v>
      </c>
      <c r="P286" s="24">
        <f t="shared" si="61"/>
        <v>0</v>
      </c>
      <c r="Q286" s="84"/>
      <c r="S286" s="25"/>
    </row>
    <row r="287" spans="1:19" s="61" customFormat="1" x14ac:dyDescent="0.2">
      <c r="A287" s="166"/>
      <c r="B287" s="165">
        <v>286</v>
      </c>
      <c r="C287" s="167">
        <v>44889</v>
      </c>
      <c r="D287" s="168">
        <v>128022</v>
      </c>
      <c r="E287" s="169" t="s">
        <v>225</v>
      </c>
      <c r="F287" s="170">
        <v>-10</v>
      </c>
      <c r="G287" s="170">
        <v>131.048</v>
      </c>
      <c r="H287" s="171">
        <f t="shared" si="57"/>
        <v>-1310.48</v>
      </c>
      <c r="I287" s="172" t="s">
        <v>64</v>
      </c>
      <c r="J287" s="172"/>
      <c r="K287" s="172"/>
      <c r="L287" s="172"/>
      <c r="M287" s="171">
        <f t="shared" si="58"/>
        <v>0</v>
      </c>
      <c r="N287" s="173" t="e">
        <f t="shared" si="59"/>
        <v>#DIV/0!</v>
      </c>
      <c r="O287" s="171">
        <f t="shared" si="60"/>
        <v>0</v>
      </c>
      <c r="P287" s="173">
        <f t="shared" si="61"/>
        <v>0</v>
      </c>
      <c r="Q287" s="174"/>
      <c r="S287" s="62"/>
    </row>
    <row r="288" spans="1:19" x14ac:dyDescent="0.2">
      <c r="B288" s="165">
        <v>287</v>
      </c>
      <c r="C288" s="30">
        <v>44890</v>
      </c>
      <c r="D288" s="31">
        <v>127053</v>
      </c>
      <c r="E288" s="120" t="s">
        <v>229</v>
      </c>
      <c r="F288" s="20">
        <v>10</v>
      </c>
      <c r="G288" s="20">
        <v>112.655</v>
      </c>
      <c r="H288" s="14">
        <f t="shared" si="57"/>
        <v>1126.55</v>
      </c>
      <c r="I288" s="15"/>
      <c r="J288" s="12">
        <v>116.158</v>
      </c>
      <c r="K288" s="12">
        <v>112.685</v>
      </c>
      <c r="L288" s="12">
        <v>10</v>
      </c>
      <c r="M288" s="11">
        <f t="shared" si="58"/>
        <v>1161.58</v>
      </c>
      <c r="N288" s="24">
        <f t="shared" si="59"/>
        <v>3.0820428628477604E-2</v>
      </c>
      <c r="O288" s="11">
        <f t="shared" si="60"/>
        <v>34.72999999999999</v>
      </c>
      <c r="P288" s="24">
        <f t="shared" si="61"/>
        <v>4.5350409784862943E-3</v>
      </c>
      <c r="Q288" s="84" t="s">
        <v>230</v>
      </c>
      <c r="S288" s="25"/>
    </row>
    <row r="289" spans="1:19" x14ac:dyDescent="0.2">
      <c r="B289" s="105">
        <v>288</v>
      </c>
      <c r="C289" s="30">
        <v>44894</v>
      </c>
      <c r="D289" s="31">
        <v>128035</v>
      </c>
      <c r="E289" s="120" t="s">
        <v>182</v>
      </c>
      <c r="F289" s="20">
        <v>10</v>
      </c>
      <c r="G289" s="20">
        <v>105.979</v>
      </c>
      <c r="H289" s="14">
        <f t="shared" si="57"/>
        <v>1059.79</v>
      </c>
      <c r="I289" s="15" t="s">
        <v>232</v>
      </c>
      <c r="J289" s="12"/>
      <c r="K289" s="12"/>
      <c r="L289" s="12"/>
      <c r="M289" s="11">
        <f t="shared" si="58"/>
        <v>0</v>
      </c>
      <c r="N289" s="24" t="e">
        <f t="shared" si="59"/>
        <v>#DIV/0!</v>
      </c>
      <c r="O289" s="11">
        <f t="shared" si="60"/>
        <v>0</v>
      </c>
      <c r="P289" s="24">
        <f t="shared" si="61"/>
        <v>0</v>
      </c>
      <c r="Q289" s="176"/>
      <c r="S289" s="25"/>
    </row>
    <row r="290" spans="1:19" x14ac:dyDescent="0.2">
      <c r="B290" s="105">
        <v>289</v>
      </c>
      <c r="C290" s="30">
        <v>44896</v>
      </c>
      <c r="D290" s="31">
        <v>123096</v>
      </c>
      <c r="E290" s="120" t="s">
        <v>92</v>
      </c>
      <c r="F290" s="20">
        <v>10</v>
      </c>
      <c r="G290" s="20">
        <v>103.117</v>
      </c>
      <c r="H290" s="14">
        <f t="shared" si="57"/>
        <v>1031.17</v>
      </c>
      <c r="I290" s="15" t="s">
        <v>233</v>
      </c>
      <c r="J290" s="12"/>
      <c r="K290" s="12"/>
      <c r="L290" s="12"/>
      <c r="M290" s="11">
        <f t="shared" si="58"/>
        <v>0</v>
      </c>
      <c r="N290" s="24" t="e">
        <f t="shared" si="59"/>
        <v>#DIV/0!</v>
      </c>
      <c r="O290" s="11">
        <f t="shared" si="60"/>
        <v>0</v>
      </c>
      <c r="P290" s="24">
        <f t="shared" si="61"/>
        <v>0</v>
      </c>
      <c r="Q290" s="176"/>
      <c r="S290" s="25"/>
    </row>
    <row r="291" spans="1:19" x14ac:dyDescent="0.2">
      <c r="B291" s="105">
        <v>290</v>
      </c>
      <c r="C291" s="30">
        <v>44897</v>
      </c>
      <c r="D291" s="31">
        <v>110072</v>
      </c>
      <c r="E291" s="120" t="s">
        <v>60</v>
      </c>
      <c r="F291" s="20">
        <v>30</v>
      </c>
      <c r="G291" s="20">
        <v>95.474999999999994</v>
      </c>
      <c r="H291" s="14">
        <f t="shared" si="57"/>
        <v>2864.25</v>
      </c>
      <c r="I291" s="15"/>
      <c r="J291" s="12"/>
      <c r="K291" s="12"/>
      <c r="L291" s="12"/>
      <c r="M291" s="11">
        <f t="shared" si="58"/>
        <v>0</v>
      </c>
      <c r="N291" s="24" t="e">
        <f t="shared" si="59"/>
        <v>#DIV/0!</v>
      </c>
      <c r="O291" s="11">
        <f t="shared" si="60"/>
        <v>0</v>
      </c>
      <c r="P291" s="24">
        <f t="shared" si="61"/>
        <v>0</v>
      </c>
      <c r="Q291" s="176"/>
      <c r="S291" s="25"/>
    </row>
    <row r="292" spans="1:19" x14ac:dyDescent="0.2">
      <c r="B292" s="105">
        <v>291</v>
      </c>
      <c r="C292" s="30">
        <v>44897</v>
      </c>
      <c r="D292" s="31">
        <v>110072</v>
      </c>
      <c r="E292" s="120" t="s">
        <v>60</v>
      </c>
      <c r="F292" s="20">
        <v>-30</v>
      </c>
      <c r="G292" s="20">
        <v>95.53</v>
      </c>
      <c r="H292" s="14">
        <f t="shared" si="57"/>
        <v>-2865.9</v>
      </c>
      <c r="I292" s="15"/>
      <c r="J292" s="12"/>
      <c r="K292" s="12"/>
      <c r="L292" s="12"/>
      <c r="M292" s="11">
        <f t="shared" si="58"/>
        <v>0</v>
      </c>
      <c r="N292" s="24" t="e">
        <f t="shared" si="59"/>
        <v>#DIV/0!</v>
      </c>
      <c r="O292" s="11">
        <f t="shared" si="60"/>
        <v>0</v>
      </c>
      <c r="P292" s="24">
        <f t="shared" si="61"/>
        <v>0</v>
      </c>
      <c r="Q292" s="176"/>
      <c r="S292" s="25"/>
    </row>
    <row r="293" spans="1:19" x14ac:dyDescent="0.2">
      <c r="B293" s="105">
        <v>292</v>
      </c>
      <c r="C293" s="30">
        <v>44897</v>
      </c>
      <c r="D293" s="31">
        <v>113017</v>
      </c>
      <c r="E293" s="120" t="s">
        <v>79</v>
      </c>
      <c r="F293" s="20">
        <v>-10</v>
      </c>
      <c r="G293" s="20">
        <v>113.066</v>
      </c>
      <c r="H293" s="14">
        <f t="shared" si="57"/>
        <v>-1130.6600000000001</v>
      </c>
      <c r="I293" s="15" t="s">
        <v>78</v>
      </c>
      <c r="J293" s="12"/>
      <c r="K293" s="12"/>
      <c r="L293" s="12"/>
      <c r="M293" s="11">
        <f t="shared" si="58"/>
        <v>0</v>
      </c>
      <c r="N293" s="24" t="e">
        <f t="shared" si="59"/>
        <v>#DIV/0!</v>
      </c>
      <c r="O293" s="11">
        <f t="shared" si="60"/>
        <v>0</v>
      </c>
      <c r="P293" s="24">
        <f t="shared" si="61"/>
        <v>0</v>
      </c>
      <c r="Q293" s="176"/>
      <c r="S293" s="25"/>
    </row>
    <row r="294" spans="1:19" x14ac:dyDescent="0.2">
      <c r="B294" s="105">
        <v>293</v>
      </c>
      <c r="C294" s="30">
        <v>44897</v>
      </c>
      <c r="D294" s="31">
        <v>113017</v>
      </c>
      <c r="E294" s="120" t="s">
        <v>79</v>
      </c>
      <c r="F294" s="20">
        <v>40</v>
      </c>
      <c r="G294" s="20">
        <v>114.379</v>
      </c>
      <c r="H294" s="14">
        <f t="shared" si="57"/>
        <v>4575.16</v>
      </c>
      <c r="I294" s="15" t="s">
        <v>66</v>
      </c>
      <c r="J294" s="12"/>
      <c r="K294" s="12"/>
      <c r="L294" s="12"/>
      <c r="M294" s="11">
        <f t="shared" si="58"/>
        <v>0</v>
      </c>
      <c r="N294" s="24" t="e">
        <f t="shared" si="59"/>
        <v>#DIV/0!</v>
      </c>
      <c r="O294" s="11">
        <f t="shared" si="60"/>
        <v>0</v>
      </c>
      <c r="P294" s="24">
        <f t="shared" si="61"/>
        <v>0</v>
      </c>
      <c r="Q294" s="176"/>
      <c r="S294" s="25"/>
    </row>
    <row r="295" spans="1:19" x14ac:dyDescent="0.2">
      <c r="B295" s="105">
        <v>294</v>
      </c>
      <c r="C295" s="30">
        <v>44897</v>
      </c>
      <c r="D295" s="31">
        <v>113017</v>
      </c>
      <c r="E295" s="120" t="s">
        <v>79</v>
      </c>
      <c r="F295" s="20">
        <v>-40</v>
      </c>
      <c r="G295" s="20">
        <v>115.1</v>
      </c>
      <c r="H295" s="14">
        <f t="shared" si="57"/>
        <v>-4604</v>
      </c>
      <c r="I295" s="15" t="s">
        <v>78</v>
      </c>
      <c r="J295" s="12"/>
      <c r="K295" s="12"/>
      <c r="L295" s="12"/>
      <c r="M295" s="11">
        <f t="shared" si="58"/>
        <v>0</v>
      </c>
      <c r="N295" s="24" t="e">
        <f t="shared" si="59"/>
        <v>#DIV/0!</v>
      </c>
      <c r="O295" s="11">
        <f t="shared" si="60"/>
        <v>0</v>
      </c>
      <c r="P295" s="24">
        <f t="shared" si="61"/>
        <v>0</v>
      </c>
      <c r="Q295" s="176"/>
      <c r="S295" s="25"/>
    </row>
    <row r="296" spans="1:19" x14ac:dyDescent="0.2">
      <c r="B296" s="105">
        <v>295</v>
      </c>
      <c r="C296" s="30">
        <v>44897</v>
      </c>
      <c r="D296" s="31">
        <v>128114</v>
      </c>
      <c r="E296" s="120" t="s">
        <v>73</v>
      </c>
      <c r="F296" s="20">
        <v>20</v>
      </c>
      <c r="G296" s="20">
        <v>101.84</v>
      </c>
      <c r="H296" s="14">
        <f t="shared" si="57"/>
        <v>2036.8000000000002</v>
      </c>
      <c r="I296" s="15" t="s">
        <v>66</v>
      </c>
      <c r="J296" s="12"/>
      <c r="K296" s="12"/>
      <c r="L296" s="12"/>
      <c r="M296" s="11">
        <f t="shared" si="58"/>
        <v>0</v>
      </c>
      <c r="N296" s="24" t="e">
        <f t="shared" si="59"/>
        <v>#DIV/0!</v>
      </c>
      <c r="O296" s="11">
        <f t="shared" si="60"/>
        <v>0</v>
      </c>
      <c r="P296" s="24">
        <f t="shared" si="61"/>
        <v>0</v>
      </c>
      <c r="Q296" s="176"/>
      <c r="S296" s="25"/>
    </row>
    <row r="297" spans="1:19" x14ac:dyDescent="0.2">
      <c r="B297" s="105">
        <v>296</v>
      </c>
      <c r="C297" s="30">
        <v>44897</v>
      </c>
      <c r="D297" s="31">
        <v>128114</v>
      </c>
      <c r="E297" s="120" t="s">
        <v>73</v>
      </c>
      <c r="F297" s="20">
        <v>-20</v>
      </c>
      <c r="G297" s="20">
        <v>101.925</v>
      </c>
      <c r="H297" s="14">
        <f t="shared" si="57"/>
        <v>-2038.5</v>
      </c>
      <c r="I297" s="15" t="s">
        <v>78</v>
      </c>
      <c r="J297" s="12"/>
      <c r="K297" s="12"/>
      <c r="L297" s="12"/>
      <c r="M297" s="11">
        <f t="shared" ref="M297:M318" si="62">J297*L297</f>
        <v>0</v>
      </c>
      <c r="N297" s="24" t="e">
        <f t="shared" ref="N297:N318" si="63">(J297-K297)/K297</f>
        <v>#DIV/0!</v>
      </c>
      <c r="O297" s="11">
        <f t="shared" ref="O297:O318" si="64">(J297-K297)*L297</f>
        <v>0</v>
      </c>
      <c r="P297" s="24">
        <f t="shared" ref="P297:P318" si="65">M297/$M$406</f>
        <v>0</v>
      </c>
      <c r="Q297" s="176"/>
      <c r="S297" s="25"/>
    </row>
    <row r="298" spans="1:19" x14ac:dyDescent="0.2">
      <c r="A298" s="166"/>
      <c r="B298" s="175">
        <v>297</v>
      </c>
      <c r="C298" s="167">
        <v>44900</v>
      </c>
      <c r="D298" s="168">
        <v>113601</v>
      </c>
      <c r="E298" s="169" t="s">
        <v>244</v>
      </c>
      <c r="F298" s="170">
        <v>-10</v>
      </c>
      <c r="G298" s="170">
        <v>126.39</v>
      </c>
      <c r="H298" s="171">
        <f t="shared" si="57"/>
        <v>-1263.9000000000001</v>
      </c>
      <c r="I298" s="172" t="s">
        <v>64</v>
      </c>
      <c r="J298" s="172"/>
      <c r="K298" s="172"/>
      <c r="L298" s="172"/>
      <c r="M298" s="172">
        <f t="shared" si="62"/>
        <v>0</v>
      </c>
      <c r="N298" s="172" t="e">
        <f t="shared" si="63"/>
        <v>#DIV/0!</v>
      </c>
      <c r="O298" s="172">
        <f t="shared" si="64"/>
        <v>0</v>
      </c>
      <c r="P298" s="172">
        <f t="shared" si="65"/>
        <v>0</v>
      </c>
      <c r="Q298" s="177"/>
      <c r="S298" s="25"/>
    </row>
    <row r="299" spans="1:19" x14ac:dyDescent="0.2">
      <c r="B299" s="175">
        <v>298</v>
      </c>
      <c r="C299" s="30">
        <v>44900</v>
      </c>
      <c r="D299" s="31">
        <v>128100</v>
      </c>
      <c r="E299" s="120" t="s">
        <v>38</v>
      </c>
      <c r="F299" s="20">
        <v>50</v>
      </c>
      <c r="G299" s="20">
        <v>96.938000000000002</v>
      </c>
      <c r="H299" s="14">
        <f t="shared" si="57"/>
        <v>4846.9000000000005</v>
      </c>
      <c r="I299" s="15" t="s">
        <v>66</v>
      </c>
      <c r="J299" s="12"/>
      <c r="K299" s="12"/>
      <c r="L299" s="12"/>
      <c r="M299" s="11">
        <f t="shared" si="62"/>
        <v>0</v>
      </c>
      <c r="N299" s="24" t="e">
        <f t="shared" si="63"/>
        <v>#DIV/0!</v>
      </c>
      <c r="O299" s="11">
        <f t="shared" si="64"/>
        <v>0</v>
      </c>
      <c r="P299" s="24">
        <f t="shared" si="65"/>
        <v>0</v>
      </c>
      <c r="Q299" s="177"/>
      <c r="S299" s="25"/>
    </row>
    <row r="300" spans="1:19" x14ac:dyDescent="0.2">
      <c r="B300" s="175">
        <v>299</v>
      </c>
      <c r="C300" s="30">
        <v>44900</v>
      </c>
      <c r="D300" s="31">
        <v>128044</v>
      </c>
      <c r="E300" s="120" t="s">
        <v>28</v>
      </c>
      <c r="F300" s="20">
        <v>40</v>
      </c>
      <c r="G300" s="20">
        <v>116.804</v>
      </c>
      <c r="H300" s="14">
        <f t="shared" si="57"/>
        <v>4672.16</v>
      </c>
      <c r="I300" s="15" t="s">
        <v>66</v>
      </c>
      <c r="J300" s="12"/>
      <c r="K300" s="12"/>
      <c r="L300" s="12"/>
      <c r="M300" s="11">
        <f t="shared" si="62"/>
        <v>0</v>
      </c>
      <c r="N300" s="24" t="e">
        <f t="shared" si="63"/>
        <v>#DIV/0!</v>
      </c>
      <c r="O300" s="11">
        <f t="shared" si="64"/>
        <v>0</v>
      </c>
      <c r="P300" s="24">
        <f t="shared" si="65"/>
        <v>0</v>
      </c>
      <c r="Q300" s="177"/>
      <c r="S300" s="25"/>
    </row>
    <row r="301" spans="1:19" x14ac:dyDescent="0.2">
      <c r="B301" s="175">
        <v>300</v>
      </c>
      <c r="C301" s="30">
        <v>44901</v>
      </c>
      <c r="D301" s="31">
        <v>113054</v>
      </c>
      <c r="E301" s="120" t="s">
        <v>245</v>
      </c>
      <c r="F301" s="20">
        <v>10</v>
      </c>
      <c r="G301" s="20">
        <v>106.08</v>
      </c>
      <c r="H301" s="14">
        <f t="shared" si="57"/>
        <v>1060.8</v>
      </c>
      <c r="I301" s="15" t="s">
        <v>246</v>
      </c>
      <c r="J301" s="12"/>
      <c r="K301" s="12"/>
      <c r="L301" s="12"/>
      <c r="M301" s="11">
        <f t="shared" si="62"/>
        <v>0</v>
      </c>
      <c r="N301" s="24" t="e">
        <f t="shared" si="63"/>
        <v>#DIV/0!</v>
      </c>
      <c r="O301" s="11">
        <f t="shared" si="64"/>
        <v>0</v>
      </c>
      <c r="P301" s="24">
        <f t="shared" si="65"/>
        <v>0</v>
      </c>
      <c r="Q301" s="177"/>
      <c r="S301" s="25"/>
    </row>
    <row r="302" spans="1:19" x14ac:dyDescent="0.2">
      <c r="B302" s="175">
        <v>301</v>
      </c>
      <c r="C302" s="30">
        <v>44902</v>
      </c>
      <c r="D302" s="31">
        <v>113056</v>
      </c>
      <c r="E302" s="120" t="s">
        <v>215</v>
      </c>
      <c r="F302" s="20">
        <v>10</v>
      </c>
      <c r="G302" s="20">
        <v>98.551000000000002</v>
      </c>
      <c r="H302" s="14">
        <f t="shared" si="57"/>
        <v>985.51</v>
      </c>
      <c r="I302" s="15" t="s">
        <v>52</v>
      </c>
      <c r="J302" s="12"/>
      <c r="K302" s="12"/>
      <c r="L302" s="12"/>
      <c r="M302" s="11">
        <f t="shared" si="62"/>
        <v>0</v>
      </c>
      <c r="N302" s="24" t="e">
        <f t="shared" si="63"/>
        <v>#DIV/0!</v>
      </c>
      <c r="O302" s="11">
        <f t="shared" si="64"/>
        <v>0</v>
      </c>
      <c r="P302" s="24">
        <f t="shared" si="65"/>
        <v>0</v>
      </c>
      <c r="Q302" s="177"/>
      <c r="S302" s="25"/>
    </row>
    <row r="303" spans="1:19" x14ac:dyDescent="0.2">
      <c r="B303" s="175">
        <v>302</v>
      </c>
      <c r="C303" s="30">
        <v>44902</v>
      </c>
      <c r="D303" s="31">
        <v>110062</v>
      </c>
      <c r="E303" s="120" t="s">
        <v>130</v>
      </c>
      <c r="F303" s="20">
        <v>10</v>
      </c>
      <c r="G303" s="20">
        <v>106.22499999999999</v>
      </c>
      <c r="H303" s="14">
        <f t="shared" si="57"/>
        <v>1062.25</v>
      </c>
      <c r="I303" s="15" t="s">
        <v>52</v>
      </c>
      <c r="J303" s="12"/>
      <c r="K303" s="12"/>
      <c r="L303" s="12"/>
      <c r="M303" s="11">
        <f t="shared" si="62"/>
        <v>0</v>
      </c>
      <c r="N303" s="24" t="e">
        <f t="shared" si="63"/>
        <v>#DIV/0!</v>
      </c>
      <c r="O303" s="11">
        <f t="shared" si="64"/>
        <v>0</v>
      </c>
      <c r="P303" s="24">
        <f t="shared" si="65"/>
        <v>0</v>
      </c>
      <c r="Q303" s="177"/>
      <c r="S303" s="25"/>
    </row>
    <row r="304" spans="1:19" x14ac:dyDescent="0.2">
      <c r="B304" s="175">
        <v>303</v>
      </c>
      <c r="C304" s="30">
        <v>44902</v>
      </c>
      <c r="D304" s="31">
        <v>113601</v>
      </c>
      <c r="E304" s="120" t="s">
        <v>74</v>
      </c>
      <c r="F304" s="20">
        <v>40</v>
      </c>
      <c r="G304" s="20">
        <v>119.131</v>
      </c>
      <c r="H304" s="14">
        <f t="shared" si="57"/>
        <v>4765.24</v>
      </c>
      <c r="I304" s="15" t="s">
        <v>66</v>
      </c>
      <c r="J304" s="12">
        <v>118.529</v>
      </c>
      <c r="K304" s="12">
        <v>118.56399999999999</v>
      </c>
      <c r="L304" s="12">
        <v>30</v>
      </c>
      <c r="M304" s="11">
        <f t="shared" si="62"/>
        <v>3555.87</v>
      </c>
      <c r="N304" s="24">
        <f t="shared" si="63"/>
        <v>-2.9519921730033225E-4</v>
      </c>
      <c r="O304" s="11">
        <f t="shared" si="64"/>
        <v>-1.0499999999998977</v>
      </c>
      <c r="P304" s="24">
        <f t="shared" si="65"/>
        <v>1.3882828702431222E-2</v>
      </c>
      <c r="Q304" s="177"/>
      <c r="S304" s="25"/>
    </row>
    <row r="305" spans="2:19" x14ac:dyDescent="0.2">
      <c r="B305" s="175">
        <v>304</v>
      </c>
      <c r="C305" s="144">
        <v>44902</v>
      </c>
      <c r="D305" s="145">
        <v>127062</v>
      </c>
      <c r="E305" s="146" t="s">
        <v>247</v>
      </c>
      <c r="F305" s="147">
        <v>40</v>
      </c>
      <c r="G305" s="147">
        <v>120.15</v>
      </c>
      <c r="H305" s="148">
        <f t="shared" si="57"/>
        <v>4806</v>
      </c>
      <c r="I305" s="149"/>
      <c r="J305" s="149"/>
      <c r="K305" s="149"/>
      <c r="L305" s="149"/>
      <c r="M305" s="148">
        <f t="shared" si="62"/>
        <v>0</v>
      </c>
      <c r="N305" s="150" t="e">
        <f t="shared" si="63"/>
        <v>#DIV/0!</v>
      </c>
      <c r="O305" s="148">
        <f t="shared" si="64"/>
        <v>0</v>
      </c>
      <c r="P305" s="150">
        <f t="shared" si="65"/>
        <v>0</v>
      </c>
      <c r="Q305" s="177"/>
      <c r="S305" s="25"/>
    </row>
    <row r="306" spans="2:19" x14ac:dyDescent="0.2">
      <c r="B306" s="175">
        <v>305</v>
      </c>
      <c r="C306" s="144">
        <v>44902</v>
      </c>
      <c r="D306" s="145">
        <v>127062</v>
      </c>
      <c r="E306" s="146" t="s">
        <v>247</v>
      </c>
      <c r="F306" s="147">
        <v>-40</v>
      </c>
      <c r="G306" s="147">
        <v>120.521</v>
      </c>
      <c r="H306" s="148">
        <f t="shared" si="57"/>
        <v>-4820.84</v>
      </c>
      <c r="I306" s="149"/>
      <c r="J306" s="149"/>
      <c r="K306" s="149"/>
      <c r="L306" s="149"/>
      <c r="M306" s="148">
        <f t="shared" si="62"/>
        <v>0</v>
      </c>
      <c r="N306" s="150" t="e">
        <f t="shared" si="63"/>
        <v>#DIV/0!</v>
      </c>
      <c r="O306" s="148">
        <v>13.92</v>
      </c>
      <c r="P306" s="150">
        <f t="shared" si="65"/>
        <v>0</v>
      </c>
      <c r="Q306" s="177"/>
      <c r="S306" s="25"/>
    </row>
    <row r="307" spans="2:19" x14ac:dyDescent="0.2">
      <c r="B307" s="175">
        <v>306</v>
      </c>
      <c r="C307" s="30">
        <v>44904</v>
      </c>
      <c r="D307" s="31">
        <v>127047</v>
      </c>
      <c r="E307" s="120" t="s">
        <v>248</v>
      </c>
      <c r="F307" s="20">
        <v>20</v>
      </c>
      <c r="G307" s="20">
        <v>99.1</v>
      </c>
      <c r="H307" s="14">
        <f t="shared" si="57"/>
        <v>1982</v>
      </c>
      <c r="I307" s="15" t="s">
        <v>66</v>
      </c>
      <c r="J307" s="12"/>
      <c r="K307" s="12"/>
      <c r="L307" s="12"/>
      <c r="M307" s="11">
        <f t="shared" si="62"/>
        <v>0</v>
      </c>
      <c r="N307" s="24" t="e">
        <f t="shared" si="63"/>
        <v>#DIV/0!</v>
      </c>
      <c r="O307" s="11">
        <f t="shared" si="64"/>
        <v>0</v>
      </c>
      <c r="P307" s="24">
        <f t="shared" si="65"/>
        <v>0</v>
      </c>
      <c r="Q307" s="177"/>
      <c r="S307" s="25"/>
    </row>
    <row r="308" spans="2:19" x14ac:dyDescent="0.2">
      <c r="B308" s="175">
        <v>307</v>
      </c>
      <c r="C308" s="30">
        <v>44904</v>
      </c>
      <c r="D308" s="31">
        <v>113017</v>
      </c>
      <c r="E308" s="120" t="s">
        <v>79</v>
      </c>
      <c r="F308" s="20">
        <v>20</v>
      </c>
      <c r="G308" s="20">
        <v>113.14100000000001</v>
      </c>
      <c r="H308" s="14">
        <f t="shared" si="57"/>
        <v>2262.8200000000002</v>
      </c>
      <c r="I308" s="15" t="s">
        <v>66</v>
      </c>
      <c r="J308" s="12"/>
      <c r="K308" s="12"/>
      <c r="L308" s="12"/>
      <c r="M308" s="11">
        <f t="shared" si="62"/>
        <v>0</v>
      </c>
      <c r="N308" s="24" t="e">
        <f t="shared" si="63"/>
        <v>#DIV/0!</v>
      </c>
      <c r="O308" s="11">
        <f t="shared" si="64"/>
        <v>0</v>
      </c>
      <c r="P308" s="24">
        <f t="shared" si="65"/>
        <v>0</v>
      </c>
      <c r="Q308" s="177"/>
      <c r="S308" s="25"/>
    </row>
    <row r="309" spans="2:19" x14ac:dyDescent="0.2">
      <c r="B309" s="175">
        <v>308</v>
      </c>
      <c r="C309" s="30">
        <v>44904</v>
      </c>
      <c r="D309" s="31">
        <v>113601</v>
      </c>
      <c r="E309" s="120" t="s">
        <v>74</v>
      </c>
      <c r="F309" s="20">
        <v>-10</v>
      </c>
      <c r="G309" s="20">
        <v>120.884</v>
      </c>
      <c r="H309" s="14">
        <f t="shared" si="57"/>
        <v>-1208.8399999999999</v>
      </c>
      <c r="I309" s="15" t="s">
        <v>78</v>
      </c>
      <c r="J309" s="12"/>
      <c r="K309" s="12"/>
      <c r="L309" s="12"/>
      <c r="M309" s="11">
        <f t="shared" si="62"/>
        <v>0</v>
      </c>
      <c r="N309" s="24" t="e">
        <f t="shared" si="63"/>
        <v>#DIV/0!</v>
      </c>
      <c r="O309" s="11">
        <f t="shared" si="64"/>
        <v>0</v>
      </c>
      <c r="P309" s="24">
        <f t="shared" si="65"/>
        <v>0</v>
      </c>
      <c r="Q309" s="177"/>
      <c r="S309" s="25"/>
    </row>
    <row r="310" spans="2:19" x14ac:dyDescent="0.2">
      <c r="B310" s="114"/>
      <c r="C310" s="30"/>
      <c r="D310" s="31"/>
      <c r="E310" s="120"/>
      <c r="F310" s="20"/>
      <c r="G310" s="20"/>
      <c r="H310" s="14"/>
      <c r="I310" s="15"/>
      <c r="J310" s="12"/>
      <c r="K310" s="12"/>
      <c r="L310" s="12"/>
      <c r="M310" s="11">
        <f t="shared" si="62"/>
        <v>0</v>
      </c>
      <c r="N310" s="24" t="e">
        <f t="shared" si="63"/>
        <v>#DIV/0!</v>
      </c>
      <c r="O310" s="11">
        <f t="shared" si="64"/>
        <v>0</v>
      </c>
      <c r="P310" s="24">
        <f t="shared" si="65"/>
        <v>0</v>
      </c>
      <c r="Q310" s="84"/>
      <c r="S310" s="25"/>
    </row>
    <row r="311" spans="2:19" x14ac:dyDescent="0.2">
      <c r="B311" s="114"/>
      <c r="C311" s="30"/>
      <c r="D311" s="31"/>
      <c r="E311" s="120"/>
      <c r="F311" s="20"/>
      <c r="G311" s="20"/>
      <c r="H311" s="14"/>
      <c r="I311" s="15"/>
      <c r="J311" s="12"/>
      <c r="K311" s="12"/>
      <c r="L311" s="12"/>
      <c r="M311" s="11">
        <f t="shared" si="62"/>
        <v>0</v>
      </c>
      <c r="N311" s="24" t="e">
        <f t="shared" si="63"/>
        <v>#DIV/0!</v>
      </c>
      <c r="O311" s="11">
        <f t="shared" si="64"/>
        <v>0</v>
      </c>
      <c r="P311" s="24">
        <f t="shared" si="65"/>
        <v>0</v>
      </c>
      <c r="Q311" s="84"/>
      <c r="S311" s="25"/>
    </row>
    <row r="312" spans="2:19" x14ac:dyDescent="0.2">
      <c r="B312" s="114"/>
      <c r="C312" s="30"/>
      <c r="D312" s="31"/>
      <c r="E312" s="120"/>
      <c r="F312" s="20"/>
      <c r="G312" s="20"/>
      <c r="H312" s="14"/>
      <c r="I312" s="15"/>
      <c r="J312" s="12"/>
      <c r="K312" s="12"/>
      <c r="L312" s="12"/>
      <c r="M312" s="11">
        <f t="shared" si="62"/>
        <v>0</v>
      </c>
      <c r="N312" s="24" t="e">
        <f t="shared" si="63"/>
        <v>#DIV/0!</v>
      </c>
      <c r="O312" s="11">
        <f t="shared" si="64"/>
        <v>0</v>
      </c>
      <c r="P312" s="24">
        <f t="shared" si="65"/>
        <v>0</v>
      </c>
      <c r="Q312" s="84"/>
      <c r="S312" s="25"/>
    </row>
    <row r="313" spans="2:19" x14ac:dyDescent="0.2">
      <c r="B313" s="114"/>
      <c r="C313" s="30"/>
      <c r="D313" s="31"/>
      <c r="E313" s="120"/>
      <c r="F313" s="20"/>
      <c r="G313" s="20"/>
      <c r="H313" s="14"/>
      <c r="I313" s="15"/>
      <c r="J313" s="12"/>
      <c r="K313" s="12"/>
      <c r="L313" s="12"/>
      <c r="M313" s="11">
        <f t="shared" si="62"/>
        <v>0</v>
      </c>
      <c r="N313" s="24" t="e">
        <f t="shared" si="63"/>
        <v>#DIV/0!</v>
      </c>
      <c r="O313" s="11">
        <f t="shared" si="64"/>
        <v>0</v>
      </c>
      <c r="P313" s="24">
        <f t="shared" si="65"/>
        <v>0</v>
      </c>
      <c r="Q313" s="84"/>
      <c r="S313" s="25"/>
    </row>
    <row r="314" spans="2:19" x14ac:dyDescent="0.2">
      <c r="B314" s="114"/>
      <c r="C314" s="30"/>
      <c r="D314" s="31"/>
      <c r="E314" s="120"/>
      <c r="F314" s="20"/>
      <c r="G314" s="20"/>
      <c r="H314" s="14"/>
      <c r="I314" s="15"/>
      <c r="J314" s="12"/>
      <c r="K314" s="12"/>
      <c r="L314" s="12"/>
      <c r="M314" s="11">
        <f t="shared" si="62"/>
        <v>0</v>
      </c>
      <c r="N314" s="24" t="e">
        <f t="shared" si="63"/>
        <v>#DIV/0!</v>
      </c>
      <c r="O314" s="11">
        <f t="shared" si="64"/>
        <v>0</v>
      </c>
      <c r="P314" s="24">
        <f t="shared" si="65"/>
        <v>0</v>
      </c>
      <c r="Q314" s="84"/>
      <c r="S314" s="25"/>
    </row>
    <row r="315" spans="2:19" x14ac:dyDescent="0.2">
      <c r="B315" s="114"/>
      <c r="C315" s="30"/>
      <c r="D315" s="31"/>
      <c r="E315" s="120"/>
      <c r="F315" s="20"/>
      <c r="G315" s="20"/>
      <c r="H315" s="14"/>
      <c r="I315" s="15"/>
      <c r="J315" s="12"/>
      <c r="K315" s="12"/>
      <c r="L315" s="12"/>
      <c r="M315" s="11">
        <f t="shared" si="62"/>
        <v>0</v>
      </c>
      <c r="N315" s="24" t="e">
        <f t="shared" si="63"/>
        <v>#DIV/0!</v>
      </c>
      <c r="O315" s="11">
        <f t="shared" si="64"/>
        <v>0</v>
      </c>
      <c r="P315" s="24">
        <f t="shared" si="65"/>
        <v>0</v>
      </c>
      <c r="Q315" s="84"/>
      <c r="S315" s="25"/>
    </row>
    <row r="316" spans="2:19" x14ac:dyDescent="0.2">
      <c r="B316" s="114"/>
      <c r="C316" s="30"/>
      <c r="D316" s="31"/>
      <c r="E316" s="120"/>
      <c r="F316" s="20"/>
      <c r="G316" s="20"/>
      <c r="H316" s="14"/>
      <c r="I316" s="15"/>
      <c r="J316" s="12"/>
      <c r="K316" s="12"/>
      <c r="L316" s="12"/>
      <c r="M316" s="11">
        <f t="shared" si="62"/>
        <v>0</v>
      </c>
      <c r="N316" s="24" t="e">
        <f t="shared" si="63"/>
        <v>#DIV/0!</v>
      </c>
      <c r="O316" s="11">
        <f t="shared" si="64"/>
        <v>0</v>
      </c>
      <c r="P316" s="24">
        <f t="shared" si="65"/>
        <v>0</v>
      </c>
      <c r="Q316" s="84"/>
      <c r="S316" s="25"/>
    </row>
    <row r="317" spans="2:19" x14ac:dyDescent="0.2">
      <c r="B317" s="114"/>
      <c r="C317" s="30"/>
      <c r="D317" s="31"/>
      <c r="E317" s="120"/>
      <c r="F317" s="20"/>
      <c r="G317" s="20"/>
      <c r="H317" s="14"/>
      <c r="I317" s="15"/>
      <c r="J317" s="12"/>
      <c r="K317" s="12"/>
      <c r="L317" s="12"/>
      <c r="M317" s="11">
        <f t="shared" si="62"/>
        <v>0</v>
      </c>
      <c r="N317" s="24" t="e">
        <f t="shared" si="63"/>
        <v>#DIV/0!</v>
      </c>
      <c r="O317" s="11">
        <f t="shared" si="64"/>
        <v>0</v>
      </c>
      <c r="P317" s="24">
        <f t="shared" si="65"/>
        <v>0</v>
      </c>
      <c r="Q317" s="84"/>
      <c r="S317" s="25"/>
    </row>
    <row r="318" spans="2:19" x14ac:dyDescent="0.2">
      <c r="B318" s="114"/>
      <c r="C318" s="30"/>
      <c r="D318" s="31"/>
      <c r="E318" s="120"/>
      <c r="F318" s="20"/>
      <c r="G318" s="20"/>
      <c r="H318" s="14"/>
      <c r="I318" s="15"/>
      <c r="J318" s="12"/>
      <c r="K318" s="12"/>
      <c r="L318" s="12"/>
      <c r="M318" s="11">
        <f t="shared" si="62"/>
        <v>0</v>
      </c>
      <c r="N318" s="24" t="e">
        <f t="shared" si="63"/>
        <v>#DIV/0!</v>
      </c>
      <c r="O318" s="11">
        <f t="shared" si="64"/>
        <v>0</v>
      </c>
      <c r="P318" s="24">
        <f t="shared" si="65"/>
        <v>0</v>
      </c>
      <c r="Q318" s="84"/>
      <c r="S318" s="25"/>
    </row>
    <row r="319" spans="2:19" x14ac:dyDescent="0.2">
      <c r="B319" s="114"/>
      <c r="C319" s="30"/>
      <c r="D319" s="31"/>
      <c r="E319" s="120"/>
      <c r="F319" s="20"/>
      <c r="G319" s="20"/>
      <c r="H319" s="14"/>
      <c r="I319" s="15"/>
      <c r="J319" s="12"/>
      <c r="K319" s="12"/>
      <c r="L319" s="12"/>
      <c r="M319" s="11"/>
      <c r="N319" s="24"/>
      <c r="O319" s="11"/>
      <c r="P319" s="24"/>
      <c r="Q319" s="84"/>
      <c r="S319" s="25"/>
    </row>
    <row r="320" spans="2:19" x14ac:dyDescent="0.2">
      <c r="B320" s="114"/>
      <c r="C320" s="30"/>
      <c r="D320" s="31"/>
      <c r="E320" s="120"/>
      <c r="F320" s="20"/>
      <c r="G320" s="20"/>
      <c r="H320" s="14"/>
      <c r="I320" s="15"/>
      <c r="J320" s="12"/>
      <c r="K320" s="12"/>
      <c r="L320" s="12"/>
      <c r="M320" s="11"/>
      <c r="N320" s="24"/>
      <c r="O320" s="11"/>
      <c r="P320" s="24"/>
      <c r="Q320" s="84"/>
      <c r="S320" s="25"/>
    </row>
    <row r="321" spans="2:19" x14ac:dyDescent="0.2">
      <c r="B321" s="114"/>
      <c r="C321" s="30"/>
      <c r="D321" s="31"/>
      <c r="E321" s="120"/>
      <c r="F321" s="20"/>
      <c r="G321" s="20"/>
      <c r="H321" s="14"/>
      <c r="I321" s="15"/>
      <c r="J321" s="12"/>
      <c r="K321" s="12"/>
      <c r="L321" s="12"/>
      <c r="M321" s="11"/>
      <c r="N321" s="24"/>
      <c r="O321" s="11"/>
      <c r="P321" s="24"/>
      <c r="Q321" s="84"/>
      <c r="S321" s="25"/>
    </row>
    <row r="322" spans="2:19" x14ac:dyDescent="0.2">
      <c r="B322" s="114"/>
      <c r="C322" s="30"/>
      <c r="D322" s="31"/>
      <c r="E322" s="120"/>
      <c r="F322" s="20"/>
      <c r="G322" s="20"/>
      <c r="H322" s="14"/>
      <c r="I322" s="15"/>
      <c r="J322" s="12"/>
      <c r="K322" s="12"/>
      <c r="L322" s="12"/>
      <c r="M322" s="11"/>
      <c r="N322" s="24"/>
      <c r="O322" s="11"/>
      <c r="P322" s="24"/>
      <c r="Q322" s="84"/>
      <c r="S322" s="25"/>
    </row>
    <row r="323" spans="2:19" x14ac:dyDescent="0.2">
      <c r="B323" s="114"/>
      <c r="C323" s="30"/>
      <c r="D323" s="31"/>
      <c r="E323" s="120"/>
      <c r="F323" s="20"/>
      <c r="G323" s="20"/>
      <c r="H323" s="14"/>
      <c r="I323" s="15"/>
      <c r="J323" s="12"/>
      <c r="K323" s="12"/>
      <c r="L323" s="12"/>
      <c r="M323" s="11"/>
      <c r="N323" s="24"/>
      <c r="O323" s="11"/>
      <c r="P323" s="24"/>
      <c r="Q323" s="84"/>
      <c r="S323" s="25"/>
    </row>
    <row r="324" spans="2:19" x14ac:dyDescent="0.2">
      <c r="B324" s="114"/>
      <c r="C324" s="30"/>
      <c r="D324" s="31"/>
      <c r="E324" s="120"/>
      <c r="F324" s="20"/>
      <c r="G324" s="20"/>
      <c r="H324" s="14"/>
      <c r="I324" s="15"/>
      <c r="J324" s="12"/>
      <c r="K324" s="12"/>
      <c r="L324" s="12"/>
      <c r="M324" s="11"/>
      <c r="N324" s="24"/>
      <c r="O324" s="11"/>
      <c r="P324" s="24"/>
      <c r="Q324" s="84"/>
      <c r="S324" s="25"/>
    </row>
    <row r="325" spans="2:19" x14ac:dyDescent="0.2">
      <c r="B325" s="114"/>
      <c r="C325" s="30"/>
      <c r="D325" s="31"/>
      <c r="E325" s="120"/>
      <c r="F325" s="20"/>
      <c r="G325" s="20"/>
      <c r="H325" s="14"/>
      <c r="I325" s="15"/>
      <c r="J325" s="12"/>
      <c r="K325" s="12"/>
      <c r="L325" s="12"/>
      <c r="M325" s="11"/>
      <c r="N325" s="24"/>
      <c r="O325" s="11"/>
      <c r="P325" s="24"/>
      <c r="Q325" s="84"/>
      <c r="S325" s="25"/>
    </row>
    <row r="326" spans="2:19" x14ac:dyDescent="0.2">
      <c r="B326" s="114"/>
      <c r="C326" s="30"/>
      <c r="D326" s="31"/>
      <c r="E326" s="120"/>
      <c r="F326" s="20"/>
      <c r="G326" s="20"/>
      <c r="H326" s="14"/>
      <c r="I326" s="15"/>
      <c r="J326" s="12"/>
      <c r="K326" s="12"/>
      <c r="L326" s="12"/>
      <c r="M326" s="11"/>
      <c r="N326" s="24"/>
      <c r="O326" s="11"/>
      <c r="P326" s="24"/>
      <c r="Q326" s="84"/>
      <c r="S326" s="25"/>
    </row>
    <row r="327" spans="2:19" x14ac:dyDescent="0.2">
      <c r="B327" s="114"/>
      <c r="C327" s="30"/>
      <c r="D327" s="31"/>
      <c r="E327" s="120"/>
      <c r="F327" s="20"/>
      <c r="G327" s="20"/>
      <c r="H327" s="14"/>
      <c r="I327" s="15"/>
      <c r="J327" s="12"/>
      <c r="K327" s="12"/>
      <c r="L327" s="12"/>
      <c r="M327" s="11"/>
      <c r="N327" s="24"/>
      <c r="O327" s="11"/>
      <c r="P327" s="24"/>
      <c r="Q327" s="84"/>
      <c r="S327" s="25"/>
    </row>
    <row r="328" spans="2:19" x14ac:dyDescent="0.2">
      <c r="B328" s="114"/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/>
      <c r="N328" s="24"/>
      <c r="O328" s="11"/>
      <c r="P328" s="24"/>
      <c r="Q328" s="84"/>
      <c r="S328" s="25"/>
    </row>
    <row r="329" spans="2:19" x14ac:dyDescent="0.2">
      <c r="B329" s="114"/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/>
      <c r="N329" s="24"/>
      <c r="O329" s="11"/>
      <c r="P329" s="24"/>
      <c r="Q329" s="84"/>
      <c r="S329" s="25"/>
    </row>
    <row r="330" spans="2:19" x14ac:dyDescent="0.2">
      <c r="B330" s="114"/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/>
      <c r="N330" s="24"/>
      <c r="O330" s="11"/>
      <c r="P330" s="24"/>
      <c r="Q330" s="84"/>
      <c r="S330" s="25"/>
    </row>
    <row r="331" spans="2:19" x14ac:dyDescent="0.2">
      <c r="B331" s="114"/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/>
      <c r="N331" s="24"/>
      <c r="O331" s="11"/>
      <c r="P331" s="24"/>
      <c r="Q331" s="84"/>
      <c r="S331" s="25"/>
    </row>
    <row r="332" spans="2:19" x14ac:dyDescent="0.2">
      <c r="B332" s="114"/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/>
      <c r="N332" s="24"/>
      <c r="O332" s="11"/>
      <c r="P332" s="24"/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/>
      <c r="N333" s="24"/>
      <c r="O333" s="11"/>
      <c r="P333" s="24"/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/>
      <c r="N334" s="24"/>
      <c r="O334" s="11"/>
      <c r="P334" s="24"/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/>
      <c r="N335" s="24"/>
      <c r="O335" s="11"/>
      <c r="P335" s="24"/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/>
      <c r="N336" s="24"/>
      <c r="O336" s="11"/>
      <c r="P336" s="24"/>
      <c r="Q336" s="84"/>
      <c r="S336" s="25"/>
    </row>
    <row r="337" spans="2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/>
      <c r="N337" s="24"/>
      <c r="O337" s="11"/>
      <c r="P337" s="24"/>
      <c r="Q337" s="84"/>
      <c r="S337" s="25"/>
    </row>
    <row r="338" spans="2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/>
      <c r="N338" s="24"/>
      <c r="O338" s="11"/>
      <c r="P338" s="24"/>
      <c r="Q338" s="84"/>
      <c r="S338" s="25"/>
    </row>
    <row r="339" spans="2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/>
      <c r="N339" s="24"/>
      <c r="O339" s="11"/>
      <c r="P339" s="24"/>
      <c r="Q339" s="84"/>
      <c r="S339" s="25"/>
    </row>
    <row r="340" spans="2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/>
      <c r="N340" s="24"/>
      <c r="O340" s="11"/>
      <c r="P340" s="24"/>
      <c r="Q340" s="84"/>
      <c r="S340" s="25"/>
    </row>
    <row r="341" spans="2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/>
      <c r="N341" s="24"/>
      <c r="O341" s="11"/>
      <c r="P341" s="24"/>
      <c r="Q341" s="84"/>
      <c r="S341" s="25"/>
    </row>
    <row r="342" spans="2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/>
      <c r="N342" s="24"/>
      <c r="O342" s="11"/>
      <c r="P342" s="24"/>
      <c r="Q342" s="84"/>
      <c r="S342" s="25"/>
    </row>
    <row r="343" spans="2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/>
      <c r="N343" s="24"/>
      <c r="O343" s="11"/>
      <c r="P343" s="24"/>
      <c r="Q343" s="84"/>
      <c r="S343" s="25"/>
    </row>
    <row r="344" spans="2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/>
      <c r="N344" s="24"/>
      <c r="O344" s="11"/>
      <c r="P344" s="24"/>
      <c r="Q344" s="84"/>
      <c r="S344" s="25"/>
    </row>
    <row r="345" spans="2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/>
      <c r="N345" s="24"/>
      <c r="O345" s="11"/>
      <c r="P345" s="24"/>
      <c r="Q345" s="84"/>
      <c r="S345" s="25"/>
    </row>
    <row r="346" spans="2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/>
      <c r="N346" s="24"/>
      <c r="O346" s="11"/>
      <c r="P346" s="24"/>
      <c r="Q346" s="84"/>
      <c r="S346" s="25"/>
    </row>
    <row r="347" spans="2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/>
      <c r="N347" s="24"/>
      <c r="O347" s="11"/>
      <c r="P347" s="24"/>
      <c r="Q347" s="84"/>
      <c r="S347" s="25"/>
    </row>
    <row r="348" spans="2:19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2:19" x14ac:dyDescent="0.2"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2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  <c r="S350" s="25"/>
    </row>
    <row r="351" spans="2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  <c r="S351" s="25"/>
    </row>
    <row r="352" spans="2:19" x14ac:dyDescent="0.2">
      <c r="B352" s="114"/>
      <c r="C352" s="30"/>
      <c r="D352" s="31"/>
      <c r="E352" s="120"/>
      <c r="F352" s="20"/>
      <c r="G352" s="20"/>
      <c r="H352" s="14"/>
      <c r="I352" s="15"/>
      <c r="J352" s="12"/>
      <c r="K352" s="12"/>
      <c r="L352" s="12"/>
      <c r="M352" s="11"/>
      <c r="N352" s="24"/>
      <c r="O352" s="11"/>
      <c r="P352" s="24"/>
      <c r="Q352" s="84"/>
      <c r="S352" s="25"/>
    </row>
    <row r="353" spans="2:19" x14ac:dyDescent="0.2">
      <c r="B353" s="114"/>
      <c r="C353" s="30"/>
      <c r="D353" s="31"/>
      <c r="E353" s="120"/>
      <c r="F353" s="20"/>
      <c r="G353" s="20"/>
      <c r="H353" s="14"/>
      <c r="I353" s="15"/>
      <c r="J353" s="12"/>
      <c r="K353" s="12"/>
      <c r="L353" s="12"/>
      <c r="M353" s="11"/>
      <c r="N353" s="24"/>
      <c r="O353" s="11"/>
      <c r="P353" s="24"/>
      <c r="Q353" s="84"/>
      <c r="S353" s="25"/>
    </row>
    <row r="354" spans="2:19" x14ac:dyDescent="0.2">
      <c r="B354" s="114"/>
      <c r="C354" s="30"/>
      <c r="D354" s="31"/>
      <c r="E354" s="120"/>
      <c r="F354" s="20"/>
      <c r="G354" s="20"/>
      <c r="H354" s="14"/>
      <c r="I354" s="15"/>
      <c r="J354" s="12"/>
      <c r="K354" s="12"/>
      <c r="L354" s="12"/>
      <c r="M354" s="11"/>
      <c r="N354" s="24"/>
      <c r="O354" s="11"/>
      <c r="P354" s="24"/>
      <c r="Q354" s="84"/>
      <c r="S354" s="25"/>
    </row>
    <row r="355" spans="2:19" x14ac:dyDescent="0.2">
      <c r="B355" s="114"/>
      <c r="C355" s="30"/>
      <c r="D355" s="31"/>
      <c r="E355" s="120"/>
      <c r="F355" s="20"/>
      <c r="G355" s="20"/>
      <c r="H355" s="14"/>
      <c r="I355" s="15"/>
      <c r="J355" s="12"/>
      <c r="K355" s="12"/>
      <c r="L355" s="12"/>
      <c r="M355" s="11"/>
      <c r="N355" s="24"/>
      <c r="O355" s="11"/>
      <c r="P355" s="24"/>
      <c r="Q355" s="84"/>
      <c r="S355" s="25"/>
    </row>
    <row r="356" spans="2:19" x14ac:dyDescent="0.2">
      <c r="B356" s="114"/>
      <c r="C356" s="30"/>
      <c r="D356" s="31"/>
      <c r="E356" s="120"/>
      <c r="F356" s="20"/>
      <c r="G356" s="20"/>
      <c r="H356" s="14"/>
      <c r="I356" s="15"/>
      <c r="J356" s="12"/>
      <c r="K356" s="12"/>
      <c r="L356" s="12"/>
      <c r="M356" s="11"/>
      <c r="N356" s="24"/>
      <c r="O356" s="11"/>
      <c r="P356" s="24"/>
      <c r="Q356" s="84"/>
      <c r="S356" s="25"/>
    </row>
    <row r="357" spans="2:19" x14ac:dyDescent="0.2">
      <c r="B357" s="114"/>
      <c r="C357" s="30"/>
      <c r="D357" s="31"/>
      <c r="E357" s="120"/>
      <c r="F357" s="20"/>
      <c r="G357" s="20"/>
      <c r="H357" s="14"/>
      <c r="I357" s="15"/>
      <c r="J357" s="12"/>
      <c r="K357" s="12"/>
      <c r="L357" s="12"/>
      <c r="M357" s="11"/>
      <c r="N357" s="24"/>
      <c r="O357" s="11"/>
      <c r="P357" s="24"/>
      <c r="Q357" s="84"/>
      <c r="S357" s="25"/>
    </row>
    <row r="358" spans="2:19" x14ac:dyDescent="0.2">
      <c r="B358" s="114"/>
      <c r="C358" s="30"/>
      <c r="D358" s="31"/>
      <c r="E358" s="120"/>
      <c r="F358" s="20"/>
      <c r="G358" s="20"/>
      <c r="H358" s="14"/>
      <c r="I358" s="15"/>
      <c r="J358" s="12"/>
      <c r="K358" s="12"/>
      <c r="L358" s="12"/>
      <c r="M358" s="11"/>
      <c r="N358" s="24"/>
      <c r="O358" s="11"/>
      <c r="P358" s="24"/>
      <c r="Q358" s="84"/>
      <c r="S358" s="25"/>
    </row>
    <row r="359" spans="2:19" x14ac:dyDescent="0.2">
      <c r="B359" s="114"/>
      <c r="C359" s="30"/>
      <c r="D359" s="31"/>
      <c r="E359" s="120"/>
      <c r="F359" s="20"/>
      <c r="G359" s="20"/>
      <c r="H359" s="14"/>
      <c r="I359" s="15"/>
      <c r="J359" s="12"/>
      <c r="K359" s="12"/>
      <c r="L359" s="12"/>
      <c r="M359" s="11"/>
      <c r="N359" s="24"/>
      <c r="O359" s="11"/>
      <c r="P359" s="24"/>
      <c r="Q359" s="84"/>
      <c r="S359" s="25"/>
    </row>
    <row r="360" spans="2:19" x14ac:dyDescent="0.2">
      <c r="B360" s="114"/>
      <c r="C360" s="30"/>
      <c r="D360" s="31"/>
      <c r="E360" s="120"/>
      <c r="F360" s="20"/>
      <c r="G360" s="20"/>
      <c r="H360" s="14"/>
      <c r="I360" s="15"/>
      <c r="J360" s="12"/>
      <c r="K360" s="12"/>
      <c r="L360" s="12"/>
      <c r="M360" s="11"/>
      <c r="N360" s="24"/>
      <c r="O360" s="11"/>
      <c r="P360" s="24"/>
      <c r="Q360" s="84"/>
      <c r="S360" s="25"/>
    </row>
    <row r="361" spans="2:19" x14ac:dyDescent="0.2">
      <c r="B361" s="114"/>
      <c r="C361" s="30"/>
      <c r="D361" s="31"/>
      <c r="E361" s="120"/>
      <c r="F361" s="20"/>
      <c r="G361" s="20"/>
      <c r="H361" s="14"/>
      <c r="I361" s="15"/>
      <c r="J361" s="12"/>
      <c r="K361" s="12"/>
      <c r="L361" s="12"/>
      <c r="M361" s="11"/>
      <c r="N361" s="24"/>
      <c r="O361" s="11"/>
      <c r="P361" s="24"/>
      <c r="Q361" s="84"/>
      <c r="S361" s="25"/>
    </row>
    <row r="362" spans="2:19" x14ac:dyDescent="0.2">
      <c r="B362" s="114"/>
      <c r="C362" s="30"/>
      <c r="D362" s="31"/>
      <c r="E362" s="120"/>
      <c r="F362" s="20"/>
      <c r="G362" s="20"/>
      <c r="H362" s="14"/>
      <c r="I362" s="15"/>
      <c r="J362" s="12"/>
      <c r="K362" s="12"/>
      <c r="L362" s="12"/>
      <c r="M362" s="11"/>
      <c r="N362" s="24"/>
      <c r="O362" s="11"/>
      <c r="P362" s="24"/>
      <c r="Q362" s="84"/>
      <c r="S362" s="25"/>
    </row>
    <row r="363" spans="2:19" x14ac:dyDescent="0.2">
      <c r="B363" s="114"/>
      <c r="C363" s="30"/>
      <c r="D363" s="31"/>
      <c r="E363" s="120"/>
      <c r="F363" s="20"/>
      <c r="G363" s="20"/>
      <c r="H363" s="14"/>
      <c r="I363" s="15"/>
      <c r="J363" s="12"/>
      <c r="K363" s="12"/>
      <c r="L363" s="12"/>
      <c r="M363" s="11"/>
      <c r="N363" s="24"/>
      <c r="O363" s="11"/>
      <c r="P363" s="24"/>
      <c r="Q363" s="84"/>
      <c r="S363" s="25"/>
    </row>
    <row r="364" spans="2:19" x14ac:dyDescent="0.2">
      <c r="B364" s="114"/>
      <c r="C364" s="30"/>
      <c r="D364" s="31"/>
      <c r="E364" s="120"/>
      <c r="F364" s="20"/>
      <c r="G364" s="20"/>
      <c r="H364" s="14"/>
      <c r="I364" s="15"/>
      <c r="J364" s="12"/>
      <c r="K364" s="12"/>
      <c r="L364" s="12"/>
      <c r="M364" s="11"/>
      <c r="N364" s="24"/>
      <c r="O364" s="11"/>
      <c r="P364" s="24"/>
      <c r="Q364" s="84"/>
      <c r="S364" s="25"/>
    </row>
    <row r="365" spans="2:19" x14ac:dyDescent="0.2">
      <c r="B365" s="114"/>
      <c r="C365" s="30"/>
      <c r="D365" s="31"/>
      <c r="E365" s="120"/>
      <c r="F365" s="20"/>
      <c r="G365" s="20"/>
      <c r="H365" s="14"/>
      <c r="I365" s="15"/>
      <c r="J365" s="12"/>
      <c r="K365" s="12"/>
      <c r="L365" s="12"/>
      <c r="M365" s="11"/>
      <c r="N365" s="24"/>
      <c r="O365" s="11"/>
      <c r="P365" s="24"/>
      <c r="Q365" s="84"/>
      <c r="S365" s="25"/>
    </row>
    <row r="366" spans="2:19" x14ac:dyDescent="0.2">
      <c r="B366" s="114"/>
      <c r="C366" s="30"/>
      <c r="D366" s="31"/>
      <c r="E366" s="120"/>
      <c r="F366" s="20"/>
      <c r="G366" s="20"/>
      <c r="H366" s="14"/>
      <c r="I366" s="15"/>
      <c r="J366" s="12"/>
      <c r="K366" s="12"/>
      <c r="L366" s="12"/>
      <c r="M366" s="11"/>
      <c r="N366" s="24"/>
      <c r="O366" s="11"/>
      <c r="P366" s="24"/>
      <c r="Q366" s="84"/>
      <c r="S366" s="25"/>
    </row>
    <row r="367" spans="2:19" x14ac:dyDescent="0.2">
      <c r="B367" s="114"/>
      <c r="C367" s="30"/>
      <c r="D367" s="31"/>
      <c r="E367" s="120"/>
      <c r="F367" s="20"/>
      <c r="G367" s="20"/>
      <c r="H367" s="14"/>
      <c r="I367" s="15"/>
      <c r="J367" s="12"/>
      <c r="K367" s="12"/>
      <c r="L367" s="12"/>
      <c r="M367" s="11"/>
      <c r="N367" s="24"/>
      <c r="O367" s="11"/>
      <c r="P367" s="24"/>
      <c r="Q367" s="84"/>
      <c r="S367" s="25"/>
    </row>
    <row r="368" spans="2:19" x14ac:dyDescent="0.2">
      <c r="B368" s="114"/>
      <c r="C368" s="30"/>
      <c r="D368" s="31"/>
      <c r="E368" s="120"/>
      <c r="F368" s="20"/>
      <c r="G368" s="20"/>
      <c r="H368" s="14"/>
      <c r="I368" s="15"/>
      <c r="J368" s="12"/>
      <c r="K368" s="12"/>
      <c r="L368" s="12"/>
      <c r="M368" s="11"/>
      <c r="N368" s="24"/>
      <c r="O368" s="11"/>
      <c r="P368" s="24"/>
      <c r="Q368" s="84"/>
      <c r="S368" s="25"/>
    </row>
    <row r="369" spans="2:19" x14ac:dyDescent="0.2">
      <c r="B369" s="114"/>
      <c r="C369" s="30"/>
      <c r="D369" s="31"/>
      <c r="E369" s="120"/>
      <c r="F369" s="20"/>
      <c r="G369" s="20"/>
      <c r="H369" s="14"/>
      <c r="I369" s="15"/>
      <c r="J369" s="12"/>
      <c r="K369" s="12"/>
      <c r="L369" s="12"/>
      <c r="M369" s="11"/>
      <c r="N369" s="24"/>
      <c r="O369" s="11"/>
      <c r="P369" s="24"/>
      <c r="Q369" s="84"/>
      <c r="S369" s="25"/>
    </row>
    <row r="370" spans="2:19" x14ac:dyDescent="0.2">
      <c r="B370" s="114"/>
      <c r="C370" s="30"/>
      <c r="D370" s="31"/>
      <c r="E370" s="120"/>
      <c r="F370" s="20"/>
      <c r="G370" s="20"/>
      <c r="H370" s="14"/>
      <c r="I370" s="15"/>
      <c r="J370" s="12"/>
      <c r="K370" s="12"/>
      <c r="L370" s="12"/>
      <c r="M370" s="11"/>
      <c r="N370" s="24"/>
      <c r="O370" s="11"/>
      <c r="P370" s="24"/>
      <c r="Q370" s="84"/>
      <c r="S370" s="25"/>
    </row>
    <row r="371" spans="2:19" x14ac:dyDescent="0.2">
      <c r="B371" s="114"/>
      <c r="C371" s="30"/>
      <c r="D371" s="31"/>
      <c r="E371" s="120"/>
      <c r="F371" s="20"/>
      <c r="G371" s="20"/>
      <c r="H371" s="14"/>
      <c r="I371" s="15"/>
      <c r="J371" s="12"/>
      <c r="K371" s="12"/>
      <c r="L371" s="12"/>
      <c r="M371" s="11"/>
      <c r="N371" s="24"/>
      <c r="O371" s="11"/>
      <c r="P371" s="24"/>
      <c r="Q371" s="84"/>
      <c r="S371" s="25"/>
    </row>
    <row r="372" spans="2:19" x14ac:dyDescent="0.2">
      <c r="B372" s="114"/>
      <c r="C372" s="30"/>
      <c r="D372" s="31"/>
      <c r="E372" s="120"/>
      <c r="F372" s="20"/>
      <c r="G372" s="20"/>
      <c r="H372" s="14"/>
      <c r="I372" s="15"/>
      <c r="J372" s="12"/>
      <c r="K372" s="12"/>
      <c r="L372" s="12"/>
      <c r="M372" s="11"/>
      <c r="N372" s="24"/>
      <c r="O372" s="11"/>
      <c r="P372" s="24"/>
      <c r="Q372" s="84"/>
      <c r="S372" s="25"/>
    </row>
    <row r="373" spans="2:19" x14ac:dyDescent="0.2">
      <c r="B373" s="114"/>
      <c r="C373" s="30"/>
      <c r="D373" s="31"/>
      <c r="E373" s="120"/>
      <c r="F373" s="20"/>
      <c r="G373" s="20"/>
      <c r="H373" s="14"/>
      <c r="I373" s="15"/>
      <c r="J373" s="12"/>
      <c r="K373" s="12"/>
      <c r="L373" s="12"/>
      <c r="M373" s="11"/>
      <c r="N373" s="24"/>
      <c r="O373" s="11"/>
      <c r="P373" s="24"/>
      <c r="Q373" s="84"/>
      <c r="S373" s="25"/>
    </row>
    <row r="374" spans="2:19" x14ac:dyDescent="0.2">
      <c r="B374" s="114"/>
      <c r="C374" s="30"/>
      <c r="D374" s="31"/>
      <c r="E374" s="120"/>
      <c r="F374" s="20"/>
      <c r="G374" s="20"/>
      <c r="H374" s="14"/>
      <c r="I374" s="15"/>
      <c r="J374" s="12"/>
      <c r="K374" s="12"/>
      <c r="L374" s="12"/>
      <c r="M374" s="11"/>
      <c r="N374" s="24"/>
      <c r="O374" s="11"/>
      <c r="P374" s="24"/>
      <c r="Q374" s="84"/>
      <c r="S374" s="25"/>
    </row>
    <row r="375" spans="2:19" x14ac:dyDescent="0.2">
      <c r="B375" s="114"/>
      <c r="C375" s="30"/>
      <c r="D375" s="31"/>
      <c r="E375" s="120"/>
      <c r="F375" s="20"/>
      <c r="G375" s="20"/>
      <c r="H375" s="14"/>
      <c r="I375" s="15"/>
      <c r="J375" s="12"/>
      <c r="K375" s="12"/>
      <c r="L375" s="12"/>
      <c r="M375" s="11"/>
      <c r="N375" s="24"/>
      <c r="O375" s="11"/>
      <c r="P375" s="24"/>
      <c r="Q375" s="84"/>
      <c r="S375" s="25"/>
    </row>
    <row r="376" spans="2:19" x14ac:dyDescent="0.2">
      <c r="B376" s="114"/>
      <c r="C376" s="30"/>
      <c r="D376" s="31"/>
      <c r="E376" s="120"/>
      <c r="F376" s="20"/>
      <c r="G376" s="20"/>
      <c r="H376" s="14"/>
      <c r="I376" s="15"/>
      <c r="J376" s="12"/>
      <c r="K376" s="12"/>
      <c r="L376" s="12"/>
      <c r="M376" s="11"/>
      <c r="N376" s="24"/>
      <c r="O376" s="11"/>
      <c r="P376" s="24"/>
      <c r="Q376" s="84"/>
      <c r="S376" s="25"/>
    </row>
    <row r="377" spans="2:19" x14ac:dyDescent="0.2">
      <c r="B377" s="114"/>
      <c r="C377" s="30"/>
      <c r="D377" s="31"/>
      <c r="E377" s="120"/>
      <c r="F377" s="20"/>
      <c r="G377" s="20"/>
      <c r="H377" s="14"/>
      <c r="I377" s="15"/>
      <c r="J377" s="12"/>
      <c r="K377" s="12"/>
      <c r="L377" s="12"/>
      <c r="M377" s="11"/>
      <c r="N377" s="24"/>
      <c r="O377" s="11"/>
      <c r="P377" s="24"/>
      <c r="Q377" s="84"/>
      <c r="S377" s="25"/>
    </row>
    <row r="378" spans="2:19" x14ac:dyDescent="0.2">
      <c r="B378" s="114"/>
      <c r="C378" s="30"/>
      <c r="D378" s="31"/>
      <c r="E378" s="120"/>
      <c r="F378" s="20"/>
      <c r="G378" s="20"/>
      <c r="H378" s="14"/>
      <c r="I378" s="15"/>
      <c r="J378" s="12"/>
      <c r="K378" s="12"/>
      <c r="L378" s="12"/>
      <c r="M378" s="11"/>
      <c r="N378" s="24"/>
      <c r="O378" s="11"/>
      <c r="P378" s="24"/>
      <c r="Q378" s="84"/>
      <c r="S378" s="25"/>
    </row>
    <row r="379" spans="2:19" x14ac:dyDescent="0.2">
      <c r="B379" s="114"/>
      <c r="C379" s="30"/>
      <c r="D379" s="31"/>
      <c r="E379" s="120"/>
      <c r="F379" s="20"/>
      <c r="G379" s="20"/>
      <c r="H379" s="14"/>
      <c r="I379" s="15"/>
      <c r="J379" s="12"/>
      <c r="K379" s="12"/>
      <c r="L379" s="12"/>
      <c r="M379" s="11"/>
      <c r="N379" s="24"/>
      <c r="O379" s="11"/>
      <c r="P379" s="24"/>
      <c r="Q379" s="84"/>
      <c r="S379" s="25"/>
    </row>
    <row r="380" spans="2:19" x14ac:dyDescent="0.2">
      <c r="B380" s="114"/>
      <c r="C380" s="30"/>
      <c r="D380" s="31"/>
      <c r="E380" s="120"/>
      <c r="F380" s="20"/>
      <c r="G380" s="20"/>
      <c r="H380" s="14"/>
      <c r="I380" s="15"/>
      <c r="J380" s="12"/>
      <c r="K380" s="12"/>
      <c r="L380" s="12"/>
      <c r="M380" s="11"/>
      <c r="N380" s="24"/>
      <c r="O380" s="11"/>
      <c r="P380" s="24"/>
      <c r="Q380" s="84"/>
      <c r="S380" s="25"/>
    </row>
    <row r="381" spans="2:19" x14ac:dyDescent="0.2">
      <c r="B381" s="114"/>
      <c r="C381" s="30"/>
      <c r="D381" s="31"/>
      <c r="E381" s="120"/>
      <c r="F381" s="20"/>
      <c r="G381" s="20"/>
      <c r="H381" s="14"/>
      <c r="I381" s="15"/>
      <c r="J381" s="12"/>
      <c r="K381" s="12"/>
      <c r="L381" s="12"/>
      <c r="M381" s="11"/>
      <c r="N381" s="24"/>
      <c r="O381" s="11"/>
      <c r="P381" s="24"/>
      <c r="Q381" s="84"/>
      <c r="S381" s="25"/>
    </row>
    <row r="382" spans="2:19" x14ac:dyDescent="0.2">
      <c r="B382" s="114"/>
      <c r="C382" s="30"/>
      <c r="D382" s="31"/>
      <c r="E382" s="120"/>
      <c r="F382" s="20"/>
      <c r="G382" s="20"/>
      <c r="H382" s="14"/>
      <c r="I382" s="15"/>
      <c r="J382" s="12"/>
      <c r="K382" s="12"/>
      <c r="L382" s="12"/>
      <c r="M382" s="11"/>
      <c r="N382" s="24"/>
      <c r="O382" s="11"/>
      <c r="P382" s="24"/>
      <c r="Q382" s="84"/>
      <c r="S382" s="25"/>
    </row>
    <row r="383" spans="2:19" x14ac:dyDescent="0.2">
      <c r="B383" s="114"/>
      <c r="C383" s="30"/>
      <c r="D383" s="31"/>
      <c r="E383" s="120"/>
      <c r="F383" s="20"/>
      <c r="G383" s="20"/>
      <c r="H383" s="14"/>
      <c r="I383" s="15"/>
      <c r="J383" s="12"/>
      <c r="K383" s="12"/>
      <c r="L383" s="12"/>
      <c r="M383" s="11"/>
      <c r="N383" s="24"/>
      <c r="O383" s="11"/>
      <c r="P383" s="24"/>
      <c r="Q383" s="84"/>
      <c r="S383" s="25"/>
    </row>
    <row r="384" spans="2:19" x14ac:dyDescent="0.2">
      <c r="B384" s="114"/>
      <c r="C384" s="30"/>
      <c r="D384" s="31"/>
      <c r="E384" s="120"/>
      <c r="F384" s="20"/>
      <c r="G384" s="20"/>
      <c r="H384" s="14"/>
      <c r="I384" s="15"/>
      <c r="J384" s="12"/>
      <c r="K384" s="12"/>
      <c r="L384" s="12"/>
      <c r="M384" s="11"/>
      <c r="N384" s="24"/>
      <c r="O384" s="11"/>
      <c r="P384" s="24"/>
      <c r="Q384" s="84"/>
      <c r="S384" s="25"/>
    </row>
    <row r="385" spans="2:19" x14ac:dyDescent="0.2">
      <c r="B385" s="114"/>
      <c r="C385" s="30"/>
      <c r="D385" s="31"/>
      <c r="E385" s="120"/>
      <c r="F385" s="20"/>
      <c r="G385" s="20"/>
      <c r="H385" s="14"/>
      <c r="I385" s="15"/>
      <c r="J385" s="12"/>
      <c r="K385" s="12"/>
      <c r="L385" s="12"/>
      <c r="M385" s="11"/>
      <c r="N385" s="24"/>
      <c r="O385" s="11"/>
      <c r="P385" s="24"/>
      <c r="Q385" s="84"/>
      <c r="S385" s="25"/>
    </row>
    <row r="386" spans="2:19" x14ac:dyDescent="0.2">
      <c r="B386" s="114"/>
      <c r="C386" s="30"/>
      <c r="D386" s="31"/>
      <c r="E386" s="120"/>
      <c r="F386" s="20"/>
      <c r="G386" s="20"/>
      <c r="H386" s="14"/>
      <c r="I386" s="15"/>
      <c r="J386" s="12"/>
      <c r="K386" s="12"/>
      <c r="L386" s="12"/>
      <c r="M386" s="11"/>
      <c r="N386" s="24"/>
      <c r="O386" s="11"/>
      <c r="P386" s="24"/>
      <c r="Q386" s="84"/>
      <c r="S386" s="25"/>
    </row>
    <row r="387" spans="2:19" x14ac:dyDescent="0.2">
      <c r="B387" s="114"/>
      <c r="C387" s="30"/>
      <c r="D387" s="31"/>
      <c r="E387" s="120"/>
      <c r="F387" s="20"/>
      <c r="G387" s="20"/>
      <c r="H387" s="14"/>
      <c r="I387" s="15"/>
      <c r="J387" s="12"/>
      <c r="K387" s="12"/>
      <c r="L387" s="12"/>
      <c r="M387" s="11"/>
      <c r="N387" s="24"/>
      <c r="O387" s="11"/>
      <c r="P387" s="24"/>
      <c r="Q387" s="84"/>
      <c r="S387" s="25"/>
    </row>
    <row r="388" spans="2:19" x14ac:dyDescent="0.2">
      <c r="B388" s="114"/>
      <c r="C388" s="30"/>
      <c r="D388" s="31"/>
      <c r="E388" s="120"/>
      <c r="F388" s="20"/>
      <c r="G388" s="20"/>
      <c r="H388" s="14"/>
      <c r="I388" s="15"/>
      <c r="J388" s="12"/>
      <c r="K388" s="12"/>
      <c r="L388" s="12"/>
      <c r="M388" s="11"/>
      <c r="N388" s="24"/>
      <c r="O388" s="11"/>
      <c r="P388" s="24"/>
      <c r="Q388" s="84"/>
      <c r="S388" s="25"/>
    </row>
    <row r="389" spans="2:19" x14ac:dyDescent="0.2">
      <c r="B389" s="114"/>
      <c r="C389" s="30"/>
      <c r="D389" s="31"/>
      <c r="E389" s="120"/>
      <c r="F389" s="20"/>
      <c r="G389" s="20"/>
      <c r="H389" s="14"/>
      <c r="I389" s="15"/>
      <c r="J389" s="12"/>
      <c r="K389" s="12"/>
      <c r="L389" s="12"/>
      <c r="M389" s="11"/>
      <c r="N389" s="24"/>
      <c r="O389" s="11"/>
      <c r="P389" s="24"/>
      <c r="Q389" s="84"/>
      <c r="S389" s="25"/>
    </row>
    <row r="390" spans="2:19" x14ac:dyDescent="0.2">
      <c r="B390" s="114"/>
      <c r="C390" s="30"/>
      <c r="D390" s="31"/>
      <c r="E390" s="120"/>
      <c r="F390" s="20"/>
      <c r="G390" s="20"/>
      <c r="H390" s="14"/>
      <c r="I390" s="15"/>
      <c r="J390" s="12"/>
      <c r="K390" s="12"/>
      <c r="L390" s="12"/>
      <c r="M390" s="11"/>
      <c r="N390" s="24"/>
      <c r="O390" s="11"/>
      <c r="P390" s="24"/>
      <c r="Q390" s="84"/>
      <c r="S390" s="25"/>
    </row>
    <row r="391" spans="2:19" x14ac:dyDescent="0.2">
      <c r="B391" s="114"/>
      <c r="C391" s="30"/>
      <c r="D391" s="31"/>
      <c r="E391" s="120"/>
      <c r="F391" s="20"/>
      <c r="G391" s="20"/>
      <c r="H391" s="14"/>
      <c r="I391" s="15"/>
      <c r="J391" s="12"/>
      <c r="K391" s="12"/>
      <c r="L391" s="12"/>
      <c r="M391" s="11"/>
      <c r="N391" s="24"/>
      <c r="O391" s="11"/>
      <c r="P391" s="24"/>
      <c r="Q391" s="84"/>
      <c r="S391" s="25"/>
    </row>
    <row r="392" spans="2:19" x14ac:dyDescent="0.2">
      <c r="B392" s="114"/>
      <c r="C392" s="30"/>
      <c r="D392" s="31"/>
      <c r="E392" s="120"/>
      <c r="F392" s="20"/>
      <c r="G392" s="20"/>
      <c r="H392" s="14"/>
      <c r="I392" s="15"/>
      <c r="J392" s="12"/>
      <c r="K392" s="12"/>
      <c r="L392" s="12"/>
      <c r="M392" s="11"/>
      <c r="N392" s="24"/>
      <c r="O392" s="11"/>
      <c r="P392" s="24"/>
      <c r="Q392" s="84"/>
      <c r="S392" s="25"/>
    </row>
    <row r="393" spans="2:19" x14ac:dyDescent="0.2">
      <c r="B393" s="114"/>
      <c r="C393" s="30"/>
      <c r="D393" s="31"/>
      <c r="E393" s="120"/>
      <c r="F393" s="20"/>
      <c r="G393" s="20"/>
      <c r="H393" s="14"/>
      <c r="I393" s="15"/>
      <c r="J393" s="12"/>
      <c r="K393" s="12"/>
      <c r="L393" s="12"/>
      <c r="M393" s="11"/>
      <c r="N393" s="24"/>
      <c r="O393" s="11"/>
      <c r="P393" s="24"/>
      <c r="Q393" s="84"/>
      <c r="S393" s="25"/>
    </row>
    <row r="394" spans="2:19" x14ac:dyDescent="0.2">
      <c r="B394" s="114"/>
      <c r="C394" s="30"/>
      <c r="D394" s="31"/>
      <c r="E394" s="120"/>
      <c r="F394" s="20"/>
      <c r="G394" s="20"/>
      <c r="H394" s="14"/>
      <c r="I394" s="15"/>
      <c r="J394" s="12"/>
      <c r="K394" s="12"/>
      <c r="L394" s="12"/>
      <c r="M394" s="11"/>
      <c r="N394" s="24"/>
      <c r="O394" s="11"/>
      <c r="P394" s="24"/>
      <c r="Q394" s="84"/>
      <c r="S394" s="25"/>
    </row>
    <row r="395" spans="2:19" x14ac:dyDescent="0.2">
      <c r="B395" s="114"/>
      <c r="C395" s="30"/>
      <c r="D395" s="31"/>
      <c r="E395" s="120"/>
      <c r="F395" s="20"/>
      <c r="G395" s="20"/>
      <c r="H395" s="14"/>
      <c r="I395" s="15"/>
      <c r="J395" s="12"/>
      <c r="K395" s="12"/>
      <c r="L395" s="12"/>
      <c r="M395" s="11"/>
      <c r="N395" s="24"/>
      <c r="O395" s="11"/>
      <c r="P395" s="24"/>
      <c r="Q395" s="84"/>
      <c r="S395" s="25"/>
    </row>
    <row r="396" spans="2:19" x14ac:dyDescent="0.2">
      <c r="B396" s="114"/>
      <c r="C396" s="30"/>
      <c r="D396" s="31"/>
      <c r="E396" s="120"/>
      <c r="F396" s="20"/>
      <c r="G396" s="20"/>
      <c r="H396" s="14"/>
      <c r="I396" s="15"/>
      <c r="J396" s="12"/>
      <c r="K396" s="12"/>
      <c r="L396" s="12"/>
      <c r="M396" s="11"/>
      <c r="N396" s="24"/>
      <c r="O396" s="11"/>
      <c r="P396" s="24"/>
      <c r="Q396" s="84"/>
      <c r="S396" s="25"/>
    </row>
    <row r="397" spans="2:19" x14ac:dyDescent="0.2">
      <c r="B397" s="114"/>
      <c r="C397" s="30"/>
      <c r="D397" s="31"/>
      <c r="E397" s="120"/>
      <c r="F397" s="20"/>
      <c r="G397" s="20"/>
      <c r="H397" s="14"/>
      <c r="I397" s="15"/>
      <c r="J397" s="12"/>
      <c r="K397" s="12"/>
      <c r="L397" s="12"/>
      <c r="M397" s="11"/>
      <c r="N397" s="24"/>
      <c r="O397" s="11"/>
      <c r="P397" s="24"/>
      <c r="Q397" s="84"/>
      <c r="S397" s="25"/>
    </row>
    <row r="398" spans="2:19" x14ac:dyDescent="0.2">
      <c r="B398" s="114"/>
      <c r="C398" s="30"/>
      <c r="D398" s="31"/>
      <c r="E398" s="120"/>
      <c r="F398" s="20"/>
      <c r="G398" s="20"/>
      <c r="H398" s="14"/>
      <c r="I398" s="15"/>
      <c r="J398" s="12"/>
      <c r="K398" s="12"/>
      <c r="L398" s="12"/>
      <c r="M398" s="11"/>
      <c r="N398" s="24"/>
      <c r="O398" s="11"/>
      <c r="P398" s="24"/>
      <c r="Q398" s="84"/>
      <c r="S398" s="25"/>
    </row>
    <row r="399" spans="2:19" x14ac:dyDescent="0.2">
      <c r="B399" s="114"/>
      <c r="C399" s="30"/>
      <c r="D399" s="31"/>
      <c r="E399" s="120"/>
      <c r="F399" s="20"/>
      <c r="G399" s="20"/>
      <c r="H399" s="14"/>
      <c r="I399" s="15"/>
      <c r="J399" s="12"/>
      <c r="K399" s="12"/>
      <c r="L399" s="12"/>
      <c r="M399" s="11"/>
      <c r="N399" s="24"/>
      <c r="O399" s="11"/>
      <c r="P399" s="24"/>
      <c r="Q399" s="84"/>
      <c r="S399" s="25"/>
    </row>
    <row r="400" spans="2:19" x14ac:dyDescent="0.2">
      <c r="B400" s="114"/>
      <c r="C400" s="30"/>
      <c r="D400" s="31"/>
      <c r="E400" s="120"/>
      <c r="F400" s="20"/>
      <c r="G400" s="20"/>
      <c r="H400" s="14"/>
      <c r="I400" s="15"/>
      <c r="J400" s="12"/>
      <c r="K400" s="12"/>
      <c r="L400" s="12"/>
      <c r="M400" s="11"/>
      <c r="N400" s="24"/>
      <c r="O400" s="11"/>
      <c r="P400" s="24"/>
      <c r="Q400" s="84"/>
      <c r="S400" s="25"/>
    </row>
    <row r="401" spans="1:19" x14ac:dyDescent="0.2">
      <c r="B401" s="114"/>
      <c r="C401" s="30"/>
      <c r="D401" s="31"/>
      <c r="E401" s="120"/>
      <c r="F401" s="20"/>
      <c r="G401" s="20"/>
      <c r="H401" s="14"/>
      <c r="I401" s="15"/>
      <c r="J401" s="12"/>
      <c r="K401" s="12"/>
      <c r="L401" s="12"/>
      <c r="M401" s="11"/>
      <c r="N401" s="24"/>
      <c r="O401" s="11"/>
      <c r="P401" s="24"/>
      <c r="Q401" s="84"/>
      <c r="S401" s="25"/>
    </row>
    <row r="402" spans="1:19" ht="13.5" customHeight="1" x14ac:dyDescent="0.2">
      <c r="B402" s="114"/>
      <c r="C402" s="30"/>
      <c r="D402" s="31"/>
      <c r="E402" s="120"/>
      <c r="F402" s="20"/>
      <c r="G402" s="20"/>
      <c r="H402" s="14"/>
      <c r="I402" s="15"/>
      <c r="J402" s="12"/>
      <c r="K402" s="12"/>
      <c r="L402" s="12"/>
      <c r="M402" s="11"/>
      <c r="N402" s="24"/>
      <c r="O402" s="11"/>
      <c r="P402" s="24"/>
      <c r="Q402" s="84"/>
      <c r="S402" s="25"/>
    </row>
    <row r="403" spans="1:19" x14ac:dyDescent="0.2">
      <c r="A403" s="7"/>
      <c r="B403" s="114"/>
      <c r="C403" s="30"/>
      <c r="D403" s="31"/>
      <c r="E403" s="120"/>
      <c r="F403" s="20"/>
      <c r="G403" s="20"/>
      <c r="H403" s="14"/>
      <c r="I403" s="15"/>
      <c r="J403" s="12"/>
      <c r="K403" s="12"/>
      <c r="L403" s="12"/>
      <c r="M403" s="11"/>
      <c r="N403" s="24"/>
      <c r="O403" s="11"/>
      <c r="P403" s="24"/>
      <c r="Q403" s="84"/>
      <c r="S403" s="25"/>
    </row>
    <row r="404" spans="1:19" x14ac:dyDescent="0.2">
      <c r="B404" s="114"/>
      <c r="C404" s="30"/>
      <c r="D404" s="31"/>
      <c r="E404" s="120"/>
      <c r="F404" s="20"/>
      <c r="G404" s="20"/>
      <c r="H404" s="14"/>
      <c r="I404" s="15"/>
      <c r="J404" s="12"/>
      <c r="K404" s="12"/>
      <c r="L404" s="12"/>
      <c r="M404" s="11"/>
      <c r="N404" s="24"/>
      <c r="O404" s="11"/>
      <c r="P404" s="24"/>
      <c r="Q404" s="84"/>
    </row>
    <row r="405" spans="1:19" x14ac:dyDescent="0.2">
      <c r="B405" s="114"/>
      <c r="C405" s="30"/>
      <c r="D405" s="31"/>
      <c r="E405" s="120"/>
      <c r="F405" s="20"/>
      <c r="G405" s="20"/>
      <c r="H405" s="14"/>
      <c r="I405" s="15"/>
      <c r="J405" s="12"/>
      <c r="K405" s="12"/>
      <c r="L405" s="12"/>
      <c r="M405" s="11"/>
      <c r="N405" s="24"/>
      <c r="O405" s="11"/>
      <c r="P405" s="24"/>
      <c r="Q405" s="84"/>
    </row>
    <row r="406" spans="1:19" x14ac:dyDescent="0.2">
      <c r="B406" s="114"/>
      <c r="C406" s="30"/>
      <c r="D406" s="31">
        <v>0</v>
      </c>
      <c r="E406" s="120"/>
      <c r="F406" s="20">
        <f>SUM(F3:F405)</f>
        <v>2410</v>
      </c>
      <c r="G406" s="20"/>
      <c r="H406" s="14">
        <f>SUM(H3:H405)</f>
        <v>240984.31999999986</v>
      </c>
      <c r="I406" s="15"/>
      <c r="J406" s="12">
        <v>5555</v>
      </c>
      <c r="K406" s="12"/>
      <c r="L406" s="12">
        <f>SUM(L3:L405)</f>
        <v>2400</v>
      </c>
      <c r="M406" s="11">
        <f>SUM(M3:M405)</f>
        <v>256134.40000000002</v>
      </c>
      <c r="N406" s="24">
        <f>O406/M406</f>
        <v>4.589145386172256E-2</v>
      </c>
      <c r="O406" s="11">
        <f>SUM(O3:O405)</f>
        <v>11754.379999999992</v>
      </c>
      <c r="P406" s="24"/>
      <c r="Q406" s="84"/>
    </row>
    <row r="407" spans="1:19" x14ac:dyDescent="0.2">
      <c r="C407" s="26"/>
      <c r="Q407" s="84"/>
    </row>
    <row r="408" spans="1:19" x14ac:dyDescent="0.2">
      <c r="C408" s="26"/>
      <c r="Q408" s="84"/>
    </row>
    <row r="409" spans="1:19" x14ac:dyDescent="0.2">
      <c r="C409" s="26"/>
      <c r="Q409" s="84"/>
    </row>
    <row r="410" spans="1:19" x14ac:dyDescent="0.2">
      <c r="C410" s="26"/>
      <c r="Q410" s="84"/>
    </row>
    <row r="411" spans="1:19" x14ac:dyDescent="0.2">
      <c r="C411" s="26"/>
      <c r="Q411" s="84"/>
    </row>
    <row r="412" spans="1:19" x14ac:dyDescent="0.2">
      <c r="C412" s="26"/>
      <c r="Q412" s="84"/>
    </row>
    <row r="413" spans="1:19" x14ac:dyDescent="0.2">
      <c r="C413" s="26"/>
      <c r="Q413" s="84"/>
    </row>
    <row r="414" spans="1:19" x14ac:dyDescent="0.2">
      <c r="C414" s="26"/>
    </row>
    <row r="415" spans="1:19" x14ac:dyDescent="0.2">
      <c r="C415" s="26"/>
    </row>
    <row r="416" spans="1:19" x14ac:dyDescent="0.2">
      <c r="C416" s="26"/>
    </row>
    <row r="417" spans="3:13" x14ac:dyDescent="0.2">
      <c r="C417" s="26"/>
    </row>
    <row r="418" spans="3:13" x14ac:dyDescent="0.2">
      <c r="C418" s="26"/>
    </row>
    <row r="419" spans="3:13" x14ac:dyDescent="0.2">
      <c r="C419" s="26"/>
    </row>
    <row r="420" spans="3:13" x14ac:dyDescent="0.2">
      <c r="C420" s="26"/>
    </row>
    <row r="422" spans="3:13" ht="18.75" x14ac:dyDescent="0.35">
      <c r="D422" s="27"/>
    </row>
    <row r="424" spans="3:13" x14ac:dyDescent="0.2">
      <c r="M424" s="112"/>
    </row>
  </sheetData>
  <autoFilter ref="A2:W417" xr:uid="{DEFBF750-5EAA-4883-8286-1EAD4F5E7DB3}">
    <sortState xmlns:xlrd2="http://schemas.microsoft.com/office/spreadsheetml/2017/richdata2" ref="A4:W417">
      <sortCondition ref="B2:B417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40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406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</hyperlinks>
  <pageMargins left="0.7" right="0.7" top="0.75" bottom="0.75" header="0.3" footer="0.3"/>
  <pageSetup paperSize="9" orientation="portrait" horizontalDpi="4294967294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A16" workbookViewId="0">
      <selection activeCell="L53" sqref="L53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9" x14ac:dyDescent="0.2">
      <c r="B2" s="196">
        <v>44805</v>
      </c>
      <c r="C2" s="197"/>
      <c r="D2" s="197"/>
      <c r="E2" s="197"/>
      <c r="F2" s="197"/>
      <c r="G2" s="197"/>
      <c r="H2" s="197"/>
      <c r="I2" s="198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3"/>
      <c r="Q22" s="153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5"/>
      <c r="N23" s="127"/>
      <c r="Q23" s="153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5"/>
      <c r="N24" s="120"/>
      <c r="Q24" s="153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4"/>
      <c r="N25" s="127"/>
      <c r="Q25" s="153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5"/>
      <c r="N26" s="120"/>
      <c r="Q26" s="153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4"/>
      <c r="N27" s="120"/>
      <c r="Q27" s="153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5"/>
      <c r="N28" s="120"/>
      <c r="Q28" s="153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4"/>
      <c r="N29" s="120"/>
      <c r="Q29" s="153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6"/>
      <c r="Q30" s="153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L31" s="156"/>
      <c r="M31" s="156"/>
      <c r="N31" s="156"/>
      <c r="O31" s="156"/>
      <c r="Q31" s="153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L32" s="156"/>
      <c r="M32" s="162"/>
      <c r="N32" s="156"/>
      <c r="O32" s="156"/>
      <c r="Q32" s="153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L33" s="156"/>
      <c r="M33" s="156"/>
      <c r="N33" s="156"/>
      <c r="O33" s="156"/>
      <c r="Q33" s="153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L34" s="156"/>
      <c r="M34" s="156"/>
      <c r="N34" s="156"/>
      <c r="O34" s="156"/>
      <c r="Q34" s="153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L35" s="156"/>
      <c r="M35" s="164"/>
      <c r="N35" s="156"/>
      <c r="O35" s="156"/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L36" s="156"/>
      <c r="M36" s="156"/>
      <c r="N36" s="156"/>
      <c r="O36" s="156"/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L37" s="156"/>
      <c r="M37" s="164"/>
      <c r="N37" s="156"/>
      <c r="O37" s="156"/>
    </row>
    <row r="38" spans="2:17" x14ac:dyDescent="0.2">
      <c r="L38" s="156"/>
      <c r="M38" s="156"/>
      <c r="N38" s="156"/>
      <c r="O38" s="156"/>
    </row>
    <row r="39" spans="2:17" x14ac:dyDescent="0.2">
      <c r="L39" s="156"/>
      <c r="M39" s="164"/>
      <c r="N39" s="156"/>
      <c r="O39" s="156"/>
    </row>
    <row r="40" spans="2:17" x14ac:dyDescent="0.2">
      <c r="L40" s="156"/>
      <c r="M40" s="164"/>
      <c r="N40" s="156"/>
      <c r="O40" s="156"/>
    </row>
    <row r="41" spans="2:17" x14ac:dyDescent="0.2">
      <c r="L41" s="156"/>
      <c r="M41" s="164"/>
      <c r="N41" s="156"/>
      <c r="O41" s="156"/>
    </row>
    <row r="42" spans="2:17" x14ac:dyDescent="0.2">
      <c r="L42" s="156"/>
      <c r="M42" s="156"/>
      <c r="N42" s="156"/>
      <c r="O42" s="156"/>
    </row>
    <row r="43" spans="2:17" x14ac:dyDescent="0.2">
      <c r="L43" s="156"/>
      <c r="M43" s="156"/>
      <c r="N43" s="156"/>
      <c r="O43" s="156"/>
    </row>
    <row r="44" spans="2:17" x14ac:dyDescent="0.2">
      <c r="D44" s="156"/>
      <c r="E44" s="156"/>
      <c r="F44" s="156"/>
      <c r="G44" s="156"/>
      <c r="H44" s="156"/>
      <c r="L44" s="156"/>
      <c r="M44" s="156"/>
      <c r="N44" s="156"/>
      <c r="O44" s="156"/>
    </row>
    <row r="45" spans="2:17" x14ac:dyDescent="0.2">
      <c r="D45" s="156"/>
      <c r="E45" s="156"/>
      <c r="F45" s="156"/>
      <c r="G45" s="156"/>
      <c r="H45" s="156"/>
      <c r="L45" s="156"/>
      <c r="M45" s="156"/>
      <c r="N45" s="156"/>
      <c r="O45" s="156"/>
    </row>
    <row r="46" spans="2:17" x14ac:dyDescent="0.2">
      <c r="D46" s="156"/>
      <c r="E46" s="156"/>
      <c r="F46" s="156"/>
      <c r="G46" s="156"/>
      <c r="H46" s="156"/>
    </row>
    <row r="47" spans="2:17" x14ac:dyDescent="0.2">
      <c r="D47" s="156"/>
      <c r="E47" s="156"/>
      <c r="F47" s="156"/>
      <c r="G47" s="156"/>
      <c r="H47" s="156"/>
    </row>
    <row r="48" spans="2:17" x14ac:dyDescent="0.2">
      <c r="D48" s="156"/>
      <c r="E48" s="156"/>
      <c r="F48" s="156"/>
      <c r="G48" s="156"/>
      <c r="H48" s="156"/>
    </row>
    <row r="49" spans="2:13" x14ac:dyDescent="0.2">
      <c r="B49" t="s">
        <v>206</v>
      </c>
      <c r="D49" s="156"/>
      <c r="E49" s="156"/>
      <c r="F49" s="156"/>
      <c r="G49" s="156"/>
      <c r="H49" s="156"/>
    </row>
    <row r="50" spans="2:13" x14ac:dyDescent="0.2">
      <c r="B50" t="s">
        <v>235</v>
      </c>
      <c r="D50" s="164"/>
      <c r="E50" s="156"/>
      <c r="F50" s="156"/>
      <c r="G50" s="156"/>
      <c r="H50" s="156"/>
    </row>
    <row r="51" spans="2:13" x14ac:dyDescent="0.2">
      <c r="B51" t="s">
        <v>236</v>
      </c>
      <c r="D51" s="156"/>
      <c r="E51" s="156"/>
      <c r="F51" s="156"/>
      <c r="G51" s="156"/>
      <c r="H51" s="156"/>
    </row>
    <row r="52" spans="2:13" x14ac:dyDescent="0.2">
      <c r="B52" t="s">
        <v>237</v>
      </c>
      <c r="D52" s="156"/>
      <c r="E52" s="156"/>
      <c r="F52" s="156"/>
      <c r="G52" s="156"/>
      <c r="H52" s="156"/>
    </row>
    <row r="53" spans="2:13" x14ac:dyDescent="0.2">
      <c r="B53" t="s">
        <v>238</v>
      </c>
      <c r="D53" s="156"/>
      <c r="E53" s="156"/>
      <c r="F53" s="156"/>
      <c r="G53" s="156"/>
      <c r="H53" s="156"/>
    </row>
    <row r="54" spans="2:13" x14ac:dyDescent="0.2">
      <c r="B54" t="s">
        <v>239</v>
      </c>
      <c r="D54" s="156"/>
      <c r="E54" s="156"/>
      <c r="F54" s="156"/>
      <c r="G54" s="156"/>
      <c r="H54" s="156"/>
      <c r="M54" s="164"/>
    </row>
    <row r="55" spans="2:13" x14ac:dyDescent="0.2">
      <c r="B55" t="s">
        <v>240</v>
      </c>
      <c r="D55" s="156"/>
      <c r="E55" s="156"/>
      <c r="F55" s="156"/>
      <c r="G55" s="156"/>
      <c r="H55" s="156"/>
    </row>
    <row r="56" spans="2:13" x14ac:dyDescent="0.2">
      <c r="B56" s="164" t="s">
        <v>243</v>
      </c>
      <c r="D56" s="156"/>
      <c r="E56" s="156"/>
      <c r="F56" s="156"/>
      <c r="G56" s="156"/>
      <c r="H56" s="156"/>
    </row>
    <row r="57" spans="2:13" x14ac:dyDescent="0.2">
      <c r="B57" t="s">
        <v>241</v>
      </c>
      <c r="D57" s="156"/>
      <c r="E57" s="156"/>
      <c r="F57" s="156"/>
      <c r="G57" s="156"/>
      <c r="H57" s="156"/>
    </row>
    <row r="58" spans="2:13" x14ac:dyDescent="0.2">
      <c r="D58" s="156"/>
      <c r="E58" s="156"/>
      <c r="F58" s="156"/>
      <c r="G58" s="156"/>
      <c r="H58" s="156"/>
    </row>
    <row r="59" spans="2:13" x14ac:dyDescent="0.2">
      <c r="B59" t="s">
        <v>242</v>
      </c>
      <c r="D59" s="156"/>
      <c r="E59" s="156"/>
      <c r="F59" s="156"/>
      <c r="G59" s="156"/>
      <c r="H59" s="156"/>
    </row>
    <row r="60" spans="2:13" x14ac:dyDescent="0.2">
      <c r="D60" s="156"/>
      <c r="E60" s="156"/>
      <c r="F60" s="156"/>
      <c r="G60" s="156"/>
      <c r="H60" s="156"/>
    </row>
    <row r="61" spans="2:13" x14ac:dyDescent="0.2">
      <c r="D61" s="156"/>
      <c r="E61" s="156"/>
      <c r="F61" s="156"/>
      <c r="G61" s="156"/>
      <c r="H61" s="156"/>
    </row>
    <row r="62" spans="2:13" x14ac:dyDescent="0.2">
      <c r="D62" s="156"/>
      <c r="E62" s="156"/>
      <c r="F62" s="156"/>
      <c r="G62" s="156"/>
      <c r="H62" s="156"/>
    </row>
    <row r="63" spans="2:13" x14ac:dyDescent="0.2">
      <c r="D63" s="156"/>
      <c r="E63" s="156"/>
      <c r="F63" s="156"/>
      <c r="G63" s="156"/>
      <c r="H63" s="156"/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99" t="s">
        <v>0</v>
      </c>
      <c r="C1" s="199"/>
      <c r="D1" s="200" t="s">
        <v>1</v>
      </c>
      <c r="E1" s="20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2022-12-09T07:24:58Z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