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98831EE3-4115-4F58-A459-5A4CC244C34A}" xr6:coauthVersionLast="47" xr6:coauthVersionMax="47" xr10:uidLastSave="{00000000-0000-0000-0000-000000000000}"/>
  <bookViews>
    <workbookView xWindow="-120" yWindow="-120" windowWidth="29040" windowHeight="15840" xr2:uid="{D298135B-E4C0-45E9-BB28-1F0B05CAE31B}"/>
  </bookViews>
  <sheets>
    <sheet name="CB低价-每周一支定投" sheetId="2" r:id="rId1"/>
    <sheet name="收益weekly" sheetId="6" r:id="rId2"/>
    <sheet name="方案" sheetId="3" r:id="rId3"/>
    <sheet name="选 择" sheetId="4" r:id="rId4"/>
    <sheet name="Sheet2" sheetId="5" r:id="rId5"/>
    <sheet name="s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2" l="1"/>
  <c r="N29" i="2"/>
  <c r="N30" i="2"/>
  <c r="N31" i="2"/>
  <c r="N32" i="2"/>
  <c r="N33" i="2"/>
  <c r="N34" i="2"/>
  <c r="M20" i="2"/>
  <c r="O20" i="2"/>
  <c r="N20" i="2"/>
  <c r="M13" i="2"/>
  <c r="O13" i="2"/>
  <c r="N13" i="2"/>
  <c r="M11" i="2"/>
  <c r="O11" i="2"/>
  <c r="N11" i="2"/>
  <c r="N35" i="2"/>
  <c r="N36" i="2"/>
  <c r="N14" i="2"/>
  <c r="N15" i="2"/>
  <c r="N16" i="2"/>
  <c r="N10" i="2"/>
  <c r="N17" i="2"/>
  <c r="N18" i="2"/>
  <c r="N19" i="2"/>
  <c r="N21" i="2"/>
  <c r="N22" i="2"/>
  <c r="N23" i="2"/>
  <c r="N37" i="2"/>
  <c r="K38" i="2"/>
  <c r="O19" i="2"/>
  <c r="O21" i="2"/>
  <c r="O22" i="2"/>
  <c r="O23" i="2"/>
  <c r="O28" i="2"/>
  <c r="O31" i="2"/>
  <c r="O32" i="2"/>
  <c r="O4" i="2"/>
  <c r="O5" i="2"/>
  <c r="O6" i="2"/>
  <c r="O7" i="2"/>
  <c r="O8" i="2"/>
  <c r="O9" i="2"/>
  <c r="O12" i="2"/>
  <c r="O14" i="2"/>
  <c r="O15" i="2"/>
  <c r="O16" i="2"/>
  <c r="O10" i="2"/>
  <c r="O17" i="2"/>
  <c r="O18" i="2"/>
  <c r="O3" i="2"/>
  <c r="N4" i="2"/>
  <c r="N5" i="2"/>
  <c r="N6" i="2"/>
  <c r="N7" i="2"/>
  <c r="N8" i="2"/>
  <c r="N9" i="2"/>
  <c r="N12" i="2"/>
  <c r="N3" i="2"/>
  <c r="M18" i="2"/>
  <c r="M19" i="2"/>
  <c r="M21" i="2"/>
  <c r="M22" i="2"/>
  <c r="H6" i="2"/>
  <c r="H7" i="2"/>
  <c r="H8" i="2"/>
  <c r="H9" i="2"/>
  <c r="H12" i="2"/>
  <c r="H14" i="2"/>
  <c r="H15" i="2"/>
  <c r="H16" i="2"/>
  <c r="H10" i="2"/>
  <c r="H17" i="2"/>
  <c r="H18" i="2"/>
  <c r="H19" i="2"/>
  <c r="H21" i="2"/>
  <c r="H22" i="2"/>
  <c r="M3" i="2"/>
  <c r="O38" i="2" l="1"/>
  <c r="M9" i="2"/>
  <c r="M12" i="2"/>
  <c r="H3" i="2"/>
  <c r="M4" i="2" l="1"/>
  <c r="M5" i="2"/>
  <c r="M6" i="2"/>
  <c r="M7" i="2"/>
  <c r="M8" i="2"/>
  <c r="M14" i="2"/>
  <c r="M15" i="2"/>
  <c r="M16" i="2"/>
  <c r="M10" i="2"/>
  <c r="M17" i="2"/>
  <c r="H4" i="2"/>
  <c r="H5" i="2"/>
  <c r="M38" i="2" l="1"/>
  <c r="H38" i="2"/>
  <c r="E17" i="1"/>
  <c r="C17" i="1"/>
  <c r="P13" i="2" l="1"/>
  <c r="P20" i="2"/>
  <c r="P8" i="2"/>
  <c r="P11" i="2"/>
  <c r="P10" i="2"/>
  <c r="P5" i="2"/>
  <c r="P4" i="2"/>
  <c r="P6" i="2"/>
  <c r="P23" i="2"/>
  <c r="P28" i="2"/>
  <c r="P31" i="2"/>
  <c r="P32" i="2"/>
  <c r="P33" i="2"/>
  <c r="P22" i="2"/>
  <c r="P3" i="2"/>
  <c r="P21" i="2"/>
  <c r="P19" i="2"/>
  <c r="P18" i="2"/>
  <c r="P9" i="2"/>
  <c r="P12" i="2"/>
  <c r="P17" i="2"/>
  <c r="P15" i="2"/>
  <c r="P7" i="2"/>
  <c r="P16" i="2"/>
  <c r="P14" i="2"/>
  <c r="G17" i="1"/>
  <c r="N38" i="2" l="1"/>
</calcChain>
</file>

<file path=xl/sharedStrings.xml><?xml version="1.0" encoding="utf-8"?>
<sst xmlns="http://schemas.openxmlformats.org/spreadsheetml/2006/main" count="84" uniqueCount="82">
  <si>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</si>
  <si>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</si>
  <si>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</si>
  <si>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</si>
  <si>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</si>
  <si>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</si>
  <si>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</si>
  <si>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</si>
  <si>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</si>
  <si>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</si>
  <si>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</si>
  <si>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</si>
  <si>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</si>
  <si>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</si>
  <si>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</si>
  <si>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</si>
  <si>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</si>
  <si>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</si>
  <si>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</si>
  <si>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</si>
  <si>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</si>
  <si>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</si>
  <si>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</si>
  <si>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</si>
  <si>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</si>
  <si>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</si>
  <si>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</si>
  <si>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</si>
  <si>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</si>
  <si>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</si>
  <si>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</si>
  <si>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</si>
  <si>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10" type="noConversion"/>
  </si>
  <si>
    <t>道恩转债</t>
    <phoneticPr fontId="10" type="noConversion"/>
  </si>
  <si>
    <t>到期收益</t>
    <phoneticPr fontId="10" type="noConversion"/>
  </si>
  <si>
    <t>买入</t>
    <phoneticPr fontId="10" type="noConversion"/>
  </si>
  <si>
    <t>描述</t>
    <phoneticPr fontId="10" type="noConversion"/>
  </si>
  <si>
    <t>序列</t>
    <phoneticPr fontId="10" type="noConversion"/>
  </si>
  <si>
    <t>家悦转债</t>
    <phoneticPr fontId="10" type="noConversion"/>
  </si>
  <si>
    <t>宁建转债</t>
  </si>
  <si>
    <t>交建转债</t>
    <phoneticPr fontId="10" type="noConversion"/>
  </si>
  <si>
    <t>岭南转债</t>
    <phoneticPr fontId="10" type="noConversion"/>
  </si>
  <si>
    <t>海印转债</t>
  </si>
  <si>
    <t>迪森转债</t>
  </si>
  <si>
    <t>北港发债</t>
    <phoneticPr fontId="10" type="noConversion"/>
  </si>
  <si>
    <t>ctrl+;     insert date</t>
  </si>
  <si>
    <t>标的</t>
    <phoneticPr fontId="10" type="noConversion"/>
  </si>
  <si>
    <t>mom</t>
    <phoneticPr fontId="10" type="noConversion"/>
  </si>
  <si>
    <t>起步</t>
    <phoneticPr fontId="10" type="noConversion"/>
  </si>
  <si>
    <t>亚药转债</t>
  </si>
  <si>
    <t>国城转债</t>
  </si>
  <si>
    <t>吉视转债</t>
  </si>
  <si>
    <t>科华转债</t>
  </si>
  <si>
    <t>建工转债</t>
    <phoneticPr fontId="10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</si>
  <si>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10" type="noConversion"/>
  </si>
  <si>
    <t>华体转债</t>
    <phoneticPr fontId="10" type="noConversion"/>
  </si>
  <si>
    <t>长久转债</t>
    <phoneticPr fontId="10" type="noConversion"/>
  </si>
  <si>
    <t>柳药转债</t>
    <phoneticPr fontId="10" type="noConversion"/>
  </si>
  <si>
    <t>搜特转债</t>
    <phoneticPr fontId="10" type="noConversion"/>
  </si>
  <si>
    <t>天创转债</t>
    <phoneticPr fontId="10" type="noConversion"/>
  </si>
  <si>
    <t>128127 </t>
  </si>
  <si>
    <t>文科园林</t>
    <phoneticPr fontId="10" type="noConversion"/>
  </si>
  <si>
    <t>日期</t>
    <phoneticPr fontId="10" type="noConversion"/>
  </si>
  <si>
    <t>收益率</t>
    <phoneticPr fontId="10" type="noConversion"/>
  </si>
  <si>
    <t>收益额</t>
    <phoneticPr fontId="10" type="noConversion"/>
  </si>
  <si>
    <t>花王转债</t>
    <phoneticPr fontId="10" type="noConversion"/>
  </si>
  <si>
    <t>闻泰转债</t>
    <phoneticPr fontId="10" type="noConversion"/>
  </si>
  <si>
    <t>中</t>
    <phoneticPr fontId="10" type="noConversion"/>
  </si>
  <si>
    <t>城地转债</t>
    <phoneticPr fontId="10" type="noConversion"/>
  </si>
  <si>
    <t>110052 </t>
  </si>
  <si>
    <t>贵广转债</t>
    <phoneticPr fontId="10" type="noConversion"/>
  </si>
  <si>
    <t>1、搜特转债，偏离-8%，收盘101.7</t>
  </si>
  <si>
    <t>2、文科转债，偏离-7%，收盘98.1</t>
  </si>
  <si>
    <t>3、孚日转债，偏离-3%，收盘105.0</t>
  </si>
  <si>
    <t>4、青农转债，偏离-2%，收盘105.9</t>
  </si>
  <si>
    <t>5、广汇转债，偏离-2%，收盘98.2</t>
  </si>
  <si>
    <t>6、东湖转债，偏离-2%，收盘106.9</t>
  </si>
  <si>
    <t>7、利群转债，偏离-1%，收盘106.8</t>
  </si>
  <si>
    <t>9、绿茵转债，偏离0%，收盘105.1</t>
  </si>
  <si>
    <t>8、紫银转债，偏离-1%，收盘102.7</t>
    <phoneticPr fontId="10" type="noConversion"/>
  </si>
  <si>
    <t>紫银转债</t>
  </si>
  <si>
    <t>鲁泰转债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</si>
</sst>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999999"/>
      <name val="等线"/>
      <family val="2"/>
      <charset val="134"/>
      <scheme val="minor"/>
    </font>
    <font>
      <sz val="11"/>
      <color rgb="FF008000"/>
      <name val="等线"/>
      <family val="2"/>
      <charset val="134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F0F6"/>
        <bgColor indexed="64"/>
      </patternFill>
    </fill>
    <fill>
      <patternFill patternType="solid">
        <fgColor rgb="FFFBEC8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0" borderId="15" xfId="0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1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7" fillId="0" borderId="0" xfId="0" applyFont="1"/>
    <xf numFmtId="0" fontId="3" fillId="4" borderId="12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 vertical="center"/>
    </xf>
    <xf numFmtId="0" fontId="0" fillId="5" borderId="1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8" fillId="6" borderId="0" xfId="0" applyFont="1" applyFill="1" applyBorder="1" applyAlignment="1" applyProtection="1">
      <alignment horizontal="center"/>
      <protection locked="0"/>
    </xf>
    <xf numFmtId="0" fontId="8" fillId="4" borderId="12" xfId="0" applyFont="1" applyFill="1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11" fillId="6" borderId="0" xfId="0" applyFont="1" applyFill="1" applyBorder="1" applyAlignment="1" applyProtection="1">
      <alignment horizontal="center"/>
      <protection locked="0"/>
    </xf>
    <xf numFmtId="0" fontId="9" fillId="4" borderId="1" xfId="0" applyFont="1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left"/>
    </xf>
    <xf numFmtId="0" fontId="0" fillId="0" borderId="9" xfId="0" applyBorder="1" applyAlignment="1" applyProtection="1">
      <alignment horizontal="center"/>
      <protection locked="0"/>
    </xf>
    <xf numFmtId="0" fontId="13" fillId="8" borderId="18" xfId="0" applyFont="1" applyFill="1" applyBorder="1" applyAlignment="1">
      <alignment horizontal="left" vertical="center"/>
    </xf>
    <xf numFmtId="0" fontId="16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7" borderId="1" xfId="0" applyFill="1" applyBorder="1" applyAlignment="1">
      <alignment horizontal="left"/>
    </xf>
    <xf numFmtId="0" fontId="13" fillId="9" borderId="18" xfId="0" applyFont="1" applyFill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12" fillId="0" borderId="0" xfId="0" applyFont="1" applyAlignment="1">
      <alignment horizontal="left"/>
    </xf>
  </cellXfs>
  <cellStyles count="2">
    <cellStyle name="常规" xfId="0" builtinId="0"/>
    <cellStyle name="超链接" xfId="1" builtinId="8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266700</xdr:colOff>
          <xdr:row>1</xdr:row>
          <xdr:rowOff>57150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4</xdr:col>
          <xdr:colOff>666750</xdr:colOff>
          <xdr:row>1</xdr:row>
          <xdr:rowOff>47625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7019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28124" TargetMode="External"/><Relationship Id="rId2" Type="http://schemas.openxmlformats.org/officeDocument/2006/relationships/hyperlink" Target="https://www.jisilu.cn/data/convert_bond_detail/128132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stock/000726" TargetMode="External"/><Relationship Id="rId5" Type="http://schemas.openxmlformats.org/officeDocument/2006/relationships/hyperlink" Target="https://www.jisilu.cn/data/stock/00277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2806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7.xml"/><Relationship Id="rId17" Type="http://schemas.openxmlformats.org/officeDocument/2006/relationships/image" Target="../media/image3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5" Type="http://schemas.openxmlformats.org/officeDocument/2006/relationships/image" Target="../media/image1.emf"/><Relationship Id="rId15" Type="http://schemas.openxmlformats.org/officeDocument/2006/relationships/control" Target="../activeX/activeX10.xml"/><Relationship Id="rId10" Type="http://schemas.openxmlformats.org/officeDocument/2006/relationships/control" Target="../activeX/activeX5.xml"/><Relationship Id="rId4" Type="http://schemas.openxmlformats.org/officeDocument/2006/relationships/control" Target="../activeX/activeX1.xml"/><Relationship Id="rId9" Type="http://schemas.openxmlformats.org/officeDocument/2006/relationships/image" Target="../media/image2.emf"/><Relationship Id="rId14" Type="http://schemas.openxmlformats.org/officeDocument/2006/relationships/control" Target="../activeX/activeX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43"/>
  <sheetViews>
    <sheetView tabSelected="1" zoomScale="90" zoomScaleNormal="90" workbookViewId="0">
      <pane ySplit="2" topLeftCell="A8" activePane="bottomLeft" state="frozen"/>
      <selection pane="bottomLeft" activeCell="H44" sqref="H44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0.5" style="7" bestFit="1" customWidth="1"/>
    <col min="4" max="4" width="8" style="52" bestFit="1" customWidth="1"/>
    <col min="5" max="5" width="8.75" style="52"/>
    <col min="6" max="6" width="8.75" style="29"/>
    <col min="7" max="7" width="8.75" style="43"/>
    <col min="8" max="8" width="8.75" style="29"/>
    <col min="9" max="9" width="5.25" style="29" bestFit="1" customWidth="1"/>
    <col min="10" max="11" width="8.5" style="25" bestFit="1" customWidth="1"/>
    <col min="12" max="12" width="5.25" style="25" bestFit="1" customWidth="1"/>
    <col min="13" max="13" width="8.5" style="25" bestFit="1" customWidth="1"/>
    <col min="14" max="14" width="12.75" style="25" bestFit="1" customWidth="1"/>
    <col min="15" max="15" width="7.125" style="25" bestFit="1" customWidth="1"/>
    <col min="16" max="16" width="12.75" style="25" bestFit="1" customWidth="1"/>
    <col min="17" max="18" width="12" style="7" customWidth="1"/>
    <col min="19" max="19" width="8.75" style="30"/>
    <col min="20" max="16384" width="8.75" style="7"/>
  </cols>
  <sheetData>
    <row r="1" spans="1:23" s="9" customFormat="1" x14ac:dyDescent="0.2">
      <c r="A1" s="65"/>
      <c r="B1" s="71" t="s">
        <v>37</v>
      </c>
      <c r="C1" s="73" t="s">
        <v>7</v>
      </c>
      <c r="D1" s="78" t="s">
        <v>8</v>
      </c>
      <c r="E1" s="78" t="s">
        <v>9</v>
      </c>
      <c r="F1" s="70" t="s">
        <v>35</v>
      </c>
      <c r="G1" s="70"/>
      <c r="H1" s="70"/>
      <c r="I1" s="70"/>
      <c r="J1" s="69" t="s">
        <v>12</v>
      </c>
      <c r="K1" s="69"/>
      <c r="L1" s="69"/>
      <c r="M1" s="69"/>
      <c r="N1" s="69"/>
      <c r="O1" s="69"/>
      <c r="P1" s="69"/>
      <c r="Q1" s="67" t="s">
        <v>32</v>
      </c>
      <c r="S1" s="63" t="s">
        <v>28</v>
      </c>
    </row>
    <row r="2" spans="1:23" s="8" customFormat="1" x14ac:dyDescent="0.2">
      <c r="A2" s="66"/>
      <c r="B2" s="72"/>
      <c r="C2" s="74"/>
      <c r="D2" s="79"/>
      <c r="E2" s="79"/>
      <c r="F2" s="26" t="s">
        <v>10</v>
      </c>
      <c r="G2" s="39" t="s">
        <v>31</v>
      </c>
      <c r="H2" s="26" t="s">
        <v>11</v>
      </c>
      <c r="I2" s="26" t="s">
        <v>36</v>
      </c>
      <c r="J2" s="22" t="s">
        <v>13</v>
      </c>
      <c r="K2" s="22" t="s">
        <v>27</v>
      </c>
      <c r="L2" s="22" t="s">
        <v>10</v>
      </c>
      <c r="M2" s="22" t="s">
        <v>14</v>
      </c>
      <c r="N2" s="22" t="s">
        <v>15</v>
      </c>
      <c r="O2" s="22" t="s">
        <v>16</v>
      </c>
      <c r="P2" s="22" t="s">
        <v>17</v>
      </c>
      <c r="Q2" s="68"/>
      <c r="R2" s="8" t="s">
        <v>34</v>
      </c>
      <c r="S2" s="64"/>
    </row>
    <row r="3" spans="1:23" s="8" customFormat="1" x14ac:dyDescent="0.2">
      <c r="A3" s="11"/>
      <c r="B3" s="12">
        <v>1</v>
      </c>
      <c r="C3" s="47">
        <v>44385</v>
      </c>
      <c r="D3" s="80">
        <v>128117</v>
      </c>
      <c r="E3" s="80" t="s">
        <v>33</v>
      </c>
      <c r="F3" s="26">
        <v>10</v>
      </c>
      <c r="G3" s="39">
        <v>101.247</v>
      </c>
      <c r="H3" s="26">
        <f>F3*G3</f>
        <v>1012.47</v>
      </c>
      <c r="I3" s="27"/>
      <c r="J3" s="23">
        <v>103.938</v>
      </c>
      <c r="K3" s="23">
        <v>101.267</v>
      </c>
      <c r="L3" s="22">
        <v>10</v>
      </c>
      <c r="M3" s="22">
        <f>J3*L3</f>
        <v>1039.3800000000001</v>
      </c>
      <c r="N3" s="48">
        <f>(J3-K3)/K3</f>
        <v>2.6375818381111384E-2</v>
      </c>
      <c r="O3" s="22">
        <f>(J3-K3)*L3</f>
        <v>26.710000000000065</v>
      </c>
      <c r="P3" s="48">
        <f t="shared" ref="P3:P28" si="0">M3/$M$38</f>
        <v>4.5189786407412419E-2</v>
      </c>
      <c r="Q3" s="21"/>
      <c r="S3" s="44"/>
    </row>
    <row r="4" spans="1:23" x14ac:dyDescent="0.2">
      <c r="B4" s="12"/>
      <c r="C4" s="47">
        <v>44385</v>
      </c>
      <c r="D4" s="80">
        <v>113584</v>
      </c>
      <c r="E4" s="80" t="s">
        <v>38</v>
      </c>
      <c r="F4" s="27">
        <v>10</v>
      </c>
      <c r="G4" s="40">
        <v>98.03</v>
      </c>
      <c r="H4" s="26">
        <f t="shared" ref="H4:H22" si="1">F4*G4</f>
        <v>980.3</v>
      </c>
      <c r="I4" s="27"/>
      <c r="J4" s="23">
        <v>100.6</v>
      </c>
      <c r="K4" s="23">
        <v>98.05</v>
      </c>
      <c r="L4" s="23">
        <v>10</v>
      </c>
      <c r="M4" s="22">
        <f t="shared" ref="M4:M22" si="2">J4*L4</f>
        <v>1006</v>
      </c>
      <c r="N4" s="48">
        <f t="shared" ref="N4:N37" si="3">(J4-K4)/K4</f>
        <v>2.6007139214686358E-2</v>
      </c>
      <c r="O4" s="22">
        <f t="shared" ref="O4:O32" si="4">(J4-K4)*L4</f>
        <v>25.499999999999972</v>
      </c>
      <c r="P4" s="48">
        <f t="shared" si="0"/>
        <v>4.3738502882349949E-2</v>
      </c>
      <c r="Q4" s="15"/>
      <c r="S4" s="49"/>
      <c r="W4" s="52" t="s">
        <v>45</v>
      </c>
    </row>
    <row r="5" spans="1:23" x14ac:dyDescent="0.2">
      <c r="B5" s="12"/>
      <c r="C5" s="47">
        <v>44385</v>
      </c>
      <c r="D5" s="80">
        <v>113036</v>
      </c>
      <c r="E5" s="80" t="s">
        <v>39</v>
      </c>
      <c r="F5" s="27">
        <v>10</v>
      </c>
      <c r="G5" s="41">
        <v>100.92</v>
      </c>
      <c r="H5" s="26">
        <f t="shared" si="1"/>
        <v>1009.2</v>
      </c>
      <c r="I5" s="27"/>
      <c r="J5" s="23">
        <v>105.95</v>
      </c>
      <c r="K5" s="23">
        <v>100.94</v>
      </c>
      <c r="L5" s="23">
        <v>10</v>
      </c>
      <c r="M5" s="22">
        <f t="shared" si="2"/>
        <v>1059.5</v>
      </c>
      <c r="N5" s="48">
        <f t="shared" si="3"/>
        <v>4.9633445611254261E-2</v>
      </c>
      <c r="O5" s="22">
        <f t="shared" si="4"/>
        <v>50.100000000000051</v>
      </c>
      <c r="P5" s="48">
        <f t="shared" si="0"/>
        <v>4.6064556465059414E-2</v>
      </c>
      <c r="Q5" s="15"/>
      <c r="S5" s="49"/>
    </row>
    <row r="6" spans="1:23" x14ac:dyDescent="0.2">
      <c r="B6" s="12"/>
      <c r="C6" s="47">
        <v>44385</v>
      </c>
      <c r="D6" s="81">
        <v>128132</v>
      </c>
      <c r="E6" s="80" t="s">
        <v>40</v>
      </c>
      <c r="F6" s="27">
        <v>10</v>
      </c>
      <c r="G6" s="27">
        <v>95.751000000000005</v>
      </c>
      <c r="H6" s="26">
        <f t="shared" si="1"/>
        <v>957.51</v>
      </c>
      <c r="I6" s="27"/>
      <c r="J6" s="23">
        <v>100.035</v>
      </c>
      <c r="K6" s="23">
        <v>95.771000000000001</v>
      </c>
      <c r="L6" s="23">
        <v>10</v>
      </c>
      <c r="M6" s="22">
        <f t="shared" si="2"/>
        <v>1000.3499999999999</v>
      </c>
      <c r="N6" s="48">
        <f t="shared" si="3"/>
        <v>4.4522872268223115E-2</v>
      </c>
      <c r="O6" s="22">
        <f t="shared" si="4"/>
        <v>42.639999999999958</v>
      </c>
      <c r="P6" s="48">
        <f t="shared" si="0"/>
        <v>4.3492854232960995E-2</v>
      </c>
      <c r="Q6" s="15"/>
      <c r="S6" s="49"/>
    </row>
    <row r="7" spans="1:23" x14ac:dyDescent="0.2">
      <c r="B7" s="12"/>
      <c r="C7" s="47"/>
      <c r="D7" s="80">
        <v>128044</v>
      </c>
      <c r="E7" s="80" t="s">
        <v>41</v>
      </c>
      <c r="F7" s="27">
        <v>20</v>
      </c>
      <c r="G7" s="40">
        <v>0</v>
      </c>
      <c r="H7" s="26">
        <f t="shared" ref="H7:H15" si="5">F7*G7</f>
        <v>0</v>
      </c>
      <c r="I7" s="27"/>
      <c r="J7" s="23">
        <v>98.287999999999997</v>
      </c>
      <c r="K7" s="23">
        <v>96.34</v>
      </c>
      <c r="L7" s="23">
        <v>20</v>
      </c>
      <c r="M7" s="22">
        <f t="shared" ref="M7:M15" si="6">J7*L7</f>
        <v>1965.76</v>
      </c>
      <c r="N7" s="48">
        <f t="shared" ref="N7:N15" si="7">(J7-K7)/K7</f>
        <v>2.0220053975503353E-2</v>
      </c>
      <c r="O7" s="22">
        <f t="shared" ref="O7:O15" si="8">(J7-K7)*L7</f>
        <v>38.959999999999866</v>
      </c>
      <c r="P7" s="48">
        <f t="shared" si="0"/>
        <v>8.546659982704595E-2</v>
      </c>
      <c r="Q7" s="15"/>
      <c r="S7" s="49"/>
      <c r="W7" s="7" t="s">
        <v>47</v>
      </c>
    </row>
    <row r="8" spans="1:23" x14ac:dyDescent="0.2">
      <c r="B8" s="12"/>
      <c r="C8" s="47"/>
      <c r="D8" s="80">
        <v>127039</v>
      </c>
      <c r="E8" s="80" t="s">
        <v>44</v>
      </c>
      <c r="F8" s="27">
        <v>10</v>
      </c>
      <c r="G8" s="40">
        <v>0</v>
      </c>
      <c r="H8" s="26">
        <f t="shared" si="5"/>
        <v>0</v>
      </c>
      <c r="I8" s="27"/>
      <c r="J8" s="23">
        <v>113.55</v>
      </c>
      <c r="K8" s="23">
        <v>100</v>
      </c>
      <c r="L8" s="23">
        <v>10</v>
      </c>
      <c r="M8" s="22">
        <f t="shared" si="6"/>
        <v>1135.5</v>
      </c>
      <c r="N8" s="48">
        <f t="shared" si="7"/>
        <v>0.13549999999999998</v>
      </c>
      <c r="O8" s="22">
        <f t="shared" si="8"/>
        <v>135.49999999999997</v>
      </c>
      <c r="P8" s="48">
        <f t="shared" si="0"/>
        <v>4.9368856881618649E-2</v>
      </c>
      <c r="Q8" s="15"/>
      <c r="S8" s="49"/>
    </row>
    <row r="9" spans="1:23" x14ac:dyDescent="0.2">
      <c r="B9" s="31"/>
      <c r="C9" s="47"/>
      <c r="D9" s="80">
        <v>127003</v>
      </c>
      <c r="E9" s="80" t="s">
        <v>42</v>
      </c>
      <c r="F9" s="27">
        <v>10</v>
      </c>
      <c r="G9" s="40">
        <v>0</v>
      </c>
      <c r="H9" s="26">
        <f t="shared" si="5"/>
        <v>0</v>
      </c>
      <c r="I9" s="27"/>
      <c r="J9" s="23">
        <v>107.119</v>
      </c>
      <c r="K9" s="23">
        <v>102.126</v>
      </c>
      <c r="L9" s="23">
        <v>10</v>
      </c>
      <c r="M9" s="22">
        <f t="shared" si="6"/>
        <v>1071.19</v>
      </c>
      <c r="N9" s="48">
        <f t="shared" si="7"/>
        <v>4.8890586138691371E-2</v>
      </c>
      <c r="O9" s="22">
        <f t="shared" si="8"/>
        <v>49.92999999999995</v>
      </c>
      <c r="P9" s="48">
        <f t="shared" si="0"/>
        <v>4.6572810042290698E-2</v>
      </c>
      <c r="Q9" s="15"/>
      <c r="S9" s="49"/>
    </row>
    <row r="10" spans="1:23" ht="16.5" x14ac:dyDescent="0.35">
      <c r="B10" s="31"/>
      <c r="C10" s="47"/>
      <c r="D10" s="80">
        <v>113569</v>
      </c>
      <c r="E10" s="80" t="s">
        <v>54</v>
      </c>
      <c r="F10" s="27">
        <v>10</v>
      </c>
      <c r="G10" s="40">
        <v>0</v>
      </c>
      <c r="H10" s="26">
        <f>F10*G10</f>
        <v>0</v>
      </c>
      <c r="I10" s="27"/>
      <c r="J10" s="23">
        <v>99.92</v>
      </c>
      <c r="K10" s="23">
        <v>99.6</v>
      </c>
      <c r="L10" s="23">
        <v>10</v>
      </c>
      <c r="M10" s="22">
        <f>J10*L10</f>
        <v>999.2</v>
      </c>
      <c r="N10" s="48">
        <f>(J10-K10)/K10</f>
        <v>3.2128514056225643E-3</v>
      </c>
      <c r="O10" s="22">
        <f>(J10-K10)*L10</f>
        <v>3.2000000000000739</v>
      </c>
      <c r="P10" s="48">
        <f t="shared" si="0"/>
        <v>4.3442854950342016E-2</v>
      </c>
      <c r="Q10" s="15"/>
      <c r="S10" s="49"/>
    </row>
    <row r="11" spans="1:23" x14ac:dyDescent="0.2">
      <c r="B11" s="53"/>
      <c r="C11" s="47"/>
      <c r="D11" s="80">
        <v>110064</v>
      </c>
      <c r="E11" s="80" t="s">
        <v>53</v>
      </c>
      <c r="F11" s="27">
        <v>10</v>
      </c>
      <c r="G11" s="40"/>
      <c r="H11" s="26"/>
      <c r="I11" s="27"/>
      <c r="J11" s="23">
        <v>104.91</v>
      </c>
      <c r="K11" s="23">
        <v>97.01</v>
      </c>
      <c r="L11" s="23">
        <v>10</v>
      </c>
      <c r="M11" s="22">
        <f>J11*L11</f>
        <v>1049.0999999999999</v>
      </c>
      <c r="N11" s="48">
        <f>(J11-K11)/K11</f>
        <v>8.1434903618183604E-2</v>
      </c>
      <c r="O11" s="22">
        <f>(J11-K11)*L11</f>
        <v>78.999999999999915</v>
      </c>
      <c r="P11" s="48">
        <f t="shared" si="0"/>
        <v>4.5612389039635513E-2</v>
      </c>
      <c r="Q11" s="15"/>
      <c r="S11" s="49"/>
    </row>
    <row r="12" spans="1:23" x14ac:dyDescent="0.2">
      <c r="B12" s="31"/>
      <c r="C12" s="47"/>
      <c r="D12" s="80">
        <v>123023</v>
      </c>
      <c r="E12" s="80" t="s">
        <v>43</v>
      </c>
      <c r="F12" s="27">
        <v>10</v>
      </c>
      <c r="G12" s="40">
        <v>0</v>
      </c>
      <c r="H12" s="26">
        <f t="shared" si="5"/>
        <v>0</v>
      </c>
      <c r="I12" s="27"/>
      <c r="J12" s="23">
        <v>110.5</v>
      </c>
      <c r="K12" s="23">
        <v>98.131</v>
      </c>
      <c r="L12" s="23">
        <v>10</v>
      </c>
      <c r="M12" s="22">
        <f t="shared" si="6"/>
        <v>1105</v>
      </c>
      <c r="N12" s="48">
        <f t="shared" si="7"/>
        <v>0.12604579592585421</v>
      </c>
      <c r="O12" s="22">
        <f t="shared" si="8"/>
        <v>123.69</v>
      </c>
      <c r="P12" s="48">
        <f t="shared" si="0"/>
        <v>4.8042788951288953E-2</v>
      </c>
      <c r="Q12" s="15"/>
      <c r="S12" s="49"/>
    </row>
    <row r="13" spans="1:23" x14ac:dyDescent="0.2">
      <c r="B13" s="53"/>
      <c r="C13" s="47"/>
      <c r="D13" s="80">
        <v>113574</v>
      </c>
      <c r="E13" s="80" t="s">
        <v>55</v>
      </c>
      <c r="F13" s="27">
        <v>10</v>
      </c>
      <c r="G13" s="40"/>
      <c r="H13" s="26"/>
      <c r="I13" s="27"/>
      <c r="J13" s="23">
        <v>112.4</v>
      </c>
      <c r="K13" s="23">
        <v>98.19</v>
      </c>
      <c r="L13" s="23">
        <v>10</v>
      </c>
      <c r="M13" s="22">
        <f t="shared" si="6"/>
        <v>1124</v>
      </c>
      <c r="N13" s="48">
        <f t="shared" si="7"/>
        <v>0.14471942152968742</v>
      </c>
      <c r="O13" s="22">
        <f t="shared" si="8"/>
        <v>142.10000000000008</v>
      </c>
      <c r="P13" s="48">
        <f t="shared" si="0"/>
        <v>4.8868864055428764E-2</v>
      </c>
      <c r="Q13" s="15"/>
      <c r="S13" s="49"/>
    </row>
    <row r="14" spans="1:23" x14ac:dyDescent="0.2">
      <c r="B14" s="31"/>
      <c r="C14" s="47"/>
      <c r="D14" s="80">
        <v>113519</v>
      </c>
      <c r="E14" s="80" t="s">
        <v>56</v>
      </c>
      <c r="F14" s="27">
        <v>10</v>
      </c>
      <c r="G14" s="40">
        <v>0</v>
      </c>
      <c r="H14" s="26">
        <f t="shared" si="5"/>
        <v>0</v>
      </c>
      <c r="I14" s="27"/>
      <c r="J14" s="23">
        <v>105.54</v>
      </c>
      <c r="K14" s="23">
        <v>98.71</v>
      </c>
      <c r="L14" s="23">
        <v>10</v>
      </c>
      <c r="M14" s="22">
        <f t="shared" si="6"/>
        <v>1055.4000000000001</v>
      </c>
      <c r="N14" s="48">
        <f t="shared" si="7"/>
        <v>6.9192584337959814E-2</v>
      </c>
      <c r="O14" s="22">
        <f t="shared" si="8"/>
        <v>68.300000000000125</v>
      </c>
      <c r="P14" s="48">
        <f t="shared" si="0"/>
        <v>4.5886298153113458E-2</v>
      </c>
      <c r="Q14" s="15"/>
      <c r="S14" s="49"/>
    </row>
    <row r="15" spans="1:23" x14ac:dyDescent="0.2">
      <c r="B15" s="31"/>
      <c r="C15" s="47"/>
      <c r="D15" s="80">
        <v>113563</v>
      </c>
      <c r="E15" s="80" t="s">
        <v>57</v>
      </c>
      <c r="F15" s="27">
        <v>10</v>
      </c>
      <c r="G15" s="40">
        <v>0</v>
      </c>
      <c r="H15" s="26">
        <f t="shared" si="5"/>
        <v>0</v>
      </c>
      <c r="I15" s="27"/>
      <c r="J15" s="23">
        <v>105.96</v>
      </c>
      <c r="K15" s="23">
        <v>109.215</v>
      </c>
      <c r="L15" s="23">
        <v>20</v>
      </c>
      <c r="M15" s="22">
        <f t="shared" si="6"/>
        <v>2119.1999999999998</v>
      </c>
      <c r="N15" s="48">
        <f t="shared" si="7"/>
        <v>-2.9803598406812338E-2</v>
      </c>
      <c r="O15" s="22">
        <f t="shared" si="8"/>
        <v>-65.100000000000193</v>
      </c>
      <c r="P15" s="48">
        <f t="shared" si="0"/>
        <v>9.2137808457530807E-2</v>
      </c>
      <c r="Q15" s="15"/>
      <c r="S15" s="49"/>
    </row>
    <row r="16" spans="1:23" x14ac:dyDescent="0.2">
      <c r="B16" s="31">
        <v>2</v>
      </c>
      <c r="C16" s="47">
        <v>44389</v>
      </c>
      <c r="D16" s="80">
        <v>128100</v>
      </c>
      <c r="E16" s="80" t="s">
        <v>58</v>
      </c>
      <c r="F16" s="27">
        <v>10</v>
      </c>
      <c r="G16" s="40">
        <v>0</v>
      </c>
      <c r="H16" s="26">
        <f t="shared" si="1"/>
        <v>0</v>
      </c>
      <c r="I16" s="27"/>
      <c r="J16" s="23">
        <v>101.7</v>
      </c>
      <c r="K16" s="23">
        <v>78.131</v>
      </c>
      <c r="L16" s="23">
        <v>10</v>
      </c>
      <c r="M16" s="22">
        <f t="shared" si="2"/>
        <v>1017</v>
      </c>
      <c r="N16" s="48">
        <f t="shared" si="3"/>
        <v>0.3016600325095033</v>
      </c>
      <c r="O16" s="22">
        <f t="shared" si="4"/>
        <v>235.69000000000003</v>
      </c>
      <c r="P16" s="48">
        <f t="shared" si="0"/>
        <v>4.4216756890009833E-2</v>
      </c>
      <c r="Q16" s="15"/>
      <c r="S16" s="49"/>
    </row>
    <row r="17" spans="1:19" x14ac:dyDescent="0.2">
      <c r="B17" s="31">
        <v>3</v>
      </c>
      <c r="C17" s="47">
        <v>44397</v>
      </c>
      <c r="D17" s="80">
        <v>113589</v>
      </c>
      <c r="E17" s="80" t="s">
        <v>59</v>
      </c>
      <c r="F17" s="27">
        <v>10</v>
      </c>
      <c r="G17" s="40">
        <v>0</v>
      </c>
      <c r="H17" s="26">
        <f t="shared" si="1"/>
        <v>0</v>
      </c>
      <c r="I17" s="27"/>
      <c r="J17" s="23">
        <v>97.65</v>
      </c>
      <c r="K17" s="23">
        <v>94.27</v>
      </c>
      <c r="L17" s="23">
        <v>10</v>
      </c>
      <c r="M17" s="22">
        <f t="shared" si="2"/>
        <v>976.5</v>
      </c>
      <c r="N17" s="48">
        <f t="shared" si="3"/>
        <v>3.5854460591916937E-2</v>
      </c>
      <c r="O17" s="22">
        <f t="shared" si="4"/>
        <v>33.800000000000097</v>
      </c>
      <c r="P17" s="48">
        <f t="shared" si="0"/>
        <v>4.2455912589080241E-2</v>
      </c>
      <c r="Q17" s="15"/>
      <c r="S17" s="49"/>
    </row>
    <row r="18" spans="1:19" x14ac:dyDescent="0.2">
      <c r="B18" s="59">
        <v>4</v>
      </c>
      <c r="C18" s="58">
        <v>44403</v>
      </c>
      <c r="D18" s="80" t="s">
        <v>60</v>
      </c>
      <c r="E18" s="80" t="s">
        <v>61</v>
      </c>
      <c r="F18" s="27">
        <v>10</v>
      </c>
      <c r="G18" s="40">
        <v>0</v>
      </c>
      <c r="H18" s="26">
        <f t="shared" si="1"/>
        <v>0</v>
      </c>
      <c r="I18" s="27"/>
      <c r="J18" s="23">
        <v>98.075000000000003</v>
      </c>
      <c r="K18" s="23">
        <v>97.88</v>
      </c>
      <c r="L18" s="23">
        <v>10</v>
      </c>
      <c r="M18" s="22">
        <f t="shared" si="2"/>
        <v>980.75</v>
      </c>
      <c r="N18" s="48">
        <f t="shared" si="3"/>
        <v>1.9922353902738802E-3</v>
      </c>
      <c r="O18" s="22">
        <f t="shared" si="4"/>
        <v>1.9500000000000739</v>
      </c>
      <c r="P18" s="48">
        <f t="shared" si="0"/>
        <v>4.2640692546585195E-2</v>
      </c>
      <c r="Q18" s="15"/>
      <c r="S18" s="49"/>
    </row>
    <row r="19" spans="1:19" x14ac:dyDescent="0.2">
      <c r="B19" s="59">
        <v>5</v>
      </c>
      <c r="C19" s="58">
        <v>44418</v>
      </c>
      <c r="D19" s="80">
        <v>113595</v>
      </c>
      <c r="E19" s="80" t="s">
        <v>65</v>
      </c>
      <c r="F19" s="27">
        <v>10</v>
      </c>
      <c r="G19" s="40">
        <v>0</v>
      </c>
      <c r="H19" s="26">
        <f t="shared" si="1"/>
        <v>0</v>
      </c>
      <c r="I19" s="27"/>
      <c r="J19" s="23">
        <v>89.42</v>
      </c>
      <c r="K19" s="23">
        <v>86.13</v>
      </c>
      <c r="L19" s="23">
        <v>10</v>
      </c>
      <c r="M19" s="22">
        <f t="shared" si="2"/>
        <v>894.2</v>
      </c>
      <c r="N19" s="48">
        <f t="shared" si="3"/>
        <v>3.8198072680831377E-2</v>
      </c>
      <c r="O19" s="22">
        <f>(J19-K19)*L19</f>
        <v>32.900000000000063</v>
      </c>
      <c r="P19" s="48">
        <f t="shared" si="0"/>
        <v>3.8877703059043062E-2</v>
      </c>
      <c r="Q19" s="15"/>
      <c r="S19" s="49"/>
    </row>
    <row r="20" spans="1:19" x14ac:dyDescent="0.2">
      <c r="B20" s="59">
        <v>6</v>
      </c>
      <c r="C20" s="58">
        <v>44425</v>
      </c>
      <c r="D20" s="80">
        <v>113596</v>
      </c>
      <c r="E20" s="80" t="s">
        <v>68</v>
      </c>
      <c r="F20" s="27">
        <v>10</v>
      </c>
      <c r="G20" s="40"/>
      <c r="H20" s="26"/>
      <c r="I20" s="27"/>
      <c r="J20" s="23">
        <v>94.15</v>
      </c>
      <c r="K20" s="23">
        <v>92.44</v>
      </c>
      <c r="L20" s="23">
        <v>10</v>
      </c>
      <c r="M20" s="22">
        <f t="shared" si="2"/>
        <v>941.5</v>
      </c>
      <c r="N20" s="48">
        <f t="shared" si="3"/>
        <v>1.8498485504110863E-2</v>
      </c>
      <c r="O20" s="22">
        <f>(J20-K20)*L20</f>
        <v>17.10000000000008</v>
      </c>
      <c r="P20" s="48">
        <f t="shared" si="0"/>
        <v>4.0934195291980592E-2</v>
      </c>
      <c r="Q20" s="15"/>
      <c r="S20" s="49"/>
    </row>
    <row r="21" spans="1:19" x14ac:dyDescent="0.2">
      <c r="B21" s="59">
        <v>7</v>
      </c>
      <c r="C21" s="58">
        <v>44427</v>
      </c>
      <c r="D21" s="80">
        <v>110081</v>
      </c>
      <c r="E21" s="80" t="s">
        <v>66</v>
      </c>
      <c r="F21" s="27">
        <v>10</v>
      </c>
      <c r="G21" s="40">
        <v>0</v>
      </c>
      <c r="H21" s="26">
        <f t="shared" si="1"/>
        <v>0</v>
      </c>
      <c r="I21" s="27" t="s">
        <v>67</v>
      </c>
      <c r="J21" s="23">
        <v>143.01</v>
      </c>
      <c r="K21" s="23">
        <v>100</v>
      </c>
      <c r="L21" s="23">
        <v>10</v>
      </c>
      <c r="M21" s="22">
        <f t="shared" si="2"/>
        <v>1430.1</v>
      </c>
      <c r="N21" s="48">
        <f t="shared" si="3"/>
        <v>0.43009999999999993</v>
      </c>
      <c r="O21" s="22">
        <f t="shared" si="4"/>
        <v>430.09999999999991</v>
      </c>
      <c r="P21" s="48">
        <f t="shared" si="0"/>
        <v>6.2177368759491702E-2</v>
      </c>
      <c r="Q21" s="15"/>
      <c r="S21" s="49"/>
    </row>
    <row r="22" spans="1:19" x14ac:dyDescent="0.2">
      <c r="A22" s="7"/>
      <c r="B22" s="59">
        <v>8</v>
      </c>
      <c r="C22" s="58">
        <v>44434</v>
      </c>
      <c r="D22" s="80" t="s">
        <v>69</v>
      </c>
      <c r="E22" s="80" t="s">
        <v>70</v>
      </c>
      <c r="F22" s="27">
        <v>10</v>
      </c>
      <c r="G22" s="40">
        <v>102.7</v>
      </c>
      <c r="H22" s="26">
        <f t="shared" si="1"/>
        <v>1027</v>
      </c>
      <c r="I22" s="27"/>
      <c r="J22" s="23">
        <v>103.07</v>
      </c>
      <c r="K22" s="23">
        <v>102.74</v>
      </c>
      <c r="L22" s="23">
        <v>10</v>
      </c>
      <c r="M22" s="22">
        <f t="shared" si="2"/>
        <v>1030.6999999999998</v>
      </c>
      <c r="N22" s="48">
        <f t="shared" si="3"/>
        <v>3.211991434689491E-3</v>
      </c>
      <c r="O22" s="22">
        <f t="shared" si="4"/>
        <v>3.2999999999999829</v>
      </c>
      <c r="P22" s="48">
        <f t="shared" si="0"/>
        <v>4.4812400517731693E-2</v>
      </c>
      <c r="Q22" s="15"/>
      <c r="S22" s="49"/>
    </row>
    <row r="23" spans="1:19" x14ac:dyDescent="0.2">
      <c r="A23" s="7"/>
      <c r="B23" s="59">
        <v>9</v>
      </c>
      <c r="C23" s="14"/>
      <c r="D23" s="80">
        <v>127016</v>
      </c>
      <c r="E23" s="80" t="s">
        <v>81</v>
      </c>
      <c r="F23" s="27"/>
      <c r="G23" s="40"/>
      <c r="H23" s="27"/>
      <c r="I23" s="27"/>
      <c r="J23" s="23"/>
      <c r="K23" s="23"/>
      <c r="L23" s="23"/>
      <c r="M23" s="23"/>
      <c r="N23" s="48" t="e">
        <f t="shared" si="3"/>
        <v>#DIV/0!</v>
      </c>
      <c r="O23" s="22">
        <f t="shared" si="4"/>
        <v>0</v>
      </c>
      <c r="P23" s="48">
        <f t="shared" si="0"/>
        <v>0</v>
      </c>
      <c r="Q23" s="15"/>
      <c r="S23" s="49"/>
    </row>
    <row r="24" spans="1:19" x14ac:dyDescent="0.2">
      <c r="A24" s="7"/>
      <c r="B24" s="60"/>
      <c r="C24" s="46"/>
      <c r="D24" s="80"/>
      <c r="E24" s="80"/>
      <c r="F24" s="27"/>
      <c r="G24" s="40"/>
      <c r="H24" s="27"/>
      <c r="I24" s="27"/>
      <c r="J24" s="23"/>
      <c r="K24" s="23"/>
      <c r="L24" s="23"/>
      <c r="M24" s="23"/>
      <c r="N24" s="48"/>
      <c r="O24" s="22"/>
      <c r="P24" s="48"/>
      <c r="Q24" s="15"/>
      <c r="S24" s="49"/>
    </row>
    <row r="25" spans="1:19" x14ac:dyDescent="0.2">
      <c r="A25" s="7"/>
      <c r="B25" s="60"/>
      <c r="C25" s="46"/>
      <c r="D25" s="80"/>
      <c r="E25" s="80"/>
      <c r="F25" s="27"/>
      <c r="G25" s="40"/>
      <c r="H25" s="27"/>
      <c r="I25" s="27"/>
      <c r="J25" s="23"/>
      <c r="K25" s="23"/>
      <c r="L25" s="23"/>
      <c r="M25" s="23"/>
      <c r="N25" s="48"/>
      <c r="O25" s="22"/>
      <c r="P25" s="48"/>
      <c r="Q25" s="15"/>
      <c r="S25" s="49"/>
    </row>
    <row r="26" spans="1:19" x14ac:dyDescent="0.2">
      <c r="A26" s="7"/>
      <c r="B26" s="60"/>
      <c r="C26" s="46"/>
      <c r="D26" s="80"/>
      <c r="E26" s="80"/>
      <c r="F26" s="27"/>
      <c r="G26" s="40"/>
      <c r="H26" s="27"/>
      <c r="I26" s="27"/>
      <c r="J26" s="23"/>
      <c r="K26" s="23"/>
      <c r="L26" s="23"/>
      <c r="M26" s="23"/>
      <c r="N26" s="48"/>
      <c r="O26" s="22"/>
      <c r="P26" s="48"/>
      <c r="Q26" s="15"/>
      <c r="S26" s="49"/>
    </row>
    <row r="27" spans="1:19" ht="15" thickBot="1" x14ac:dyDescent="0.25">
      <c r="A27" s="7"/>
      <c r="B27" s="60"/>
      <c r="C27" s="46"/>
      <c r="D27" s="80"/>
      <c r="E27" s="80"/>
      <c r="F27" s="27"/>
      <c r="G27" s="40"/>
      <c r="H27" s="27"/>
      <c r="I27" s="27"/>
      <c r="J27" s="23"/>
      <c r="K27" s="23"/>
      <c r="L27" s="23"/>
      <c r="M27" s="23"/>
      <c r="N27" s="48"/>
      <c r="O27" s="22"/>
      <c r="P27" s="48"/>
      <c r="Q27" s="15"/>
      <c r="S27" s="49"/>
    </row>
    <row r="28" spans="1:19" ht="15" thickBot="1" x14ac:dyDescent="0.25">
      <c r="A28" s="7"/>
      <c r="B28" s="59"/>
      <c r="C28"/>
      <c r="D28" s="54">
        <v>128124</v>
      </c>
      <c r="E28" s="54" t="s">
        <v>52</v>
      </c>
      <c r="F28" s="27"/>
      <c r="G28" s="40"/>
      <c r="H28" s="27"/>
      <c r="I28" s="27"/>
      <c r="J28" s="23"/>
      <c r="K28" s="23"/>
      <c r="L28" s="23"/>
      <c r="M28" s="23"/>
      <c r="N28" s="48" t="e">
        <f t="shared" si="3"/>
        <v>#DIV/0!</v>
      </c>
      <c r="O28" s="22">
        <f t="shared" si="4"/>
        <v>0</v>
      </c>
      <c r="P28" s="48">
        <f t="shared" si="0"/>
        <v>0</v>
      </c>
      <c r="Q28" s="15"/>
      <c r="S28" s="49"/>
    </row>
    <row r="29" spans="1:19" ht="15" thickBot="1" x14ac:dyDescent="0.25">
      <c r="A29" s="7"/>
      <c r="B29" s="59"/>
      <c r="C29" s="14"/>
      <c r="D29" s="54">
        <v>128062</v>
      </c>
      <c r="E29" s="54" t="s">
        <v>49</v>
      </c>
      <c r="F29" s="27"/>
      <c r="G29" s="40"/>
      <c r="H29" s="27"/>
      <c r="I29" s="27"/>
      <c r="J29" s="23"/>
      <c r="K29" s="23"/>
      <c r="L29" s="23"/>
      <c r="M29" s="23"/>
      <c r="N29" s="48" t="e">
        <f t="shared" si="3"/>
        <v>#DIV/0!</v>
      </c>
      <c r="O29" s="22"/>
      <c r="P29" s="48"/>
      <c r="Q29" s="15"/>
      <c r="S29" s="49"/>
    </row>
    <row r="30" spans="1:19" ht="15" thickBot="1" x14ac:dyDescent="0.25">
      <c r="A30" s="7"/>
      <c r="B30" s="59"/>
      <c r="C30" s="14"/>
      <c r="D30" s="54"/>
      <c r="E30" s="54"/>
      <c r="F30" s="27"/>
      <c r="G30" s="40"/>
      <c r="H30" s="27"/>
      <c r="I30" s="27"/>
      <c r="J30" s="23"/>
      <c r="K30" s="23"/>
      <c r="L30" s="23"/>
      <c r="M30" s="23"/>
      <c r="N30" s="48" t="e">
        <f t="shared" si="3"/>
        <v>#DIV/0!</v>
      </c>
      <c r="O30" s="22"/>
      <c r="P30" s="48"/>
      <c r="Q30" s="15"/>
      <c r="S30" s="49"/>
    </row>
    <row r="31" spans="1:19" ht="15" thickBot="1" x14ac:dyDescent="0.25">
      <c r="A31" s="7"/>
      <c r="B31" s="59"/>
      <c r="C31"/>
      <c r="D31" s="54">
        <v>127019</v>
      </c>
      <c r="E31" s="54" t="s">
        <v>50</v>
      </c>
      <c r="F31" s="27"/>
      <c r="G31" s="40"/>
      <c r="H31" s="27"/>
      <c r="I31" s="27"/>
      <c r="J31" s="23"/>
      <c r="K31" s="23"/>
      <c r="L31" s="23"/>
      <c r="M31" s="23"/>
      <c r="N31" s="48" t="e">
        <f t="shared" si="3"/>
        <v>#DIV/0!</v>
      </c>
      <c r="O31" s="22">
        <f t="shared" si="4"/>
        <v>0</v>
      </c>
      <c r="P31" s="48">
        <f>M31/$M$38</f>
        <v>0</v>
      </c>
      <c r="Q31" s="15"/>
      <c r="S31" s="49"/>
    </row>
    <row r="32" spans="1:19" ht="15" thickBot="1" x14ac:dyDescent="0.25">
      <c r="A32" s="7"/>
      <c r="B32" s="59"/>
      <c r="C32"/>
      <c r="D32" s="54">
        <v>113017</v>
      </c>
      <c r="E32" s="54" t="s">
        <v>51</v>
      </c>
      <c r="F32" s="27"/>
      <c r="G32" s="40"/>
      <c r="H32" s="27"/>
      <c r="I32" s="27"/>
      <c r="J32" s="23"/>
      <c r="K32" s="23"/>
      <c r="L32" s="23"/>
      <c r="M32" s="23"/>
      <c r="N32" s="48" t="e">
        <f t="shared" si="3"/>
        <v>#DIV/0!</v>
      </c>
      <c r="O32" s="22">
        <f t="shared" si="4"/>
        <v>0</v>
      </c>
      <c r="P32" s="48">
        <f>M32/$M$38</f>
        <v>0</v>
      </c>
      <c r="Q32" s="15"/>
      <c r="S32" s="49"/>
    </row>
    <row r="33" spans="1:19" x14ac:dyDescent="0.2">
      <c r="A33" s="7"/>
      <c r="B33" s="13"/>
      <c r="C33" s="14"/>
      <c r="D33" s="82"/>
      <c r="E33" s="82"/>
      <c r="F33" s="27"/>
      <c r="G33" s="40"/>
      <c r="H33" s="27"/>
      <c r="I33" s="27"/>
      <c r="J33" s="23"/>
      <c r="K33" s="23"/>
      <c r="L33" s="23"/>
      <c r="M33" s="23"/>
      <c r="N33" s="48" t="e">
        <f t="shared" si="3"/>
        <v>#DIV/0!</v>
      </c>
      <c r="O33" s="23"/>
      <c r="P33" s="48">
        <f>M33/$M$38</f>
        <v>0</v>
      </c>
      <c r="Q33" s="15"/>
      <c r="S33" s="49"/>
    </row>
    <row r="34" spans="1:19" x14ac:dyDescent="0.2">
      <c r="A34" s="7"/>
      <c r="B34" s="13"/>
      <c r="C34" s="14" t="s">
        <v>46</v>
      </c>
      <c r="D34" s="82"/>
      <c r="E34" s="82" t="s">
        <v>48</v>
      </c>
      <c r="F34" s="27"/>
      <c r="G34" s="40"/>
      <c r="H34" s="27"/>
      <c r="I34" s="27"/>
      <c r="J34" s="23"/>
      <c r="K34" s="23"/>
      <c r="L34" s="23"/>
      <c r="M34" s="23"/>
      <c r="N34" s="48" t="e">
        <f t="shared" si="3"/>
        <v>#DIV/0!</v>
      </c>
      <c r="O34" s="23"/>
      <c r="P34" s="23"/>
      <c r="Q34" s="15"/>
      <c r="S34" s="49"/>
    </row>
    <row r="35" spans="1:19" x14ac:dyDescent="0.2">
      <c r="A35" s="7"/>
      <c r="B35" s="13"/>
      <c r="C35" s="14"/>
      <c r="D35" s="82"/>
      <c r="E35" s="82"/>
      <c r="F35" s="27"/>
      <c r="G35" s="40"/>
      <c r="H35" s="27"/>
      <c r="I35" s="27"/>
      <c r="J35" s="23"/>
      <c r="K35" s="23"/>
      <c r="L35" s="23"/>
      <c r="M35" s="23"/>
      <c r="N35" s="48" t="e">
        <f t="shared" si="3"/>
        <v>#DIV/0!</v>
      </c>
      <c r="O35" s="23"/>
      <c r="P35" s="23"/>
      <c r="Q35" s="15"/>
      <c r="S35" s="49"/>
    </row>
    <row r="36" spans="1:19" ht="15.75" thickBot="1" x14ac:dyDescent="0.3">
      <c r="B36" s="13"/>
      <c r="C36" s="14"/>
      <c r="D36" s="82"/>
      <c r="E36" s="85" t="s">
        <v>80</v>
      </c>
      <c r="F36" s="27"/>
      <c r="G36" s="40"/>
      <c r="H36" s="27"/>
      <c r="I36" s="27"/>
      <c r="J36" s="23"/>
      <c r="K36" s="23"/>
      <c r="L36" s="23"/>
      <c r="M36" s="23"/>
      <c r="N36" s="48" t="e">
        <f t="shared" si="3"/>
        <v>#DIV/0!</v>
      </c>
      <c r="O36" s="23"/>
      <c r="P36" s="23"/>
      <c r="Q36" s="15"/>
      <c r="S36" s="49"/>
    </row>
    <row r="37" spans="1:19" ht="15" thickBot="1" x14ac:dyDescent="0.25">
      <c r="B37" s="13"/>
      <c r="C37" s="14"/>
      <c r="D37" s="83"/>
      <c r="E37" s="83">
        <v>101.23</v>
      </c>
      <c r="F37" s="27"/>
      <c r="G37" s="40"/>
      <c r="H37" s="27"/>
      <c r="I37" s="27"/>
      <c r="J37" s="23"/>
      <c r="K37" s="50"/>
      <c r="L37" s="50"/>
      <c r="M37" s="23"/>
      <c r="N37" s="48" t="e">
        <f t="shared" si="3"/>
        <v>#DIV/0!</v>
      </c>
      <c r="O37" s="23"/>
      <c r="P37" s="23"/>
      <c r="Q37" s="15"/>
      <c r="S37" s="49"/>
    </row>
    <row r="38" spans="1:19" ht="15" thickBot="1" x14ac:dyDescent="0.25">
      <c r="B38" s="16"/>
      <c r="C38" s="17" t="s">
        <v>2</v>
      </c>
      <c r="D38" s="84"/>
      <c r="E38" s="84"/>
      <c r="F38" s="28"/>
      <c r="G38" s="42"/>
      <c r="H38" s="28">
        <f>SUM(H3:H21)</f>
        <v>3959.4800000000005</v>
      </c>
      <c r="I38" s="28"/>
      <c r="J38" s="24"/>
      <c r="K38" s="61">
        <f>SUMPRODUCT((K3:K36)*(L3:L36))</f>
        <v>21524.959999999999</v>
      </c>
      <c r="L38" s="62"/>
      <c r="M38" s="45">
        <f>SUM(M3:M37)</f>
        <v>23000.33</v>
      </c>
      <c r="N38" s="48">
        <f>(M38-K38)/K38</f>
        <v>6.8542287651173456E-2</v>
      </c>
      <c r="O38" s="38">
        <f>SUM(O3:O37)</f>
        <v>1475.3700000000001</v>
      </c>
      <c r="P38" s="24"/>
      <c r="Q38" s="18"/>
      <c r="S38" s="44"/>
    </row>
    <row r="43" spans="1:19" ht="15" x14ac:dyDescent="0.25">
      <c r="C43" s="51"/>
    </row>
  </sheetData>
  <mergeCells count="10">
    <mergeCell ref="K38:L38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10" type="noConversion"/>
  <conditionalFormatting sqref="O17:O32 N3:O16 N17:N38">
    <cfRule type="cellIs" dxfId="3" priority="5" operator="greaterThan">
      <formula>0</formula>
    </cfRule>
    <cfRule type="cellIs" dxfId="2" priority="6" operator="lessThan">
      <formula>0</formula>
    </cfRule>
  </conditionalFormatting>
  <hyperlinks>
    <hyperlink ref="D5" r:id="rId1" display="https://www.jisilu.cn/data/convert_bond_detail/113036" xr:uid="{FB80FD49-7865-4DA8-9D57-52E3EC9CE563}"/>
    <hyperlink ref="D10" r:id="rId2" display="https://www.jisilu.cn/data/convert_bond_detail/128132" xr:uid="{A78469C6-D41C-4045-8469-B9418A67BA22}"/>
    <hyperlink ref="D17" r:id="rId3" display="https://www.jisilu.cn/data/convert_bond_detail/113589" xr:uid="{4CFF5942-971C-4101-9473-68E6A2239D17}"/>
    <hyperlink ref="D32" r:id="rId4" display="https://www.jisilu.cn/data/convert_bond_detail/113017" xr:uid="{365E87B1-DCCE-4AEE-AB38-21BA2D9A8C1B}"/>
    <hyperlink ref="E18" r:id="rId5" display="https://www.jisilu.cn/data/stock/002775" xr:uid="{FD6EB2FD-D40F-49B0-BEEE-FB4E0A659026}"/>
    <hyperlink ref="D23" r:id="rId6" display="https://www.jisilu.cn/data/stock/000726" xr:uid="{F5B88C83-6625-4AD9-807E-C4D5E8165BC0}"/>
    <hyperlink ref="D28" r:id="rId7" display="https://www.jisilu.cn/data/convert_bond_detail/128124" xr:uid="{25F79F64-6817-4749-9C6E-2941A84362A5}"/>
    <hyperlink ref="D31" r:id="rId8" display="https://www.jisilu.cn/data/convert_bond_detail/127019" xr:uid="{5C060248-BA69-4763-8EA3-148B57448DA2}"/>
    <hyperlink ref="D29" r:id="rId9" display="https://www.jisilu.cn/data/convert_bond_detail/128062" xr:uid="{484FBE75-3E1C-405B-B4AA-55FDA610D8E9}"/>
  </hyperlinks>
  <pageMargins left="0.7" right="0.7" top="0.75" bottom="0.75" header="0.3" footer="0.3"/>
  <pageSetup paperSize="9" orientation="portrait" horizontalDpi="4294967294" verticalDpi="3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C5"/>
  <sheetViews>
    <sheetView workbookViewId="0">
      <selection activeCell="D14" sqref="D14"/>
    </sheetView>
  </sheetViews>
  <sheetFormatPr defaultRowHeight="14.25" x14ac:dyDescent="0.2"/>
  <cols>
    <col min="1" max="1" width="10" bestFit="1" customWidth="1"/>
  </cols>
  <sheetData>
    <row r="1" spans="1:3" x14ac:dyDescent="0.2">
      <c r="A1" t="s">
        <v>62</v>
      </c>
      <c r="B1" t="s">
        <v>64</v>
      </c>
      <c r="C1" t="s">
        <v>63</v>
      </c>
    </row>
    <row r="2" spans="1:3" ht="15" thickBot="1" x14ac:dyDescent="0.25">
      <c r="A2" s="56">
        <v>44400</v>
      </c>
      <c r="B2" s="38">
        <v>475.78</v>
      </c>
      <c r="C2" s="57">
        <v>2.8400000000000002E-2</v>
      </c>
    </row>
    <row r="3" spans="1:3" x14ac:dyDescent="0.2">
      <c r="A3" s="56">
        <v>44409</v>
      </c>
      <c r="B3">
        <v>379.53</v>
      </c>
      <c r="C3" s="57">
        <v>2.1399999999999999E-2</v>
      </c>
    </row>
    <row r="4" spans="1:3" ht="15" thickBot="1" x14ac:dyDescent="0.25">
      <c r="A4" s="56">
        <v>44416</v>
      </c>
      <c r="B4" s="38">
        <v>738.74</v>
      </c>
      <c r="C4" s="57">
        <v>4.1700000000000001E-2</v>
      </c>
    </row>
    <row r="5" spans="1:3" x14ac:dyDescent="0.2">
      <c r="A5" s="56">
        <v>44435</v>
      </c>
      <c r="B5">
        <v>1475.4</v>
      </c>
      <c r="C5" s="57">
        <v>6.8500000000000005E-2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8"/>
  <sheetViews>
    <sheetView workbookViewId="0">
      <selection activeCell="E7" sqref="E7"/>
    </sheetView>
  </sheetViews>
  <sheetFormatPr defaultRowHeight="14.25" x14ac:dyDescent="0.2"/>
  <sheetData>
    <row r="1" spans="3:5" x14ac:dyDescent="0.2">
      <c r="D1" t="s">
        <v>25</v>
      </c>
      <c r="E1" t="s">
        <v>26</v>
      </c>
    </row>
    <row r="2" spans="3:5" x14ac:dyDescent="0.2">
      <c r="C2" t="s">
        <v>24</v>
      </c>
      <c r="D2">
        <v>10</v>
      </c>
    </row>
    <row r="3" spans="3:5" x14ac:dyDescent="0.2">
      <c r="C3" t="s">
        <v>23</v>
      </c>
      <c r="D3">
        <v>10</v>
      </c>
    </row>
    <row r="4" spans="3:5" x14ac:dyDescent="0.2">
      <c r="C4" t="s">
        <v>18</v>
      </c>
      <c r="D4">
        <v>20</v>
      </c>
      <c r="E4">
        <v>10</v>
      </c>
    </row>
    <row r="5" spans="3:5" x14ac:dyDescent="0.2">
      <c r="C5" t="s">
        <v>19</v>
      </c>
      <c r="D5">
        <v>30</v>
      </c>
      <c r="E5">
        <v>20</v>
      </c>
    </row>
    <row r="6" spans="3:5" x14ac:dyDescent="0.2">
      <c r="C6" t="s">
        <v>20</v>
      </c>
      <c r="D6">
        <v>40</v>
      </c>
      <c r="E6">
        <v>30</v>
      </c>
    </row>
    <row r="7" spans="3:5" x14ac:dyDescent="0.2">
      <c r="C7" t="s">
        <v>21</v>
      </c>
      <c r="D7">
        <v>50</v>
      </c>
      <c r="E7">
        <v>40</v>
      </c>
    </row>
    <row r="8" spans="3:5" x14ac:dyDescent="0.2">
      <c r="C8" t="s">
        <v>22</v>
      </c>
      <c r="D8">
        <v>60</v>
      </c>
      <c r="E8">
        <v>50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sheetPr codeName="Sheet1"/>
  <dimension ref="B1:W15"/>
  <sheetViews>
    <sheetView workbookViewId="0">
      <selection activeCell="B14" sqref="B14"/>
    </sheetView>
  </sheetViews>
  <sheetFormatPr defaultRowHeight="14.25" x14ac:dyDescent="0.2"/>
  <cols>
    <col min="8" max="8" width="13.25" customWidth="1"/>
  </cols>
  <sheetData>
    <row r="1" spans="2:23" x14ac:dyDescent="0.2">
      <c r="G1" s="19"/>
      <c r="H1" s="32"/>
      <c r="I1" s="19"/>
      <c r="J1" s="33"/>
      <c r="K1" s="19"/>
      <c r="L1" s="34"/>
      <c r="M1" s="35"/>
      <c r="N1" s="19"/>
      <c r="O1" s="19"/>
      <c r="P1" s="19"/>
      <c r="Q1" s="19"/>
      <c r="R1" s="19"/>
      <c r="S1" s="19"/>
      <c r="T1" s="19"/>
      <c r="U1" s="19"/>
      <c r="V1" s="33"/>
      <c r="W1" s="19"/>
    </row>
    <row r="2" spans="2:23" x14ac:dyDescent="0.2">
      <c r="G2" s="19"/>
      <c r="H2" s="32"/>
      <c r="I2" s="19"/>
      <c r="J2" s="33"/>
      <c r="K2" s="19"/>
      <c r="L2" s="36"/>
      <c r="M2" s="35"/>
      <c r="N2" s="19"/>
      <c r="O2" s="19"/>
      <c r="P2" s="19"/>
      <c r="Q2" s="19"/>
      <c r="R2" s="19"/>
      <c r="S2" s="19"/>
      <c r="T2" s="19"/>
      <c r="U2" s="19"/>
      <c r="V2" s="33"/>
      <c r="W2" s="19"/>
    </row>
    <row r="3" spans="2:23" x14ac:dyDescent="0.2">
      <c r="G3" s="19"/>
      <c r="H3" s="32"/>
      <c r="I3" s="19"/>
      <c r="J3" s="33"/>
      <c r="K3" s="19"/>
      <c r="L3" s="36"/>
      <c r="M3" s="35"/>
      <c r="N3" s="19"/>
      <c r="O3" s="19"/>
      <c r="P3" s="19"/>
      <c r="Q3" s="19"/>
      <c r="R3" s="19"/>
      <c r="S3" s="19"/>
      <c r="T3" s="19"/>
      <c r="U3" s="19"/>
      <c r="V3" s="33"/>
      <c r="W3" s="19"/>
    </row>
    <row r="4" spans="2:23" ht="18.75" x14ac:dyDescent="0.35">
      <c r="C4" s="20"/>
      <c r="D4" s="20"/>
      <c r="E4" s="55"/>
      <c r="F4" s="19"/>
      <c r="G4" s="19"/>
      <c r="H4" s="32"/>
      <c r="I4" s="19"/>
      <c r="J4" s="33"/>
      <c r="K4" s="19"/>
      <c r="L4" s="36"/>
      <c r="M4" s="35"/>
      <c r="N4" s="19"/>
      <c r="O4" s="19"/>
      <c r="P4" s="19"/>
      <c r="Q4" s="19"/>
      <c r="R4" s="19"/>
      <c r="S4" s="19"/>
      <c r="T4" s="19"/>
      <c r="U4" s="19"/>
      <c r="V4" s="33"/>
      <c r="W4" s="19"/>
    </row>
    <row r="5" spans="2:23" ht="18.75" x14ac:dyDescent="0.35">
      <c r="C5" s="20"/>
      <c r="D5" s="20"/>
      <c r="E5" s="55"/>
      <c r="F5" s="19"/>
      <c r="G5" s="19"/>
      <c r="H5" s="32"/>
      <c r="I5" s="19"/>
      <c r="J5" s="33"/>
      <c r="K5" s="19"/>
      <c r="L5" s="36"/>
      <c r="M5" s="35"/>
      <c r="N5" s="19"/>
      <c r="O5" s="19"/>
      <c r="P5" s="19"/>
      <c r="Q5" s="19"/>
      <c r="R5" s="19"/>
      <c r="S5" s="19"/>
      <c r="T5" s="19"/>
      <c r="U5" s="19"/>
      <c r="V5" s="33"/>
      <c r="W5" s="19"/>
    </row>
    <row r="6" spans="2:23" ht="18.75" x14ac:dyDescent="0.35">
      <c r="C6" s="20"/>
      <c r="D6" s="20"/>
      <c r="E6" s="55"/>
      <c r="F6" s="19"/>
      <c r="G6" s="19"/>
      <c r="H6" s="32"/>
      <c r="I6" s="19"/>
      <c r="J6" s="33"/>
      <c r="K6" s="19"/>
      <c r="L6" s="36"/>
      <c r="M6" s="35"/>
      <c r="N6" s="19"/>
      <c r="O6" s="19"/>
      <c r="P6" s="19"/>
      <c r="Q6" s="19"/>
      <c r="R6" s="19"/>
      <c r="S6" s="19"/>
      <c r="T6" s="19"/>
      <c r="U6" s="19"/>
      <c r="V6" s="33"/>
      <c r="W6" s="19"/>
    </row>
    <row r="7" spans="2:23" ht="18.75" x14ac:dyDescent="0.35">
      <c r="B7" s="55" t="s">
        <v>71</v>
      </c>
      <c r="C7" s="20"/>
      <c r="D7" s="20"/>
      <c r="E7" s="55"/>
      <c r="F7" s="19"/>
      <c r="G7" s="19"/>
      <c r="H7" s="32"/>
      <c r="I7" s="19"/>
      <c r="J7" s="33"/>
      <c r="K7" s="19"/>
      <c r="L7" s="36"/>
      <c r="M7" s="35"/>
      <c r="N7" s="19"/>
      <c r="O7" s="19"/>
      <c r="P7" s="19"/>
      <c r="Q7" s="19"/>
      <c r="R7" s="19"/>
      <c r="S7" s="19"/>
      <c r="T7" s="19"/>
      <c r="U7" s="19"/>
      <c r="V7" s="33"/>
      <c r="W7" s="19"/>
    </row>
    <row r="8" spans="2:23" ht="18.75" x14ac:dyDescent="0.35">
      <c r="B8" s="55" t="s">
        <v>72</v>
      </c>
      <c r="C8" s="20"/>
      <c r="D8" s="20"/>
      <c r="E8" s="55"/>
      <c r="F8" s="19"/>
      <c r="G8" s="19"/>
      <c r="H8" s="32"/>
      <c r="I8" s="19"/>
      <c r="J8" s="33"/>
      <c r="K8" s="19"/>
      <c r="L8" s="36"/>
      <c r="M8" s="35"/>
      <c r="N8" s="19"/>
      <c r="O8" s="19"/>
      <c r="P8" s="19"/>
      <c r="Q8" s="19"/>
      <c r="R8" s="19"/>
      <c r="S8" s="19"/>
      <c r="T8" s="19"/>
      <c r="U8" s="19"/>
      <c r="V8" s="33"/>
      <c r="W8" s="19"/>
    </row>
    <row r="9" spans="2:23" ht="18.75" x14ac:dyDescent="0.35">
      <c r="B9" s="55" t="s">
        <v>73</v>
      </c>
      <c r="C9" s="20"/>
      <c r="D9" s="20"/>
      <c r="E9" s="55"/>
      <c r="F9" s="19"/>
      <c r="G9" s="19"/>
      <c r="H9" s="32"/>
      <c r="I9" s="19"/>
      <c r="J9" s="33"/>
      <c r="K9" s="19"/>
      <c r="L9" s="34"/>
      <c r="M9" s="35"/>
      <c r="N9" s="19"/>
      <c r="O9" s="19"/>
      <c r="P9" s="19"/>
      <c r="Q9" s="19"/>
      <c r="R9" s="19"/>
      <c r="S9" s="19"/>
      <c r="T9" s="19"/>
      <c r="U9" s="19"/>
      <c r="V9" s="33"/>
      <c r="W9" s="19"/>
    </row>
    <row r="10" spans="2:23" ht="18.75" x14ac:dyDescent="0.35">
      <c r="B10" s="55" t="s">
        <v>74</v>
      </c>
      <c r="C10" s="20"/>
      <c r="D10" s="20"/>
      <c r="E10" s="55"/>
      <c r="F10" s="19"/>
      <c r="G10" s="19"/>
      <c r="H10" s="32"/>
      <c r="I10" s="19"/>
      <c r="J10" s="33"/>
      <c r="K10" s="19"/>
      <c r="L10" s="36"/>
      <c r="M10" s="35"/>
      <c r="N10" s="19"/>
      <c r="O10" s="19"/>
      <c r="P10" s="19"/>
      <c r="Q10" s="19"/>
      <c r="R10" s="19"/>
      <c r="S10" s="19"/>
      <c r="T10" s="19"/>
      <c r="U10" s="19"/>
      <c r="V10" s="33"/>
      <c r="W10" s="19"/>
    </row>
    <row r="11" spans="2:23" ht="18.75" x14ac:dyDescent="0.35">
      <c r="B11" s="55" t="s">
        <v>75</v>
      </c>
      <c r="C11" s="20"/>
      <c r="D11" s="20"/>
      <c r="E11" s="55"/>
      <c r="F11" s="19"/>
      <c r="G11" s="19"/>
      <c r="H11" s="32"/>
      <c r="I11" s="19"/>
      <c r="J11" s="33"/>
      <c r="K11" s="19"/>
      <c r="L11" s="36"/>
      <c r="M11" s="35"/>
      <c r="N11" s="19"/>
      <c r="O11" s="19"/>
      <c r="P11" s="19"/>
      <c r="Q11" s="19"/>
      <c r="R11" s="19"/>
      <c r="S11" s="19"/>
      <c r="T11" s="19"/>
      <c r="U11" s="19"/>
      <c r="V11" s="33"/>
      <c r="W11" s="19"/>
    </row>
    <row r="12" spans="2:23" ht="18.75" x14ac:dyDescent="0.35">
      <c r="B12" s="55" t="s">
        <v>76</v>
      </c>
      <c r="C12" s="20"/>
      <c r="D12" s="20"/>
      <c r="E12" s="19"/>
      <c r="F12" s="19"/>
      <c r="G12" s="19"/>
      <c r="H12" s="32"/>
      <c r="I12" s="19"/>
      <c r="J12" s="33"/>
      <c r="K12" s="19"/>
      <c r="L12" s="34"/>
      <c r="M12" s="35"/>
      <c r="N12" s="19"/>
      <c r="O12" s="19"/>
      <c r="P12" s="19"/>
      <c r="Q12" s="19"/>
      <c r="R12" s="19"/>
      <c r="S12" s="19"/>
      <c r="T12" s="19"/>
      <c r="U12" s="19"/>
      <c r="V12" s="33"/>
      <c r="W12" s="19"/>
    </row>
    <row r="13" spans="2:23" ht="18.75" x14ac:dyDescent="0.35">
      <c r="B13" s="55" t="s">
        <v>77</v>
      </c>
      <c r="C13" s="20"/>
      <c r="D13" s="20"/>
      <c r="E13" s="19"/>
      <c r="F13" s="19"/>
      <c r="G13" s="19"/>
      <c r="H13" s="32"/>
      <c r="I13" s="19"/>
      <c r="J13" s="33"/>
      <c r="K13" s="19"/>
      <c r="L13" s="34"/>
      <c r="M13" s="35"/>
      <c r="N13" s="19"/>
      <c r="O13" s="19"/>
      <c r="P13" s="19"/>
      <c r="Q13" s="19"/>
      <c r="R13" s="19"/>
      <c r="S13" s="19"/>
      <c r="T13" s="19"/>
      <c r="U13" s="19"/>
      <c r="V13" s="33"/>
      <c r="W13" s="19"/>
    </row>
    <row r="14" spans="2:23" ht="18.75" x14ac:dyDescent="0.35">
      <c r="B14" s="55" t="s">
        <v>79</v>
      </c>
      <c r="C14" s="20"/>
      <c r="D14" s="20"/>
      <c r="E14" s="19"/>
      <c r="F14" s="19"/>
      <c r="G14" s="19"/>
      <c r="H14" s="32"/>
      <c r="I14" s="19"/>
      <c r="J14" s="33"/>
      <c r="K14" s="19"/>
      <c r="L14" s="34"/>
      <c r="M14" s="35"/>
    </row>
    <row r="15" spans="2:23" ht="18.75" x14ac:dyDescent="0.35">
      <c r="B15" s="55" t="s">
        <v>78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  <legacyDrawing r:id="rId3"/>
  <controls>
    <mc:AlternateContent xmlns:mc="http://schemas.openxmlformats.org/markup-compatibility/2006">
      <mc:Choice Requires="x14">
        <control shapeId="3084" r:id="rId4" name="Control 12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4" r:id="rId4" name="Control 12"/>
      </mc:Fallback>
    </mc:AlternateContent>
    <mc:AlternateContent xmlns:mc="http://schemas.openxmlformats.org/markup-compatibility/2006">
      <mc:Choice Requires="x14">
        <control shapeId="3083" r:id="rId6" name="Control 11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3" r:id="rId6" name="Control 11"/>
      </mc:Fallback>
    </mc:AlternateContent>
    <mc:AlternateContent xmlns:mc="http://schemas.openxmlformats.org/markup-compatibility/2006">
      <mc:Choice Requires="x14">
        <control shapeId="3082" r:id="rId7" name="Control 10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2" r:id="rId7" name="Control 10"/>
      </mc:Fallback>
    </mc:AlternateContent>
    <mc:AlternateContent xmlns:mc="http://schemas.openxmlformats.org/markup-compatibility/2006">
      <mc:Choice Requires="x14">
        <control shapeId="3081" r:id="rId8" name="Control 9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1" r:id="rId8" name="Control 9"/>
      </mc:Fallback>
    </mc:AlternateContent>
    <mc:AlternateContent xmlns:mc="http://schemas.openxmlformats.org/markup-compatibility/2006">
      <mc:Choice Requires="x14">
        <control shapeId="3080" r:id="rId10" name="Control 8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0" r:id="rId10" name="Control 8"/>
      </mc:Fallback>
    </mc:AlternateContent>
    <mc:AlternateContent xmlns:mc="http://schemas.openxmlformats.org/markup-compatibility/2006">
      <mc:Choice Requires="x14">
        <control shapeId="3079" r:id="rId11" name="Control 7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9" r:id="rId11" name="Control 7"/>
      </mc:Fallback>
    </mc:AlternateContent>
    <mc:AlternateContent xmlns:mc="http://schemas.openxmlformats.org/markup-compatibility/2006">
      <mc:Choice Requires="x14">
        <control shapeId="3078" r:id="rId12" name="Control 6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8" r:id="rId12" name="Control 6"/>
      </mc:Fallback>
    </mc:AlternateContent>
    <mc:AlternateContent xmlns:mc="http://schemas.openxmlformats.org/markup-compatibility/2006">
      <mc:Choice Requires="x14">
        <control shapeId="3077" r:id="rId13" name="Control 5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7" r:id="rId13" name="Control 5"/>
      </mc:Fallback>
    </mc:AlternateContent>
    <mc:AlternateContent xmlns:mc="http://schemas.openxmlformats.org/markup-compatibility/2006">
      <mc:Choice Requires="x14">
        <control shapeId="3076" r:id="rId14" name="Control 4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6" r:id="rId14" name="Control 4"/>
      </mc:Fallback>
    </mc:AlternateContent>
    <mc:AlternateContent xmlns:mc="http://schemas.openxmlformats.org/markup-compatibility/2006">
      <mc:Choice Requires="x14">
        <control shapeId="3075" r:id="rId15" name="Control 3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5" r:id="rId15" name="Control 3"/>
      </mc:Fallback>
    </mc:AlternateContent>
    <mc:AlternateContent xmlns:mc="http://schemas.openxmlformats.org/markup-compatibility/2006">
      <mc:Choice Requires="x14">
        <control shapeId="3074" r:id="rId16" name="Control 2">
          <controlPr defaultSize="0" r:id="rId17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4</xdr:col>
                <xdr:colOff>666750</xdr:colOff>
                <xdr:row>1</xdr:row>
                <xdr:rowOff>47625</xdr:rowOff>
              </to>
            </anchor>
          </controlPr>
        </control>
      </mc:Choice>
      <mc:Fallback>
        <control shapeId="3074" r:id="rId16" name="Control 2"/>
      </mc:Fallback>
    </mc:AlternateContent>
    <mc:AlternateContent xmlns:mc="http://schemas.openxmlformats.org/markup-compatibility/2006">
      <mc:Choice Requires="x14">
        <control shapeId="3073" r:id="rId18" name="Control 1">
          <controlPr defaultSize="0" r:id="rId5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3" r:id="rId18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topLeftCell="A6" workbookViewId="0">
      <selection activeCell="K9" sqref="K9"/>
    </sheetView>
  </sheetViews>
  <sheetFormatPr defaultRowHeight="14.25" x14ac:dyDescent="0.2"/>
  <sheetData>
    <row r="6" spans="4:5" ht="15.75" x14ac:dyDescent="0.3">
      <c r="D6" s="37" t="s">
        <v>29</v>
      </c>
      <c r="E6" t="s">
        <v>30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I13" sqref="I13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75" t="s">
        <v>0</v>
      </c>
      <c r="C1" s="75"/>
      <c r="D1" s="76" t="s">
        <v>1</v>
      </c>
      <c r="E1" s="77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CB低价-每周一支定投</vt:lpstr>
      <vt:lpstr>收益weekly</vt:lpstr>
      <vt:lpstr>方案</vt:lpstr>
      <vt:lpstr>选 择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2021-08-27T07:36:48Z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