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B\2022\"/>
    </mc:Choice>
  </mc:AlternateContent>
  <xr:revisionPtr revIDLastSave="0" documentId="13_ncr:1_{EE04C5EA-2CA1-4022-ADD0-92A35DC161D8}" xr6:coauthVersionLast="47" xr6:coauthVersionMax="47" xr10:uidLastSave="{00000000-0000-0000-0000-000000000000}"/>
  <bookViews>
    <workbookView xWindow="-120" yWindow="-120" windowWidth="29040" windowHeight="15840" activeTab="1" xr2:uid="{D298135B-E4C0-45E9-BB28-1F0B05CAE31B}"/>
  </bookViews>
  <sheets>
    <sheet name="收益weekly" sheetId="6" r:id="rId1"/>
    <sheet name="CB低价-每周一支定投" sheetId="2" r:id="rId2"/>
    <sheet name="方案" sheetId="3" r:id="rId3"/>
    <sheet name="选 择" sheetId="4" r:id="rId4"/>
    <sheet name="Sheet2" sheetId="5" r:id="rId5"/>
    <sheet name="s" sheetId="1" r:id="rId6"/>
  </sheets>
  <definedNames>
    <definedName name="_xlnm._FilterDatabase" localSheetId="1" hidden="1">'CB低价-每周一支定投'!$A$2:$W$109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7" i="2" l="1"/>
  <c r="P98" i="2"/>
  <c r="P99" i="2"/>
  <c r="P100" i="2"/>
  <c r="P101" i="2"/>
  <c r="P102" i="2"/>
  <c r="P103" i="2"/>
  <c r="P104" i="2"/>
  <c r="O97" i="2"/>
  <c r="O98" i="2"/>
  <c r="O99" i="2"/>
  <c r="O100" i="2"/>
  <c r="O101" i="2"/>
  <c r="O102" i="2"/>
  <c r="O103" i="2"/>
  <c r="N97" i="2"/>
  <c r="N98" i="2"/>
  <c r="N99" i="2"/>
  <c r="N100" i="2"/>
  <c r="N101" i="2"/>
  <c r="N102" i="2"/>
  <c r="N103" i="2"/>
  <c r="M97" i="2"/>
  <c r="M98" i="2"/>
  <c r="M99" i="2"/>
  <c r="M100" i="2"/>
  <c r="M101" i="2"/>
  <c r="M102" i="2"/>
  <c r="M103" i="2"/>
  <c r="H97" i="2"/>
  <c r="H98" i="2"/>
  <c r="H99" i="2"/>
  <c r="H100" i="2"/>
  <c r="H101" i="2"/>
  <c r="H102" i="2"/>
  <c r="H103" i="2"/>
  <c r="H104" i="2"/>
  <c r="M86" i="2"/>
  <c r="O86" i="2"/>
  <c r="N86" i="2"/>
  <c r="H86" i="2"/>
  <c r="O87" i="2"/>
  <c r="O88" i="2"/>
  <c r="O89" i="2"/>
  <c r="O90" i="2"/>
  <c r="O91" i="2"/>
  <c r="O92" i="2"/>
  <c r="O93" i="2"/>
  <c r="O94" i="2"/>
  <c r="O95" i="2"/>
  <c r="O96" i="2"/>
  <c r="N87" i="2"/>
  <c r="N88" i="2"/>
  <c r="N89" i="2"/>
  <c r="N90" i="2"/>
  <c r="N91" i="2"/>
  <c r="N92" i="2"/>
  <c r="N93" i="2"/>
  <c r="N94" i="2"/>
  <c r="N95" i="2"/>
  <c r="N96" i="2"/>
  <c r="M87" i="2"/>
  <c r="M88" i="2"/>
  <c r="M89" i="2"/>
  <c r="M90" i="2"/>
  <c r="M91" i="2"/>
  <c r="M92" i="2"/>
  <c r="M93" i="2"/>
  <c r="M94" i="2"/>
  <c r="M95" i="2"/>
  <c r="M96" i="2"/>
  <c r="M85" i="2"/>
  <c r="O85" i="2"/>
  <c r="N85" i="2"/>
  <c r="H95" i="2"/>
  <c r="H94" i="2"/>
  <c r="H87" i="2"/>
  <c r="H88" i="2"/>
  <c r="H89" i="2"/>
  <c r="H90" i="2"/>
  <c r="H91" i="2"/>
  <c r="H92" i="2"/>
  <c r="H93" i="2"/>
  <c r="H96" i="2"/>
  <c r="H85" i="2"/>
  <c r="O75" i="2"/>
  <c r="O76" i="2"/>
  <c r="O77" i="2"/>
  <c r="O78" i="2"/>
  <c r="O79" i="2"/>
  <c r="O80" i="2"/>
  <c r="O81" i="2"/>
  <c r="O82" i="2"/>
  <c r="O83" i="2"/>
  <c r="O84" i="2"/>
  <c r="N75" i="2"/>
  <c r="N76" i="2"/>
  <c r="N77" i="2"/>
  <c r="N78" i="2"/>
  <c r="N79" i="2"/>
  <c r="N80" i="2"/>
  <c r="N81" i="2"/>
  <c r="N82" i="2"/>
  <c r="N83" i="2"/>
  <c r="N84" i="2"/>
  <c r="M75" i="2"/>
  <c r="M76" i="2"/>
  <c r="M77" i="2"/>
  <c r="M78" i="2"/>
  <c r="M79" i="2"/>
  <c r="M80" i="2"/>
  <c r="M81" i="2"/>
  <c r="M82" i="2"/>
  <c r="M83" i="2"/>
  <c r="M84" i="2"/>
  <c r="H84" i="2"/>
  <c r="H83" i="2"/>
  <c r="H77" i="2"/>
  <c r="H76" i="2"/>
  <c r="H75" i="2"/>
  <c r="M74" i="2"/>
  <c r="O74" i="2"/>
  <c r="N74" i="2"/>
  <c r="H74" i="2"/>
  <c r="H73" i="2"/>
  <c r="H72" i="2"/>
  <c r="O69" i="2"/>
  <c r="O70" i="2"/>
  <c r="O71" i="2"/>
  <c r="O72" i="2"/>
  <c r="O73" i="2"/>
  <c r="N70" i="2"/>
  <c r="N71" i="2"/>
  <c r="N72" i="2"/>
  <c r="N73" i="2"/>
  <c r="M70" i="2"/>
  <c r="M71" i="2"/>
  <c r="M72" i="2"/>
  <c r="M73" i="2"/>
  <c r="H71" i="2"/>
  <c r="H70" i="2"/>
  <c r="H69" i="2"/>
  <c r="O63" i="2"/>
  <c r="O64" i="2"/>
  <c r="O65" i="2"/>
  <c r="O66" i="2"/>
  <c r="O67" i="2"/>
  <c r="O68" i="2"/>
  <c r="N63" i="2"/>
  <c r="N64" i="2"/>
  <c r="N65" i="2"/>
  <c r="N66" i="2"/>
  <c r="N67" i="2"/>
  <c r="N68" i="2"/>
  <c r="N69" i="2"/>
  <c r="M63" i="2"/>
  <c r="M64" i="2"/>
  <c r="M65" i="2"/>
  <c r="M66" i="2"/>
  <c r="M67" i="2"/>
  <c r="M68" i="2"/>
  <c r="M69" i="2"/>
  <c r="H68" i="2"/>
  <c r="H67" i="2"/>
  <c r="H66" i="2"/>
  <c r="H65" i="2"/>
  <c r="H64" i="2"/>
  <c r="H63" i="2"/>
  <c r="H61" i="2"/>
  <c r="H80" i="2"/>
  <c r="H81" i="2"/>
  <c r="H82" i="2"/>
  <c r="H105" i="2"/>
  <c r="H106" i="2"/>
  <c r="H19" i="2"/>
  <c r="H20" i="2"/>
  <c r="H21" i="2"/>
  <c r="H22" i="2"/>
  <c r="H23" i="2"/>
  <c r="H59" i="2"/>
  <c r="H60" i="2"/>
  <c r="H62" i="2"/>
  <c r="H78" i="2"/>
  <c r="H79" i="2"/>
  <c r="M51" i="2"/>
  <c r="M52" i="2"/>
  <c r="M53" i="2"/>
  <c r="M54" i="2"/>
  <c r="M55" i="2"/>
  <c r="M56" i="2"/>
  <c r="M57" i="2"/>
  <c r="M58" i="2"/>
  <c r="M59" i="2"/>
  <c r="M60" i="2"/>
  <c r="M62" i="2"/>
  <c r="N59" i="2"/>
  <c r="N60" i="2"/>
  <c r="N62" i="2"/>
  <c r="O51" i="2"/>
  <c r="O52" i="2"/>
  <c r="O53" i="2"/>
  <c r="O54" i="2"/>
  <c r="O55" i="2"/>
  <c r="O56" i="2"/>
  <c r="O57" i="2"/>
  <c r="O58" i="2"/>
  <c r="O59" i="2"/>
  <c r="O60" i="2"/>
  <c r="O62" i="2"/>
  <c r="N51" i="2"/>
  <c r="N52" i="2"/>
  <c r="N53" i="2"/>
  <c r="N54" i="2"/>
  <c r="N55" i="2"/>
  <c r="N56" i="2"/>
  <c r="N57" i="2"/>
  <c r="N58" i="2"/>
  <c r="M14" i="2"/>
  <c r="M9" i="2"/>
  <c r="O9" i="2"/>
  <c r="N9" i="2"/>
  <c r="M8" i="2"/>
  <c r="O8" i="2"/>
  <c r="N8" i="2"/>
  <c r="M10" i="2"/>
  <c r="O10" i="2"/>
  <c r="N10" i="2"/>
  <c r="H10" i="2"/>
  <c r="H56" i="2"/>
  <c r="H57" i="2"/>
  <c r="H58" i="2"/>
  <c r="H54" i="2"/>
  <c r="H55" i="2"/>
  <c r="H53" i="2"/>
  <c r="H52" i="2"/>
  <c r="H51" i="2"/>
  <c r="N44" i="2"/>
  <c r="N45" i="2"/>
  <c r="N48" i="2"/>
  <c r="N50" i="2"/>
  <c r="N49" i="2"/>
  <c r="N46" i="2"/>
  <c r="N47" i="2"/>
  <c r="N43" i="2"/>
  <c r="H45" i="2"/>
  <c r="H47" i="2"/>
  <c r="H46" i="2"/>
  <c r="O44" i="2"/>
  <c r="O45" i="2"/>
  <c r="O48" i="2"/>
  <c r="O50" i="2"/>
  <c r="O49" i="2"/>
  <c r="O46" i="2"/>
  <c r="O47" i="2"/>
  <c r="M44" i="2"/>
  <c r="M45" i="2"/>
  <c r="M48" i="2"/>
  <c r="M50" i="2"/>
  <c r="M49" i="2"/>
  <c r="M46" i="2"/>
  <c r="M47" i="2"/>
  <c r="M41" i="2"/>
  <c r="M42" i="2"/>
  <c r="M43" i="2"/>
  <c r="N42" i="2"/>
  <c r="O38" i="2"/>
  <c r="O40" i="2"/>
  <c r="O41" i="2"/>
  <c r="O43" i="2"/>
  <c r="H44" i="2"/>
  <c r="H49" i="2"/>
  <c r="H48" i="2"/>
  <c r="H50" i="2"/>
  <c r="K109" i="2" l="1"/>
  <c r="M32" i="2"/>
  <c r="H31" i="2"/>
  <c r="M31" i="2"/>
  <c r="N31" i="2"/>
  <c r="O31" i="2"/>
  <c r="H32" i="2"/>
  <c r="N32" i="2"/>
  <c r="H33" i="2"/>
  <c r="M33" i="2"/>
  <c r="N33" i="2"/>
  <c r="O33" i="2"/>
  <c r="H34" i="2"/>
  <c r="M34" i="2"/>
  <c r="N34" i="2"/>
  <c r="O34" i="2"/>
  <c r="H35" i="2"/>
  <c r="M35" i="2"/>
  <c r="N35" i="2"/>
  <c r="O35" i="2"/>
  <c r="H36" i="2"/>
  <c r="M36" i="2"/>
  <c r="N36" i="2"/>
  <c r="H37" i="2"/>
  <c r="M37" i="2"/>
  <c r="N37" i="2"/>
  <c r="H38" i="2"/>
  <c r="M38" i="2"/>
  <c r="N38" i="2"/>
  <c r="H39" i="2"/>
  <c r="M39" i="2"/>
  <c r="N39" i="2"/>
  <c r="H40" i="2"/>
  <c r="M40" i="2"/>
  <c r="N40" i="2"/>
  <c r="H41" i="2"/>
  <c r="N41" i="2"/>
  <c r="H42" i="2"/>
  <c r="H43" i="2"/>
  <c r="O30" i="2"/>
  <c r="N30" i="2"/>
  <c r="M30" i="2"/>
  <c r="H30" i="2"/>
  <c r="M29" i="2"/>
  <c r="H29" i="2"/>
  <c r="N29" i="2"/>
  <c r="O28" i="2"/>
  <c r="N27" i="2"/>
  <c r="N28" i="2"/>
  <c r="M27" i="2"/>
  <c r="M28" i="2"/>
  <c r="H28" i="2"/>
  <c r="M26" i="2"/>
  <c r="N26" i="2"/>
  <c r="O26" i="2"/>
  <c r="H26" i="2"/>
  <c r="N104" i="2"/>
  <c r="N105" i="2"/>
  <c r="M23" i="2"/>
  <c r="O23" i="2"/>
  <c r="N23" i="2"/>
  <c r="M16" i="2"/>
  <c r="O16" i="2"/>
  <c r="N16" i="2"/>
  <c r="N14" i="2"/>
  <c r="N106" i="2"/>
  <c r="N107" i="2"/>
  <c r="N17" i="2"/>
  <c r="N18" i="2"/>
  <c r="N19" i="2"/>
  <c r="N13" i="2"/>
  <c r="N20" i="2"/>
  <c r="N21" i="2"/>
  <c r="N22" i="2"/>
  <c r="N24" i="2"/>
  <c r="N25" i="2"/>
  <c r="N108" i="2"/>
  <c r="O22" i="2"/>
  <c r="O24" i="2"/>
  <c r="O4" i="2"/>
  <c r="O6" i="2"/>
  <c r="O7" i="2"/>
  <c r="O12" i="2"/>
  <c r="O15" i="2"/>
  <c r="O17" i="2"/>
  <c r="O18" i="2"/>
  <c r="O19" i="2"/>
  <c r="O13" i="2"/>
  <c r="O20" i="2"/>
  <c r="O21" i="2"/>
  <c r="O3" i="2"/>
  <c r="N4" i="2"/>
  <c r="N5" i="2"/>
  <c r="N6" i="2"/>
  <c r="N7" i="2"/>
  <c r="N11" i="2"/>
  <c r="N12" i="2"/>
  <c r="N15" i="2"/>
  <c r="N3" i="2"/>
  <c r="M21" i="2"/>
  <c r="M22" i="2"/>
  <c r="M24" i="2"/>
  <c r="M25" i="2"/>
  <c r="H6" i="2"/>
  <c r="H7" i="2"/>
  <c r="H11" i="2"/>
  <c r="H12" i="2"/>
  <c r="H15" i="2"/>
  <c r="H17" i="2"/>
  <c r="H18" i="2"/>
  <c r="H13" i="2"/>
  <c r="H25" i="2"/>
  <c r="M3" i="2"/>
  <c r="O109" i="2" l="1"/>
  <c r="N109" i="2" s="1"/>
  <c r="M12" i="2"/>
  <c r="M15" i="2"/>
  <c r="H3" i="2"/>
  <c r="M4" i="2" l="1"/>
  <c r="M5" i="2"/>
  <c r="M6" i="2"/>
  <c r="M7" i="2"/>
  <c r="M11" i="2"/>
  <c r="M17" i="2"/>
  <c r="M18" i="2"/>
  <c r="M19" i="2"/>
  <c r="M13" i="2"/>
  <c r="M20" i="2"/>
  <c r="H4" i="2"/>
  <c r="H5" i="2"/>
  <c r="H109" i="2" l="1"/>
  <c r="M109" i="2"/>
  <c r="P86" i="2" s="1"/>
  <c r="E17" i="1"/>
  <c r="C17" i="1"/>
  <c r="P85" i="2" l="1"/>
  <c r="P92" i="2"/>
  <c r="P94" i="2"/>
  <c r="P91" i="2"/>
  <c r="P88" i="2"/>
  <c r="P87" i="2"/>
  <c r="P90" i="2"/>
  <c r="P95" i="2"/>
  <c r="P93" i="2"/>
  <c r="P96" i="2"/>
  <c r="P89" i="2"/>
  <c r="P74" i="2"/>
  <c r="P79" i="2"/>
  <c r="P83" i="2"/>
  <c r="P75" i="2"/>
  <c r="P80" i="2"/>
  <c r="P84" i="2"/>
  <c r="P76" i="2"/>
  <c r="P81" i="2"/>
  <c r="P77" i="2"/>
  <c r="P78" i="2"/>
  <c r="P82" i="2"/>
  <c r="P67" i="2"/>
  <c r="P60" i="2"/>
  <c r="P68" i="2"/>
  <c r="P61" i="2"/>
  <c r="P69" i="2"/>
  <c r="P62" i="2"/>
  <c r="P70" i="2"/>
  <c r="P63" i="2"/>
  <c r="P71" i="2"/>
  <c r="P64" i="2"/>
  <c r="P65" i="2"/>
  <c r="P73" i="2"/>
  <c r="P66" i="2"/>
  <c r="P72" i="2"/>
  <c r="P9" i="2"/>
  <c r="P43" i="2"/>
  <c r="P51" i="2"/>
  <c r="P45" i="2"/>
  <c r="P36" i="2"/>
  <c r="P44" i="2"/>
  <c r="P37" i="2"/>
  <c r="P49" i="2"/>
  <c r="P56" i="2"/>
  <c r="P59" i="2"/>
  <c r="P52" i="2"/>
  <c r="P38" i="2"/>
  <c r="P46" i="2"/>
  <c r="P39" i="2"/>
  <c r="P47" i="2"/>
  <c r="P41" i="2"/>
  <c r="P42" i="2"/>
  <c r="P53" i="2"/>
  <c r="P54" i="2"/>
  <c r="P40" i="2"/>
  <c r="P48" i="2"/>
  <c r="P50" i="2"/>
  <c r="P55" i="2"/>
  <c r="P57" i="2"/>
  <c r="P58" i="2"/>
  <c r="P10" i="2"/>
  <c r="P8" i="2"/>
  <c r="P34" i="2"/>
  <c r="P27" i="2"/>
  <c r="P28" i="2"/>
  <c r="P31" i="2"/>
  <c r="P33" i="2"/>
  <c r="P35" i="2"/>
  <c r="P29" i="2"/>
  <c r="P30" i="2"/>
  <c r="P32" i="2"/>
  <c r="P26" i="2"/>
  <c r="P16" i="2"/>
  <c r="P23" i="2"/>
  <c r="P11" i="2"/>
  <c r="P14" i="2"/>
  <c r="P13" i="2"/>
  <c r="P5" i="2"/>
  <c r="P4" i="2"/>
  <c r="P6" i="2"/>
  <c r="P25" i="2"/>
  <c r="P3" i="2"/>
  <c r="P24" i="2"/>
  <c r="P22" i="2"/>
  <c r="P21" i="2"/>
  <c r="P12" i="2"/>
  <c r="P15" i="2"/>
  <c r="P20" i="2"/>
  <c r="P18" i="2"/>
  <c r="P7" i="2"/>
  <c r="P19" i="2"/>
  <c r="P17" i="2"/>
  <c r="G17" i="1"/>
</calcChain>
</file>

<file path=xl/sharedStrings.xml><?xml version="1.0" encoding="utf-8"?>
<sst xmlns="http://schemas.openxmlformats.org/spreadsheetml/2006/main" count="255" uniqueCount="127">
  <si>
    <t>收入</t>
  </si>
  <si>
    <t>支出</t>
  </si>
  <si>
    <t>总计</t>
  </si>
  <si>
    <t>备注</t>
  </si>
  <si>
    <t>住宿2500，
背景墙120</t>
  </si>
  <si>
    <t>白酒4瓶</t>
  </si>
  <si>
    <t>红酒6瓶</t>
  </si>
  <si>
    <t>交易日期</t>
  </si>
  <si>
    <t>代码</t>
  </si>
  <si>
    <t>转债</t>
  </si>
  <si>
    <t>数量</t>
  </si>
  <si>
    <t>金额</t>
  </si>
  <si>
    <t>持仓</t>
  </si>
  <si>
    <t>现价</t>
  </si>
  <si>
    <t>市值</t>
  </si>
  <si>
    <t>收益率</t>
  </si>
  <si>
    <t>收益额</t>
  </si>
  <si>
    <t>持仓比例</t>
  </si>
  <si>
    <t>&lt;95</t>
  </si>
  <si>
    <t>&lt;90</t>
  </si>
  <si>
    <t>&lt;85</t>
  </si>
  <si>
    <t>&lt;80</t>
  </si>
  <si>
    <t>&lt;75</t>
  </si>
  <si>
    <t>&lt;100</t>
  </si>
  <si>
    <t>&lt;103</t>
  </si>
  <si>
    <t>参考方案</t>
  </si>
  <si>
    <t>实行方案</t>
  </si>
  <si>
    <t>成本</t>
  </si>
  <si>
    <t>总市值</t>
  </si>
  <si>
    <t>保隆科技</t>
  </si>
  <si>
    <t>TPMS</t>
  </si>
  <si>
    <t>价格</t>
  </si>
  <si>
    <t>备注</t>
    <phoneticPr fontId="10" type="noConversion"/>
  </si>
  <si>
    <t>道恩转债</t>
    <phoneticPr fontId="10" type="noConversion"/>
  </si>
  <si>
    <t>到期收益</t>
    <phoneticPr fontId="10" type="noConversion"/>
  </si>
  <si>
    <t>买入</t>
    <phoneticPr fontId="10" type="noConversion"/>
  </si>
  <si>
    <t>描述</t>
    <phoneticPr fontId="10" type="noConversion"/>
  </si>
  <si>
    <t>序列</t>
    <phoneticPr fontId="10" type="noConversion"/>
  </si>
  <si>
    <t>家悦转债</t>
    <phoneticPr fontId="10" type="noConversion"/>
  </si>
  <si>
    <t>宁建转债</t>
  </si>
  <si>
    <t>交建转债</t>
    <phoneticPr fontId="10" type="noConversion"/>
  </si>
  <si>
    <t>岭南转债</t>
    <phoneticPr fontId="10" type="noConversion"/>
  </si>
  <si>
    <t>海印转债</t>
  </si>
  <si>
    <t>迪森转债</t>
  </si>
  <si>
    <t>北港发债</t>
    <phoneticPr fontId="10" type="noConversion"/>
  </si>
  <si>
    <t>ctrl+;     insert date</t>
  </si>
  <si>
    <t>mom</t>
    <phoneticPr fontId="10" type="noConversion"/>
  </si>
  <si>
    <t>吉视转债</t>
  </si>
  <si>
    <t>建工转债</t>
    <phoneticPr fontId="10" type="noConversion"/>
  </si>
  <si>
    <r>
      <rPr>
        <sz val="10"/>
        <color rgb="FF3D3D3D"/>
        <rFont val="宋体"/>
        <family val="2"/>
        <charset val="134"/>
      </rPr>
      <t>科达</t>
    </r>
    <r>
      <rPr>
        <sz val="10"/>
        <color rgb="FF3D3D3D"/>
        <rFont val="微软雅黑"/>
        <family val="2"/>
        <charset val="134"/>
      </rPr>
      <t>转债</t>
    </r>
    <phoneticPr fontId="10" type="noConversion"/>
  </si>
  <si>
    <t>华体转债</t>
    <phoneticPr fontId="10" type="noConversion"/>
  </si>
  <si>
    <t>长久转债</t>
    <phoneticPr fontId="10" type="noConversion"/>
  </si>
  <si>
    <t>柳药转债</t>
    <phoneticPr fontId="10" type="noConversion"/>
  </si>
  <si>
    <t>搜特转债</t>
    <phoneticPr fontId="10" type="noConversion"/>
  </si>
  <si>
    <t>天创转债</t>
    <phoneticPr fontId="10" type="noConversion"/>
  </si>
  <si>
    <t>128127 </t>
  </si>
  <si>
    <t>日期</t>
    <phoneticPr fontId="10" type="noConversion"/>
  </si>
  <si>
    <t>收益率</t>
    <phoneticPr fontId="10" type="noConversion"/>
  </si>
  <si>
    <t>收益额</t>
    <phoneticPr fontId="10" type="noConversion"/>
  </si>
  <si>
    <t>花王转债</t>
    <phoneticPr fontId="10" type="noConversion"/>
  </si>
  <si>
    <t>闻泰转债</t>
    <phoneticPr fontId="10" type="noConversion"/>
  </si>
  <si>
    <t>中</t>
    <phoneticPr fontId="10" type="noConversion"/>
  </si>
  <si>
    <t>城地转债</t>
    <phoneticPr fontId="10" type="noConversion"/>
  </si>
  <si>
    <t>110052 </t>
  </si>
  <si>
    <t>贵广转债</t>
    <phoneticPr fontId="10" type="noConversion"/>
  </si>
  <si>
    <t>1、搜特转债，偏离-8%，收盘101.7</t>
  </si>
  <si>
    <t>2、文科转债，偏离-7%，收盘98.1</t>
  </si>
  <si>
    <t>3、孚日转债，偏离-3%，收盘105.0</t>
  </si>
  <si>
    <t>4、青农转债，偏离-2%，收盘105.9</t>
  </si>
  <si>
    <t>5、广汇转债，偏离-2%，收盘98.2</t>
  </si>
  <si>
    <t>6、东湖转债，偏离-2%，收盘106.9</t>
  </si>
  <si>
    <t>7、利群转债，偏离-1%，收盘106.8</t>
  </si>
  <si>
    <t>9、绿茵转债，偏离0%，收盘105.1</t>
  </si>
  <si>
    <t>8、紫银转债，偏离-1%，收盘102.7</t>
    <phoneticPr fontId="10" type="noConversion"/>
  </si>
  <si>
    <t>鲁泰转债</t>
  </si>
  <si>
    <t>雪榕转债</t>
    <phoneticPr fontId="10" type="noConversion"/>
  </si>
  <si>
    <t>买</t>
    <phoneticPr fontId="10" type="noConversion"/>
  </si>
  <si>
    <t>清</t>
    <phoneticPr fontId="10" type="noConversion"/>
  </si>
  <si>
    <t>价格都高了，低于100的只有5支，越来越不好选择了</t>
    <phoneticPr fontId="10" type="noConversion"/>
  </si>
  <si>
    <t>起步转债</t>
  </si>
  <si>
    <t>全筑转债</t>
    <phoneticPr fontId="10" type="noConversion"/>
  </si>
  <si>
    <t>文科转债</t>
    <phoneticPr fontId="10" type="noConversion"/>
  </si>
  <si>
    <t>湖广转债</t>
  </si>
  <si>
    <t>亚药转债</t>
    <phoneticPr fontId="10" type="noConversion"/>
  </si>
  <si>
    <t>广汇转债</t>
    <phoneticPr fontId="10" type="noConversion"/>
  </si>
  <si>
    <t>帝欧转债</t>
    <phoneticPr fontId="10" type="noConversion"/>
  </si>
  <si>
    <t>久其转债</t>
  </si>
  <si>
    <t>债价格偏高了，低于100的5支。</t>
    <phoneticPr fontId="10" type="noConversion"/>
  </si>
  <si>
    <t>债价格偏高了，低于100的3支。</t>
    <phoneticPr fontId="10" type="noConversion"/>
  </si>
  <si>
    <t>清</t>
  </si>
  <si>
    <t>侨银转债</t>
  </si>
  <si>
    <t>买</t>
  </si>
  <si>
    <t>搜特转债</t>
  </si>
  <si>
    <t>金轮转债</t>
    <phoneticPr fontId="10" type="noConversion"/>
  </si>
  <si>
    <t>追高大量买3支，亏的严重</t>
    <phoneticPr fontId="10" type="noConversion"/>
  </si>
  <si>
    <t>龙净转债</t>
    <phoneticPr fontId="10" type="noConversion"/>
  </si>
  <si>
    <t>利群转债</t>
    <phoneticPr fontId="10" type="noConversion"/>
  </si>
  <si>
    <t>国城转债</t>
    <phoneticPr fontId="10" type="noConversion"/>
  </si>
  <si>
    <t>正邦转债</t>
    <phoneticPr fontId="10" type="noConversion"/>
  </si>
  <si>
    <t>塞力转债</t>
    <phoneticPr fontId="10" type="noConversion"/>
  </si>
  <si>
    <t>大盘大跌</t>
    <phoneticPr fontId="10" type="noConversion"/>
  </si>
  <si>
    <t>瑞达转债</t>
    <phoneticPr fontId="10" type="noConversion"/>
  </si>
  <si>
    <t>盈峰转债</t>
    <phoneticPr fontId="10" type="noConversion"/>
  </si>
  <si>
    <t>卖</t>
  </si>
  <si>
    <t>吉视转债</t>
    <phoneticPr fontId="10" type="noConversion"/>
  </si>
  <si>
    <t>科伦发债</t>
    <phoneticPr fontId="10" type="noConversion"/>
  </si>
  <si>
    <t>中</t>
  </si>
  <si>
    <t>科华转债</t>
    <phoneticPr fontId="10" type="noConversion"/>
  </si>
  <si>
    <t>中银转债</t>
    <phoneticPr fontId="10" type="noConversion"/>
  </si>
  <si>
    <t>强力转债</t>
    <phoneticPr fontId="10" type="noConversion"/>
  </si>
  <si>
    <t>瀛通转债</t>
    <phoneticPr fontId="10" type="noConversion"/>
  </si>
  <si>
    <t>长集转债</t>
    <phoneticPr fontId="10" type="noConversion"/>
  </si>
  <si>
    <t>财通转债</t>
    <phoneticPr fontId="10" type="noConversion"/>
  </si>
  <si>
    <t>国投转债</t>
    <phoneticPr fontId="10" type="noConversion"/>
  </si>
  <si>
    <t>正裕转债</t>
    <phoneticPr fontId="10" type="noConversion"/>
  </si>
  <si>
    <t>未来转债</t>
    <phoneticPr fontId="10" type="noConversion"/>
  </si>
  <si>
    <t>起步转债</t>
    <phoneticPr fontId="10" type="noConversion"/>
  </si>
  <si>
    <t>多伦转债</t>
    <phoneticPr fontId="10" type="noConversion"/>
  </si>
  <si>
    <t>侨银转债</t>
    <phoneticPr fontId="10" type="noConversion"/>
  </si>
  <si>
    <t>思创转债</t>
    <phoneticPr fontId="10" type="noConversion"/>
  </si>
  <si>
    <t>晨丰转债</t>
    <phoneticPr fontId="10" type="noConversion"/>
  </si>
  <si>
    <t>首华转债</t>
    <phoneticPr fontId="10" type="noConversion"/>
  </si>
  <si>
    <t>北港转债</t>
    <phoneticPr fontId="10" type="noConversion"/>
  </si>
  <si>
    <t>蓝帆转债</t>
    <phoneticPr fontId="10" type="noConversion"/>
  </si>
  <si>
    <t>铁汉转债</t>
    <phoneticPr fontId="10" type="noConversion"/>
  </si>
  <si>
    <t>卖</t>
    <phoneticPr fontId="10" type="noConversion"/>
  </si>
  <si>
    <t>大盘转好迹象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</si>
</sst>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8"/>
      <color theme="1"/>
      <name val="Arial"/>
      <family val="2"/>
    </font>
    <font>
      <u/>
      <sz val="11"/>
      <color theme="10"/>
      <name val="等线"/>
      <family val="2"/>
      <charset val="134"/>
      <scheme val="minor"/>
    </font>
    <font>
      <b/>
      <sz val="11"/>
      <color rgb="FFFF0000"/>
      <name val="等线"/>
      <family val="2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999999"/>
      <name val="等线"/>
      <family val="2"/>
      <charset val="134"/>
      <scheme val="minor"/>
    </font>
    <font>
      <sz val="11"/>
      <color rgb="FF008000"/>
      <name val="等线"/>
      <family val="2"/>
      <charset val="134"/>
      <scheme val="minor"/>
    </font>
    <font>
      <sz val="9"/>
      <color rgb="FF333333"/>
      <name val="Microsoft YaHei UI"/>
      <family val="2"/>
      <charset val="134"/>
    </font>
    <font>
      <b/>
      <sz val="11"/>
      <color rgb="FF7030A0"/>
      <name val="等线"/>
      <family val="2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7030A0"/>
      <name val="等线"/>
      <family val="3"/>
      <charset val="134"/>
      <scheme val="minor"/>
    </font>
    <font>
      <b/>
      <sz val="11"/>
      <color rgb="FF4D4D4C"/>
      <name val="微软雅黑"/>
      <family val="2"/>
      <charset val="134"/>
    </font>
    <font>
      <sz val="10"/>
      <color rgb="FF3D3D3D"/>
      <name val="Arial"/>
      <family val="2"/>
    </font>
    <font>
      <sz val="10"/>
      <color rgb="FF3D3D3D"/>
      <name val="宋体"/>
      <family val="2"/>
      <charset val="134"/>
    </font>
    <font>
      <sz val="10"/>
      <color rgb="FF3D3D3D"/>
      <name val="微软雅黑"/>
      <family val="2"/>
      <charset val="134"/>
    </font>
    <font>
      <sz val="13"/>
      <color rgb="FF333333"/>
      <name val="Microsoft YaHei UI"/>
      <family val="2"/>
      <charset val="134"/>
    </font>
    <font>
      <sz val="1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0"/>
      <name val="微软雅黑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BEC8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5">
    <xf numFmtId="0" fontId="0" fillId="0" borderId="0" xfId="0"/>
    <xf numFmtId="0" fontId="0" fillId="2" borderId="0" xfId="0" applyFill="1"/>
    <xf numFmtId="0" fontId="1" fillId="0" borderId="1" xfId="0" applyFont="1" applyBorder="1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5" xfId="0" applyBorder="1" applyAlignment="1">
      <alignment horizontal="center"/>
    </xf>
    <xf numFmtId="0" fontId="0" fillId="0" borderId="9" xfId="0" applyBorder="1" applyAlignment="1" applyProtection="1">
      <alignment horizontal="center"/>
      <protection locked="0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vertical="center"/>
    </xf>
    <xf numFmtId="0" fontId="2" fillId="0" borderId="0" xfId="1" applyAlignment="1">
      <alignment horizontal="center" vertical="center"/>
    </xf>
    <xf numFmtId="0" fontId="0" fillId="4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14" fontId="0" fillId="0" borderId="0" xfId="0" applyNumberFormat="1" applyAlignment="1">
      <alignment vertical="center"/>
    </xf>
    <xf numFmtId="0" fontId="5" fillId="0" borderId="0" xfId="0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5" fillId="0" borderId="0" xfId="0" applyNumberFormat="1" applyFont="1" applyAlignment="1">
      <alignment vertical="center"/>
    </xf>
    <xf numFmtId="10" fontId="4" fillId="0" borderId="0" xfId="0" applyNumberFormat="1" applyFont="1" applyAlignment="1">
      <alignment vertical="center"/>
    </xf>
    <xf numFmtId="0" fontId="7" fillId="0" borderId="0" xfId="0" applyFont="1"/>
    <xf numFmtId="0" fontId="3" fillId="4" borderId="12" xfId="0" applyFont="1" applyFill="1" applyBorder="1" applyAlignment="1">
      <alignment horizontal="center"/>
    </xf>
    <xf numFmtId="0" fontId="0" fillId="5" borderId="1" xfId="0" applyFill="1" applyBorder="1" applyAlignment="1" applyProtection="1">
      <alignment horizontal="right"/>
      <protection locked="0"/>
    </xf>
    <xf numFmtId="0" fontId="0" fillId="5" borderId="1" xfId="0" applyFill="1" applyBorder="1" applyAlignment="1">
      <alignment horizontal="right"/>
    </xf>
    <xf numFmtId="0" fontId="0" fillId="5" borderId="12" xfId="0" applyFill="1" applyBorder="1" applyAlignment="1">
      <alignment horizontal="right"/>
    </xf>
    <xf numFmtId="0" fontId="0" fillId="5" borderId="0" xfId="0" applyFill="1" applyBorder="1" applyAlignment="1">
      <alignment horizontal="right"/>
    </xf>
    <xf numFmtId="0" fontId="8" fillId="6" borderId="0" xfId="0" applyFont="1" applyFill="1" applyBorder="1" applyAlignment="1" applyProtection="1">
      <alignment horizontal="center"/>
      <protection locked="0"/>
    </xf>
    <xf numFmtId="0" fontId="8" fillId="4" borderId="12" xfId="0" applyFont="1" applyFill="1" applyBorder="1" applyAlignment="1">
      <alignment horizontal="center"/>
    </xf>
    <xf numFmtId="14" fontId="0" fillId="0" borderId="1" xfId="0" applyNumberFormat="1" applyBorder="1" applyAlignment="1" applyProtection="1">
      <alignment horizontal="center"/>
      <protection locked="0"/>
    </xf>
    <xf numFmtId="10" fontId="0" fillId="4" borderId="1" xfId="0" applyNumberFormat="1" applyFill="1" applyBorder="1" applyAlignment="1" applyProtection="1">
      <alignment horizontal="center"/>
      <protection locked="0"/>
    </xf>
    <xf numFmtId="0" fontId="11" fillId="6" borderId="0" xfId="0" applyFont="1" applyFill="1" applyBorder="1" applyAlignment="1" applyProtection="1">
      <alignment horizontal="center"/>
      <protection locked="0"/>
    </xf>
    <xf numFmtId="0" fontId="9" fillId="4" borderId="1" xfId="0" applyFont="1" applyFill="1" applyBorder="1" applyAlignment="1">
      <alignment horizontal="center"/>
    </xf>
    <xf numFmtId="0" fontId="12" fillId="0" borderId="0" xfId="0" applyFont="1"/>
    <xf numFmtId="0" fontId="0" fillId="0" borderId="0" xfId="0" applyBorder="1" applyAlignment="1">
      <alignment horizontal="left"/>
    </xf>
    <xf numFmtId="0" fontId="16" fillId="0" borderId="0" xfId="0" applyFont="1"/>
    <xf numFmtId="14" fontId="0" fillId="0" borderId="0" xfId="0" applyNumberFormat="1"/>
    <xf numFmtId="1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13" fillId="7" borderId="18" xfId="0" applyFont="1" applyFill="1" applyBorder="1" applyAlignment="1">
      <alignment horizontal="left" vertical="center"/>
    </xf>
    <xf numFmtId="0" fontId="0" fillId="0" borderId="12" xfId="0" applyBorder="1" applyAlignment="1">
      <alignment horizontal="left"/>
    </xf>
    <xf numFmtId="0" fontId="2" fillId="7" borderId="18" xfId="1" applyFill="1" applyBorder="1" applyAlignment="1">
      <alignment vertical="center"/>
    </xf>
    <xf numFmtId="0" fontId="13" fillId="7" borderId="18" xfId="0" applyFont="1" applyFill="1" applyBorder="1" applyAlignment="1">
      <alignment vertical="center"/>
    </xf>
    <xf numFmtId="0" fontId="0" fillId="8" borderId="5" xfId="0" applyFill="1" applyBorder="1" applyAlignment="1">
      <alignment horizontal="center"/>
    </xf>
    <xf numFmtId="14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right"/>
    </xf>
    <xf numFmtId="0" fontId="0" fillId="8" borderId="1" xfId="0" applyFill="1" applyBorder="1" applyAlignment="1" applyProtection="1">
      <alignment horizontal="center"/>
      <protection locked="0"/>
    </xf>
    <xf numFmtId="10" fontId="0" fillId="8" borderId="1" xfId="0" applyNumberFormat="1" applyFill="1" applyBorder="1" applyAlignment="1" applyProtection="1">
      <alignment horizontal="center"/>
      <protection locked="0"/>
    </xf>
    <xf numFmtId="0" fontId="0" fillId="8" borderId="1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11" fillId="8" borderId="0" xfId="0" applyFont="1" applyFill="1" applyBorder="1" applyAlignment="1" applyProtection="1">
      <alignment horizontal="center"/>
      <protection locked="0"/>
    </xf>
    <xf numFmtId="0" fontId="0" fillId="9" borderId="0" xfId="0" applyFill="1" applyBorder="1" applyAlignment="1">
      <alignment horizontal="center"/>
    </xf>
    <xf numFmtId="14" fontId="0" fillId="9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left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right"/>
    </xf>
    <xf numFmtId="0" fontId="0" fillId="9" borderId="1" xfId="0" applyFill="1" applyBorder="1" applyAlignment="1" applyProtection="1">
      <alignment horizontal="center"/>
      <protection locked="0"/>
    </xf>
    <xf numFmtId="10" fontId="0" fillId="9" borderId="1" xfId="0" applyNumberFormat="1" applyFill="1" applyBorder="1" applyAlignment="1" applyProtection="1">
      <alignment horizontal="center"/>
      <protection locked="0"/>
    </xf>
    <xf numFmtId="0" fontId="0" fillId="9" borderId="10" xfId="0" applyFill="1" applyBorder="1" applyAlignment="1">
      <alignment horizontal="center"/>
    </xf>
    <xf numFmtId="0" fontId="11" fillId="9" borderId="0" xfId="0" applyFont="1" applyFill="1" applyBorder="1" applyAlignment="1" applyProtection="1">
      <alignment horizontal="center"/>
      <protection locked="0"/>
    </xf>
    <xf numFmtId="0" fontId="3" fillId="4" borderId="0" xfId="0" applyFont="1" applyFill="1" applyBorder="1" applyAlignment="1">
      <alignment horizontal="center"/>
    </xf>
    <xf numFmtId="0" fontId="0" fillId="10" borderId="0" xfId="0" applyFill="1"/>
    <xf numFmtId="10" fontId="0" fillId="10" borderId="0" xfId="0" applyNumberFormat="1" applyFill="1"/>
    <xf numFmtId="0" fontId="0" fillId="11" borderId="0" xfId="0" applyFill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left"/>
    </xf>
    <xf numFmtId="0" fontId="0" fillId="11" borderId="1" xfId="0" applyFill="1" applyBorder="1" applyAlignment="1">
      <alignment horizontal="center"/>
    </xf>
    <xf numFmtId="0" fontId="0" fillId="11" borderId="1" xfId="0" applyFill="1" applyBorder="1" applyAlignment="1">
      <alignment horizontal="right"/>
    </xf>
    <xf numFmtId="0" fontId="0" fillId="11" borderId="1" xfId="0" applyFill="1" applyBorder="1" applyAlignment="1" applyProtection="1">
      <alignment horizontal="center"/>
      <protection locked="0"/>
    </xf>
    <xf numFmtId="10" fontId="0" fillId="11" borderId="1" xfId="0" applyNumberFormat="1" applyFill="1" applyBorder="1" applyAlignment="1" applyProtection="1">
      <alignment horizontal="center"/>
      <protection locked="0"/>
    </xf>
    <xf numFmtId="0" fontId="0" fillId="11" borderId="10" xfId="0" applyFill="1" applyBorder="1" applyAlignment="1">
      <alignment horizontal="center"/>
    </xf>
    <xf numFmtId="0" fontId="11" fillId="11" borderId="0" xfId="0" applyFont="1" applyFill="1" applyBorder="1" applyAlignment="1" applyProtection="1">
      <alignment horizontal="center"/>
      <protection locked="0"/>
    </xf>
    <xf numFmtId="0" fontId="0" fillId="12" borderId="0" xfId="0" applyFill="1" applyBorder="1" applyAlignment="1">
      <alignment horizontal="center"/>
    </xf>
    <xf numFmtId="14" fontId="0" fillId="12" borderId="1" xfId="0" applyNumberFormat="1" applyFill="1" applyBorder="1" applyAlignment="1">
      <alignment horizontal="center"/>
    </xf>
    <xf numFmtId="0" fontId="0" fillId="12" borderId="1" xfId="0" applyFill="1" applyBorder="1" applyAlignment="1">
      <alignment horizontal="left"/>
    </xf>
    <xf numFmtId="0" fontId="0" fillId="12" borderId="1" xfId="0" applyFill="1" applyBorder="1" applyAlignment="1">
      <alignment horizontal="center"/>
    </xf>
    <xf numFmtId="0" fontId="0" fillId="12" borderId="1" xfId="0" applyFill="1" applyBorder="1" applyAlignment="1">
      <alignment horizontal="right"/>
    </xf>
    <xf numFmtId="0" fontId="0" fillId="12" borderId="1" xfId="0" applyFill="1" applyBorder="1" applyAlignment="1" applyProtection="1">
      <alignment horizontal="center"/>
      <protection locked="0"/>
    </xf>
    <xf numFmtId="10" fontId="0" fillId="12" borderId="1" xfId="0" applyNumberFormat="1" applyFill="1" applyBorder="1" applyAlignment="1" applyProtection="1">
      <alignment horizontal="center"/>
      <protection locked="0"/>
    </xf>
    <xf numFmtId="0" fontId="0" fillId="12" borderId="10" xfId="0" applyFill="1" applyBorder="1" applyAlignment="1">
      <alignment horizontal="center"/>
    </xf>
    <xf numFmtId="0" fontId="11" fillId="12" borderId="0" xfId="0" applyFont="1" applyFill="1" applyBorder="1" applyAlignment="1" applyProtection="1">
      <alignment horizontal="center"/>
      <protection locked="0"/>
    </xf>
    <xf numFmtId="14" fontId="0" fillId="12" borderId="1" xfId="0" applyNumberFormat="1" applyFill="1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0" xfId="0" applyBorder="1" applyAlignment="1">
      <alignment horizontal="left" vertical="center"/>
    </xf>
    <xf numFmtId="0" fontId="13" fillId="11" borderId="0" xfId="0" applyFont="1" applyFill="1" applyBorder="1"/>
    <xf numFmtId="0" fontId="15" fillId="0" borderId="0" xfId="0" applyFont="1" applyBorder="1"/>
    <xf numFmtId="0" fontId="0" fillId="4" borderId="16" xfId="0" applyFill="1" applyBorder="1" applyAlignment="1"/>
    <xf numFmtId="0" fontId="0" fillId="4" borderId="17" xfId="0" applyFill="1" applyBorder="1" applyAlignment="1"/>
    <xf numFmtId="0" fontId="0" fillId="11" borderId="5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16" fillId="0" borderId="0" xfId="0" applyFont="1" applyAlignment="1"/>
    <xf numFmtId="0" fontId="0" fillId="0" borderId="0" xfId="0" applyAlignment="1">
      <alignment wrapText="1"/>
    </xf>
    <xf numFmtId="0" fontId="0" fillId="13" borderId="0" xfId="0" applyFill="1" applyBorder="1" applyAlignment="1">
      <alignment horizontal="center"/>
    </xf>
    <xf numFmtId="14" fontId="0" fillId="13" borderId="1" xfId="0" applyNumberFormat="1" applyFill="1" applyBorder="1" applyAlignment="1">
      <alignment horizontal="center"/>
    </xf>
    <xf numFmtId="0" fontId="0" fillId="13" borderId="1" xfId="0" applyFill="1" applyBorder="1" applyAlignment="1">
      <alignment horizontal="left"/>
    </xf>
    <xf numFmtId="0" fontId="0" fillId="13" borderId="1" xfId="0" applyFill="1" applyBorder="1" applyAlignment="1">
      <alignment horizontal="center"/>
    </xf>
    <xf numFmtId="0" fontId="0" fillId="13" borderId="1" xfId="0" applyFill="1" applyBorder="1" applyAlignment="1">
      <alignment horizontal="right"/>
    </xf>
    <xf numFmtId="0" fontId="0" fillId="13" borderId="1" xfId="0" applyFill="1" applyBorder="1" applyAlignment="1" applyProtection="1">
      <alignment horizontal="center"/>
      <protection locked="0"/>
    </xf>
    <xf numFmtId="10" fontId="0" fillId="13" borderId="1" xfId="0" applyNumberFormat="1" applyFill="1" applyBorder="1" applyAlignment="1" applyProtection="1">
      <alignment horizontal="center"/>
      <protection locked="0"/>
    </xf>
    <xf numFmtId="0" fontId="0" fillId="13" borderId="10" xfId="0" applyFill="1" applyBorder="1" applyAlignment="1">
      <alignment horizontal="center"/>
    </xf>
    <xf numFmtId="0" fontId="11" fillId="13" borderId="0" xfId="0" applyFont="1" applyFill="1" applyBorder="1" applyAlignment="1" applyProtection="1">
      <alignment horizontal="center"/>
      <protection locked="0"/>
    </xf>
    <xf numFmtId="0" fontId="13" fillId="0" borderId="1" xfId="0" applyFont="1" applyBorder="1"/>
    <xf numFmtId="0" fontId="0" fillId="0" borderId="9" xfId="0" applyBorder="1" applyAlignment="1" applyProtection="1">
      <alignment horizontal="center"/>
      <protection locked="0"/>
    </xf>
    <xf numFmtId="0" fontId="13" fillId="0" borderId="0" xfId="0" applyFont="1" applyBorder="1"/>
    <xf numFmtId="0" fontId="0" fillId="0" borderId="15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14" fillId="0" borderId="1" xfId="0" applyFont="1" applyBorder="1"/>
    <xf numFmtId="0" fontId="0" fillId="9" borderId="9" xfId="0" applyFill="1" applyBorder="1" applyAlignment="1" applyProtection="1">
      <alignment horizontal="center"/>
      <protection locked="0"/>
    </xf>
    <xf numFmtId="14" fontId="0" fillId="9" borderId="1" xfId="0" applyNumberFormat="1" applyFill="1" applyBorder="1" applyAlignment="1" applyProtection="1">
      <alignment horizontal="center"/>
      <protection locked="0"/>
    </xf>
    <xf numFmtId="0" fontId="0" fillId="9" borderId="0" xfId="0" applyFill="1" applyBorder="1" applyAlignment="1">
      <alignment horizontal="right" vertical="center"/>
    </xf>
    <xf numFmtId="0" fontId="0" fillId="0" borderId="9" xfId="0" applyBorder="1" applyAlignment="1" applyProtection="1">
      <alignment horizontal="center"/>
      <protection locked="0"/>
    </xf>
    <xf numFmtId="0" fontId="15" fillId="0" borderId="1" xfId="0" applyFont="1" applyBorder="1"/>
    <xf numFmtId="0" fontId="0" fillId="0" borderId="9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18" fillId="11" borderId="0" xfId="0" applyFont="1" applyFill="1" applyBorder="1" applyAlignment="1">
      <alignment horizontal="center"/>
    </xf>
    <xf numFmtId="0" fontId="18" fillId="11" borderId="9" xfId="0" applyFont="1" applyFill="1" applyBorder="1" applyAlignment="1" applyProtection="1">
      <alignment horizontal="center"/>
      <protection locked="0"/>
    </xf>
    <xf numFmtId="14" fontId="18" fillId="11" borderId="1" xfId="0" applyNumberFormat="1" applyFont="1" applyFill="1" applyBorder="1" applyAlignment="1">
      <alignment horizontal="center"/>
    </xf>
    <xf numFmtId="0" fontId="19" fillId="11" borderId="1" xfId="0" applyFont="1" applyFill="1" applyBorder="1"/>
    <xf numFmtId="0" fontId="18" fillId="11" borderId="1" xfId="0" applyFont="1" applyFill="1" applyBorder="1" applyAlignment="1">
      <alignment horizontal="center"/>
    </xf>
    <xf numFmtId="0" fontId="18" fillId="11" borderId="1" xfId="0" applyFont="1" applyFill="1" applyBorder="1" applyAlignment="1">
      <alignment horizontal="right"/>
    </xf>
    <xf numFmtId="0" fontId="18" fillId="11" borderId="1" xfId="0" applyFont="1" applyFill="1" applyBorder="1" applyAlignment="1" applyProtection="1">
      <alignment horizontal="center"/>
      <protection locked="0"/>
    </xf>
    <xf numFmtId="10" fontId="18" fillId="11" borderId="1" xfId="0" applyNumberFormat="1" applyFont="1" applyFill="1" applyBorder="1" applyAlignment="1" applyProtection="1">
      <alignment horizontal="center"/>
      <protection locked="0"/>
    </xf>
    <xf numFmtId="0" fontId="18" fillId="11" borderId="10" xfId="0" applyFont="1" applyFill="1" applyBorder="1" applyAlignment="1">
      <alignment horizontal="center"/>
    </xf>
    <xf numFmtId="0" fontId="17" fillId="11" borderId="0" xfId="0" applyFont="1" applyFill="1" applyBorder="1" applyAlignment="1" applyProtection="1">
      <alignment horizontal="center"/>
      <protection locked="0"/>
    </xf>
    <xf numFmtId="0" fontId="0" fillId="11" borderId="9" xfId="0" applyFill="1" applyBorder="1" applyAlignment="1" applyProtection="1">
      <alignment horizontal="center"/>
      <protection locked="0"/>
    </xf>
    <xf numFmtId="14" fontId="0" fillId="11" borderId="1" xfId="0" applyNumberFormat="1" applyFill="1" applyBorder="1" applyAlignment="1" applyProtection="1">
      <alignment horizontal="center"/>
      <protection locked="0"/>
    </xf>
    <xf numFmtId="0" fontId="17" fillId="11" borderId="0" xfId="0" applyFont="1" applyFill="1" applyBorder="1" applyAlignment="1">
      <alignment horizontal="center"/>
    </xf>
    <xf numFmtId="0" fontId="17" fillId="11" borderId="1" xfId="0" applyFont="1" applyFill="1" applyBorder="1" applyAlignment="1">
      <alignment horizontal="left"/>
    </xf>
    <xf numFmtId="0" fontId="17" fillId="11" borderId="1" xfId="0" applyFont="1" applyFill="1" applyBorder="1" applyAlignment="1">
      <alignment horizontal="center"/>
    </xf>
    <xf numFmtId="0" fontId="17" fillId="11" borderId="1" xfId="0" applyFont="1" applyFill="1" applyBorder="1" applyAlignment="1">
      <alignment horizontal="right"/>
    </xf>
    <xf numFmtId="0" fontId="17" fillId="11" borderId="1" xfId="0" applyFont="1" applyFill="1" applyBorder="1" applyAlignment="1" applyProtection="1">
      <alignment horizontal="center"/>
      <protection locked="0"/>
    </xf>
    <xf numFmtId="0" fontId="17" fillId="11" borderId="10" xfId="0" applyFont="1" applyFill="1" applyBorder="1" applyAlignment="1">
      <alignment horizontal="center"/>
    </xf>
    <xf numFmtId="0" fontId="0" fillId="6" borderId="6" xfId="0" applyFill="1" applyBorder="1" applyAlignment="1" applyProtection="1">
      <alignment horizontal="center"/>
      <protection locked="0"/>
    </xf>
    <xf numFmtId="0" fontId="0" fillId="6" borderId="5" xfId="0" applyFill="1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4" borderId="8" xfId="0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2">
    <cellStyle name="常规" xfId="0" builtinId="0"/>
    <cellStyle name="超链接" xfId="1" builtinId="8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</a:t>
            </a:r>
            <a:r>
              <a:rPr lang="zh-CN"/>
              <a:t>收益表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收益weekly!$A$2:$A$31</c:f>
              <c:numCache>
                <c:formatCode>m/d/yyyy</c:formatCode>
                <c:ptCount val="30"/>
                <c:pt idx="0">
                  <c:v>44400</c:v>
                </c:pt>
                <c:pt idx="1">
                  <c:v>44409</c:v>
                </c:pt>
                <c:pt idx="2">
                  <c:v>44416</c:v>
                </c:pt>
                <c:pt idx="3">
                  <c:v>44435</c:v>
                </c:pt>
                <c:pt idx="4">
                  <c:v>44448</c:v>
                </c:pt>
                <c:pt idx="5">
                  <c:v>44457</c:v>
                </c:pt>
                <c:pt idx="6">
                  <c:v>44463</c:v>
                </c:pt>
                <c:pt idx="7">
                  <c:v>44498</c:v>
                </c:pt>
                <c:pt idx="8">
                  <c:v>44515</c:v>
                </c:pt>
                <c:pt idx="9">
                  <c:v>44520</c:v>
                </c:pt>
                <c:pt idx="10">
                  <c:v>44527</c:v>
                </c:pt>
                <c:pt idx="11">
                  <c:v>44540</c:v>
                </c:pt>
                <c:pt idx="12">
                  <c:v>44548</c:v>
                </c:pt>
                <c:pt idx="13">
                  <c:v>44555</c:v>
                </c:pt>
                <c:pt idx="14">
                  <c:v>44561</c:v>
                </c:pt>
                <c:pt idx="15">
                  <c:v>44603</c:v>
                </c:pt>
                <c:pt idx="16">
                  <c:v>44620</c:v>
                </c:pt>
                <c:pt idx="17">
                  <c:v>44632</c:v>
                </c:pt>
                <c:pt idx="18">
                  <c:v>44665</c:v>
                </c:pt>
                <c:pt idx="19">
                  <c:v>44686</c:v>
                </c:pt>
              </c:numCache>
            </c:numRef>
          </c:cat>
          <c:val>
            <c:numRef>
              <c:f>收益weekly!$B$2:$B$31</c:f>
              <c:numCache>
                <c:formatCode>General</c:formatCode>
                <c:ptCount val="30"/>
                <c:pt idx="0">
                  <c:v>475.78</c:v>
                </c:pt>
                <c:pt idx="1">
                  <c:v>379.53</c:v>
                </c:pt>
                <c:pt idx="2">
                  <c:v>738.74</c:v>
                </c:pt>
                <c:pt idx="3">
                  <c:v>1475.4</c:v>
                </c:pt>
                <c:pt idx="4">
                  <c:v>2086.1</c:v>
                </c:pt>
                <c:pt idx="5">
                  <c:v>1592.6</c:v>
                </c:pt>
                <c:pt idx="6">
                  <c:v>1866.5</c:v>
                </c:pt>
                <c:pt idx="7">
                  <c:v>2017.3</c:v>
                </c:pt>
                <c:pt idx="8">
                  <c:v>3211.7</c:v>
                </c:pt>
                <c:pt idx="9">
                  <c:v>3310.1</c:v>
                </c:pt>
                <c:pt idx="10">
                  <c:v>3906</c:v>
                </c:pt>
                <c:pt idx="11">
                  <c:v>4096.3</c:v>
                </c:pt>
                <c:pt idx="12">
                  <c:v>4648.7</c:v>
                </c:pt>
                <c:pt idx="13">
                  <c:v>5331.1</c:v>
                </c:pt>
                <c:pt idx="14">
                  <c:v>5630.3</c:v>
                </c:pt>
                <c:pt idx="15">
                  <c:v>5702.4</c:v>
                </c:pt>
                <c:pt idx="16">
                  <c:v>5836.4</c:v>
                </c:pt>
                <c:pt idx="17">
                  <c:v>4735</c:v>
                </c:pt>
                <c:pt idx="18">
                  <c:v>5041</c:v>
                </c:pt>
                <c:pt idx="19">
                  <c:v>5331.5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A-498C-8866-6AE2062ED28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收益weekly!$A$2:$A$31</c:f>
              <c:numCache>
                <c:formatCode>m/d/yyyy</c:formatCode>
                <c:ptCount val="30"/>
                <c:pt idx="0">
                  <c:v>44400</c:v>
                </c:pt>
                <c:pt idx="1">
                  <c:v>44409</c:v>
                </c:pt>
                <c:pt idx="2">
                  <c:v>44416</c:v>
                </c:pt>
                <c:pt idx="3">
                  <c:v>44435</c:v>
                </c:pt>
                <c:pt idx="4">
                  <c:v>44448</c:v>
                </c:pt>
                <c:pt idx="5">
                  <c:v>44457</c:v>
                </c:pt>
                <c:pt idx="6">
                  <c:v>44463</c:v>
                </c:pt>
                <c:pt idx="7">
                  <c:v>44498</c:v>
                </c:pt>
                <c:pt idx="8">
                  <c:v>44515</c:v>
                </c:pt>
                <c:pt idx="9">
                  <c:v>44520</c:v>
                </c:pt>
                <c:pt idx="10">
                  <c:v>44527</c:v>
                </c:pt>
                <c:pt idx="11">
                  <c:v>44540</c:v>
                </c:pt>
                <c:pt idx="12">
                  <c:v>44548</c:v>
                </c:pt>
                <c:pt idx="13">
                  <c:v>44555</c:v>
                </c:pt>
                <c:pt idx="14">
                  <c:v>44561</c:v>
                </c:pt>
                <c:pt idx="15">
                  <c:v>44603</c:v>
                </c:pt>
                <c:pt idx="16">
                  <c:v>44620</c:v>
                </c:pt>
                <c:pt idx="17">
                  <c:v>44632</c:v>
                </c:pt>
                <c:pt idx="18">
                  <c:v>44665</c:v>
                </c:pt>
                <c:pt idx="19">
                  <c:v>44686</c:v>
                </c:pt>
              </c:numCache>
            </c:numRef>
          </c:cat>
          <c:val>
            <c:numRef>
              <c:f>收益weekly!$C$2:$C$31</c:f>
              <c:numCache>
                <c:formatCode>0.00%</c:formatCode>
                <c:ptCount val="30"/>
                <c:pt idx="0">
                  <c:v>2.8400000000000002E-2</c:v>
                </c:pt>
                <c:pt idx="1">
                  <c:v>2.1399999999999999E-2</c:v>
                </c:pt>
                <c:pt idx="2">
                  <c:v>4.1700000000000001E-2</c:v>
                </c:pt>
                <c:pt idx="3">
                  <c:v>6.8500000000000005E-2</c:v>
                </c:pt>
                <c:pt idx="4">
                  <c:v>9.2299999999999993E-2</c:v>
                </c:pt>
                <c:pt idx="5">
                  <c:v>6.7599999999999993E-2</c:v>
                </c:pt>
                <c:pt idx="6">
                  <c:v>7.6100000000000001E-2</c:v>
                </c:pt>
                <c:pt idx="7">
                  <c:v>7.5899999999999995E-2</c:v>
                </c:pt>
                <c:pt idx="8">
                  <c:v>0.1166</c:v>
                </c:pt>
                <c:pt idx="9">
                  <c:v>0.1202</c:v>
                </c:pt>
                <c:pt idx="10">
                  <c:v>0.1419</c:v>
                </c:pt>
                <c:pt idx="11">
                  <c:v>0.14879999999999999</c:v>
                </c:pt>
                <c:pt idx="12">
                  <c:v>0.16250000000000001</c:v>
                </c:pt>
                <c:pt idx="13">
                  <c:v>0.18060000000000001</c:v>
                </c:pt>
                <c:pt idx="14">
                  <c:v>0.18340000000000001</c:v>
                </c:pt>
                <c:pt idx="15">
                  <c:v>0.13150000000000001</c:v>
                </c:pt>
                <c:pt idx="16">
                  <c:v>0.1221</c:v>
                </c:pt>
                <c:pt idx="17">
                  <c:v>9.69E-2</c:v>
                </c:pt>
                <c:pt idx="18">
                  <c:v>6.7699999999999996E-2</c:v>
                </c:pt>
                <c:pt idx="19">
                  <c:v>6.3600000000000004E-2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A-498C-8866-6AE2062ED28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31566943"/>
        <c:axId val="631566527"/>
      </c:lineChart>
      <c:dateAx>
        <c:axId val="63156694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566527"/>
        <c:crosses val="autoZero"/>
        <c:auto val="1"/>
        <c:lblOffset val="100"/>
        <c:baseTimeUnit val="days"/>
        <c:majorUnit val="7"/>
        <c:majorTimeUnit val="days"/>
      </c:dateAx>
      <c:valAx>
        <c:axId val="63156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566943"/>
        <c:crossesAt val="44400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5972176</xdr:colOff>
      <xdr:row>21</xdr:row>
      <xdr:rowOff>95250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647700</xdr:colOff>
      <xdr:row>0</xdr:row>
      <xdr:rowOff>76200</xdr:rowOff>
    </xdr:from>
    <xdr:to>
      <xdr:col>7</xdr:col>
      <xdr:colOff>485195</xdr:colOff>
      <xdr:row>20</xdr:row>
      <xdr:rowOff>151938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80FF124-6426-3718-0409-1EB5A7649A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76200"/>
          <a:ext cx="4638095" cy="36952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0</xdr:row>
          <xdr:rowOff>0</xdr:rowOff>
        </xdr:from>
        <xdr:to>
          <xdr:col>2</xdr:col>
          <xdr:colOff>266700</xdr:colOff>
          <xdr:row>1</xdr:row>
          <xdr:rowOff>57150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3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4</xdr:col>
          <xdr:colOff>666750</xdr:colOff>
          <xdr:row>1</xdr:row>
          <xdr:rowOff>47625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3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3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3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3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3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3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3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3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3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3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3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jisilu.cn/data/convert_bond_detail/128100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s://www.jisilu.cn/data/convert_bond_detail/113589" TargetMode="External"/><Relationship Id="rId7" Type="http://schemas.openxmlformats.org/officeDocument/2006/relationships/hyperlink" Target="https://www.jisilu.cn/data/convert_bond_detail/113036" TargetMode="External"/><Relationship Id="rId12" Type="http://schemas.openxmlformats.org/officeDocument/2006/relationships/hyperlink" Target="https://www.jisilu.cn/data/convert_bond_detail/113036" TargetMode="External"/><Relationship Id="rId2" Type="http://schemas.openxmlformats.org/officeDocument/2006/relationships/hyperlink" Target="https://www.jisilu.cn/data/convert_bond_detail/128132" TargetMode="External"/><Relationship Id="rId1" Type="http://schemas.openxmlformats.org/officeDocument/2006/relationships/hyperlink" Target="https://www.jisilu.cn/data/convert_bond_detail/113036" TargetMode="External"/><Relationship Id="rId6" Type="http://schemas.openxmlformats.org/officeDocument/2006/relationships/hyperlink" Target="https://www.jisilu.cn/data/convert_bond_detail/127007" TargetMode="External"/><Relationship Id="rId11" Type="http://schemas.openxmlformats.org/officeDocument/2006/relationships/hyperlink" Target="https://www.jisilu.cn/data/convert_bond_detail/113036" TargetMode="External"/><Relationship Id="rId5" Type="http://schemas.openxmlformats.org/officeDocument/2006/relationships/hyperlink" Target="https://www.jisilu.cn/data/stock/000726" TargetMode="External"/><Relationship Id="rId10" Type="http://schemas.openxmlformats.org/officeDocument/2006/relationships/hyperlink" Target="https://www.jisilu.cn/data/convert_bond_detail/113017" TargetMode="External"/><Relationship Id="rId4" Type="http://schemas.openxmlformats.org/officeDocument/2006/relationships/hyperlink" Target="https://www.jisilu.cn/data/convert_bond_detail/113017" TargetMode="External"/><Relationship Id="rId9" Type="http://schemas.openxmlformats.org/officeDocument/2006/relationships/hyperlink" Target="https://www.jisilu.cn/data/convert_bond_detail/113017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control" Target="../activeX/activeX7.xml"/><Relationship Id="rId18" Type="http://schemas.openxmlformats.org/officeDocument/2006/relationships/control" Target="../activeX/activeX12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3.emf"/><Relationship Id="rId12" Type="http://schemas.openxmlformats.org/officeDocument/2006/relationships/control" Target="../activeX/activeX6.xml"/><Relationship Id="rId17" Type="http://schemas.openxmlformats.org/officeDocument/2006/relationships/control" Target="../activeX/activeX11.xml"/><Relationship Id="rId2" Type="http://schemas.openxmlformats.org/officeDocument/2006/relationships/drawing" Target="../drawings/drawing3.xml"/><Relationship Id="rId16" Type="http://schemas.openxmlformats.org/officeDocument/2006/relationships/control" Target="../activeX/activeX10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5.xml"/><Relationship Id="rId5" Type="http://schemas.openxmlformats.org/officeDocument/2006/relationships/image" Target="../media/image2.emf"/><Relationship Id="rId15" Type="http://schemas.openxmlformats.org/officeDocument/2006/relationships/control" Target="../activeX/activeX9.xml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4.emf"/><Relationship Id="rId14" Type="http://schemas.openxmlformats.org/officeDocument/2006/relationships/control" Target="../activeX/activeX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2F1CA-30C4-4F8B-806E-18ED2E09BE84}">
  <dimension ref="A1:D21"/>
  <sheetViews>
    <sheetView workbookViewId="0">
      <selection activeCell="C28" sqref="C28"/>
    </sheetView>
  </sheetViews>
  <sheetFormatPr defaultRowHeight="14.25" x14ac:dyDescent="0.2"/>
  <cols>
    <col min="1" max="1" width="11.125" bestFit="1" customWidth="1"/>
    <col min="4" max="4" width="27.625" bestFit="1" customWidth="1"/>
    <col min="5" max="5" width="102.125" customWidth="1"/>
    <col min="7" max="7" width="9" customWidth="1"/>
  </cols>
  <sheetData>
    <row r="1" spans="1:4" x14ac:dyDescent="0.2">
      <c r="A1" t="s">
        <v>56</v>
      </c>
      <c r="B1" t="s">
        <v>58</v>
      </c>
      <c r="C1" t="s">
        <v>57</v>
      </c>
    </row>
    <row r="2" spans="1:4" ht="15" thickBot="1" x14ac:dyDescent="0.25">
      <c r="A2" s="48">
        <v>44400</v>
      </c>
      <c r="B2" s="34">
        <v>475.78</v>
      </c>
      <c r="C2" s="49">
        <v>2.8400000000000002E-2</v>
      </c>
    </row>
    <row r="3" spans="1:4" ht="15" thickBot="1" x14ac:dyDescent="0.25">
      <c r="A3" s="48">
        <v>44409</v>
      </c>
      <c r="B3" s="34">
        <v>379.53</v>
      </c>
      <c r="C3" s="49">
        <v>2.1399999999999999E-2</v>
      </c>
    </row>
    <row r="4" spans="1:4" ht="15" thickBot="1" x14ac:dyDescent="0.25">
      <c r="A4" s="48">
        <v>44416</v>
      </c>
      <c r="B4" s="34">
        <v>738.74</v>
      </c>
      <c r="C4" s="49">
        <v>4.1700000000000001E-2</v>
      </c>
    </row>
    <row r="5" spans="1:4" ht="15" thickBot="1" x14ac:dyDescent="0.25">
      <c r="A5" s="48">
        <v>44435</v>
      </c>
      <c r="B5" s="34">
        <v>1475.4</v>
      </c>
      <c r="C5" s="49">
        <v>6.8500000000000005E-2</v>
      </c>
    </row>
    <row r="6" spans="1:4" x14ac:dyDescent="0.2">
      <c r="A6" s="48">
        <v>44448</v>
      </c>
      <c r="B6" s="75">
        <v>2086.1</v>
      </c>
      <c r="C6" s="49">
        <v>9.2299999999999993E-2</v>
      </c>
    </row>
    <row r="7" spans="1:4" x14ac:dyDescent="0.2">
      <c r="A7" s="48">
        <v>44457</v>
      </c>
      <c r="B7" s="76">
        <v>1592.6</v>
      </c>
      <c r="C7" s="77">
        <v>6.7599999999999993E-2</v>
      </c>
    </row>
    <row r="8" spans="1:4" ht="15" thickBot="1" x14ac:dyDescent="0.25">
      <c r="A8" s="48">
        <v>44463</v>
      </c>
      <c r="B8" s="34">
        <v>1866.5</v>
      </c>
      <c r="C8" s="49">
        <v>7.6100000000000001E-2</v>
      </c>
    </row>
    <row r="9" spans="1:4" x14ac:dyDescent="0.2">
      <c r="A9" s="48">
        <v>44498</v>
      </c>
      <c r="B9" s="75">
        <v>2017.3</v>
      </c>
      <c r="C9" s="49">
        <v>7.5899999999999995E-2</v>
      </c>
    </row>
    <row r="10" spans="1:4" x14ac:dyDescent="0.2">
      <c r="A10" s="48">
        <v>44515</v>
      </c>
      <c r="B10" s="75">
        <v>3211.7</v>
      </c>
      <c r="C10" s="49">
        <v>0.1166</v>
      </c>
    </row>
    <row r="11" spans="1:4" x14ac:dyDescent="0.2">
      <c r="A11" s="48">
        <v>44520</v>
      </c>
      <c r="B11" s="75">
        <v>3310.1</v>
      </c>
      <c r="C11" s="49">
        <v>0.1202</v>
      </c>
    </row>
    <row r="12" spans="1:4" x14ac:dyDescent="0.2">
      <c r="A12" s="48">
        <v>44527</v>
      </c>
      <c r="B12" s="75">
        <v>3906</v>
      </c>
      <c r="C12" s="49">
        <v>0.1419</v>
      </c>
      <c r="D12" s="106"/>
    </row>
    <row r="13" spans="1:4" x14ac:dyDescent="0.2">
      <c r="A13" s="48">
        <v>44540</v>
      </c>
      <c r="B13" s="75">
        <v>4096.3</v>
      </c>
      <c r="C13" s="49">
        <v>0.14879999999999999</v>
      </c>
    </row>
    <row r="14" spans="1:4" x14ac:dyDescent="0.2">
      <c r="A14" s="48">
        <v>44548</v>
      </c>
      <c r="B14" s="75">
        <v>4648.7</v>
      </c>
      <c r="C14" s="49">
        <v>0.16250000000000001</v>
      </c>
    </row>
    <row r="15" spans="1:4" x14ac:dyDescent="0.2">
      <c r="A15" s="48">
        <v>44555</v>
      </c>
      <c r="B15" s="75">
        <v>5331.1</v>
      </c>
      <c r="C15" s="49">
        <v>0.18060000000000001</v>
      </c>
    </row>
    <row r="16" spans="1:4" x14ac:dyDescent="0.2">
      <c r="A16" s="48">
        <v>44561</v>
      </c>
      <c r="B16" s="75">
        <v>5630.3</v>
      </c>
      <c r="C16" s="49">
        <v>0.18340000000000001</v>
      </c>
      <c r="D16" s="48"/>
    </row>
    <row r="17" spans="1:4" x14ac:dyDescent="0.2">
      <c r="A17" s="48">
        <v>44603</v>
      </c>
      <c r="B17" s="75">
        <v>5702.4</v>
      </c>
      <c r="C17" s="49">
        <v>0.13150000000000001</v>
      </c>
      <c r="D17" t="s">
        <v>94</v>
      </c>
    </row>
    <row r="18" spans="1:4" x14ac:dyDescent="0.2">
      <c r="A18" s="48">
        <v>44620</v>
      </c>
      <c r="B18" s="75">
        <v>5836.4</v>
      </c>
      <c r="C18" s="49">
        <v>0.1221</v>
      </c>
    </row>
    <row r="19" spans="1:4" x14ac:dyDescent="0.2">
      <c r="A19" s="48">
        <v>44632</v>
      </c>
      <c r="B19" s="75">
        <v>4735</v>
      </c>
      <c r="C19" s="49">
        <v>9.69E-2</v>
      </c>
      <c r="D19" t="s">
        <v>100</v>
      </c>
    </row>
    <row r="20" spans="1:4" x14ac:dyDescent="0.2">
      <c r="A20" s="48">
        <v>44665</v>
      </c>
      <c r="B20" s="75">
        <v>5041</v>
      </c>
      <c r="C20" s="49">
        <v>6.7699999999999996E-2</v>
      </c>
    </row>
    <row r="21" spans="1:4" x14ac:dyDescent="0.2">
      <c r="A21" s="48">
        <v>44686</v>
      </c>
      <c r="B21" s="75">
        <v>5331.5</v>
      </c>
      <c r="C21" s="49">
        <v>6.3600000000000004E-2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BF750-5EAA-4883-8286-1EAD4F5E7DB3}">
  <dimension ref="A1:W128"/>
  <sheetViews>
    <sheetView tabSelected="1" zoomScale="90" zoomScaleNormal="90" workbookViewId="0">
      <pane ySplit="2" topLeftCell="A83" activePane="bottomLeft" state="frozen"/>
      <selection pane="bottomLeft" activeCell="O114" sqref="O114"/>
    </sheetView>
  </sheetViews>
  <sheetFormatPr defaultColWidth="8.75" defaultRowHeight="14.25" x14ac:dyDescent="0.2"/>
  <cols>
    <col min="1" max="1" width="2.5" style="10" customWidth="1"/>
    <col min="2" max="2" width="8.75" style="7"/>
    <col min="3" max="3" width="11.125" style="7" bestFit="1" customWidth="1"/>
    <col min="4" max="4" width="8" style="46" bestFit="1" customWidth="1"/>
    <col min="5" max="5" width="8.75" style="46"/>
    <col min="6" max="6" width="8.75" style="26"/>
    <col min="7" max="7" width="8.75" style="38"/>
    <col min="8" max="8" width="8.75" style="26"/>
    <col min="9" max="9" width="5.25" style="26" bestFit="1" customWidth="1"/>
    <col min="10" max="11" width="8.5" style="22" bestFit="1" customWidth="1"/>
    <col min="12" max="12" width="5.25" style="22" bestFit="1" customWidth="1"/>
    <col min="13" max="13" width="8.5" style="22" bestFit="1" customWidth="1"/>
    <col min="14" max="14" width="12.75" style="22" bestFit="1" customWidth="1"/>
    <col min="15" max="15" width="7.125" style="22" bestFit="1" customWidth="1"/>
    <col min="16" max="16" width="12.75" style="22" bestFit="1" customWidth="1"/>
    <col min="17" max="18" width="12" style="7" customWidth="1"/>
    <col min="19" max="19" width="8.75" style="27"/>
    <col min="20" max="16384" width="8.75" style="7"/>
  </cols>
  <sheetData>
    <row r="1" spans="1:23" s="9" customFormat="1" x14ac:dyDescent="0.2">
      <c r="A1" s="150"/>
      <c r="B1" s="156" t="s">
        <v>37</v>
      </c>
      <c r="C1" s="158" t="s">
        <v>7</v>
      </c>
      <c r="D1" s="160" t="s">
        <v>8</v>
      </c>
      <c r="E1" s="160" t="s">
        <v>9</v>
      </c>
      <c r="F1" s="155" t="s">
        <v>35</v>
      </c>
      <c r="G1" s="155"/>
      <c r="H1" s="155"/>
      <c r="I1" s="155"/>
      <c r="J1" s="154" t="s">
        <v>12</v>
      </c>
      <c r="K1" s="154"/>
      <c r="L1" s="154"/>
      <c r="M1" s="154"/>
      <c r="N1" s="154"/>
      <c r="O1" s="154"/>
      <c r="P1" s="154"/>
      <c r="Q1" s="152" t="s">
        <v>32</v>
      </c>
      <c r="S1" s="148" t="s">
        <v>28</v>
      </c>
    </row>
    <row r="2" spans="1:23" s="8" customFormat="1" x14ac:dyDescent="0.2">
      <c r="A2" s="151"/>
      <c r="B2" s="157"/>
      <c r="C2" s="159"/>
      <c r="D2" s="161"/>
      <c r="E2" s="161"/>
      <c r="F2" s="23" t="s">
        <v>10</v>
      </c>
      <c r="G2" s="35" t="s">
        <v>31</v>
      </c>
      <c r="H2" s="23" t="s">
        <v>11</v>
      </c>
      <c r="I2" s="23" t="s">
        <v>36</v>
      </c>
      <c r="J2" s="19" t="s">
        <v>13</v>
      </c>
      <c r="K2" s="19" t="s">
        <v>27</v>
      </c>
      <c r="L2" s="19" t="s">
        <v>10</v>
      </c>
      <c r="M2" s="19" t="s">
        <v>14</v>
      </c>
      <c r="N2" s="19" t="s">
        <v>15</v>
      </c>
      <c r="O2" s="19" t="s">
        <v>16</v>
      </c>
      <c r="P2" s="19" t="s">
        <v>17</v>
      </c>
      <c r="Q2" s="153"/>
      <c r="R2" s="8" t="s">
        <v>34</v>
      </c>
      <c r="S2" s="149"/>
    </row>
    <row r="3" spans="1:23" s="8" customFormat="1" x14ac:dyDescent="0.2">
      <c r="A3" s="56"/>
      <c r="B3" s="11">
        <v>1</v>
      </c>
      <c r="C3" s="41">
        <v>44385</v>
      </c>
      <c r="D3" s="51">
        <v>128117</v>
      </c>
      <c r="E3" s="51" t="s">
        <v>33</v>
      </c>
      <c r="F3" s="23">
        <v>10</v>
      </c>
      <c r="G3" s="35">
        <v>101.247</v>
      </c>
      <c r="H3" s="23">
        <f>F3*G3</f>
        <v>1012.47</v>
      </c>
      <c r="I3" s="24" t="s">
        <v>91</v>
      </c>
      <c r="J3" s="20">
        <v>108.63500000000001</v>
      </c>
      <c r="K3" s="20">
        <v>101.267</v>
      </c>
      <c r="L3" s="19">
        <v>10</v>
      </c>
      <c r="M3" s="19">
        <f t="shared" ref="M3:M34" si="0">J3*L3</f>
        <v>1086.3500000000001</v>
      </c>
      <c r="N3" s="42">
        <f t="shared" ref="N3:N34" si="1">(J3-K3)/K3</f>
        <v>7.2758154186457674E-2</v>
      </c>
      <c r="O3" s="19">
        <f>(J3-K3)*L3</f>
        <v>73.680000000000092</v>
      </c>
      <c r="P3" s="42">
        <f>M3/$M$109</f>
        <v>1.2760970869840448E-2</v>
      </c>
      <c r="Q3" s="119"/>
      <c r="R3" s="107"/>
      <c r="S3" s="65"/>
      <c r="T3" s="64"/>
      <c r="U3" s="66"/>
    </row>
    <row r="4" spans="1:23" x14ac:dyDescent="0.2">
      <c r="B4" s="97">
        <v>2</v>
      </c>
      <c r="C4" s="41">
        <v>44385</v>
      </c>
      <c r="D4" s="51">
        <v>113584</v>
      </c>
      <c r="E4" s="51" t="s">
        <v>38</v>
      </c>
      <c r="F4" s="24">
        <v>10</v>
      </c>
      <c r="G4" s="36">
        <v>98.03</v>
      </c>
      <c r="H4" s="23">
        <f>F4*G4</f>
        <v>980.3</v>
      </c>
      <c r="I4" s="24" t="s">
        <v>91</v>
      </c>
      <c r="J4" s="20">
        <v>102.9</v>
      </c>
      <c r="K4" s="20">
        <v>98.05</v>
      </c>
      <c r="L4" s="20">
        <v>10</v>
      </c>
      <c r="M4" s="19">
        <f t="shared" si="0"/>
        <v>1029</v>
      </c>
      <c r="N4" s="42">
        <f t="shared" si="1"/>
        <v>4.9464558898521249E-2</v>
      </c>
      <c r="O4" s="19">
        <f>(J4-K4)*L4</f>
        <v>48.500000000000085</v>
      </c>
      <c r="P4" s="42">
        <f>M4/$M$109</f>
        <v>1.2087300616804731E-2</v>
      </c>
      <c r="Q4" s="13"/>
      <c r="S4" s="43"/>
      <c r="W4" s="46" t="s">
        <v>45</v>
      </c>
    </row>
    <row r="5" spans="1:23" s="66" customFormat="1" x14ac:dyDescent="0.2">
      <c r="A5" s="104"/>
      <c r="B5" s="122">
        <v>3</v>
      </c>
      <c r="C5" s="123">
        <v>44385</v>
      </c>
      <c r="D5" s="68">
        <v>113036</v>
      </c>
      <c r="E5" s="68" t="s">
        <v>39</v>
      </c>
      <c r="F5" s="69">
        <v>10</v>
      </c>
      <c r="G5" s="124">
        <v>100.92</v>
      </c>
      <c r="H5" s="71">
        <f>F5*G5</f>
        <v>1009.2</v>
      </c>
      <c r="I5" s="69" t="s">
        <v>91</v>
      </c>
      <c r="J5" s="69"/>
      <c r="K5" s="69">
        <v>0</v>
      </c>
      <c r="L5" s="69">
        <v>0</v>
      </c>
      <c r="M5" s="71">
        <f t="shared" si="0"/>
        <v>0</v>
      </c>
      <c r="N5" s="72" t="e">
        <f t="shared" si="1"/>
        <v>#DIV/0!</v>
      </c>
      <c r="O5" s="71">
        <v>859.5</v>
      </c>
      <c r="P5" s="72">
        <f>M5/$M$109</f>
        <v>0</v>
      </c>
      <c r="Q5" s="73"/>
      <c r="S5" s="74"/>
      <c r="U5" s="7"/>
    </row>
    <row r="6" spans="1:23" ht="14.25" customHeight="1" x14ac:dyDescent="0.2">
      <c r="B6" s="97">
        <v>4</v>
      </c>
      <c r="C6" s="41">
        <v>44385</v>
      </c>
      <c r="D6" s="98">
        <v>128132</v>
      </c>
      <c r="E6" s="51" t="s">
        <v>40</v>
      </c>
      <c r="F6" s="24">
        <v>10</v>
      </c>
      <c r="G6" s="24">
        <v>95.751000000000005</v>
      </c>
      <c r="H6" s="23">
        <f>F6*G6</f>
        <v>957.51</v>
      </c>
      <c r="I6" s="24" t="s">
        <v>91</v>
      </c>
      <c r="J6" s="20">
        <v>119.61</v>
      </c>
      <c r="K6" s="20">
        <v>95.370999999999995</v>
      </c>
      <c r="L6" s="20">
        <v>10</v>
      </c>
      <c r="M6" s="19">
        <f t="shared" si="0"/>
        <v>1196.0999999999999</v>
      </c>
      <c r="N6" s="42">
        <f t="shared" si="1"/>
        <v>0.25415482693900665</v>
      </c>
      <c r="O6" s="19">
        <f t="shared" ref="O6:O13" si="2">(J6-K6)*L6</f>
        <v>242.39000000000004</v>
      </c>
      <c r="P6" s="42">
        <f>M6/$M$109</f>
        <v>1.4050165469154653E-2</v>
      </c>
      <c r="Q6" s="13"/>
      <c r="R6" s="87"/>
      <c r="S6" s="43"/>
    </row>
    <row r="7" spans="1:23" ht="16.5" customHeight="1" x14ac:dyDescent="0.2">
      <c r="B7" s="97">
        <v>5</v>
      </c>
      <c r="C7" s="41">
        <v>44385</v>
      </c>
      <c r="D7" s="51">
        <v>128044</v>
      </c>
      <c r="E7" s="51" t="s">
        <v>41</v>
      </c>
      <c r="F7" s="24">
        <v>20</v>
      </c>
      <c r="G7" s="36">
        <v>0</v>
      </c>
      <c r="H7" s="23">
        <f>F7*G7</f>
        <v>0</v>
      </c>
      <c r="I7" s="24" t="s">
        <v>91</v>
      </c>
      <c r="J7" s="20">
        <v>110.535</v>
      </c>
      <c r="K7" s="20">
        <v>32.387999999999998</v>
      </c>
      <c r="L7" s="20">
        <v>10</v>
      </c>
      <c r="M7" s="19">
        <f t="shared" si="0"/>
        <v>1105.3499999999999</v>
      </c>
      <c r="N7" s="42">
        <f t="shared" si="1"/>
        <v>2.4128380881808074</v>
      </c>
      <c r="O7" s="19">
        <f t="shared" si="2"/>
        <v>781.46999999999991</v>
      </c>
      <c r="P7" s="42">
        <f>M7/$M$109</f>
        <v>1.2984157178605548E-2</v>
      </c>
      <c r="Q7" s="13"/>
      <c r="S7" s="43"/>
      <c r="U7" s="78"/>
      <c r="W7" s="7" t="s">
        <v>46</v>
      </c>
    </row>
    <row r="8" spans="1:23" ht="16.5" customHeight="1" x14ac:dyDescent="0.2">
      <c r="B8" s="117">
        <v>6</v>
      </c>
      <c r="C8" s="41">
        <v>44389</v>
      </c>
      <c r="D8" s="51">
        <v>113033</v>
      </c>
      <c r="E8" s="51" t="s">
        <v>96</v>
      </c>
      <c r="F8" s="24">
        <v>10</v>
      </c>
      <c r="G8" s="36"/>
      <c r="H8" s="23"/>
      <c r="I8" s="24" t="s">
        <v>91</v>
      </c>
      <c r="J8" s="20">
        <v>112.51</v>
      </c>
      <c r="K8" s="20">
        <v>102.07</v>
      </c>
      <c r="L8" s="20">
        <v>10</v>
      </c>
      <c r="M8" s="19">
        <f t="shared" si="0"/>
        <v>1125.1000000000001</v>
      </c>
      <c r="N8" s="42">
        <f t="shared" si="1"/>
        <v>0.1022827471343197</v>
      </c>
      <c r="O8" s="19">
        <f t="shared" si="2"/>
        <v>104.40000000000012</v>
      </c>
      <c r="P8" s="42">
        <f>M8/$M$109</f>
        <v>1.3216153473242958E-2</v>
      </c>
      <c r="Q8" s="13"/>
      <c r="S8" s="43"/>
    </row>
    <row r="9" spans="1:23" ht="16.5" customHeight="1" x14ac:dyDescent="0.2">
      <c r="B9" s="117">
        <v>7</v>
      </c>
      <c r="C9" s="41">
        <v>44389</v>
      </c>
      <c r="D9" s="51">
        <v>127019</v>
      </c>
      <c r="E9" s="51" t="s">
        <v>97</v>
      </c>
      <c r="F9" s="24">
        <v>10</v>
      </c>
      <c r="G9" s="36"/>
      <c r="H9" s="23"/>
      <c r="I9" s="24" t="s">
        <v>91</v>
      </c>
      <c r="J9" s="20">
        <v>108.88</v>
      </c>
      <c r="K9" s="20">
        <v>98.92</v>
      </c>
      <c r="L9" s="20">
        <v>10</v>
      </c>
      <c r="M9" s="19">
        <f t="shared" si="0"/>
        <v>1088.8</v>
      </c>
      <c r="N9" s="42">
        <f t="shared" si="1"/>
        <v>0.10068742418115642</v>
      </c>
      <c r="O9" s="19">
        <f t="shared" si="2"/>
        <v>99.599999999999937</v>
      </c>
      <c r="P9" s="42">
        <f>M9/$M$109</f>
        <v>1.2789750157023315E-2</v>
      </c>
      <c r="Q9" s="13"/>
      <c r="S9" s="43"/>
    </row>
    <row r="10" spans="1:23" ht="16.5" customHeight="1" x14ac:dyDescent="0.2">
      <c r="B10" s="117">
        <v>8</v>
      </c>
      <c r="C10" s="41">
        <v>44389</v>
      </c>
      <c r="D10" s="51">
        <v>110068</v>
      </c>
      <c r="E10" s="51" t="s">
        <v>95</v>
      </c>
      <c r="F10" s="24">
        <v>10</v>
      </c>
      <c r="G10" s="36"/>
      <c r="H10" s="23">
        <f>F10*G10</f>
        <v>0</v>
      </c>
      <c r="I10" s="24" t="s">
        <v>91</v>
      </c>
      <c r="J10" s="20">
        <v>114.88</v>
      </c>
      <c r="K10" s="20">
        <v>99.28</v>
      </c>
      <c r="L10" s="20">
        <v>10</v>
      </c>
      <c r="M10" s="19">
        <f t="shared" si="0"/>
        <v>1148.8</v>
      </c>
      <c r="N10" s="42">
        <f t="shared" si="1"/>
        <v>0.15713134568896045</v>
      </c>
      <c r="O10" s="19">
        <f t="shared" si="2"/>
        <v>155.99999999999994</v>
      </c>
      <c r="P10" s="42">
        <f>M10/$M$109</f>
        <v>1.3494549026807847E-2</v>
      </c>
      <c r="Q10" s="13"/>
      <c r="S10" s="43"/>
      <c r="U10" s="66"/>
    </row>
    <row r="11" spans="1:23" s="78" customFormat="1" x14ac:dyDescent="0.2">
      <c r="A11" s="103"/>
      <c r="B11" s="140">
        <v>9</v>
      </c>
      <c r="C11" s="141"/>
      <c r="D11" s="80">
        <v>127039</v>
      </c>
      <c r="E11" s="80" t="s">
        <v>44</v>
      </c>
      <c r="F11" s="81">
        <v>10</v>
      </c>
      <c r="G11" s="82">
        <v>0</v>
      </c>
      <c r="H11" s="83">
        <f>F11*G11</f>
        <v>0</v>
      </c>
      <c r="I11" s="81" t="s">
        <v>91</v>
      </c>
      <c r="J11" s="81"/>
      <c r="K11" s="81"/>
      <c r="L11" s="81">
        <v>0</v>
      </c>
      <c r="M11" s="83">
        <f t="shared" si="0"/>
        <v>0</v>
      </c>
      <c r="N11" s="84" t="e">
        <f t="shared" si="1"/>
        <v>#DIV/0!</v>
      </c>
      <c r="O11" s="83">
        <v>333.03</v>
      </c>
      <c r="P11" s="84">
        <f>M11/$M$109</f>
        <v>0</v>
      </c>
      <c r="Q11" s="85"/>
      <c r="S11" s="86"/>
    </row>
    <row r="12" spans="1:23" ht="14.25" customHeight="1" x14ac:dyDescent="0.2">
      <c r="B12" s="117">
        <v>10</v>
      </c>
      <c r="C12" s="41">
        <v>44389</v>
      </c>
      <c r="D12" s="51">
        <v>127003</v>
      </c>
      <c r="E12" s="51" t="s">
        <v>42</v>
      </c>
      <c r="F12" s="24">
        <v>10</v>
      </c>
      <c r="G12" s="36">
        <v>0</v>
      </c>
      <c r="H12" s="23">
        <f>F12*G12</f>
        <v>0</v>
      </c>
      <c r="I12" s="24" t="s">
        <v>91</v>
      </c>
      <c r="J12" s="20">
        <v>109.91</v>
      </c>
      <c r="K12" s="20">
        <v>102.126</v>
      </c>
      <c r="L12" s="20">
        <v>10</v>
      </c>
      <c r="M12" s="19">
        <f t="shared" si="0"/>
        <v>1099.0999999999999</v>
      </c>
      <c r="N12" s="42">
        <f t="shared" si="1"/>
        <v>7.6219571901376654E-2</v>
      </c>
      <c r="O12" s="19">
        <f t="shared" si="2"/>
        <v>77.839999999999918</v>
      </c>
      <c r="P12" s="42">
        <f>M12/$M$109</f>
        <v>1.2910740629669659E-2</v>
      </c>
      <c r="Q12" s="13"/>
      <c r="S12" s="43"/>
      <c r="U12" s="66"/>
    </row>
    <row r="13" spans="1:23" ht="16.5" customHeight="1" x14ac:dyDescent="0.35">
      <c r="B13" s="117">
        <v>11</v>
      </c>
      <c r="C13" s="41">
        <v>44389</v>
      </c>
      <c r="D13" s="51">
        <v>113569</v>
      </c>
      <c r="E13" s="51" t="s">
        <v>49</v>
      </c>
      <c r="F13" s="24">
        <v>10</v>
      </c>
      <c r="G13" s="36">
        <v>0</v>
      </c>
      <c r="H13" s="23">
        <f>F13*G13</f>
        <v>0</v>
      </c>
      <c r="I13" s="24" t="s">
        <v>91</v>
      </c>
      <c r="J13" s="20">
        <v>102.44</v>
      </c>
      <c r="K13" s="20">
        <v>98.8</v>
      </c>
      <c r="L13" s="20">
        <v>10</v>
      </c>
      <c r="M13" s="19">
        <f t="shared" si="0"/>
        <v>1024.4000000000001</v>
      </c>
      <c r="N13" s="42">
        <f t="shared" si="1"/>
        <v>3.6842105263157898E-2</v>
      </c>
      <c r="O13" s="19">
        <f t="shared" si="2"/>
        <v>36.400000000000006</v>
      </c>
      <c r="P13" s="42">
        <f>M13/$M$109</f>
        <v>1.2033266036787917E-2</v>
      </c>
      <c r="Q13" s="13"/>
      <c r="S13" s="43"/>
    </row>
    <row r="14" spans="1:23" s="66" customFormat="1" ht="14.25" customHeight="1" x14ac:dyDescent="0.2">
      <c r="A14" s="104"/>
      <c r="B14" s="117">
        <v>12</v>
      </c>
      <c r="C14" s="123"/>
      <c r="D14" s="68">
        <v>110064</v>
      </c>
      <c r="E14" s="68" t="s">
        <v>48</v>
      </c>
      <c r="F14" s="69">
        <v>10</v>
      </c>
      <c r="G14" s="70"/>
      <c r="H14" s="71"/>
      <c r="I14" s="69" t="s">
        <v>91</v>
      </c>
      <c r="J14" s="69"/>
      <c r="K14" s="69"/>
      <c r="L14" s="69"/>
      <c r="M14" s="71">
        <f t="shared" si="0"/>
        <v>0</v>
      </c>
      <c r="N14" s="72" t="e">
        <f t="shared" si="1"/>
        <v>#DIV/0!</v>
      </c>
      <c r="O14" s="71">
        <v>445.2</v>
      </c>
      <c r="P14" s="72">
        <f>M14/$M$109</f>
        <v>0</v>
      </c>
      <c r="Q14" s="73"/>
      <c r="S14" s="74"/>
      <c r="U14" s="107"/>
    </row>
    <row r="15" spans="1:23" x14ac:dyDescent="0.2">
      <c r="A15" s="103"/>
      <c r="B15" s="117">
        <v>13</v>
      </c>
      <c r="C15" s="41">
        <v>44389</v>
      </c>
      <c r="D15" s="51">
        <v>123023</v>
      </c>
      <c r="E15" s="51" t="s">
        <v>43</v>
      </c>
      <c r="F15" s="24">
        <v>10</v>
      </c>
      <c r="G15" s="36">
        <v>0</v>
      </c>
      <c r="H15" s="23">
        <f>F15*G15</f>
        <v>0</v>
      </c>
      <c r="I15" s="24" t="s">
        <v>91</v>
      </c>
      <c r="J15" s="20">
        <v>111.2</v>
      </c>
      <c r="K15" s="20">
        <v>97.131</v>
      </c>
      <c r="L15" s="20">
        <v>10</v>
      </c>
      <c r="M15" s="19">
        <f t="shared" si="0"/>
        <v>1112</v>
      </c>
      <c r="N15" s="42">
        <f t="shared" si="1"/>
        <v>0.14484562086254649</v>
      </c>
      <c r="O15" s="19">
        <f t="shared" ref="O15:O24" si="3">(J15-K15)*L15</f>
        <v>140.69000000000003</v>
      </c>
      <c r="P15" s="42">
        <f>M15/$M$109</f>
        <v>1.3062272386673334E-2</v>
      </c>
      <c r="Q15" s="13"/>
      <c r="R15" s="64"/>
      <c r="S15" s="86"/>
      <c r="T15" s="78"/>
    </row>
    <row r="16" spans="1:23" s="87" customFormat="1" x14ac:dyDescent="0.2">
      <c r="A16" s="10"/>
      <c r="B16" s="117">
        <v>14</v>
      </c>
      <c r="C16" s="96"/>
      <c r="D16" s="89">
        <v>113574</v>
      </c>
      <c r="E16" s="89" t="s">
        <v>50</v>
      </c>
      <c r="F16" s="90">
        <v>10</v>
      </c>
      <c r="G16" s="91"/>
      <c r="H16" s="92"/>
      <c r="I16" s="24" t="s">
        <v>89</v>
      </c>
      <c r="J16" s="90"/>
      <c r="K16" s="90"/>
      <c r="L16" s="90">
        <v>0</v>
      </c>
      <c r="M16" s="92">
        <f t="shared" si="0"/>
        <v>0</v>
      </c>
      <c r="N16" s="93" t="e">
        <f t="shared" si="1"/>
        <v>#DIV/0!</v>
      </c>
      <c r="O16" s="92">
        <f t="shared" si="3"/>
        <v>0</v>
      </c>
      <c r="P16" s="93">
        <f>M16/$M$109</f>
        <v>0</v>
      </c>
      <c r="Q16" s="94"/>
      <c r="R16" s="7"/>
      <c r="S16" s="43"/>
      <c r="T16" s="7"/>
    </row>
    <row r="17" spans="1:21" x14ac:dyDescent="0.2">
      <c r="A17" s="104"/>
      <c r="B17" s="117">
        <v>15</v>
      </c>
      <c r="C17" s="41">
        <v>44389</v>
      </c>
      <c r="D17" s="51">
        <v>113519</v>
      </c>
      <c r="E17" s="51" t="s">
        <v>51</v>
      </c>
      <c r="F17" s="24">
        <v>10</v>
      </c>
      <c r="G17" s="36">
        <v>0</v>
      </c>
      <c r="H17" s="23">
        <f t="shared" ref="H17:H23" si="4">F17*G17</f>
        <v>0</v>
      </c>
      <c r="I17" s="24" t="s">
        <v>91</v>
      </c>
      <c r="J17" s="20">
        <v>115.63</v>
      </c>
      <c r="K17" s="20">
        <v>114.515</v>
      </c>
      <c r="L17" s="20">
        <v>40</v>
      </c>
      <c r="M17" s="19">
        <f t="shared" si="0"/>
        <v>4625.2</v>
      </c>
      <c r="N17" s="42">
        <f t="shared" si="1"/>
        <v>9.7367157140985441E-3</v>
      </c>
      <c r="O17" s="19">
        <f t="shared" si="3"/>
        <v>44.599999999999795</v>
      </c>
      <c r="P17" s="42">
        <f>M17/$M$109</f>
        <v>5.4330595542123654E-2</v>
      </c>
      <c r="Q17" s="13"/>
      <c r="S17" s="74"/>
      <c r="T17" s="66"/>
    </row>
    <row r="18" spans="1:21" x14ac:dyDescent="0.2">
      <c r="B18" s="117">
        <v>16</v>
      </c>
      <c r="C18" s="41">
        <v>44389</v>
      </c>
      <c r="D18" s="51">
        <v>113563</v>
      </c>
      <c r="E18" s="51" t="s">
        <v>52</v>
      </c>
      <c r="F18" s="24">
        <v>10</v>
      </c>
      <c r="G18" s="36">
        <v>0</v>
      </c>
      <c r="H18" s="23">
        <f t="shared" si="4"/>
        <v>0</v>
      </c>
      <c r="I18" s="24" t="s">
        <v>91</v>
      </c>
      <c r="J18" s="20">
        <v>107.68</v>
      </c>
      <c r="K18" s="20">
        <v>108.61499999999999</v>
      </c>
      <c r="L18" s="20">
        <v>20</v>
      </c>
      <c r="M18" s="19">
        <f t="shared" si="0"/>
        <v>2153.6000000000004</v>
      </c>
      <c r="N18" s="42">
        <f t="shared" si="1"/>
        <v>-8.6083874234681047E-3</v>
      </c>
      <c r="O18" s="19">
        <f t="shared" si="3"/>
        <v>-18.699999999999761</v>
      </c>
      <c r="P18" s="42">
        <f>M18/$M$109</f>
        <v>2.529758076613282E-2</v>
      </c>
      <c r="Q18" s="13"/>
      <c r="R18" s="78"/>
      <c r="S18" s="43"/>
      <c r="U18" s="87"/>
    </row>
    <row r="19" spans="1:21" x14ac:dyDescent="0.2">
      <c r="B19" s="117">
        <v>17</v>
      </c>
      <c r="C19" s="41">
        <v>44389</v>
      </c>
      <c r="D19" s="51">
        <v>128100</v>
      </c>
      <c r="E19" s="51" t="s">
        <v>53</v>
      </c>
      <c r="F19" s="24">
        <v>10</v>
      </c>
      <c r="G19" s="36">
        <v>0</v>
      </c>
      <c r="H19" s="23">
        <f t="shared" si="4"/>
        <v>0</v>
      </c>
      <c r="I19" s="24" t="s">
        <v>91</v>
      </c>
      <c r="J19" s="20">
        <v>96.498000000000005</v>
      </c>
      <c r="K19" s="20">
        <v>90.834000000000003</v>
      </c>
      <c r="L19" s="20">
        <v>50</v>
      </c>
      <c r="M19" s="19">
        <f t="shared" si="0"/>
        <v>4824.9000000000005</v>
      </c>
      <c r="N19" s="42">
        <f t="shared" si="1"/>
        <v>6.2355505647664983E-2</v>
      </c>
      <c r="O19" s="19">
        <f t="shared" si="3"/>
        <v>283.20000000000005</v>
      </c>
      <c r="P19" s="42">
        <f>M19/$M$109</f>
        <v>5.6676401113723185E-2</v>
      </c>
      <c r="Q19" s="13"/>
      <c r="S19" s="43"/>
    </row>
    <row r="20" spans="1:21" x14ac:dyDescent="0.2">
      <c r="B20" s="117">
        <v>18</v>
      </c>
      <c r="C20" s="41">
        <v>44397</v>
      </c>
      <c r="D20" s="51">
        <v>113589</v>
      </c>
      <c r="E20" s="51" t="s">
        <v>54</v>
      </c>
      <c r="F20" s="24">
        <v>10</v>
      </c>
      <c r="G20" s="36">
        <v>0</v>
      </c>
      <c r="H20" s="23">
        <f t="shared" si="4"/>
        <v>0</v>
      </c>
      <c r="I20" s="24" t="s">
        <v>91</v>
      </c>
      <c r="J20" s="20">
        <v>98.92</v>
      </c>
      <c r="K20" s="20">
        <v>98.93</v>
      </c>
      <c r="L20" s="20">
        <v>30</v>
      </c>
      <c r="M20" s="19">
        <f t="shared" si="0"/>
        <v>2967.6</v>
      </c>
      <c r="N20" s="42">
        <f t="shared" si="1"/>
        <v>-1.0108157282932493E-4</v>
      </c>
      <c r="O20" s="19">
        <f t="shared" si="3"/>
        <v>-0.30000000000015348</v>
      </c>
      <c r="P20" s="42">
        <f>M20/$M$109</f>
        <v>3.4859352099542974E-2</v>
      </c>
      <c r="Q20" s="13"/>
      <c r="S20" s="43"/>
    </row>
    <row r="21" spans="1:21" ht="16.5" customHeight="1" x14ac:dyDescent="0.35">
      <c r="B21" s="117">
        <v>19</v>
      </c>
      <c r="C21" s="50">
        <v>44403</v>
      </c>
      <c r="D21" s="51" t="s">
        <v>55</v>
      </c>
      <c r="E21" s="100" t="s">
        <v>81</v>
      </c>
      <c r="F21" s="24">
        <v>10</v>
      </c>
      <c r="G21" s="36">
        <v>0</v>
      </c>
      <c r="H21" s="23">
        <f t="shared" si="4"/>
        <v>0</v>
      </c>
      <c r="I21" s="24" t="s">
        <v>91</v>
      </c>
      <c r="J21" s="20">
        <v>106.8</v>
      </c>
      <c r="K21" s="20">
        <v>97.37</v>
      </c>
      <c r="L21" s="20">
        <v>10</v>
      </c>
      <c r="M21" s="19">
        <f t="shared" si="0"/>
        <v>1068</v>
      </c>
      <c r="N21" s="42">
        <f t="shared" si="1"/>
        <v>9.6847078155489291E-2</v>
      </c>
      <c r="O21" s="19">
        <f t="shared" si="3"/>
        <v>94.299999999999926</v>
      </c>
      <c r="P21" s="42">
        <f>M21/$M$109</f>
        <v>1.2545419882164677E-2</v>
      </c>
      <c r="Q21" s="13"/>
      <c r="S21" s="43"/>
    </row>
    <row r="22" spans="1:21" ht="16.5" customHeight="1" x14ac:dyDescent="0.2">
      <c r="B22" s="117">
        <v>20</v>
      </c>
      <c r="C22" s="50">
        <v>44418</v>
      </c>
      <c r="D22" s="51">
        <v>113595</v>
      </c>
      <c r="E22" s="51" t="s">
        <v>59</v>
      </c>
      <c r="F22" s="24">
        <v>10</v>
      </c>
      <c r="G22" s="36">
        <v>0</v>
      </c>
      <c r="H22" s="23">
        <f t="shared" si="4"/>
        <v>0</v>
      </c>
      <c r="I22" s="24" t="s">
        <v>91</v>
      </c>
      <c r="J22" s="20">
        <v>137.13</v>
      </c>
      <c r="K22" s="20">
        <v>11.15</v>
      </c>
      <c r="L22" s="20">
        <v>10</v>
      </c>
      <c r="M22" s="19">
        <f t="shared" si="0"/>
        <v>1371.3</v>
      </c>
      <c r="N22" s="42">
        <f t="shared" si="1"/>
        <v>11.298654708520179</v>
      </c>
      <c r="O22" s="19">
        <f t="shared" si="3"/>
        <v>1259.8</v>
      </c>
      <c r="P22" s="42">
        <f>M22/$M$109</f>
        <v>1.6108178168925489E-2</v>
      </c>
      <c r="Q22" s="13"/>
      <c r="S22" s="43"/>
      <c r="U22" s="66"/>
    </row>
    <row r="23" spans="1:21" x14ac:dyDescent="0.2">
      <c r="B23" s="117">
        <v>21</v>
      </c>
      <c r="C23" s="50">
        <v>44425</v>
      </c>
      <c r="D23" s="51">
        <v>113596</v>
      </c>
      <c r="E23" s="51" t="s">
        <v>62</v>
      </c>
      <c r="F23" s="24">
        <v>10</v>
      </c>
      <c r="G23" s="36"/>
      <c r="H23" s="23">
        <f t="shared" si="4"/>
        <v>0</v>
      </c>
      <c r="I23" s="24" t="s">
        <v>91</v>
      </c>
      <c r="J23" s="20">
        <v>95.53</v>
      </c>
      <c r="K23" s="20">
        <v>97.644999999999996</v>
      </c>
      <c r="L23" s="20">
        <v>20</v>
      </c>
      <c r="M23" s="19">
        <f t="shared" si="0"/>
        <v>1910.6</v>
      </c>
      <c r="N23" s="42">
        <f t="shared" si="1"/>
        <v>-2.1660095242971938E-2</v>
      </c>
      <c r="O23" s="19">
        <f t="shared" si="3"/>
        <v>-42.299999999999898</v>
      </c>
      <c r="P23" s="42">
        <f>M23/$M$109</f>
        <v>2.2443145343505461E-2</v>
      </c>
      <c r="Q23" s="13"/>
      <c r="S23" s="43"/>
    </row>
    <row r="24" spans="1:21" s="64" customFormat="1" x14ac:dyDescent="0.2">
      <c r="A24" s="10"/>
      <c r="B24" s="117">
        <v>22</v>
      </c>
      <c r="C24" s="57">
        <v>44427</v>
      </c>
      <c r="D24" s="58">
        <v>110081</v>
      </c>
      <c r="E24" s="58" t="s">
        <v>60</v>
      </c>
      <c r="F24" s="59">
        <v>10</v>
      </c>
      <c r="G24" s="60">
        <v>100</v>
      </c>
      <c r="H24" s="23"/>
      <c r="I24" s="59" t="s">
        <v>61</v>
      </c>
      <c r="J24" s="59"/>
      <c r="K24" s="59"/>
      <c r="L24" s="59"/>
      <c r="M24" s="61">
        <f t="shared" si="0"/>
        <v>0</v>
      </c>
      <c r="N24" s="62" t="e">
        <f t="shared" si="1"/>
        <v>#DIV/0!</v>
      </c>
      <c r="O24" s="61">
        <f t="shared" si="3"/>
        <v>0</v>
      </c>
      <c r="P24" s="62">
        <f>M24/$M$109</f>
        <v>0</v>
      </c>
      <c r="Q24" s="63"/>
      <c r="R24" s="87"/>
      <c r="S24" s="43"/>
      <c r="T24" s="7"/>
      <c r="U24" s="7"/>
    </row>
    <row r="25" spans="1:21" s="66" customFormat="1" x14ac:dyDescent="0.2">
      <c r="B25" s="117">
        <v>23</v>
      </c>
      <c r="C25" s="67">
        <v>44434</v>
      </c>
      <c r="D25" s="68" t="s">
        <v>63</v>
      </c>
      <c r="E25" s="68" t="s">
        <v>64</v>
      </c>
      <c r="F25" s="69">
        <v>10</v>
      </c>
      <c r="G25" s="70">
        <v>102.7</v>
      </c>
      <c r="H25" s="71">
        <f>F25*G25</f>
        <v>1027</v>
      </c>
      <c r="I25" s="69" t="s">
        <v>91</v>
      </c>
      <c r="J25" s="69"/>
      <c r="K25" s="69"/>
      <c r="L25" s="69"/>
      <c r="M25" s="71">
        <f t="shared" si="0"/>
        <v>0</v>
      </c>
      <c r="N25" s="72" t="e">
        <f t="shared" si="1"/>
        <v>#DIV/0!</v>
      </c>
      <c r="O25" s="71">
        <v>343.5</v>
      </c>
      <c r="P25" s="72">
        <f>M25/$M$109</f>
        <v>0</v>
      </c>
      <c r="Q25" s="73"/>
      <c r="S25" s="74"/>
      <c r="U25" s="78"/>
    </row>
    <row r="26" spans="1:21" x14ac:dyDescent="0.2">
      <c r="A26" s="7"/>
      <c r="B26" s="117">
        <v>24</v>
      </c>
      <c r="C26" s="50">
        <v>44438</v>
      </c>
      <c r="D26" s="51">
        <v>123056</v>
      </c>
      <c r="E26" s="51" t="s">
        <v>75</v>
      </c>
      <c r="F26" s="24">
        <v>10</v>
      </c>
      <c r="G26" s="36">
        <v>104.477</v>
      </c>
      <c r="H26" s="23">
        <f>F26*G26</f>
        <v>1044.77</v>
      </c>
      <c r="I26" s="24" t="s">
        <v>76</v>
      </c>
      <c r="J26" s="20">
        <v>106.09</v>
      </c>
      <c r="K26" s="20">
        <v>104.497</v>
      </c>
      <c r="L26" s="20">
        <v>10</v>
      </c>
      <c r="M26" s="19">
        <f t="shared" si="0"/>
        <v>1060.9000000000001</v>
      </c>
      <c r="N26" s="42">
        <f t="shared" si="1"/>
        <v>1.5244456778663536E-2</v>
      </c>
      <c r="O26" s="19">
        <f>(J26-K26)*L26</f>
        <v>15.930000000000035</v>
      </c>
      <c r="P26" s="42">
        <f>M26/$M$109</f>
        <v>1.2462018682573508E-2</v>
      </c>
      <c r="Q26" s="13"/>
      <c r="S26" s="43"/>
    </row>
    <row r="27" spans="1:21" s="66" customFormat="1" x14ac:dyDescent="0.2">
      <c r="A27" s="78"/>
      <c r="B27" s="117">
        <v>25</v>
      </c>
      <c r="C27" s="67"/>
      <c r="D27" s="68">
        <v>110081</v>
      </c>
      <c r="E27" s="68" t="s">
        <v>60</v>
      </c>
      <c r="F27" s="69">
        <v>-10</v>
      </c>
      <c r="G27" s="70">
        <v>156.43</v>
      </c>
      <c r="H27" s="71">
        <v>0</v>
      </c>
      <c r="I27" s="69" t="s">
        <v>77</v>
      </c>
      <c r="J27" s="69"/>
      <c r="K27" s="69"/>
      <c r="L27" s="69"/>
      <c r="M27" s="71">
        <f t="shared" si="0"/>
        <v>0</v>
      </c>
      <c r="N27" s="72" t="e">
        <f t="shared" si="1"/>
        <v>#DIV/0!</v>
      </c>
      <c r="O27" s="71">
        <v>563.20000000000005</v>
      </c>
      <c r="P27" s="42">
        <f>M27/$M$109</f>
        <v>0</v>
      </c>
      <c r="Q27" s="73"/>
      <c r="R27" s="78"/>
      <c r="S27" s="86"/>
      <c r="T27" s="78"/>
      <c r="U27" s="7"/>
    </row>
    <row r="28" spans="1:21" x14ac:dyDescent="0.2">
      <c r="A28" s="7"/>
      <c r="B28" s="117">
        <v>26</v>
      </c>
      <c r="C28" s="50">
        <v>44448</v>
      </c>
      <c r="D28" s="51">
        <v>113017</v>
      </c>
      <c r="E28" s="51" t="s">
        <v>47</v>
      </c>
      <c r="F28" s="24">
        <v>10</v>
      </c>
      <c r="G28" s="36">
        <v>101.91</v>
      </c>
      <c r="H28" s="23">
        <f t="shared" ref="H28:H102" si="5">F28*G28</f>
        <v>1019.0999999999999</v>
      </c>
      <c r="I28" s="24" t="s">
        <v>76</v>
      </c>
      <c r="J28" s="20">
        <v>112.81</v>
      </c>
      <c r="K28" s="20">
        <v>127.886</v>
      </c>
      <c r="L28" s="20">
        <v>50</v>
      </c>
      <c r="M28" s="19">
        <f t="shared" si="0"/>
        <v>5640.5</v>
      </c>
      <c r="N28" s="42">
        <f t="shared" si="1"/>
        <v>-0.11788624243466833</v>
      </c>
      <c r="O28" s="19">
        <f>(J28-K28)*L28</f>
        <v>-753.79999999999973</v>
      </c>
      <c r="P28" s="42">
        <f>M28/$M$109</f>
        <v>6.6256967083660925E-2</v>
      </c>
      <c r="Q28" s="13" t="s">
        <v>78</v>
      </c>
      <c r="S28" s="43"/>
    </row>
    <row r="29" spans="1:21" s="78" customFormat="1" x14ac:dyDescent="0.2">
      <c r="A29" s="7"/>
      <c r="B29" s="117">
        <v>27</v>
      </c>
      <c r="C29" s="79">
        <v>44453</v>
      </c>
      <c r="D29" s="80">
        <v>113576</v>
      </c>
      <c r="E29" s="99" t="s">
        <v>79</v>
      </c>
      <c r="F29" s="81">
        <v>10</v>
      </c>
      <c r="G29" s="82">
        <v>96.6</v>
      </c>
      <c r="H29" s="83">
        <f t="shared" si="5"/>
        <v>966</v>
      </c>
      <c r="I29" s="81" t="s">
        <v>76</v>
      </c>
      <c r="J29" s="81"/>
      <c r="K29" s="81"/>
      <c r="L29" s="81"/>
      <c r="M29" s="83">
        <f t="shared" si="0"/>
        <v>0</v>
      </c>
      <c r="N29" s="84" t="e">
        <f t="shared" si="1"/>
        <v>#DIV/0!</v>
      </c>
      <c r="O29" s="83">
        <v>438.6</v>
      </c>
      <c r="P29" s="84">
        <f>M29/$M$109</f>
        <v>0</v>
      </c>
      <c r="Q29" s="85"/>
      <c r="R29" s="7"/>
      <c r="S29" s="43"/>
      <c r="T29" s="7"/>
      <c r="U29" s="7"/>
    </row>
    <row r="30" spans="1:21" x14ac:dyDescent="0.2">
      <c r="A30" s="7"/>
      <c r="B30" s="120">
        <v>28</v>
      </c>
      <c r="C30" s="50">
        <v>44461</v>
      </c>
      <c r="D30" s="51">
        <v>113578</v>
      </c>
      <c r="E30" s="51" t="s">
        <v>80</v>
      </c>
      <c r="F30" s="24">
        <v>10</v>
      </c>
      <c r="G30" s="36">
        <v>98.3</v>
      </c>
      <c r="H30" s="23">
        <f t="shared" si="5"/>
        <v>983</v>
      </c>
      <c r="I30" s="24" t="s">
        <v>76</v>
      </c>
      <c r="J30" s="20">
        <v>105.45</v>
      </c>
      <c r="K30" s="20">
        <v>97.72</v>
      </c>
      <c r="L30" s="20">
        <v>10</v>
      </c>
      <c r="M30" s="19">
        <f t="shared" si="0"/>
        <v>1054.5</v>
      </c>
      <c r="N30" s="42">
        <f t="shared" si="1"/>
        <v>7.9103561195251776E-2</v>
      </c>
      <c r="O30" s="19">
        <f>(J30-K30)*L30</f>
        <v>77.30000000000004</v>
      </c>
      <c r="P30" s="42">
        <f>M30/$M$109</f>
        <v>1.2386840136463158E-2</v>
      </c>
      <c r="Q30" s="13"/>
      <c r="S30" s="43"/>
    </row>
    <row r="31" spans="1:21" s="107" customFormat="1" x14ac:dyDescent="0.2">
      <c r="B31" s="117">
        <v>29</v>
      </c>
      <c r="C31" s="50">
        <v>44466</v>
      </c>
      <c r="D31" s="51">
        <v>127016</v>
      </c>
      <c r="E31" s="51" t="s">
        <v>74</v>
      </c>
      <c r="F31" s="24">
        <v>10</v>
      </c>
      <c r="G31" s="36">
        <v>102.20099999999999</v>
      </c>
      <c r="H31" s="23">
        <f t="shared" si="5"/>
        <v>1022.01</v>
      </c>
      <c r="I31" s="24" t="s">
        <v>76</v>
      </c>
      <c r="J31" s="20">
        <v>111.887</v>
      </c>
      <c r="K31" s="20">
        <v>101.621</v>
      </c>
      <c r="L31" s="20">
        <v>10</v>
      </c>
      <c r="M31" s="19">
        <f t="shared" si="0"/>
        <v>1118.8699999999999</v>
      </c>
      <c r="N31" s="42">
        <f t="shared" si="1"/>
        <v>0.10102242646697046</v>
      </c>
      <c r="O31" s="19">
        <f>(J31-K31)*L31</f>
        <v>102.66000000000005</v>
      </c>
      <c r="P31" s="42">
        <f>M31/$M$109</f>
        <v>1.3142971857263663E-2</v>
      </c>
      <c r="Q31" s="13"/>
      <c r="R31" s="7"/>
      <c r="S31" s="115"/>
      <c r="U31" s="7"/>
    </row>
    <row r="32" spans="1:21" s="87" customFormat="1" x14ac:dyDescent="0.2">
      <c r="B32" s="117">
        <v>30</v>
      </c>
      <c r="C32" s="88">
        <v>44482</v>
      </c>
      <c r="D32" s="89">
        <v>127007</v>
      </c>
      <c r="E32" s="89" t="s">
        <v>82</v>
      </c>
      <c r="F32" s="90">
        <v>10</v>
      </c>
      <c r="G32" s="91">
        <v>102.511</v>
      </c>
      <c r="H32" s="92">
        <f t="shared" si="5"/>
        <v>1025.1099999999999</v>
      </c>
      <c r="I32" s="90" t="s">
        <v>76</v>
      </c>
      <c r="J32" s="90"/>
      <c r="K32" s="90"/>
      <c r="L32" s="90">
        <v>0</v>
      </c>
      <c r="M32" s="92">
        <f t="shared" si="0"/>
        <v>0</v>
      </c>
      <c r="N32" s="93" t="e">
        <f t="shared" si="1"/>
        <v>#DIV/0!</v>
      </c>
      <c r="O32" s="92">
        <v>0</v>
      </c>
      <c r="P32" s="93">
        <f>M32/$M$109</f>
        <v>0</v>
      </c>
      <c r="Q32" s="94"/>
      <c r="R32" s="7"/>
      <c r="S32" s="95"/>
    </row>
    <row r="33" spans="1:21" x14ac:dyDescent="0.2">
      <c r="A33" s="8"/>
      <c r="B33" s="117">
        <v>31</v>
      </c>
      <c r="C33" s="50">
        <v>44487</v>
      </c>
      <c r="D33" s="51">
        <v>128062</v>
      </c>
      <c r="E33" s="51" t="s">
        <v>83</v>
      </c>
      <c r="F33" s="24">
        <v>10</v>
      </c>
      <c r="G33" s="36">
        <v>89.132999999999996</v>
      </c>
      <c r="H33" s="23">
        <f t="shared" si="5"/>
        <v>891.32999999999993</v>
      </c>
      <c r="I33" s="24" t="s">
        <v>76</v>
      </c>
      <c r="J33" s="20">
        <v>99.084999999999994</v>
      </c>
      <c r="K33" s="20">
        <v>93.847999999999999</v>
      </c>
      <c r="L33" s="20">
        <v>30</v>
      </c>
      <c r="M33" s="19">
        <f t="shared" si="0"/>
        <v>2972.5499999999997</v>
      </c>
      <c r="N33" s="42">
        <f t="shared" si="1"/>
        <v>5.5803000596709521E-2</v>
      </c>
      <c r="O33" s="19">
        <f>(J33-K33)*L33</f>
        <v>157.10999999999984</v>
      </c>
      <c r="P33" s="42">
        <f>M33/$M$109</f>
        <v>3.4917498006300195E-2</v>
      </c>
      <c r="Q33" s="13"/>
      <c r="R33" s="8"/>
      <c r="S33" s="39"/>
      <c r="T33" s="8"/>
      <c r="U33" s="8"/>
    </row>
    <row r="34" spans="1:21" s="78" customFormat="1" x14ac:dyDescent="0.2">
      <c r="A34" s="7"/>
      <c r="B34" s="117">
        <v>32</v>
      </c>
      <c r="C34" s="79">
        <v>44495</v>
      </c>
      <c r="D34" s="80">
        <v>113576</v>
      </c>
      <c r="E34" s="99" t="s">
        <v>79</v>
      </c>
      <c r="F34" s="81">
        <v>-10</v>
      </c>
      <c r="G34" s="82">
        <v>140.5</v>
      </c>
      <c r="H34" s="83">
        <f t="shared" si="5"/>
        <v>-1405</v>
      </c>
      <c r="I34" s="81" t="s">
        <v>77</v>
      </c>
      <c r="J34" s="81"/>
      <c r="K34" s="81"/>
      <c r="L34" s="81"/>
      <c r="M34" s="83">
        <f t="shared" si="0"/>
        <v>0</v>
      </c>
      <c r="N34" s="84" t="e">
        <f t="shared" si="1"/>
        <v>#DIV/0!</v>
      </c>
      <c r="O34" s="83">
        <f>(J34-K34)*L34</f>
        <v>0</v>
      </c>
      <c r="P34" s="84">
        <f>M34/$M$109</f>
        <v>0</v>
      </c>
      <c r="Q34" s="85"/>
      <c r="R34" s="7"/>
      <c r="S34" s="43"/>
      <c r="T34" s="7"/>
      <c r="U34" s="7"/>
    </row>
    <row r="35" spans="1:21" x14ac:dyDescent="0.2">
      <c r="A35" s="7"/>
      <c r="B35" s="117">
        <v>33</v>
      </c>
      <c r="C35" s="50">
        <v>44487</v>
      </c>
      <c r="D35" s="51">
        <v>110072</v>
      </c>
      <c r="E35" s="51" t="s">
        <v>84</v>
      </c>
      <c r="F35" s="24">
        <v>10</v>
      </c>
      <c r="G35" s="36">
        <v>99.03</v>
      </c>
      <c r="H35" s="23">
        <f t="shared" si="5"/>
        <v>990.3</v>
      </c>
      <c r="I35" s="24" t="s">
        <v>76</v>
      </c>
      <c r="J35" s="20">
        <v>94.23</v>
      </c>
      <c r="K35" s="20">
        <v>98.317999999999998</v>
      </c>
      <c r="L35" s="20">
        <v>40</v>
      </c>
      <c r="M35" s="19">
        <f t="shared" ref="M35:M60" si="6">J35*L35</f>
        <v>3769.2000000000003</v>
      </c>
      <c r="N35" s="42">
        <f t="shared" ref="N35:N60" si="7">(J35-K35)/K35</f>
        <v>-4.1579364917919345E-2</v>
      </c>
      <c r="O35" s="19">
        <f>(J35-K35)*L35</f>
        <v>-163.51999999999975</v>
      </c>
      <c r="P35" s="42">
        <f>M35/$M$109</f>
        <v>4.4275464999864331E-2</v>
      </c>
      <c r="Q35" s="13"/>
      <c r="S35" s="43"/>
    </row>
    <row r="36" spans="1:21" x14ac:dyDescent="0.2">
      <c r="A36" s="7"/>
      <c r="B36" s="117">
        <v>34</v>
      </c>
      <c r="C36" s="110"/>
      <c r="D36" s="109">
        <v>127047</v>
      </c>
      <c r="E36" s="109" t="s">
        <v>85</v>
      </c>
      <c r="F36" s="110">
        <v>10</v>
      </c>
      <c r="G36" s="111"/>
      <c r="H36" s="112">
        <f t="shared" si="5"/>
        <v>0</v>
      </c>
      <c r="I36" s="110" t="s">
        <v>61</v>
      </c>
      <c r="J36" s="110"/>
      <c r="K36" s="110"/>
      <c r="L36" s="110"/>
      <c r="M36" s="112">
        <f t="shared" si="6"/>
        <v>0</v>
      </c>
      <c r="N36" s="113" t="e">
        <f t="shared" si="7"/>
        <v>#DIV/0!</v>
      </c>
      <c r="O36" s="112"/>
      <c r="P36" s="42">
        <f>M36/$M$109</f>
        <v>0</v>
      </c>
      <c r="Q36" s="114"/>
      <c r="R36" s="87"/>
      <c r="S36" s="43"/>
      <c r="U36" s="107"/>
    </row>
    <row r="37" spans="1:21" s="87" customFormat="1" x14ac:dyDescent="0.2">
      <c r="B37" s="117">
        <v>35</v>
      </c>
      <c r="C37" s="88">
        <v>44509</v>
      </c>
      <c r="D37" s="89">
        <v>113574</v>
      </c>
      <c r="E37" s="89" t="s">
        <v>50</v>
      </c>
      <c r="F37" s="90">
        <v>-10</v>
      </c>
      <c r="G37" s="91">
        <v>120.8</v>
      </c>
      <c r="H37" s="92">
        <f t="shared" si="5"/>
        <v>-1208</v>
      </c>
      <c r="I37" s="90" t="s">
        <v>77</v>
      </c>
      <c r="J37" s="90"/>
      <c r="K37" s="90"/>
      <c r="L37" s="90"/>
      <c r="M37" s="92">
        <f t="shared" si="6"/>
        <v>0</v>
      </c>
      <c r="N37" s="93" t="e">
        <f t="shared" si="7"/>
        <v>#DIV/0!</v>
      </c>
      <c r="O37" s="92">
        <v>210.48</v>
      </c>
      <c r="P37" s="42">
        <f>M37/$M$109</f>
        <v>0</v>
      </c>
      <c r="Q37" s="94" t="s">
        <v>87</v>
      </c>
      <c r="R37" s="7"/>
      <c r="S37" s="95"/>
      <c r="U37" s="7"/>
    </row>
    <row r="38" spans="1:21" x14ac:dyDescent="0.2">
      <c r="A38" s="7"/>
      <c r="B38" s="117">
        <v>36</v>
      </c>
      <c r="C38" s="50">
        <v>44536</v>
      </c>
      <c r="D38" s="51">
        <v>110072</v>
      </c>
      <c r="E38" s="51" t="s">
        <v>84</v>
      </c>
      <c r="F38" s="24">
        <v>10</v>
      </c>
      <c r="G38" s="36">
        <v>98.98</v>
      </c>
      <c r="H38" s="23">
        <f t="shared" si="5"/>
        <v>989.80000000000007</v>
      </c>
      <c r="I38" s="24" t="s">
        <v>76</v>
      </c>
      <c r="J38" s="20"/>
      <c r="K38" s="20"/>
      <c r="L38" s="20"/>
      <c r="M38" s="19">
        <f t="shared" si="6"/>
        <v>0</v>
      </c>
      <c r="N38" s="42" t="e">
        <f t="shared" si="7"/>
        <v>#DIV/0!</v>
      </c>
      <c r="O38" s="19">
        <f>(J38-K38)*L38</f>
        <v>0</v>
      </c>
      <c r="P38" s="42">
        <f>M38/$M$109</f>
        <v>0</v>
      </c>
      <c r="Q38" s="94" t="s">
        <v>88</v>
      </c>
      <c r="R38" s="107"/>
      <c r="S38" s="43"/>
    </row>
    <row r="39" spans="1:21" s="107" customFormat="1" x14ac:dyDescent="0.2">
      <c r="B39" s="117">
        <v>37</v>
      </c>
      <c r="C39" s="108">
        <v>44539</v>
      </c>
      <c r="D39" s="109">
        <v>127047</v>
      </c>
      <c r="E39" s="109" t="s">
        <v>85</v>
      </c>
      <c r="F39" s="110">
        <v>-10</v>
      </c>
      <c r="G39" s="111"/>
      <c r="H39" s="112">
        <f t="shared" si="5"/>
        <v>0</v>
      </c>
      <c r="I39" s="110" t="s">
        <v>77</v>
      </c>
      <c r="J39" s="110"/>
      <c r="K39" s="110"/>
      <c r="L39" s="110"/>
      <c r="M39" s="112">
        <f t="shared" si="6"/>
        <v>0</v>
      </c>
      <c r="N39" s="113" t="e">
        <f t="shared" si="7"/>
        <v>#DIV/0!</v>
      </c>
      <c r="O39" s="112">
        <v>380.91</v>
      </c>
      <c r="P39" s="42">
        <f>M39/$M$109</f>
        <v>0</v>
      </c>
      <c r="Q39" s="114"/>
      <c r="R39" s="7"/>
      <c r="S39" s="115"/>
      <c r="U39" s="87"/>
    </row>
    <row r="40" spans="1:21" x14ac:dyDescent="0.2">
      <c r="A40" s="7"/>
      <c r="B40" s="117">
        <v>38</v>
      </c>
      <c r="C40" s="50">
        <v>44544</v>
      </c>
      <c r="D40" s="51">
        <v>113036</v>
      </c>
      <c r="E40" s="51" t="s">
        <v>39</v>
      </c>
      <c r="F40" s="24">
        <v>10</v>
      </c>
      <c r="G40" s="36">
        <v>107.89</v>
      </c>
      <c r="H40" s="23">
        <f t="shared" si="5"/>
        <v>1078.9000000000001</v>
      </c>
      <c r="I40" s="24" t="s">
        <v>91</v>
      </c>
      <c r="J40" s="20"/>
      <c r="K40" s="20"/>
      <c r="L40" s="20"/>
      <c r="M40" s="19">
        <f t="shared" si="6"/>
        <v>0</v>
      </c>
      <c r="N40" s="42" t="e">
        <f t="shared" si="7"/>
        <v>#DIV/0!</v>
      </c>
      <c r="O40" s="19">
        <f>(J40-K40)*L40</f>
        <v>0</v>
      </c>
      <c r="P40" s="42">
        <f>M40/$M$109</f>
        <v>0</v>
      </c>
      <c r="Q40" s="13"/>
      <c r="S40" s="43"/>
    </row>
    <row r="41" spans="1:21" ht="14.25" customHeight="1" x14ac:dyDescent="0.2">
      <c r="A41" s="7"/>
      <c r="B41" s="117">
        <v>39</v>
      </c>
      <c r="C41" s="50">
        <v>44550</v>
      </c>
      <c r="D41" s="51">
        <v>128062</v>
      </c>
      <c r="E41" s="51" t="s">
        <v>83</v>
      </c>
      <c r="F41" s="24">
        <v>10</v>
      </c>
      <c r="G41" s="36">
        <v>94.59</v>
      </c>
      <c r="H41" s="23">
        <f t="shared" si="5"/>
        <v>945.90000000000009</v>
      </c>
      <c r="I41" s="24" t="s">
        <v>91</v>
      </c>
      <c r="J41" s="20"/>
      <c r="K41" s="20"/>
      <c r="L41" s="20"/>
      <c r="M41" s="19">
        <f t="shared" si="6"/>
        <v>0</v>
      </c>
      <c r="N41" s="42" t="e">
        <f t="shared" si="7"/>
        <v>#DIV/0!</v>
      </c>
      <c r="O41" s="19">
        <f>(J41-K41)*L41</f>
        <v>0</v>
      </c>
      <c r="P41" s="42">
        <f>M41/$M$109</f>
        <v>0</v>
      </c>
      <c r="Q41" s="13"/>
      <c r="R41" s="87"/>
      <c r="S41" s="43"/>
    </row>
    <row r="42" spans="1:21" s="87" customFormat="1" x14ac:dyDescent="0.2">
      <c r="B42" s="117">
        <v>40</v>
      </c>
      <c r="C42" s="88">
        <v>44557</v>
      </c>
      <c r="D42" s="89">
        <v>127007</v>
      </c>
      <c r="E42" s="89" t="s">
        <v>82</v>
      </c>
      <c r="F42" s="90">
        <v>10</v>
      </c>
      <c r="G42" s="91">
        <v>149.65100000000001</v>
      </c>
      <c r="H42" s="92">
        <f t="shared" si="5"/>
        <v>1496.5100000000002</v>
      </c>
      <c r="I42" s="90" t="s">
        <v>89</v>
      </c>
      <c r="J42" s="90"/>
      <c r="K42" s="90"/>
      <c r="L42" s="90"/>
      <c r="M42" s="92">
        <f t="shared" si="6"/>
        <v>0</v>
      </c>
      <c r="N42" s="93" t="e">
        <f t="shared" si="7"/>
        <v>#DIV/0!</v>
      </c>
      <c r="O42" s="92">
        <v>471</v>
      </c>
      <c r="P42" s="42">
        <f>M42/$M$109</f>
        <v>0</v>
      </c>
      <c r="Q42" s="94"/>
      <c r="R42" s="7"/>
      <c r="S42" s="95"/>
      <c r="U42" s="7"/>
    </row>
    <row r="43" spans="1:21" x14ac:dyDescent="0.2">
      <c r="A43" s="7"/>
      <c r="B43" s="117">
        <v>41</v>
      </c>
      <c r="C43" s="50">
        <v>44561</v>
      </c>
      <c r="D43" s="12">
        <v>128100</v>
      </c>
      <c r="E43" s="118" t="s">
        <v>92</v>
      </c>
      <c r="F43" s="24">
        <v>10</v>
      </c>
      <c r="G43" s="36">
        <v>109.17</v>
      </c>
      <c r="H43" s="23">
        <f t="shared" si="5"/>
        <v>1091.7</v>
      </c>
      <c r="I43" s="24" t="s">
        <v>91</v>
      </c>
      <c r="J43" s="20"/>
      <c r="K43" s="20"/>
      <c r="L43" s="20"/>
      <c r="M43" s="19">
        <f t="shared" si="6"/>
        <v>0</v>
      </c>
      <c r="N43" s="42" t="e">
        <f t="shared" si="7"/>
        <v>#DIV/0!</v>
      </c>
      <c r="O43" s="19">
        <f t="shared" ref="O43:O60" si="8">(J43-K43)*L43</f>
        <v>0</v>
      </c>
      <c r="P43" s="42">
        <f>M43/$M$109</f>
        <v>0</v>
      </c>
      <c r="Q43" s="13"/>
      <c r="S43" s="43"/>
    </row>
    <row r="44" spans="1:21" x14ac:dyDescent="0.2">
      <c r="A44" s="7"/>
      <c r="B44" s="117">
        <v>42</v>
      </c>
      <c r="C44" s="50">
        <v>44581</v>
      </c>
      <c r="D44" s="51">
        <v>113595</v>
      </c>
      <c r="E44" s="51" t="s">
        <v>59</v>
      </c>
      <c r="F44" s="24">
        <v>10</v>
      </c>
      <c r="G44" s="36">
        <v>106.51</v>
      </c>
      <c r="H44" s="23">
        <f t="shared" si="5"/>
        <v>1065.1000000000001</v>
      </c>
      <c r="I44" s="24" t="s">
        <v>91</v>
      </c>
      <c r="J44" s="20"/>
      <c r="K44" s="20"/>
      <c r="L44" s="20"/>
      <c r="M44" s="19">
        <f t="shared" si="6"/>
        <v>0</v>
      </c>
      <c r="N44" s="42" t="e">
        <f t="shared" si="7"/>
        <v>#DIV/0!</v>
      </c>
      <c r="O44" s="19">
        <f t="shared" si="8"/>
        <v>0</v>
      </c>
      <c r="P44" s="42">
        <f>M44/$M$109</f>
        <v>0</v>
      </c>
      <c r="Q44" s="13"/>
      <c r="S44" s="43"/>
    </row>
    <row r="45" spans="1:21" x14ac:dyDescent="0.2">
      <c r="A45" s="7"/>
      <c r="B45" s="117">
        <v>43</v>
      </c>
      <c r="C45" s="50">
        <v>44582</v>
      </c>
      <c r="D45" s="51">
        <v>113596</v>
      </c>
      <c r="E45" s="51" t="s">
        <v>62</v>
      </c>
      <c r="F45" s="24">
        <v>10</v>
      </c>
      <c r="G45" s="36">
        <v>102.83</v>
      </c>
      <c r="H45" s="23">
        <f t="shared" si="5"/>
        <v>1028.3</v>
      </c>
      <c r="I45" s="24" t="s">
        <v>91</v>
      </c>
      <c r="J45" s="20"/>
      <c r="K45" s="20"/>
      <c r="L45" s="20"/>
      <c r="M45" s="19">
        <f t="shared" si="6"/>
        <v>0</v>
      </c>
      <c r="N45" s="42" t="e">
        <f t="shared" si="7"/>
        <v>#DIV/0!</v>
      </c>
      <c r="O45" s="19">
        <f t="shared" si="8"/>
        <v>0</v>
      </c>
      <c r="P45" s="42">
        <f>M45/$M$109</f>
        <v>0</v>
      </c>
      <c r="Q45" s="13"/>
      <c r="S45" s="43"/>
    </row>
    <row r="46" spans="1:21" x14ac:dyDescent="0.2">
      <c r="A46" s="7"/>
      <c r="B46" s="117">
        <v>44</v>
      </c>
      <c r="C46" s="50">
        <v>44541</v>
      </c>
      <c r="D46" s="51">
        <v>128076</v>
      </c>
      <c r="E46" s="50" t="s">
        <v>93</v>
      </c>
      <c r="F46" s="24">
        <v>40</v>
      </c>
      <c r="G46" s="36">
        <v>147.58199999999999</v>
      </c>
      <c r="H46" s="23">
        <f t="shared" si="5"/>
        <v>5903.28</v>
      </c>
      <c r="I46" s="24" t="s">
        <v>91</v>
      </c>
      <c r="J46" s="20">
        <v>117</v>
      </c>
      <c r="K46" s="20">
        <v>135.96700000000001</v>
      </c>
      <c r="L46" s="20">
        <v>70</v>
      </c>
      <c r="M46" s="19">
        <f t="shared" si="6"/>
        <v>8190</v>
      </c>
      <c r="N46" s="42">
        <f t="shared" si="7"/>
        <v>-0.13949708385122869</v>
      </c>
      <c r="O46" s="19">
        <f t="shared" si="8"/>
        <v>-1327.690000000001</v>
      </c>
      <c r="P46" s="42">
        <f>M46/$M$109</f>
        <v>9.6205045725588675E-2</v>
      </c>
      <c r="Q46" s="13"/>
      <c r="S46" s="43"/>
    </row>
    <row r="47" spans="1:21" x14ac:dyDescent="0.2">
      <c r="A47" s="7"/>
      <c r="B47" s="117">
        <v>45</v>
      </c>
      <c r="C47" s="50">
        <v>44541</v>
      </c>
      <c r="D47" s="12">
        <v>128138</v>
      </c>
      <c r="E47" s="116" t="s">
        <v>90</v>
      </c>
      <c r="F47" s="24">
        <v>10</v>
      </c>
      <c r="G47" s="36">
        <v>118.562</v>
      </c>
      <c r="H47" s="23">
        <f t="shared" si="5"/>
        <v>1185.6199999999999</v>
      </c>
      <c r="I47" s="24" t="s">
        <v>91</v>
      </c>
      <c r="J47" s="20">
        <v>111.979</v>
      </c>
      <c r="K47" s="20">
        <v>115.91</v>
      </c>
      <c r="L47" s="20">
        <v>20</v>
      </c>
      <c r="M47" s="19">
        <f t="shared" si="6"/>
        <v>2239.58</v>
      </c>
      <c r="N47" s="42">
        <f t="shared" si="7"/>
        <v>-3.3914243809852453E-2</v>
      </c>
      <c r="O47" s="19">
        <f t="shared" si="8"/>
        <v>-78.619999999999948</v>
      </c>
      <c r="P47" s="42">
        <f>M47/$M$109</f>
        <v>2.6307557546534053E-2</v>
      </c>
      <c r="Q47" s="13"/>
      <c r="S47" s="43"/>
    </row>
    <row r="48" spans="1:21" x14ac:dyDescent="0.2">
      <c r="A48" s="7"/>
      <c r="B48" s="117">
        <v>46</v>
      </c>
      <c r="C48" s="50">
        <v>44582</v>
      </c>
      <c r="D48" s="51">
        <v>113017</v>
      </c>
      <c r="E48" s="51" t="s">
        <v>47</v>
      </c>
      <c r="F48" s="24">
        <v>20</v>
      </c>
      <c r="G48" s="36">
        <v>152.79</v>
      </c>
      <c r="H48" s="23">
        <f t="shared" si="5"/>
        <v>3055.7999999999997</v>
      </c>
      <c r="I48" s="24" t="s">
        <v>91</v>
      </c>
      <c r="J48" s="20"/>
      <c r="K48" s="20"/>
      <c r="L48" s="20"/>
      <c r="M48" s="19">
        <f t="shared" si="6"/>
        <v>0</v>
      </c>
      <c r="N48" s="42" t="e">
        <f t="shared" si="7"/>
        <v>#DIV/0!</v>
      </c>
      <c r="O48" s="19">
        <f t="shared" si="8"/>
        <v>0</v>
      </c>
      <c r="P48" s="42">
        <f>M48/$M$109</f>
        <v>0</v>
      </c>
      <c r="Q48" s="13"/>
      <c r="S48" s="43"/>
    </row>
    <row r="49" spans="1:19" x14ac:dyDescent="0.2">
      <c r="A49" s="7"/>
      <c r="B49" s="117">
        <v>47</v>
      </c>
      <c r="C49" s="50">
        <v>44582</v>
      </c>
      <c r="D49" s="51">
        <v>113601</v>
      </c>
      <c r="E49" s="121" t="s">
        <v>99</v>
      </c>
      <c r="F49" s="24">
        <v>30</v>
      </c>
      <c r="G49" s="36">
        <v>143.19999999999999</v>
      </c>
      <c r="H49" s="23">
        <f t="shared" si="5"/>
        <v>4296</v>
      </c>
      <c r="I49" s="24" t="s">
        <v>91</v>
      </c>
      <c r="J49" s="20">
        <v>115</v>
      </c>
      <c r="K49" s="20">
        <v>114.46</v>
      </c>
      <c r="L49" s="20">
        <v>10</v>
      </c>
      <c r="M49" s="19">
        <f t="shared" si="6"/>
        <v>1150</v>
      </c>
      <c r="N49" s="42">
        <f t="shared" si="7"/>
        <v>4.7178053468461146E-3</v>
      </c>
      <c r="O49" s="19">
        <f t="shared" si="8"/>
        <v>5.4000000000000625</v>
      </c>
      <c r="P49" s="42">
        <f>M49/$M$109</f>
        <v>1.3508645004203538E-2</v>
      </c>
      <c r="Q49" s="13"/>
      <c r="S49" s="43"/>
    </row>
    <row r="50" spans="1:19" x14ac:dyDescent="0.2">
      <c r="A50" s="7"/>
      <c r="B50" s="117">
        <v>48</v>
      </c>
      <c r="C50" s="50">
        <v>44585</v>
      </c>
      <c r="D50" s="51">
        <v>128044</v>
      </c>
      <c r="E50" s="51" t="s">
        <v>41</v>
      </c>
      <c r="F50" s="24">
        <v>-10</v>
      </c>
      <c r="G50" s="36">
        <v>160.31200000000001</v>
      </c>
      <c r="H50" s="23">
        <f t="shared" si="5"/>
        <v>-1603.1200000000001</v>
      </c>
      <c r="I50" s="24" t="s">
        <v>103</v>
      </c>
      <c r="J50" s="20"/>
      <c r="K50" s="20"/>
      <c r="L50" s="20"/>
      <c r="M50" s="19">
        <f t="shared" si="6"/>
        <v>0</v>
      </c>
      <c r="N50" s="42" t="e">
        <f t="shared" si="7"/>
        <v>#DIV/0!</v>
      </c>
      <c r="O50" s="19">
        <f t="shared" si="8"/>
        <v>0</v>
      </c>
      <c r="P50" s="42">
        <f>M50/$M$109</f>
        <v>0</v>
      </c>
      <c r="Q50" s="13"/>
      <c r="S50" s="43"/>
    </row>
    <row r="51" spans="1:19" x14ac:dyDescent="0.2">
      <c r="A51" s="7"/>
      <c r="B51" s="117">
        <v>49</v>
      </c>
      <c r="C51" s="50">
        <v>44603</v>
      </c>
      <c r="D51" s="51">
        <v>113596</v>
      </c>
      <c r="E51" s="51" t="s">
        <v>62</v>
      </c>
      <c r="F51" s="24">
        <v>10</v>
      </c>
      <c r="G51" s="36">
        <v>102.83</v>
      </c>
      <c r="H51" s="23">
        <f t="shared" si="5"/>
        <v>1028.3</v>
      </c>
      <c r="I51" s="24" t="s">
        <v>91</v>
      </c>
      <c r="J51" s="20"/>
      <c r="K51" s="20"/>
      <c r="L51" s="20"/>
      <c r="M51" s="19">
        <f t="shared" si="6"/>
        <v>0</v>
      </c>
      <c r="N51" s="42" t="e">
        <f t="shared" si="7"/>
        <v>#DIV/0!</v>
      </c>
      <c r="O51" s="19">
        <f t="shared" si="8"/>
        <v>0</v>
      </c>
      <c r="P51" s="42">
        <f>M51/$M$109</f>
        <v>0</v>
      </c>
      <c r="Q51" s="13"/>
      <c r="S51" s="43"/>
    </row>
    <row r="52" spans="1:19" s="78" customFormat="1" x14ac:dyDescent="0.2">
      <c r="B52" s="140">
        <v>50</v>
      </c>
      <c r="C52" s="79">
        <v>44608</v>
      </c>
      <c r="D52" s="80">
        <v>113036</v>
      </c>
      <c r="E52" s="80" t="s">
        <v>39</v>
      </c>
      <c r="F52" s="81">
        <v>-10</v>
      </c>
      <c r="G52" s="82">
        <v>140.11000000000001</v>
      </c>
      <c r="H52" s="83">
        <f t="shared" si="5"/>
        <v>-1401.1000000000001</v>
      </c>
      <c r="I52" s="81" t="s">
        <v>89</v>
      </c>
      <c r="J52" s="81"/>
      <c r="K52" s="81"/>
      <c r="L52" s="81"/>
      <c r="M52" s="83">
        <f t="shared" si="6"/>
        <v>0</v>
      </c>
      <c r="N52" s="84" t="e">
        <f t="shared" si="7"/>
        <v>#DIV/0!</v>
      </c>
      <c r="O52" s="83">
        <f t="shared" si="8"/>
        <v>0</v>
      </c>
      <c r="P52" s="84">
        <f>M52/$M$109</f>
        <v>0</v>
      </c>
      <c r="Q52" s="85"/>
      <c r="S52" s="86"/>
    </row>
    <row r="53" spans="1:19" s="142" customFormat="1" x14ac:dyDescent="0.2">
      <c r="B53" s="140">
        <v>51</v>
      </c>
      <c r="C53" s="79">
        <v>44610</v>
      </c>
      <c r="D53" s="143">
        <v>113036</v>
      </c>
      <c r="E53" s="143" t="s">
        <v>39</v>
      </c>
      <c r="F53" s="144">
        <v>-10</v>
      </c>
      <c r="G53" s="145">
        <v>154.72999999999999</v>
      </c>
      <c r="H53" s="146">
        <f t="shared" si="5"/>
        <v>-1547.3</v>
      </c>
      <c r="I53" s="81" t="s">
        <v>89</v>
      </c>
      <c r="J53" s="144"/>
      <c r="K53" s="144"/>
      <c r="L53" s="144"/>
      <c r="M53" s="83">
        <f t="shared" si="6"/>
        <v>0</v>
      </c>
      <c r="N53" s="84" t="e">
        <f t="shared" si="7"/>
        <v>#DIV/0!</v>
      </c>
      <c r="O53" s="83">
        <f t="shared" si="8"/>
        <v>0</v>
      </c>
      <c r="P53" s="84">
        <f>M53/$M$109</f>
        <v>0</v>
      </c>
      <c r="Q53" s="147"/>
      <c r="S53" s="139"/>
    </row>
    <row r="54" spans="1:19" s="78" customFormat="1" x14ac:dyDescent="0.2">
      <c r="B54" s="140">
        <v>52</v>
      </c>
      <c r="C54" s="79">
        <v>44613</v>
      </c>
      <c r="D54" s="80">
        <v>110064</v>
      </c>
      <c r="E54" s="80" t="s">
        <v>48</v>
      </c>
      <c r="F54" s="81">
        <v>-10</v>
      </c>
      <c r="G54" s="82">
        <v>140.94999999999999</v>
      </c>
      <c r="H54" s="83">
        <f t="shared" si="5"/>
        <v>-1409.5</v>
      </c>
      <c r="I54" s="81" t="s">
        <v>89</v>
      </c>
      <c r="J54" s="81"/>
      <c r="K54" s="81"/>
      <c r="L54" s="81"/>
      <c r="M54" s="83">
        <f t="shared" si="6"/>
        <v>0</v>
      </c>
      <c r="N54" s="84" t="e">
        <f t="shared" si="7"/>
        <v>#DIV/0!</v>
      </c>
      <c r="O54" s="83">
        <f t="shared" si="8"/>
        <v>0</v>
      </c>
      <c r="P54" s="84">
        <f>M54/$M$109</f>
        <v>0</v>
      </c>
      <c r="Q54" s="85"/>
      <c r="S54" s="86"/>
    </row>
    <row r="55" spans="1:19" x14ac:dyDescent="0.2">
      <c r="A55" s="7"/>
      <c r="B55" s="117">
        <v>53</v>
      </c>
      <c r="C55" s="50">
        <v>44613</v>
      </c>
      <c r="D55" s="51" t="s">
        <v>63</v>
      </c>
      <c r="E55" s="51" t="s">
        <v>64</v>
      </c>
      <c r="F55" s="24">
        <v>-10</v>
      </c>
      <c r="G55" s="36">
        <v>137.11000000000001</v>
      </c>
      <c r="H55" s="23">
        <f t="shared" si="5"/>
        <v>-1371.1000000000001</v>
      </c>
      <c r="I55" s="24" t="s">
        <v>89</v>
      </c>
      <c r="J55" s="20"/>
      <c r="K55" s="20"/>
      <c r="L55" s="20"/>
      <c r="M55" s="19">
        <f t="shared" si="6"/>
        <v>0</v>
      </c>
      <c r="N55" s="42" t="e">
        <f t="shared" si="7"/>
        <v>#DIV/0!</v>
      </c>
      <c r="O55" s="19">
        <f t="shared" si="8"/>
        <v>0</v>
      </c>
      <c r="P55" s="42">
        <f>M55/$M$109</f>
        <v>0</v>
      </c>
      <c r="Q55" s="13"/>
      <c r="S55" s="43"/>
    </row>
    <row r="56" spans="1:19" x14ac:dyDescent="0.2">
      <c r="A56" s="7"/>
      <c r="B56" s="117">
        <v>54</v>
      </c>
      <c r="C56" s="50">
        <v>44614</v>
      </c>
      <c r="D56" s="51">
        <v>128062</v>
      </c>
      <c r="E56" s="51" t="s">
        <v>83</v>
      </c>
      <c r="F56" s="24">
        <v>10</v>
      </c>
      <c r="G56" s="36">
        <v>100.76</v>
      </c>
      <c r="H56" s="23">
        <f t="shared" si="5"/>
        <v>1007.6</v>
      </c>
      <c r="I56" s="24" t="s">
        <v>91</v>
      </c>
      <c r="J56" s="20"/>
      <c r="K56" s="20"/>
      <c r="L56" s="20"/>
      <c r="M56" s="19">
        <f t="shared" si="6"/>
        <v>0</v>
      </c>
      <c r="N56" s="42" t="e">
        <f t="shared" si="7"/>
        <v>#DIV/0!</v>
      </c>
      <c r="O56" s="19">
        <f t="shared" si="8"/>
        <v>0</v>
      </c>
      <c r="P56" s="42">
        <f>M56/$M$109</f>
        <v>0</v>
      </c>
      <c r="Q56" s="13"/>
      <c r="S56" s="43"/>
    </row>
    <row r="57" spans="1:19" x14ac:dyDescent="0.2">
      <c r="A57" s="7"/>
      <c r="B57" s="117">
        <v>55</v>
      </c>
      <c r="C57" s="50">
        <v>44614</v>
      </c>
      <c r="D57" s="51">
        <v>128100</v>
      </c>
      <c r="E57" s="51" t="s">
        <v>53</v>
      </c>
      <c r="F57" s="24">
        <v>10</v>
      </c>
      <c r="G57" s="36">
        <v>101.768</v>
      </c>
      <c r="H57" s="23">
        <f t="shared" si="5"/>
        <v>1017.6800000000001</v>
      </c>
      <c r="I57" s="24" t="s">
        <v>91</v>
      </c>
      <c r="J57" s="20"/>
      <c r="K57" s="20"/>
      <c r="L57" s="20"/>
      <c r="M57" s="19">
        <f t="shared" si="6"/>
        <v>0</v>
      </c>
      <c r="N57" s="42" t="e">
        <f t="shared" si="7"/>
        <v>#DIV/0!</v>
      </c>
      <c r="O57" s="19">
        <f t="shared" si="8"/>
        <v>0</v>
      </c>
      <c r="P57" s="42">
        <f>M57/$M$109</f>
        <v>0</v>
      </c>
      <c r="Q57" s="13"/>
      <c r="S57" s="43"/>
    </row>
    <row r="58" spans="1:19" x14ac:dyDescent="0.2">
      <c r="A58" s="7"/>
      <c r="B58" s="117">
        <v>56</v>
      </c>
      <c r="C58" s="50">
        <v>44614</v>
      </c>
      <c r="D58" s="51">
        <v>113595</v>
      </c>
      <c r="E58" s="51" t="s">
        <v>59</v>
      </c>
      <c r="F58" s="24">
        <v>10</v>
      </c>
      <c r="G58" s="36">
        <v>101.97</v>
      </c>
      <c r="H58" s="23">
        <f t="shared" si="5"/>
        <v>1019.7</v>
      </c>
      <c r="I58" s="24" t="s">
        <v>91</v>
      </c>
      <c r="J58" s="20"/>
      <c r="K58" s="20"/>
      <c r="L58" s="20"/>
      <c r="M58" s="19">
        <f t="shared" si="6"/>
        <v>0</v>
      </c>
      <c r="N58" s="42" t="e">
        <f t="shared" si="7"/>
        <v>#DIV/0!</v>
      </c>
      <c r="O58" s="19">
        <f t="shared" si="8"/>
        <v>0</v>
      </c>
      <c r="P58" s="42">
        <f>M58/$M$109</f>
        <v>0</v>
      </c>
      <c r="Q58" s="13"/>
      <c r="S58" s="43"/>
    </row>
    <row r="59" spans="1:19" x14ac:dyDescent="0.2">
      <c r="A59" s="7"/>
      <c r="B59" s="117">
        <v>57</v>
      </c>
      <c r="C59" s="50">
        <v>44620</v>
      </c>
      <c r="D59" s="51">
        <v>113017</v>
      </c>
      <c r="E59" s="51" t="s">
        <v>104</v>
      </c>
      <c r="F59" s="24">
        <v>10</v>
      </c>
      <c r="G59" s="36">
        <v>124.05</v>
      </c>
      <c r="H59" s="23">
        <f t="shared" si="5"/>
        <v>1240.5</v>
      </c>
      <c r="I59" s="24" t="s">
        <v>91</v>
      </c>
      <c r="J59" s="20"/>
      <c r="K59" s="20"/>
      <c r="L59" s="20"/>
      <c r="M59" s="19">
        <f t="shared" si="6"/>
        <v>0</v>
      </c>
      <c r="N59" s="42" t="e">
        <f t="shared" si="7"/>
        <v>#DIV/0!</v>
      </c>
      <c r="O59" s="19">
        <f t="shared" si="8"/>
        <v>0</v>
      </c>
      <c r="P59" s="42">
        <f>M59/$M$109</f>
        <v>0</v>
      </c>
      <c r="Q59" s="13"/>
      <c r="S59" s="43"/>
    </row>
    <row r="60" spans="1:19" x14ac:dyDescent="0.2">
      <c r="A60" s="7"/>
      <c r="B60" s="117">
        <v>58</v>
      </c>
      <c r="C60" s="50">
        <v>44620</v>
      </c>
      <c r="D60" s="51">
        <v>128076</v>
      </c>
      <c r="E60" s="121" t="s">
        <v>93</v>
      </c>
      <c r="F60" s="24">
        <v>10</v>
      </c>
      <c r="G60" s="36">
        <v>125.67</v>
      </c>
      <c r="H60" s="23">
        <f t="shared" si="5"/>
        <v>1256.7</v>
      </c>
      <c r="I60" s="24" t="s">
        <v>76</v>
      </c>
      <c r="J60" s="20"/>
      <c r="K60" s="20"/>
      <c r="L60" s="20"/>
      <c r="M60" s="19">
        <f t="shared" si="6"/>
        <v>0</v>
      </c>
      <c r="N60" s="42" t="e">
        <f t="shared" si="7"/>
        <v>#DIV/0!</v>
      </c>
      <c r="O60" s="19">
        <f t="shared" si="8"/>
        <v>0</v>
      </c>
      <c r="P60" s="42">
        <f>M60/$M$109</f>
        <v>0</v>
      </c>
      <c r="Q60" s="13"/>
      <c r="S60" s="43"/>
    </row>
    <row r="61" spans="1:19" x14ac:dyDescent="0.2">
      <c r="A61" s="7"/>
      <c r="B61" s="120">
        <v>59</v>
      </c>
      <c r="C61" s="50">
        <v>44622</v>
      </c>
      <c r="D61" s="51">
        <v>113601</v>
      </c>
      <c r="E61" s="121" t="s">
        <v>99</v>
      </c>
      <c r="F61" s="24">
        <v>10</v>
      </c>
      <c r="G61" s="36">
        <v>116.5</v>
      </c>
      <c r="H61" s="23">
        <f t="shared" si="5"/>
        <v>1165</v>
      </c>
      <c r="I61" s="24" t="s">
        <v>91</v>
      </c>
      <c r="J61" s="20"/>
      <c r="K61" s="20"/>
      <c r="L61" s="20"/>
      <c r="M61" s="19"/>
      <c r="N61" s="42"/>
      <c r="O61" s="19"/>
      <c r="P61" s="42">
        <f>M61/$M$109</f>
        <v>0</v>
      </c>
      <c r="Q61" s="13"/>
      <c r="S61" s="43"/>
    </row>
    <row r="62" spans="1:19" ht="16.5" x14ac:dyDescent="0.35">
      <c r="A62" s="7"/>
      <c r="B62" s="120">
        <v>60</v>
      </c>
      <c r="C62" s="50">
        <v>44627</v>
      </c>
      <c r="D62" s="51">
        <v>128114</v>
      </c>
      <c r="E62" s="126" t="s">
        <v>98</v>
      </c>
      <c r="F62" s="24">
        <v>10</v>
      </c>
      <c r="G62" s="36">
        <v>102.3</v>
      </c>
      <c r="H62" s="23">
        <f t="shared" si="5"/>
        <v>1023</v>
      </c>
      <c r="I62" s="24" t="s">
        <v>91</v>
      </c>
      <c r="J62" s="20">
        <v>101.794</v>
      </c>
      <c r="K62" s="20">
        <v>101.25</v>
      </c>
      <c r="L62" s="20">
        <v>20</v>
      </c>
      <c r="M62" s="19">
        <f t="shared" ref="M62:M103" si="9">J62*L62</f>
        <v>2035.8799999999999</v>
      </c>
      <c r="N62" s="42">
        <f t="shared" ref="N62:N104" si="10">(J62-K62)/K62</f>
        <v>5.3728395061728093E-3</v>
      </c>
      <c r="O62" s="19">
        <f t="shared" ref="O62:O74" si="11">(J62-K62)*L62</f>
        <v>10.879999999999939</v>
      </c>
      <c r="P62" s="42">
        <f>M62/$M$109</f>
        <v>2.3914765383615564E-2</v>
      </c>
      <c r="Q62" s="13"/>
      <c r="S62" s="43"/>
    </row>
    <row r="63" spans="1:19" ht="16.5" x14ac:dyDescent="0.35">
      <c r="A63" s="7"/>
      <c r="B63" s="125">
        <v>61</v>
      </c>
      <c r="C63" s="50">
        <v>44634</v>
      </c>
      <c r="D63" s="51">
        <v>113601</v>
      </c>
      <c r="E63" s="126" t="s">
        <v>99</v>
      </c>
      <c r="F63" s="24">
        <v>-30</v>
      </c>
      <c r="G63" s="36">
        <v>143.9</v>
      </c>
      <c r="H63" s="23">
        <f t="shared" si="5"/>
        <v>-4317</v>
      </c>
      <c r="I63" s="24" t="s">
        <v>103</v>
      </c>
      <c r="J63" s="20"/>
      <c r="K63" s="20"/>
      <c r="L63" s="20"/>
      <c r="M63" s="19">
        <f t="shared" si="9"/>
        <v>0</v>
      </c>
      <c r="N63" s="42" t="e">
        <f t="shared" si="10"/>
        <v>#DIV/0!</v>
      </c>
      <c r="O63" s="19">
        <f t="shared" si="11"/>
        <v>0</v>
      </c>
      <c r="P63" s="42">
        <f>M63/$M$109</f>
        <v>0</v>
      </c>
      <c r="Q63" s="13"/>
      <c r="S63" s="43"/>
    </row>
    <row r="64" spans="1:19" ht="16.5" x14ac:dyDescent="0.35">
      <c r="A64" s="7"/>
      <c r="B64" s="125">
        <v>62</v>
      </c>
      <c r="C64" s="50">
        <v>44634</v>
      </c>
      <c r="D64" s="51">
        <v>110072</v>
      </c>
      <c r="E64" s="126" t="s">
        <v>84</v>
      </c>
      <c r="F64" s="24">
        <v>10</v>
      </c>
      <c r="G64" s="36">
        <v>99.11</v>
      </c>
      <c r="H64" s="23">
        <f t="shared" si="5"/>
        <v>991.1</v>
      </c>
      <c r="I64" s="24" t="s">
        <v>91</v>
      </c>
      <c r="J64" s="20"/>
      <c r="K64" s="20"/>
      <c r="L64" s="20"/>
      <c r="M64" s="19">
        <f t="shared" si="9"/>
        <v>0</v>
      </c>
      <c r="N64" s="42" t="e">
        <f t="shared" si="10"/>
        <v>#DIV/0!</v>
      </c>
      <c r="O64" s="19">
        <f t="shared" si="11"/>
        <v>0</v>
      </c>
      <c r="P64" s="42">
        <f>M64/$M$109</f>
        <v>0</v>
      </c>
      <c r="Q64" s="13"/>
      <c r="S64" s="43"/>
    </row>
    <row r="65" spans="1:19" ht="16.5" x14ac:dyDescent="0.35">
      <c r="A65" s="7"/>
      <c r="B65" s="125">
        <v>63</v>
      </c>
      <c r="C65" s="50">
        <v>44634</v>
      </c>
      <c r="D65" s="51">
        <v>128114</v>
      </c>
      <c r="E65" s="126" t="s">
        <v>98</v>
      </c>
      <c r="F65" s="24">
        <v>10</v>
      </c>
      <c r="G65" s="36">
        <v>100.16</v>
      </c>
      <c r="H65" s="23">
        <f t="shared" si="5"/>
        <v>1001.5999999999999</v>
      </c>
      <c r="I65" s="24" t="s">
        <v>91</v>
      </c>
      <c r="J65" s="20"/>
      <c r="K65" s="20"/>
      <c r="L65" s="20"/>
      <c r="M65" s="19">
        <f t="shared" si="9"/>
        <v>0</v>
      </c>
      <c r="N65" s="42" t="e">
        <f t="shared" si="10"/>
        <v>#DIV/0!</v>
      </c>
      <c r="O65" s="19">
        <f t="shared" si="11"/>
        <v>0</v>
      </c>
      <c r="P65" s="42">
        <f>M65/$M$109</f>
        <v>0</v>
      </c>
      <c r="Q65" s="13"/>
      <c r="S65" s="43"/>
    </row>
    <row r="66" spans="1:19" ht="16.5" x14ac:dyDescent="0.35">
      <c r="A66" s="7"/>
      <c r="B66" s="125">
        <v>64</v>
      </c>
      <c r="C66" s="50">
        <v>44635</v>
      </c>
      <c r="D66" s="51">
        <v>113589</v>
      </c>
      <c r="E66" s="126" t="s">
        <v>54</v>
      </c>
      <c r="F66" s="24">
        <v>10</v>
      </c>
      <c r="G66" s="36">
        <v>102.11</v>
      </c>
      <c r="H66" s="23">
        <f t="shared" si="5"/>
        <v>1021.1</v>
      </c>
      <c r="I66" s="24" t="s">
        <v>91</v>
      </c>
      <c r="J66" s="20"/>
      <c r="K66" s="20"/>
      <c r="L66" s="20"/>
      <c r="M66" s="19">
        <f t="shared" si="9"/>
        <v>0</v>
      </c>
      <c r="N66" s="42" t="e">
        <f t="shared" si="10"/>
        <v>#DIV/0!</v>
      </c>
      <c r="O66" s="19">
        <f t="shared" si="11"/>
        <v>0</v>
      </c>
      <c r="P66" s="42">
        <f>M66/$M$109</f>
        <v>0</v>
      </c>
      <c r="Q66" s="13"/>
      <c r="S66" s="43"/>
    </row>
    <row r="67" spans="1:19" ht="16.5" x14ac:dyDescent="0.35">
      <c r="A67" s="7"/>
      <c r="B67" s="125">
        <v>65</v>
      </c>
      <c r="C67" s="50">
        <v>44635</v>
      </c>
      <c r="D67" s="51">
        <v>128116</v>
      </c>
      <c r="E67" s="126" t="s">
        <v>101</v>
      </c>
      <c r="F67" s="24">
        <v>10</v>
      </c>
      <c r="G67" s="36">
        <v>106.28400000000001</v>
      </c>
      <c r="H67" s="23">
        <f t="shared" si="5"/>
        <v>1062.8400000000001</v>
      </c>
      <c r="I67" s="24" t="s">
        <v>91</v>
      </c>
      <c r="J67" s="20">
        <v>105.12</v>
      </c>
      <c r="K67" s="20">
        <v>106.304</v>
      </c>
      <c r="L67" s="20">
        <v>10</v>
      </c>
      <c r="M67" s="19">
        <f t="shared" si="9"/>
        <v>1051.2</v>
      </c>
      <c r="N67" s="42">
        <f t="shared" si="10"/>
        <v>-1.113786875376277E-2</v>
      </c>
      <c r="O67" s="19">
        <f t="shared" si="11"/>
        <v>-11.839999999999975</v>
      </c>
      <c r="P67" s="42">
        <f>M67/$M$109</f>
        <v>1.2348076198625008E-2</v>
      </c>
      <c r="Q67" s="13"/>
      <c r="S67" s="43"/>
    </row>
    <row r="68" spans="1:19" ht="16.5" x14ac:dyDescent="0.35">
      <c r="A68" s="7"/>
      <c r="B68" s="125">
        <v>66</v>
      </c>
      <c r="C68" s="50">
        <v>44635</v>
      </c>
      <c r="D68" s="51">
        <v>127024</v>
      </c>
      <c r="E68" s="126" t="s">
        <v>102</v>
      </c>
      <c r="F68" s="24">
        <v>10</v>
      </c>
      <c r="G68" s="36">
        <v>106.38500000000001</v>
      </c>
      <c r="H68" s="23">
        <f t="shared" si="5"/>
        <v>1063.8500000000001</v>
      </c>
      <c r="I68" s="24" t="s">
        <v>91</v>
      </c>
      <c r="J68" s="20">
        <v>104.3</v>
      </c>
      <c r="K68" s="20">
        <v>106.405</v>
      </c>
      <c r="L68" s="20">
        <v>10</v>
      </c>
      <c r="M68" s="19">
        <f t="shared" si="9"/>
        <v>1043</v>
      </c>
      <c r="N68" s="42">
        <f t="shared" si="10"/>
        <v>-1.978290493867773E-2</v>
      </c>
      <c r="O68" s="19">
        <f t="shared" si="11"/>
        <v>-21.05000000000004</v>
      </c>
      <c r="P68" s="42">
        <f>M68/$M$109</f>
        <v>1.2251753686421122E-2</v>
      </c>
      <c r="Q68" s="13"/>
      <c r="S68" s="43"/>
    </row>
    <row r="69" spans="1:19" ht="16.5" x14ac:dyDescent="0.35">
      <c r="A69" s="7"/>
      <c r="B69" s="125">
        <v>67</v>
      </c>
      <c r="C69" s="50">
        <v>44641</v>
      </c>
      <c r="D69" s="126"/>
      <c r="E69" s="126" t="s">
        <v>105</v>
      </c>
      <c r="F69" s="24">
        <v>10</v>
      </c>
      <c r="G69" s="36">
        <v>100</v>
      </c>
      <c r="H69" s="23">
        <f t="shared" si="5"/>
        <v>1000</v>
      </c>
      <c r="I69" s="24" t="s">
        <v>106</v>
      </c>
      <c r="J69" s="20">
        <v>119.623</v>
      </c>
      <c r="K69" s="20">
        <v>100</v>
      </c>
      <c r="L69" s="20">
        <v>10</v>
      </c>
      <c r="M69" s="19">
        <f t="shared" si="9"/>
        <v>1196.23</v>
      </c>
      <c r="N69" s="42">
        <f t="shared" si="10"/>
        <v>0.19623000000000004</v>
      </c>
      <c r="O69" s="19">
        <f t="shared" si="11"/>
        <v>196.23000000000005</v>
      </c>
      <c r="P69" s="42">
        <f>M69/$M$109</f>
        <v>1.4051692533372521E-2</v>
      </c>
      <c r="Q69" s="13"/>
      <c r="S69" s="43"/>
    </row>
    <row r="70" spans="1:19" ht="16.5" x14ac:dyDescent="0.35">
      <c r="A70" s="7"/>
      <c r="B70" s="127">
        <v>68</v>
      </c>
      <c r="C70" s="50">
        <v>44644</v>
      </c>
      <c r="D70" s="100">
        <v>128124</v>
      </c>
      <c r="E70" s="100" t="s">
        <v>107</v>
      </c>
      <c r="F70" s="24">
        <v>10</v>
      </c>
      <c r="G70" s="36">
        <v>105.369</v>
      </c>
      <c r="H70" s="23">
        <f t="shared" si="5"/>
        <v>1053.69</v>
      </c>
      <c r="I70" s="24" t="s">
        <v>76</v>
      </c>
      <c r="J70" s="20">
        <v>96.19</v>
      </c>
      <c r="K70" s="20">
        <v>98.727999999999994</v>
      </c>
      <c r="L70" s="20">
        <v>60</v>
      </c>
      <c r="M70" s="19">
        <f t="shared" si="9"/>
        <v>5771.4</v>
      </c>
      <c r="N70" s="42">
        <f t="shared" si="10"/>
        <v>-2.5706992950328144E-2</v>
      </c>
      <c r="O70" s="19">
        <f t="shared" si="11"/>
        <v>-152.2799999999998</v>
      </c>
      <c r="P70" s="42">
        <f>M70/$M$109</f>
        <v>6.7794603284574165E-2</v>
      </c>
      <c r="Q70" s="13"/>
      <c r="S70" s="43"/>
    </row>
    <row r="71" spans="1:19" ht="16.5" x14ac:dyDescent="0.35">
      <c r="A71" s="7"/>
      <c r="B71" s="127">
        <v>69</v>
      </c>
      <c r="C71" s="50">
        <v>44645</v>
      </c>
      <c r="D71" s="126"/>
      <c r="E71" s="126" t="s">
        <v>108</v>
      </c>
      <c r="F71" s="24">
        <v>10</v>
      </c>
      <c r="G71" s="36">
        <v>100</v>
      </c>
      <c r="H71" s="23">
        <f t="shared" si="5"/>
        <v>1000</v>
      </c>
      <c r="I71" s="24" t="s">
        <v>61</v>
      </c>
      <c r="J71" s="20">
        <v>100</v>
      </c>
      <c r="K71" s="20">
        <v>100</v>
      </c>
      <c r="L71" s="20">
        <v>10</v>
      </c>
      <c r="M71" s="19">
        <f t="shared" si="9"/>
        <v>1000</v>
      </c>
      <c r="N71" s="42">
        <f t="shared" si="10"/>
        <v>0</v>
      </c>
      <c r="O71" s="19">
        <f t="shared" si="11"/>
        <v>0</v>
      </c>
      <c r="P71" s="42">
        <f>M71/$M$109</f>
        <v>1.1746647829742208E-2</v>
      </c>
      <c r="Q71" s="13"/>
      <c r="S71" s="43"/>
    </row>
    <row r="72" spans="1:19" ht="16.5" x14ac:dyDescent="0.35">
      <c r="A72" s="7"/>
      <c r="B72" s="127">
        <v>70</v>
      </c>
      <c r="C72" s="50">
        <v>44648</v>
      </c>
      <c r="D72" s="100">
        <v>123076</v>
      </c>
      <c r="E72" s="126" t="s">
        <v>109</v>
      </c>
      <c r="F72" s="24">
        <v>10</v>
      </c>
      <c r="G72" s="36">
        <v>104.491</v>
      </c>
      <c r="H72" s="23">
        <f t="shared" si="5"/>
        <v>1044.9100000000001</v>
      </c>
      <c r="I72" s="24" t="s">
        <v>76</v>
      </c>
      <c r="J72" s="20">
        <v>103.8</v>
      </c>
      <c r="K72" s="20">
        <v>104.511</v>
      </c>
      <c r="L72" s="20">
        <v>10</v>
      </c>
      <c r="M72" s="19">
        <f t="shared" si="9"/>
        <v>1038</v>
      </c>
      <c r="N72" s="42">
        <f t="shared" si="10"/>
        <v>-6.8031116341820339E-3</v>
      </c>
      <c r="O72" s="19">
        <f t="shared" si="11"/>
        <v>-7.1099999999999852</v>
      </c>
      <c r="P72" s="42">
        <f>M72/$M$109</f>
        <v>1.2193020447272411E-2</v>
      </c>
      <c r="Q72" s="13"/>
      <c r="S72" s="43"/>
    </row>
    <row r="73" spans="1:19" ht="16.5" x14ac:dyDescent="0.35">
      <c r="A73" s="7"/>
      <c r="B73" s="127">
        <v>71</v>
      </c>
      <c r="C73" s="50">
        <v>44651</v>
      </c>
      <c r="D73" s="126">
        <v>113561</v>
      </c>
      <c r="E73" s="126" t="s">
        <v>114</v>
      </c>
      <c r="F73" s="24">
        <v>10</v>
      </c>
      <c r="G73" s="36">
        <v>115.8</v>
      </c>
      <c r="H73" s="23">
        <f t="shared" si="5"/>
        <v>1158</v>
      </c>
      <c r="I73" s="24" t="s">
        <v>76</v>
      </c>
      <c r="J73" s="20">
        <v>115.11</v>
      </c>
      <c r="K73" s="20">
        <v>115.82</v>
      </c>
      <c r="L73" s="20">
        <v>10</v>
      </c>
      <c r="M73" s="19">
        <f t="shared" si="9"/>
        <v>1151.0999999999999</v>
      </c>
      <c r="N73" s="42">
        <f t="shared" si="10"/>
        <v>-6.1302020376445675E-3</v>
      </c>
      <c r="O73" s="19">
        <f t="shared" si="11"/>
        <v>-7.0999999999999375</v>
      </c>
      <c r="P73" s="42">
        <f>M73/$M$109</f>
        <v>1.3521566316816254E-2</v>
      </c>
      <c r="Q73" s="13"/>
      <c r="S73" s="43"/>
    </row>
    <row r="74" spans="1:19" ht="16.5" x14ac:dyDescent="0.35">
      <c r="A74" s="7"/>
      <c r="B74" s="127">
        <v>72</v>
      </c>
      <c r="C74" s="50">
        <v>44651</v>
      </c>
      <c r="D74" s="126">
        <v>128063</v>
      </c>
      <c r="E74" s="126" t="s">
        <v>115</v>
      </c>
      <c r="F74" s="24">
        <v>10</v>
      </c>
      <c r="G74" s="36">
        <v>114.501</v>
      </c>
      <c r="H74" s="23">
        <f t="shared" si="5"/>
        <v>1145.01</v>
      </c>
      <c r="I74" s="24" t="s">
        <v>76</v>
      </c>
      <c r="J74" s="20">
        <v>111.613</v>
      </c>
      <c r="K74" s="20">
        <v>113.021</v>
      </c>
      <c r="L74" s="20">
        <v>10</v>
      </c>
      <c r="M74" s="19">
        <f t="shared" si="9"/>
        <v>1116.1300000000001</v>
      </c>
      <c r="N74" s="42">
        <f t="shared" si="10"/>
        <v>-1.2457861813291346E-2</v>
      </c>
      <c r="O74" s="19">
        <f t="shared" si="11"/>
        <v>-14.080000000000013</v>
      </c>
      <c r="P74" s="42">
        <f>M74/$M$109</f>
        <v>1.311078604221017E-2</v>
      </c>
      <c r="Q74" s="13"/>
      <c r="S74" s="43"/>
    </row>
    <row r="75" spans="1:19" ht="16.5" x14ac:dyDescent="0.35">
      <c r="A75" s="7"/>
      <c r="B75" s="127">
        <v>73</v>
      </c>
      <c r="C75" s="50">
        <v>44657</v>
      </c>
      <c r="D75" s="126">
        <v>113589</v>
      </c>
      <c r="E75" s="126" t="s">
        <v>54</v>
      </c>
      <c r="F75" s="24">
        <v>10</v>
      </c>
      <c r="G75" s="36">
        <v>100.37</v>
      </c>
      <c r="H75" s="23">
        <f t="shared" si="5"/>
        <v>1003.7</v>
      </c>
      <c r="I75" s="24" t="s">
        <v>76</v>
      </c>
      <c r="J75" s="20"/>
      <c r="K75" s="20"/>
      <c r="L75" s="20"/>
      <c r="M75" s="19">
        <f t="shared" si="9"/>
        <v>0</v>
      </c>
      <c r="N75" s="42" t="e">
        <f t="shared" si="10"/>
        <v>#DIV/0!</v>
      </c>
      <c r="O75" s="19">
        <f t="shared" ref="O75:O103" si="12">(J75-K75)*L75</f>
        <v>0</v>
      </c>
      <c r="P75" s="42">
        <f>M75/$M$109</f>
        <v>0</v>
      </c>
      <c r="Q75" s="13"/>
      <c r="S75" s="43"/>
    </row>
    <row r="76" spans="1:19" ht="16.5" x14ac:dyDescent="0.35">
      <c r="A76" s="7"/>
      <c r="B76" s="127">
        <v>74</v>
      </c>
      <c r="C76" s="50">
        <v>44658</v>
      </c>
      <c r="D76" s="126">
        <v>113576</v>
      </c>
      <c r="E76" s="126" t="s">
        <v>116</v>
      </c>
      <c r="F76" s="24">
        <v>10</v>
      </c>
      <c r="G76" s="36">
        <v>106.01</v>
      </c>
      <c r="H76" s="23">
        <f t="shared" si="5"/>
        <v>1060.1000000000001</v>
      </c>
      <c r="I76" s="24" t="s">
        <v>76</v>
      </c>
      <c r="J76" s="20">
        <v>108.14</v>
      </c>
      <c r="K76" s="20">
        <v>105.23</v>
      </c>
      <c r="L76" s="20">
        <v>10</v>
      </c>
      <c r="M76" s="19">
        <f t="shared" si="9"/>
        <v>1081.4000000000001</v>
      </c>
      <c r="N76" s="42">
        <f t="shared" si="10"/>
        <v>2.7653710918939433E-2</v>
      </c>
      <c r="O76" s="19">
        <f t="shared" si="12"/>
        <v>29.099999999999966</v>
      </c>
      <c r="P76" s="42">
        <f>M76/$M$109</f>
        <v>1.2702824963083224E-2</v>
      </c>
      <c r="Q76" s="13"/>
      <c r="S76" s="43"/>
    </row>
    <row r="77" spans="1:19" ht="16.5" x14ac:dyDescent="0.35">
      <c r="A77" s="7"/>
      <c r="B77" s="127">
        <v>75</v>
      </c>
      <c r="C77" s="50">
        <v>44658</v>
      </c>
      <c r="D77" s="126">
        <v>128076</v>
      </c>
      <c r="E77" s="126" t="s">
        <v>93</v>
      </c>
      <c r="F77" s="24">
        <v>10</v>
      </c>
      <c r="G77" s="36">
        <v>119.71299999999999</v>
      </c>
      <c r="H77" s="23">
        <f t="shared" si="5"/>
        <v>1197.1299999999999</v>
      </c>
      <c r="I77" s="24" t="s">
        <v>76</v>
      </c>
      <c r="J77" s="20"/>
      <c r="K77" s="20"/>
      <c r="L77" s="20"/>
      <c r="M77" s="19">
        <f t="shared" si="9"/>
        <v>0</v>
      </c>
      <c r="N77" s="42" t="e">
        <f t="shared" si="10"/>
        <v>#DIV/0!</v>
      </c>
      <c r="O77" s="19">
        <f t="shared" si="12"/>
        <v>0</v>
      </c>
      <c r="P77" s="42">
        <f>M77/$M$109</f>
        <v>0</v>
      </c>
      <c r="Q77" s="13"/>
      <c r="S77" s="43"/>
    </row>
    <row r="78" spans="1:19" ht="16.5" x14ac:dyDescent="0.35">
      <c r="A78" s="7"/>
      <c r="B78" s="127">
        <v>76</v>
      </c>
      <c r="C78" s="50">
        <v>44659</v>
      </c>
      <c r="D78" s="126">
        <v>113604</v>
      </c>
      <c r="E78" s="46" t="s">
        <v>117</v>
      </c>
      <c r="F78" s="24">
        <v>10</v>
      </c>
      <c r="G78" s="36">
        <v>105.61</v>
      </c>
      <c r="H78" s="23">
        <f t="shared" si="5"/>
        <v>1056.0999999999999</v>
      </c>
      <c r="I78" s="24" t="s">
        <v>76</v>
      </c>
      <c r="J78" s="20">
        <v>103.01</v>
      </c>
      <c r="K78" s="20">
        <v>105.63</v>
      </c>
      <c r="L78" s="20">
        <v>10</v>
      </c>
      <c r="M78" s="19">
        <f t="shared" si="9"/>
        <v>1030.1000000000001</v>
      </c>
      <c r="N78" s="42">
        <f t="shared" si="10"/>
        <v>-2.4803559594811991E-2</v>
      </c>
      <c r="O78" s="19">
        <f t="shared" si="12"/>
        <v>-26.199999999999903</v>
      </c>
      <c r="P78" s="42">
        <f>M78/$M$109</f>
        <v>1.2100221929417449E-2</v>
      </c>
      <c r="Q78" s="13"/>
      <c r="S78" s="43"/>
    </row>
    <row r="79" spans="1:19" ht="13.5" customHeight="1" x14ac:dyDescent="0.35">
      <c r="A79" s="7"/>
      <c r="B79" s="127">
        <v>77</v>
      </c>
      <c r="C79" s="50">
        <v>44659</v>
      </c>
      <c r="D79" s="126">
        <v>128138</v>
      </c>
      <c r="E79" s="46" t="s">
        <v>118</v>
      </c>
      <c r="F79" s="24">
        <v>10</v>
      </c>
      <c r="G79" s="36">
        <v>113.238</v>
      </c>
      <c r="H79" s="23">
        <f t="shared" si="5"/>
        <v>1132.3800000000001</v>
      </c>
      <c r="I79" s="24" t="s">
        <v>76</v>
      </c>
      <c r="J79" s="20"/>
      <c r="K79" s="20"/>
      <c r="L79" s="20"/>
      <c r="M79" s="19">
        <f t="shared" si="9"/>
        <v>0</v>
      </c>
      <c r="N79" s="42" t="e">
        <f t="shared" si="10"/>
        <v>#DIV/0!</v>
      </c>
      <c r="O79" s="19">
        <f t="shared" si="12"/>
        <v>0</v>
      </c>
      <c r="P79" s="42">
        <f>M79/$M$109</f>
        <v>0</v>
      </c>
      <c r="Q79" s="13"/>
      <c r="S79" s="43"/>
    </row>
    <row r="80" spans="1:19" ht="16.5" x14ac:dyDescent="0.35">
      <c r="A80" s="7"/>
      <c r="B80" s="127">
        <v>78</v>
      </c>
      <c r="C80" s="50">
        <v>44662</v>
      </c>
      <c r="D80" s="126">
        <v>113628</v>
      </c>
      <c r="E80" s="126" t="s">
        <v>120</v>
      </c>
      <c r="F80" s="24">
        <v>10</v>
      </c>
      <c r="G80" s="36">
        <v>109.07</v>
      </c>
      <c r="H80" s="23">
        <f t="shared" si="5"/>
        <v>1090.6999999999998</v>
      </c>
      <c r="I80" s="24" t="s">
        <v>76</v>
      </c>
      <c r="J80" s="20">
        <v>104.47</v>
      </c>
      <c r="K80" s="20">
        <v>109.09</v>
      </c>
      <c r="L80" s="20">
        <v>10</v>
      </c>
      <c r="M80" s="19">
        <f t="shared" si="9"/>
        <v>1044.7</v>
      </c>
      <c r="N80" s="42">
        <f t="shared" si="10"/>
        <v>-4.2350352919607703E-2</v>
      </c>
      <c r="O80" s="19">
        <f t="shared" si="12"/>
        <v>-46.200000000000045</v>
      </c>
      <c r="P80" s="42">
        <f>M80/$M$109</f>
        <v>1.2271722987731685E-2</v>
      </c>
      <c r="Q80" s="13"/>
      <c r="S80" s="43"/>
    </row>
    <row r="81" spans="1:19" ht="16.5" x14ac:dyDescent="0.35">
      <c r="A81" s="7"/>
      <c r="B81" s="127">
        <v>79</v>
      </c>
      <c r="C81" s="50">
        <v>44662</v>
      </c>
      <c r="D81" s="126">
        <v>123096</v>
      </c>
      <c r="E81" s="126" t="s">
        <v>119</v>
      </c>
      <c r="F81" s="24">
        <v>10</v>
      </c>
      <c r="G81" s="36">
        <v>110.172</v>
      </c>
      <c r="H81" s="23">
        <f t="shared" si="5"/>
        <v>1101.72</v>
      </c>
      <c r="I81" s="24" t="s">
        <v>76</v>
      </c>
      <c r="J81" s="20">
        <v>106.79300000000001</v>
      </c>
      <c r="K81" s="20">
        <v>110.19199999999999</v>
      </c>
      <c r="L81" s="20">
        <v>10</v>
      </c>
      <c r="M81" s="19">
        <f t="shared" si="9"/>
        <v>1067.93</v>
      </c>
      <c r="N81" s="42">
        <f t="shared" si="10"/>
        <v>-3.0846159430811555E-2</v>
      </c>
      <c r="O81" s="19">
        <f t="shared" si="12"/>
        <v>-33.989999999999867</v>
      </c>
      <c r="P81" s="42">
        <f>M81/$M$109</f>
        <v>1.2544597616816595E-2</v>
      </c>
      <c r="Q81" s="13"/>
      <c r="S81" s="43"/>
    </row>
    <row r="82" spans="1:19" s="130" customFormat="1" ht="16.5" x14ac:dyDescent="0.35">
      <c r="B82" s="131">
        <v>80</v>
      </c>
      <c r="C82" s="132">
        <v>44663</v>
      </c>
      <c r="D82" s="133">
        <v>127039</v>
      </c>
      <c r="E82" s="133" t="s">
        <v>122</v>
      </c>
      <c r="F82" s="134">
        <v>-10</v>
      </c>
      <c r="G82" s="135">
        <v>133.32300000000001</v>
      </c>
      <c r="H82" s="136">
        <f t="shared" si="5"/>
        <v>-1333.23</v>
      </c>
      <c r="I82" s="134" t="s">
        <v>89</v>
      </c>
      <c r="J82" s="134"/>
      <c r="K82" s="134"/>
      <c r="L82" s="134"/>
      <c r="M82" s="136">
        <f t="shared" si="9"/>
        <v>0</v>
      </c>
      <c r="N82" s="137" t="e">
        <f t="shared" si="10"/>
        <v>#DIV/0!</v>
      </c>
      <c r="O82" s="136">
        <f t="shared" si="12"/>
        <v>0</v>
      </c>
      <c r="P82" s="137">
        <f>M82/$M$109</f>
        <v>0</v>
      </c>
      <c r="Q82" s="138"/>
      <c r="S82" s="139"/>
    </row>
    <row r="83" spans="1:19" ht="16.5" x14ac:dyDescent="0.35">
      <c r="A83" s="7"/>
      <c r="B83" s="128">
        <v>81</v>
      </c>
      <c r="C83" s="50">
        <v>44664</v>
      </c>
      <c r="D83" s="126">
        <v>123128</v>
      </c>
      <c r="E83" s="126" t="s">
        <v>121</v>
      </c>
      <c r="F83" s="24">
        <v>90</v>
      </c>
      <c r="G83" s="36">
        <v>105.504</v>
      </c>
      <c r="H83" s="23">
        <f t="shared" si="5"/>
        <v>9495.36</v>
      </c>
      <c r="I83" s="24" t="s">
        <v>76</v>
      </c>
      <c r="J83" s="20">
        <v>102.666</v>
      </c>
      <c r="K83" s="20">
        <v>102.289</v>
      </c>
      <c r="L83" s="20">
        <v>30</v>
      </c>
      <c r="M83" s="19">
        <f t="shared" si="9"/>
        <v>3079.98</v>
      </c>
      <c r="N83" s="42">
        <f t="shared" si="10"/>
        <v>3.6856357966154264E-3</v>
      </c>
      <c r="O83" s="19">
        <f t="shared" si="12"/>
        <v>11.30999999999986</v>
      </c>
      <c r="P83" s="42">
        <f>M83/$M$109</f>
        <v>3.6179440382649405E-2</v>
      </c>
      <c r="Q83" s="13"/>
      <c r="S83" s="43"/>
    </row>
    <row r="84" spans="1:19" ht="16.5" x14ac:dyDescent="0.35">
      <c r="A84" s="7"/>
      <c r="B84" s="128">
        <v>82</v>
      </c>
      <c r="C84" s="50">
        <v>44665</v>
      </c>
      <c r="D84" s="126">
        <v>127039</v>
      </c>
      <c r="E84" s="126" t="s">
        <v>122</v>
      </c>
      <c r="F84" s="24">
        <v>10</v>
      </c>
      <c r="G84" s="36">
        <v>121.771</v>
      </c>
      <c r="H84" s="23">
        <f t="shared" si="5"/>
        <v>1217.71</v>
      </c>
      <c r="I84" s="24" t="s">
        <v>76</v>
      </c>
      <c r="J84" s="20">
        <v>120.3</v>
      </c>
      <c r="K84" s="20">
        <v>120.73099999999999</v>
      </c>
      <c r="L84" s="20">
        <v>10</v>
      </c>
      <c r="M84" s="19">
        <f t="shared" si="9"/>
        <v>1203</v>
      </c>
      <c r="N84" s="42">
        <f t="shared" si="10"/>
        <v>-3.5699199045812376E-3</v>
      </c>
      <c r="O84" s="19">
        <f t="shared" si="12"/>
        <v>-4.3099999999999739</v>
      </c>
      <c r="P84" s="42">
        <f>M84/$M$109</f>
        <v>1.4131217339179875E-2</v>
      </c>
      <c r="Q84" s="13"/>
      <c r="S84" s="43"/>
    </row>
    <row r="85" spans="1:19" ht="16.5" x14ac:dyDescent="0.35">
      <c r="A85" s="7"/>
      <c r="B85" s="129">
        <v>83</v>
      </c>
      <c r="C85" s="50">
        <v>44670</v>
      </c>
      <c r="D85" s="126">
        <v>123004</v>
      </c>
      <c r="E85" s="126" t="s">
        <v>124</v>
      </c>
      <c r="F85" s="24">
        <v>10</v>
      </c>
      <c r="G85" s="36">
        <v>106.611</v>
      </c>
      <c r="H85" s="23">
        <f t="shared" si="5"/>
        <v>1066.1100000000001</v>
      </c>
      <c r="I85" s="24" t="s">
        <v>76</v>
      </c>
      <c r="J85" s="20">
        <v>106.404</v>
      </c>
      <c r="K85" s="20">
        <v>106.631</v>
      </c>
      <c r="L85" s="20">
        <v>10</v>
      </c>
      <c r="M85" s="19">
        <f t="shared" si="9"/>
        <v>1064.04</v>
      </c>
      <c r="N85" s="42">
        <f t="shared" si="10"/>
        <v>-2.1288368298150056E-3</v>
      </c>
      <c r="O85" s="19">
        <f t="shared" si="12"/>
        <v>-2.2700000000000387</v>
      </c>
      <c r="P85" s="42">
        <f>M85/$M$109</f>
        <v>1.2498903156758898E-2</v>
      </c>
      <c r="Q85" s="13"/>
      <c r="S85" s="43"/>
    </row>
    <row r="86" spans="1:19" ht="16.5" x14ac:dyDescent="0.35">
      <c r="A86" s="7"/>
      <c r="B86" s="129">
        <v>84</v>
      </c>
      <c r="C86" s="50">
        <v>44671</v>
      </c>
      <c r="D86" s="126">
        <v>128105</v>
      </c>
      <c r="E86" s="126" t="s">
        <v>111</v>
      </c>
      <c r="F86" s="24">
        <v>10</v>
      </c>
      <c r="G86" s="36">
        <v>104.5</v>
      </c>
      <c r="H86" s="23">
        <f t="shared" si="5"/>
        <v>1045</v>
      </c>
      <c r="I86" s="24" t="s">
        <v>76</v>
      </c>
      <c r="J86" s="20">
        <v>101.09399999999999</v>
      </c>
      <c r="K86" s="20">
        <v>104.32</v>
      </c>
      <c r="L86" s="20">
        <v>10</v>
      </c>
      <c r="M86" s="19">
        <f t="shared" si="9"/>
        <v>1010.9399999999999</v>
      </c>
      <c r="N86" s="42">
        <f t="shared" si="10"/>
        <v>-3.0924079754601222E-2</v>
      </c>
      <c r="O86" s="19">
        <f t="shared" si="12"/>
        <v>-32.259999999999991</v>
      </c>
      <c r="P86" s="42">
        <f>M86/$M$109</f>
        <v>1.1875156156999587E-2</v>
      </c>
      <c r="Q86" s="13"/>
      <c r="S86" s="43"/>
    </row>
    <row r="87" spans="1:19" ht="16.5" x14ac:dyDescent="0.35">
      <c r="A87" s="7"/>
      <c r="B87" s="129">
        <v>85</v>
      </c>
      <c r="C87" s="50">
        <v>44670</v>
      </c>
      <c r="D87" s="126"/>
      <c r="E87" s="126" t="s">
        <v>84</v>
      </c>
      <c r="F87" s="24">
        <v>10</v>
      </c>
      <c r="G87" s="36">
        <v>99</v>
      </c>
      <c r="H87" s="23">
        <f t="shared" si="5"/>
        <v>990</v>
      </c>
      <c r="I87" s="24" t="s">
        <v>91</v>
      </c>
      <c r="J87" s="20"/>
      <c r="K87" s="20"/>
      <c r="L87" s="20"/>
      <c r="M87" s="19">
        <f t="shared" si="9"/>
        <v>0</v>
      </c>
      <c r="N87" s="42" t="e">
        <f t="shared" si="10"/>
        <v>#DIV/0!</v>
      </c>
      <c r="O87" s="19">
        <f t="shared" si="12"/>
        <v>0</v>
      </c>
      <c r="P87" s="42">
        <f t="shared" ref="P87:P104" si="13">M87/$M$109</f>
        <v>0</v>
      </c>
      <c r="Q87" s="13" t="s">
        <v>100</v>
      </c>
      <c r="S87" s="43"/>
    </row>
    <row r="88" spans="1:19" ht="16.5" x14ac:dyDescent="0.35">
      <c r="A88" s="7"/>
      <c r="B88" s="129">
        <v>86</v>
      </c>
      <c r="C88" s="50">
        <v>44670</v>
      </c>
      <c r="D88" s="126"/>
      <c r="E88" s="126" t="s">
        <v>107</v>
      </c>
      <c r="F88" s="24">
        <v>10</v>
      </c>
      <c r="G88" s="36">
        <v>99</v>
      </c>
      <c r="H88" s="23">
        <f t="shared" si="5"/>
        <v>990</v>
      </c>
      <c r="I88" s="24" t="s">
        <v>91</v>
      </c>
      <c r="J88" s="20"/>
      <c r="K88" s="20"/>
      <c r="L88" s="20"/>
      <c r="M88" s="19">
        <f t="shared" si="9"/>
        <v>0</v>
      </c>
      <c r="N88" s="42" t="e">
        <f t="shared" si="10"/>
        <v>#DIV/0!</v>
      </c>
      <c r="O88" s="19">
        <f t="shared" si="12"/>
        <v>0</v>
      </c>
      <c r="P88" s="42">
        <f t="shared" si="13"/>
        <v>0</v>
      </c>
      <c r="Q88" s="13"/>
      <c r="S88" s="43"/>
    </row>
    <row r="89" spans="1:19" ht="16.5" x14ac:dyDescent="0.35">
      <c r="A89" s="7"/>
      <c r="B89" s="129">
        <v>87</v>
      </c>
      <c r="C89" s="50">
        <v>44676</v>
      </c>
      <c r="D89" s="126">
        <v>113017</v>
      </c>
      <c r="E89" s="126" t="s">
        <v>104</v>
      </c>
      <c r="F89" s="24">
        <v>10</v>
      </c>
      <c r="G89" s="36">
        <v>109.11</v>
      </c>
      <c r="H89" s="23">
        <f t="shared" si="5"/>
        <v>1091.0999999999999</v>
      </c>
      <c r="I89" s="23" t="s">
        <v>76</v>
      </c>
      <c r="J89" s="20"/>
      <c r="K89" s="20"/>
      <c r="L89" s="20"/>
      <c r="M89" s="19">
        <f t="shared" si="9"/>
        <v>0</v>
      </c>
      <c r="N89" s="42" t="e">
        <f t="shared" si="10"/>
        <v>#DIV/0!</v>
      </c>
      <c r="O89" s="19">
        <f t="shared" si="12"/>
        <v>0</v>
      </c>
      <c r="P89" s="42">
        <f t="shared" si="13"/>
        <v>0</v>
      </c>
      <c r="Q89" s="13"/>
      <c r="S89" s="43"/>
    </row>
    <row r="90" spans="1:19" ht="16.5" x14ac:dyDescent="0.35">
      <c r="A90" s="7"/>
      <c r="B90" s="129">
        <v>88</v>
      </c>
      <c r="C90" s="50">
        <v>44676</v>
      </c>
      <c r="D90" s="126">
        <v>128076</v>
      </c>
      <c r="E90" s="126" t="s">
        <v>93</v>
      </c>
      <c r="F90" s="24">
        <v>10</v>
      </c>
      <c r="G90" s="36">
        <v>116</v>
      </c>
      <c r="H90" s="23">
        <f t="shared" si="5"/>
        <v>1160</v>
      </c>
      <c r="I90" s="24" t="s">
        <v>76</v>
      </c>
      <c r="J90" s="20"/>
      <c r="K90" s="20"/>
      <c r="L90" s="20"/>
      <c r="M90" s="19">
        <f t="shared" si="9"/>
        <v>0</v>
      </c>
      <c r="N90" s="42" t="e">
        <f t="shared" si="10"/>
        <v>#DIV/0!</v>
      </c>
      <c r="O90" s="19">
        <f t="shared" si="12"/>
        <v>0</v>
      </c>
      <c r="P90" s="42">
        <f t="shared" si="13"/>
        <v>0</v>
      </c>
      <c r="Q90" s="13"/>
      <c r="S90" s="43"/>
    </row>
    <row r="91" spans="1:19" ht="16.5" x14ac:dyDescent="0.35">
      <c r="A91" s="7"/>
      <c r="B91" s="129">
        <v>89</v>
      </c>
      <c r="C91" s="50">
        <v>44676</v>
      </c>
      <c r="D91" s="126">
        <v>128108</v>
      </c>
      <c r="E91" s="126" t="s">
        <v>123</v>
      </c>
      <c r="F91" s="24">
        <v>10</v>
      </c>
      <c r="G91" s="36">
        <v>102.4</v>
      </c>
      <c r="H91" s="23">
        <f t="shared" si="5"/>
        <v>1024</v>
      </c>
      <c r="I91" s="24" t="s">
        <v>76</v>
      </c>
      <c r="J91" s="20">
        <v>100.667</v>
      </c>
      <c r="K91" s="20">
        <v>101.621</v>
      </c>
      <c r="L91" s="20">
        <v>20</v>
      </c>
      <c r="M91" s="19">
        <f t="shared" si="9"/>
        <v>2013.3400000000001</v>
      </c>
      <c r="N91" s="42">
        <f t="shared" si="10"/>
        <v>-9.3878233829621203E-3</v>
      </c>
      <c r="O91" s="19">
        <f t="shared" si="12"/>
        <v>-19.07999999999987</v>
      </c>
      <c r="P91" s="42">
        <f t="shared" si="13"/>
        <v>2.3649995941533178E-2</v>
      </c>
      <c r="Q91" s="13"/>
      <c r="S91" s="43"/>
    </row>
    <row r="92" spans="1:19" ht="16.5" x14ac:dyDescent="0.35">
      <c r="A92" s="7"/>
      <c r="B92" s="129">
        <v>90</v>
      </c>
      <c r="C92" s="50">
        <v>44678</v>
      </c>
      <c r="D92" s="126">
        <v>128100</v>
      </c>
      <c r="E92" s="126" t="s">
        <v>53</v>
      </c>
      <c r="F92" s="24">
        <v>20</v>
      </c>
      <c r="G92" s="36">
        <v>91</v>
      </c>
      <c r="H92" s="23">
        <f t="shared" si="5"/>
        <v>1820</v>
      </c>
      <c r="I92" s="24" t="s">
        <v>76</v>
      </c>
      <c r="J92" s="20"/>
      <c r="K92" s="20"/>
      <c r="L92" s="20"/>
      <c r="M92" s="19">
        <f t="shared" si="9"/>
        <v>0</v>
      </c>
      <c r="N92" s="42" t="e">
        <f t="shared" si="10"/>
        <v>#DIV/0!</v>
      </c>
      <c r="O92" s="19">
        <f t="shared" si="12"/>
        <v>0</v>
      </c>
      <c r="P92" s="42">
        <f t="shared" si="13"/>
        <v>0</v>
      </c>
      <c r="Q92" s="13"/>
      <c r="S92" s="43"/>
    </row>
    <row r="93" spans="1:19" ht="16.5" x14ac:dyDescent="0.35">
      <c r="A93" s="7"/>
      <c r="B93" s="129">
        <v>91</v>
      </c>
      <c r="C93" s="50">
        <v>44678</v>
      </c>
      <c r="D93" s="126">
        <v>113595</v>
      </c>
      <c r="E93" s="126" t="s">
        <v>59</v>
      </c>
      <c r="F93" s="24">
        <v>10</v>
      </c>
      <c r="G93" s="36">
        <v>94.18</v>
      </c>
      <c r="H93" s="23">
        <f t="shared" si="5"/>
        <v>941.80000000000007</v>
      </c>
      <c r="I93" s="24" t="s">
        <v>76</v>
      </c>
      <c r="J93" s="20"/>
      <c r="K93" s="20"/>
      <c r="L93" s="20"/>
      <c r="M93" s="19">
        <f t="shared" si="9"/>
        <v>0</v>
      </c>
      <c r="N93" s="42" t="e">
        <f t="shared" si="10"/>
        <v>#DIV/0!</v>
      </c>
      <c r="O93" s="19">
        <f t="shared" si="12"/>
        <v>0</v>
      </c>
      <c r="P93" s="42">
        <f t="shared" si="13"/>
        <v>0</v>
      </c>
      <c r="Q93" s="13"/>
      <c r="S93" s="43"/>
    </row>
    <row r="94" spans="1:19" ht="16.5" x14ac:dyDescent="0.35">
      <c r="A94" s="7"/>
      <c r="B94" s="129">
        <v>92</v>
      </c>
      <c r="C94" s="50">
        <v>44680</v>
      </c>
      <c r="D94" s="126">
        <v>113595</v>
      </c>
      <c r="E94" s="126" t="s">
        <v>59</v>
      </c>
      <c r="F94" s="24">
        <v>-20</v>
      </c>
      <c r="G94" s="36">
        <v>121</v>
      </c>
      <c r="H94" s="23">
        <f t="shared" si="5"/>
        <v>-2420</v>
      </c>
      <c r="I94" s="24" t="s">
        <v>125</v>
      </c>
      <c r="J94" s="20"/>
      <c r="K94" s="20"/>
      <c r="L94" s="20"/>
      <c r="M94" s="19">
        <f t="shared" si="9"/>
        <v>0</v>
      </c>
      <c r="N94" s="42" t="e">
        <f t="shared" si="10"/>
        <v>#DIV/0!</v>
      </c>
      <c r="O94" s="19">
        <f t="shared" si="12"/>
        <v>0</v>
      </c>
      <c r="P94" s="42">
        <f t="shared" si="13"/>
        <v>0</v>
      </c>
      <c r="Q94" s="13"/>
      <c r="S94" s="43"/>
    </row>
    <row r="95" spans="1:19" ht="16.5" x14ac:dyDescent="0.35">
      <c r="A95" s="7"/>
      <c r="B95" s="129">
        <v>93</v>
      </c>
      <c r="C95" s="50">
        <v>44686</v>
      </c>
      <c r="D95" s="126">
        <v>113595</v>
      </c>
      <c r="E95" s="126" t="s">
        <v>59</v>
      </c>
      <c r="F95" s="24">
        <v>-10</v>
      </c>
      <c r="G95" s="36">
        <v>135.18</v>
      </c>
      <c r="H95" s="23">
        <f t="shared" si="5"/>
        <v>-1351.8000000000002</v>
      </c>
      <c r="I95" s="24" t="s">
        <v>103</v>
      </c>
      <c r="J95" s="20"/>
      <c r="K95" s="20"/>
      <c r="L95" s="20"/>
      <c r="M95" s="19">
        <f t="shared" si="9"/>
        <v>0</v>
      </c>
      <c r="N95" s="42" t="e">
        <f t="shared" si="10"/>
        <v>#DIV/0!</v>
      </c>
      <c r="O95" s="19">
        <f t="shared" si="12"/>
        <v>0</v>
      </c>
      <c r="P95" s="42">
        <f t="shared" si="13"/>
        <v>0</v>
      </c>
      <c r="Q95" s="13"/>
      <c r="S95" s="43"/>
    </row>
    <row r="96" spans="1:19" ht="16.5" x14ac:dyDescent="0.35">
      <c r="A96" s="7"/>
      <c r="B96" s="129">
        <v>94</v>
      </c>
      <c r="C96" s="50">
        <v>44686</v>
      </c>
      <c r="D96" s="126">
        <v>128108</v>
      </c>
      <c r="E96" s="126" t="s">
        <v>123</v>
      </c>
      <c r="F96" s="24">
        <v>10</v>
      </c>
      <c r="G96" s="36">
        <v>100.791</v>
      </c>
      <c r="H96" s="23">
        <f t="shared" si="5"/>
        <v>1007.91</v>
      </c>
      <c r="I96" s="24" t="s">
        <v>76</v>
      </c>
      <c r="J96" s="20"/>
      <c r="K96" s="20"/>
      <c r="L96" s="20"/>
      <c r="M96" s="19">
        <f t="shared" si="9"/>
        <v>0</v>
      </c>
      <c r="N96" s="42" t="e">
        <f t="shared" si="10"/>
        <v>#DIV/0!</v>
      </c>
      <c r="O96" s="19">
        <f t="shared" si="12"/>
        <v>0</v>
      </c>
      <c r="P96" s="42">
        <f t="shared" si="13"/>
        <v>0</v>
      </c>
      <c r="Q96" s="13" t="s">
        <v>126</v>
      </c>
      <c r="S96" s="43"/>
    </row>
    <row r="97" spans="1:19" ht="16.5" x14ac:dyDescent="0.35">
      <c r="A97" s="7"/>
      <c r="B97" s="129"/>
      <c r="C97" s="50"/>
      <c r="D97" s="126"/>
      <c r="E97" s="126"/>
      <c r="F97" s="24"/>
      <c r="G97" s="36"/>
      <c r="H97" s="23">
        <f t="shared" si="5"/>
        <v>0</v>
      </c>
      <c r="I97" s="24"/>
      <c r="J97" s="20"/>
      <c r="K97" s="20"/>
      <c r="L97" s="20"/>
      <c r="M97" s="19">
        <f t="shared" si="9"/>
        <v>0</v>
      </c>
      <c r="N97" s="42" t="e">
        <f t="shared" si="10"/>
        <v>#DIV/0!</v>
      </c>
      <c r="O97" s="19">
        <f t="shared" si="12"/>
        <v>0</v>
      </c>
      <c r="P97" s="42">
        <f t="shared" si="13"/>
        <v>0</v>
      </c>
      <c r="Q97" s="13"/>
      <c r="S97" s="43"/>
    </row>
    <row r="98" spans="1:19" ht="16.5" x14ac:dyDescent="0.35">
      <c r="A98" s="7"/>
      <c r="B98" s="129"/>
      <c r="C98" s="50"/>
      <c r="D98" s="126"/>
      <c r="E98" s="126"/>
      <c r="F98" s="24"/>
      <c r="G98" s="36"/>
      <c r="H98" s="23">
        <f t="shared" si="5"/>
        <v>0</v>
      </c>
      <c r="I98" s="24"/>
      <c r="J98" s="20"/>
      <c r="K98" s="20"/>
      <c r="L98" s="20"/>
      <c r="M98" s="19">
        <f t="shared" si="9"/>
        <v>0</v>
      </c>
      <c r="N98" s="42" t="e">
        <f t="shared" si="10"/>
        <v>#DIV/0!</v>
      </c>
      <c r="O98" s="19">
        <f t="shared" si="12"/>
        <v>0</v>
      </c>
      <c r="P98" s="42">
        <f t="shared" si="13"/>
        <v>0</v>
      </c>
      <c r="Q98" s="13"/>
      <c r="S98" s="43"/>
    </row>
    <row r="99" spans="1:19" ht="16.5" x14ac:dyDescent="0.35">
      <c r="A99" s="7"/>
      <c r="B99" s="129">
        <v>95</v>
      </c>
      <c r="C99" s="50"/>
      <c r="D99" s="126"/>
      <c r="E99" s="126"/>
      <c r="F99" s="24"/>
      <c r="G99" s="36"/>
      <c r="H99" s="23">
        <f t="shared" si="5"/>
        <v>0</v>
      </c>
      <c r="I99" s="24"/>
      <c r="J99" s="20"/>
      <c r="K99" s="20"/>
      <c r="L99" s="20"/>
      <c r="M99" s="19">
        <f t="shared" si="9"/>
        <v>0</v>
      </c>
      <c r="N99" s="42" t="e">
        <f t="shared" si="10"/>
        <v>#DIV/0!</v>
      </c>
      <c r="O99" s="19">
        <f t="shared" si="12"/>
        <v>0</v>
      </c>
      <c r="P99" s="42">
        <f t="shared" si="13"/>
        <v>0</v>
      </c>
      <c r="Q99" s="13"/>
      <c r="S99" s="43"/>
    </row>
    <row r="100" spans="1:19" ht="16.5" x14ac:dyDescent="0.35">
      <c r="A100" s="7"/>
      <c r="B100" s="129">
        <v>96</v>
      </c>
      <c r="C100" s="50"/>
      <c r="D100" s="126"/>
      <c r="E100" s="126"/>
      <c r="F100" s="24"/>
      <c r="G100" s="36"/>
      <c r="H100" s="23">
        <f t="shared" si="5"/>
        <v>0</v>
      </c>
      <c r="I100" s="24"/>
      <c r="J100" s="20"/>
      <c r="K100" s="20"/>
      <c r="L100" s="20"/>
      <c r="M100" s="19">
        <f t="shared" si="9"/>
        <v>0</v>
      </c>
      <c r="N100" s="42" t="e">
        <f t="shared" si="10"/>
        <v>#DIV/0!</v>
      </c>
      <c r="O100" s="19">
        <f t="shared" si="12"/>
        <v>0</v>
      </c>
      <c r="P100" s="42">
        <f t="shared" si="13"/>
        <v>0</v>
      </c>
      <c r="Q100" s="13"/>
      <c r="S100" s="43"/>
    </row>
    <row r="101" spans="1:19" ht="16.5" x14ac:dyDescent="0.35">
      <c r="A101" s="7"/>
      <c r="B101" s="129">
        <v>97</v>
      </c>
      <c r="C101" s="50"/>
      <c r="D101" s="126"/>
      <c r="E101" s="126"/>
      <c r="F101" s="126" t="s">
        <v>110</v>
      </c>
      <c r="G101" s="36"/>
      <c r="H101" s="23" t="e">
        <f t="shared" si="5"/>
        <v>#VALUE!</v>
      </c>
      <c r="I101" s="24"/>
      <c r="J101" s="20"/>
      <c r="K101" s="20"/>
      <c r="L101" s="20"/>
      <c r="M101" s="19">
        <f t="shared" si="9"/>
        <v>0</v>
      </c>
      <c r="N101" s="42" t="e">
        <f t="shared" si="10"/>
        <v>#DIV/0!</v>
      </c>
      <c r="O101" s="19">
        <f t="shared" si="12"/>
        <v>0</v>
      </c>
      <c r="P101" s="42">
        <f t="shared" si="13"/>
        <v>0</v>
      </c>
      <c r="Q101" s="13"/>
      <c r="S101" s="43"/>
    </row>
    <row r="102" spans="1:19" ht="17.25" thickBot="1" x14ac:dyDescent="0.4">
      <c r="A102" s="7"/>
      <c r="B102" s="129">
        <v>98</v>
      </c>
      <c r="C102" s="50"/>
      <c r="D102" s="51"/>
      <c r="E102" s="126"/>
      <c r="F102" s="24"/>
      <c r="G102" s="36"/>
      <c r="H102" s="23">
        <f t="shared" si="5"/>
        <v>0</v>
      </c>
      <c r="I102" s="24"/>
      <c r="J102" s="20"/>
      <c r="K102" s="20"/>
      <c r="L102" s="20"/>
      <c r="M102" s="19">
        <f t="shared" si="9"/>
        <v>0</v>
      </c>
      <c r="N102" s="42" t="e">
        <f t="shared" si="10"/>
        <v>#DIV/0!</v>
      </c>
      <c r="O102" s="19">
        <f t="shared" si="12"/>
        <v>0</v>
      </c>
      <c r="P102" s="42">
        <f t="shared" si="13"/>
        <v>0</v>
      </c>
      <c r="Q102" s="13"/>
      <c r="S102" s="43"/>
    </row>
    <row r="103" spans="1:19" ht="17.25" thickBot="1" x14ac:dyDescent="0.4">
      <c r="A103" s="7"/>
      <c r="B103" s="129">
        <v>99</v>
      </c>
      <c r="C103" s="50"/>
      <c r="D103" s="51"/>
      <c r="E103" s="126" t="s">
        <v>112</v>
      </c>
      <c r="F103" s="55"/>
      <c r="G103" s="36"/>
      <c r="H103" s="23">
        <f t="shared" ref="H103:H104" si="14">F103*G103</f>
        <v>0</v>
      </c>
      <c r="I103" s="24"/>
      <c r="J103" s="20"/>
      <c r="K103" s="20"/>
      <c r="L103" s="20"/>
      <c r="M103" s="19">
        <f t="shared" si="9"/>
        <v>0</v>
      </c>
      <c r="N103" s="42" t="e">
        <f t="shared" si="10"/>
        <v>#DIV/0!</v>
      </c>
      <c r="O103" s="19">
        <f t="shared" si="12"/>
        <v>0</v>
      </c>
      <c r="P103" s="42">
        <f t="shared" si="13"/>
        <v>0</v>
      </c>
      <c r="Q103" s="13"/>
      <c r="S103" s="43"/>
    </row>
    <row r="104" spans="1:19" ht="17.25" thickBot="1" x14ac:dyDescent="0.4">
      <c r="A104" s="7"/>
      <c r="B104" s="129">
        <v>100</v>
      </c>
      <c r="C104" s="50"/>
      <c r="D104" s="126"/>
      <c r="E104" s="126" t="s">
        <v>113</v>
      </c>
      <c r="F104" s="55"/>
      <c r="G104" s="36"/>
      <c r="H104" s="23">
        <f t="shared" si="14"/>
        <v>0</v>
      </c>
      <c r="I104" s="24"/>
      <c r="J104" s="20"/>
      <c r="K104" s="20"/>
      <c r="L104" s="20"/>
      <c r="M104" s="20"/>
      <c r="N104" s="42" t="e">
        <f t="shared" si="10"/>
        <v>#DIV/0!</v>
      </c>
      <c r="O104" s="20"/>
      <c r="P104" s="42">
        <f t="shared" si="13"/>
        <v>0</v>
      </c>
      <c r="Q104" s="13"/>
      <c r="S104" s="43"/>
    </row>
    <row r="105" spans="1:19" ht="17.25" thickBot="1" x14ac:dyDescent="0.4">
      <c r="A105" s="7"/>
      <c r="B105" s="129">
        <v>101</v>
      </c>
      <c r="C105" s="50"/>
      <c r="D105" s="126"/>
      <c r="E105" s="126"/>
      <c r="F105" s="55"/>
      <c r="G105" s="36"/>
      <c r="H105" s="23" t="e">
        <f>#REF!*G105</f>
        <v>#REF!</v>
      </c>
      <c r="I105" s="24"/>
      <c r="J105" s="20"/>
      <c r="K105" s="20"/>
      <c r="L105" s="20"/>
      <c r="M105" s="20"/>
      <c r="N105" s="42" t="e">
        <f t="shared" ref="N105:N108" si="15">(J105-K105)/K105</f>
        <v>#DIV/0!</v>
      </c>
      <c r="O105" s="20"/>
      <c r="P105" s="20"/>
      <c r="Q105" s="13"/>
      <c r="S105" s="43"/>
    </row>
    <row r="106" spans="1:19" ht="17.25" thickBot="1" x14ac:dyDescent="0.4">
      <c r="A106" s="7"/>
      <c r="B106" s="129">
        <v>102</v>
      </c>
      <c r="C106" s="50"/>
      <c r="D106" s="126"/>
      <c r="E106" s="55"/>
      <c r="F106" s="55"/>
      <c r="G106" s="36"/>
      <c r="H106" s="23" t="e">
        <f>#REF!*G106</f>
        <v>#REF!</v>
      </c>
      <c r="I106" s="24"/>
      <c r="J106" s="20"/>
      <c r="K106" s="20"/>
      <c r="L106" s="20"/>
      <c r="M106" s="20"/>
      <c r="N106" s="42" t="e">
        <f t="shared" si="15"/>
        <v>#DIV/0!</v>
      </c>
      <c r="O106" s="20"/>
      <c r="P106" s="20"/>
      <c r="Q106" s="13"/>
      <c r="S106" s="43"/>
    </row>
    <row r="107" spans="1:19" ht="17.25" thickBot="1" x14ac:dyDescent="0.4">
      <c r="B107" s="129">
        <v>103</v>
      </c>
      <c r="C107" s="50"/>
      <c r="D107" s="126"/>
      <c r="E107" s="55"/>
      <c r="F107" s="55" t="s">
        <v>86</v>
      </c>
      <c r="G107" s="36"/>
      <c r="H107" s="24"/>
      <c r="I107" s="24"/>
      <c r="J107" s="20"/>
      <c r="K107" s="20"/>
      <c r="L107" s="20"/>
      <c r="M107" s="20"/>
      <c r="N107" s="42" t="e">
        <f t="shared" si="15"/>
        <v>#DIV/0!</v>
      </c>
      <c r="O107" s="20"/>
      <c r="P107" s="20"/>
      <c r="Q107" s="13"/>
      <c r="S107" s="43"/>
    </row>
    <row r="108" spans="1:19" ht="17.25" thickBot="1" x14ac:dyDescent="0.4">
      <c r="B108" s="129">
        <v>103</v>
      </c>
      <c r="C108" s="50"/>
      <c r="D108" s="126"/>
      <c r="E108" s="52"/>
      <c r="F108" s="55"/>
      <c r="G108" s="36"/>
      <c r="H108" s="24"/>
      <c r="I108" s="24"/>
      <c r="J108" s="20"/>
      <c r="K108" s="44"/>
      <c r="L108" s="44"/>
      <c r="M108" s="20"/>
      <c r="N108" s="42" t="e">
        <f t="shared" si="15"/>
        <v>#DIV/0!</v>
      </c>
      <c r="O108" s="20"/>
      <c r="P108" s="20"/>
      <c r="Q108" s="13"/>
      <c r="S108" s="43"/>
    </row>
    <row r="109" spans="1:19" ht="15" thickBot="1" x14ac:dyDescent="0.25">
      <c r="B109" s="14"/>
      <c r="C109" s="15" t="s">
        <v>2</v>
      </c>
      <c r="D109" s="53"/>
      <c r="E109" s="53"/>
      <c r="F109" s="25"/>
      <c r="G109" s="37"/>
      <c r="H109" s="25" t="e">
        <f>SUM(H3:H108)</f>
        <v>#VALUE!</v>
      </c>
      <c r="I109" s="25"/>
      <c r="J109" s="21"/>
      <c r="K109" s="101">
        <f>SUMPRODUCT((K3:K107)*(L3:L107))</f>
        <v>83844.58</v>
      </c>
      <c r="L109" s="102"/>
      <c r="M109" s="40">
        <f>SUM(M3:M108)</f>
        <v>85130.67</v>
      </c>
      <c r="N109" s="42">
        <f>(O109)/K109</f>
        <v>6.3588010101547382E-2</v>
      </c>
      <c r="O109" s="34">
        <f>SUM(O3:O108)</f>
        <v>5331.5099999999975</v>
      </c>
      <c r="P109" s="21"/>
      <c r="Q109" s="16"/>
      <c r="S109" s="39"/>
    </row>
    <row r="112" spans="1:19" ht="18.75" x14ac:dyDescent="0.35">
      <c r="D112" s="47"/>
    </row>
    <row r="113" spans="3:6" ht="15" thickBot="1" x14ac:dyDescent="0.25"/>
    <row r="114" spans="3:6" ht="15.75" thickBot="1" x14ac:dyDescent="0.3">
      <c r="C114" s="45"/>
      <c r="D114" s="54"/>
      <c r="E114" s="55"/>
      <c r="F114" s="55"/>
    </row>
    <row r="117" spans="3:6" ht="18.75" x14ac:dyDescent="0.35">
      <c r="D117" s="105"/>
    </row>
    <row r="128" spans="3:6" ht="18.75" x14ac:dyDescent="0.35">
      <c r="D128" s="47"/>
    </row>
  </sheetData>
  <autoFilter ref="A2:W109" xr:uid="{DEFBF750-5EAA-4883-8286-1EAD4F5E7DB3}"/>
  <sortState xmlns:xlrd2="http://schemas.microsoft.com/office/spreadsheetml/2017/richdata2" ref="B3:U104">
    <sortCondition ref="B3:B104"/>
  </sortState>
  <mergeCells count="9">
    <mergeCell ref="S1:S2"/>
    <mergeCell ref="A1:A2"/>
    <mergeCell ref="Q1:Q2"/>
    <mergeCell ref="J1:P1"/>
    <mergeCell ref="F1:I1"/>
    <mergeCell ref="B1:B2"/>
    <mergeCell ref="C1:C2"/>
    <mergeCell ref="D1:D2"/>
    <mergeCell ref="E1:E2"/>
  </mergeCells>
  <phoneticPr fontId="10" type="noConversion"/>
  <conditionalFormatting sqref="N3:O43 N43:N109 O44:O103">
    <cfRule type="cellIs" dxfId="1" priority="5" operator="greaterThan">
      <formula>0</formula>
    </cfRule>
    <cfRule type="cellIs" dxfId="0" priority="6" operator="lessThan">
      <formula>0</formula>
    </cfRule>
  </conditionalFormatting>
  <dataValidations disablePrompts="1" count="2">
    <dataValidation type="list" allowBlank="1" showInputMessage="1" showErrorMessage="1" sqref="I3:I32" xr:uid="{DCE927E3-C8F5-4EBD-B4AD-D48AD216AA54}">
      <formula1>"清,买,中"</formula1>
    </dataValidation>
    <dataValidation type="list" allowBlank="1" showInputMessage="1" showErrorMessage="1" sqref="I33:I108" xr:uid="{7A9B0117-0115-44C8-9397-D046F7435BE9}">
      <formula1>"买,卖,中,清"</formula1>
    </dataValidation>
  </dataValidations>
  <hyperlinks>
    <hyperlink ref="D5" r:id="rId1" display="https://www.jisilu.cn/data/convert_bond_detail/113036" xr:uid="{FB80FD49-7865-4DA8-9D57-52E3EC9CE563}"/>
    <hyperlink ref="D13" r:id="rId2" display="https://www.jisilu.cn/data/convert_bond_detail/128132" xr:uid="{A78469C6-D41C-4045-8469-B9418A67BA22}"/>
    <hyperlink ref="D20" r:id="rId3" display="https://www.jisilu.cn/data/convert_bond_detail/113589" xr:uid="{4CFF5942-971C-4101-9473-68E6A2239D17}"/>
    <hyperlink ref="D28" r:id="rId4" display="https://www.jisilu.cn/data/convert_bond_detail/113017" xr:uid="{8EC7B010-5AE4-44D8-A3B8-FD3DBD25390D}"/>
    <hyperlink ref="D31" r:id="rId5" display="https://www.jisilu.cn/data/stock/000726" xr:uid="{14E7EF96-5427-4195-8F0F-B3ACA12A69A9}"/>
    <hyperlink ref="D32" r:id="rId6" display="https://www.jisilu.cn/data/convert_bond_detail/127007" xr:uid="{4A6CB919-B5E5-4B60-AA12-5C8DE310D130}"/>
    <hyperlink ref="D40" r:id="rId7" display="https://www.jisilu.cn/data/convert_bond_detail/113036" xr:uid="{B2B3ABF9-AB4A-498C-9A63-1F43D425AFD9}"/>
    <hyperlink ref="D43" r:id="rId8" display="https://www.jisilu.cn/data/convert_bond_detail/128100" xr:uid="{B998862A-1AB4-47BF-ABA6-5D05B6BE0AE2}"/>
    <hyperlink ref="D48" r:id="rId9" display="https://www.jisilu.cn/data/convert_bond_detail/113017" xr:uid="{A338ED59-F062-4C29-8277-65535D313036}"/>
    <hyperlink ref="D59" r:id="rId10" display="https://www.jisilu.cn/data/convert_bond_detail/113017" xr:uid="{9428EE44-203B-40D5-A43A-A563534CF303}"/>
    <hyperlink ref="D52" r:id="rId11" display="https://www.jisilu.cn/data/convert_bond_detail/113036" xr:uid="{288B3BBB-1119-42BB-80E0-E5F734708C89}"/>
    <hyperlink ref="D53" r:id="rId12" display="https://www.jisilu.cn/data/convert_bond_detail/113036" xr:uid="{3CCE31DE-6D92-49BD-832B-E8B71A9933D5}"/>
  </hyperlinks>
  <pageMargins left="0.7" right="0.7" top="0.75" bottom="0.75" header="0.3" footer="0.3"/>
  <pageSetup paperSize="9" orientation="portrait" horizontalDpi="4294967294" verticalDpi="300" r:id="rId1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1329E-1337-4138-9A17-3602309B5170}">
  <dimension ref="C1:E8"/>
  <sheetViews>
    <sheetView workbookViewId="0">
      <selection activeCell="I27" sqref="I27"/>
    </sheetView>
  </sheetViews>
  <sheetFormatPr defaultRowHeight="14.25" x14ac:dyDescent="0.2"/>
  <sheetData>
    <row r="1" spans="3:5" x14ac:dyDescent="0.2">
      <c r="D1" t="s">
        <v>25</v>
      </c>
      <c r="E1" t="s">
        <v>26</v>
      </c>
    </row>
    <row r="2" spans="3:5" x14ac:dyDescent="0.2">
      <c r="C2" t="s">
        <v>24</v>
      </c>
      <c r="D2">
        <v>10</v>
      </c>
    </row>
    <row r="3" spans="3:5" x14ac:dyDescent="0.2">
      <c r="C3" t="s">
        <v>23</v>
      </c>
      <c r="D3">
        <v>10</v>
      </c>
    </row>
    <row r="4" spans="3:5" x14ac:dyDescent="0.2">
      <c r="C4" t="s">
        <v>18</v>
      </c>
      <c r="D4">
        <v>20</v>
      </c>
      <c r="E4">
        <v>10</v>
      </c>
    </row>
    <row r="5" spans="3:5" x14ac:dyDescent="0.2">
      <c r="C5" t="s">
        <v>19</v>
      </c>
      <c r="D5">
        <v>30</v>
      </c>
      <c r="E5">
        <v>20</v>
      </c>
    </row>
    <row r="6" spans="3:5" x14ac:dyDescent="0.2">
      <c r="C6" t="s">
        <v>20</v>
      </c>
      <c r="D6">
        <v>40</v>
      </c>
      <c r="E6">
        <v>30</v>
      </c>
    </row>
    <row r="7" spans="3:5" x14ac:dyDescent="0.2">
      <c r="C7" t="s">
        <v>21</v>
      </c>
      <c r="D7">
        <v>50</v>
      </c>
      <c r="E7">
        <v>40</v>
      </c>
    </row>
    <row r="8" spans="3:5" x14ac:dyDescent="0.2">
      <c r="C8" t="s">
        <v>22</v>
      </c>
      <c r="D8">
        <v>60</v>
      </c>
      <c r="E8">
        <v>50</v>
      </c>
    </row>
  </sheetData>
  <phoneticPr fontId="10" type="noConversion"/>
  <pageMargins left="0.7" right="0.7" top="0.75" bottom="0.75" header="0.3" footer="0.3"/>
  <pageSetup paperSize="9" orientation="portrait" horizontalDpi="4294967294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22350-E942-415A-8F1A-9CDBEEBCA912}">
  <sheetPr codeName="Sheet1"/>
  <dimension ref="B1:W15"/>
  <sheetViews>
    <sheetView workbookViewId="0">
      <selection activeCell="B14" sqref="B14"/>
    </sheetView>
  </sheetViews>
  <sheetFormatPr defaultRowHeight="14.25" x14ac:dyDescent="0.2"/>
  <cols>
    <col min="8" max="8" width="13.25" customWidth="1"/>
  </cols>
  <sheetData>
    <row r="1" spans="2:23" x14ac:dyDescent="0.2">
      <c r="G1" s="17"/>
      <c r="H1" s="28"/>
      <c r="I1" s="17"/>
      <c r="J1" s="29"/>
      <c r="K1" s="17"/>
      <c r="L1" s="30"/>
      <c r="M1" s="31"/>
      <c r="N1" s="17"/>
      <c r="O1" s="17"/>
      <c r="P1" s="17"/>
      <c r="Q1" s="17"/>
      <c r="R1" s="17"/>
      <c r="S1" s="17"/>
      <c r="T1" s="17"/>
      <c r="U1" s="17"/>
      <c r="V1" s="29"/>
      <c r="W1" s="17"/>
    </row>
    <row r="2" spans="2:23" x14ac:dyDescent="0.2">
      <c r="G2" s="17"/>
      <c r="H2" s="28"/>
      <c r="I2" s="17"/>
      <c r="J2" s="29"/>
      <c r="K2" s="17"/>
      <c r="L2" s="32"/>
      <c r="M2" s="31"/>
      <c r="N2" s="17"/>
      <c r="O2" s="17"/>
      <c r="P2" s="17"/>
      <c r="Q2" s="17"/>
      <c r="R2" s="17"/>
      <c r="S2" s="17"/>
      <c r="T2" s="17"/>
      <c r="U2" s="17"/>
      <c r="V2" s="29"/>
      <c r="W2" s="17"/>
    </row>
    <row r="3" spans="2:23" x14ac:dyDescent="0.2">
      <c r="G3" s="17"/>
      <c r="H3" s="28"/>
      <c r="I3" s="17"/>
      <c r="J3" s="29"/>
      <c r="K3" s="17"/>
      <c r="L3" s="32"/>
      <c r="M3" s="31"/>
      <c r="N3" s="17"/>
      <c r="O3" s="17"/>
      <c r="P3" s="17"/>
      <c r="Q3" s="17"/>
      <c r="R3" s="17"/>
      <c r="S3" s="17"/>
      <c r="T3" s="17"/>
      <c r="U3" s="17"/>
      <c r="V3" s="29"/>
      <c r="W3" s="17"/>
    </row>
    <row r="4" spans="2:23" ht="18.75" x14ac:dyDescent="0.35">
      <c r="C4" s="18"/>
      <c r="D4" s="18"/>
      <c r="E4" s="47"/>
      <c r="F4" s="17"/>
      <c r="G4" s="17"/>
      <c r="H4" s="28"/>
      <c r="I4" s="17"/>
      <c r="J4" s="29"/>
      <c r="K4" s="17"/>
      <c r="L4" s="32"/>
      <c r="M4" s="31"/>
      <c r="N4" s="17"/>
      <c r="O4" s="17"/>
      <c r="P4" s="17"/>
      <c r="Q4" s="17"/>
      <c r="R4" s="17"/>
      <c r="S4" s="17"/>
      <c r="T4" s="17"/>
      <c r="U4" s="17"/>
      <c r="V4" s="29"/>
      <c r="W4" s="17"/>
    </row>
    <row r="5" spans="2:23" ht="18.75" x14ac:dyDescent="0.35">
      <c r="C5" s="18"/>
      <c r="D5" s="18"/>
      <c r="E5" s="47"/>
      <c r="F5" s="17"/>
      <c r="G5" s="17"/>
      <c r="H5" s="28"/>
      <c r="I5" s="17"/>
      <c r="J5" s="29"/>
      <c r="K5" s="17"/>
      <c r="L5" s="32"/>
      <c r="M5" s="31"/>
      <c r="N5" s="17"/>
      <c r="O5" s="17"/>
      <c r="P5" s="17"/>
      <c r="Q5" s="17"/>
      <c r="R5" s="17"/>
      <c r="S5" s="17"/>
      <c r="T5" s="17"/>
      <c r="U5" s="17"/>
      <c r="V5" s="29"/>
      <c r="W5" s="17"/>
    </row>
    <row r="6" spans="2:23" ht="18.75" x14ac:dyDescent="0.35">
      <c r="C6" s="18"/>
      <c r="D6" s="18"/>
      <c r="E6" s="47"/>
      <c r="F6" s="17"/>
      <c r="G6" s="17"/>
      <c r="H6" s="28"/>
      <c r="I6" s="17"/>
      <c r="J6" s="29"/>
      <c r="K6" s="17"/>
      <c r="L6" s="32"/>
      <c r="M6" s="31"/>
      <c r="N6" s="17"/>
      <c r="O6" s="17"/>
      <c r="P6" s="17"/>
      <c r="Q6" s="17"/>
      <c r="R6" s="17"/>
      <c r="S6" s="17"/>
      <c r="T6" s="17"/>
      <c r="U6" s="17"/>
      <c r="V6" s="29"/>
      <c r="W6" s="17"/>
    </row>
    <row r="7" spans="2:23" ht="18.75" x14ac:dyDescent="0.35">
      <c r="B7" s="47" t="s">
        <v>65</v>
      </c>
      <c r="C7" s="18"/>
      <c r="D7" s="18"/>
      <c r="E7" s="47"/>
      <c r="F7" s="17"/>
      <c r="G7" s="17"/>
      <c r="H7" s="28"/>
      <c r="I7" s="17"/>
      <c r="J7" s="29"/>
      <c r="K7" s="17"/>
      <c r="L7" s="32"/>
      <c r="M7" s="31"/>
      <c r="N7" s="17"/>
      <c r="O7" s="17"/>
      <c r="P7" s="17"/>
      <c r="Q7" s="17"/>
      <c r="R7" s="17"/>
      <c r="S7" s="17"/>
      <c r="T7" s="17"/>
      <c r="U7" s="17"/>
      <c r="V7" s="29"/>
      <c r="W7" s="17"/>
    </row>
    <row r="8" spans="2:23" ht="18.75" x14ac:dyDescent="0.35">
      <c r="B8" s="47" t="s">
        <v>66</v>
      </c>
      <c r="C8" s="18"/>
      <c r="D8" s="18"/>
      <c r="E8" s="47"/>
      <c r="F8" s="17"/>
      <c r="G8" s="17"/>
      <c r="H8" s="28"/>
      <c r="I8" s="17"/>
      <c r="J8" s="29"/>
      <c r="K8" s="17"/>
      <c r="L8" s="32"/>
      <c r="M8" s="31"/>
      <c r="N8" s="17"/>
      <c r="O8" s="17"/>
      <c r="P8" s="17"/>
      <c r="Q8" s="17"/>
      <c r="R8" s="17"/>
      <c r="S8" s="17"/>
      <c r="T8" s="17"/>
      <c r="U8" s="17"/>
      <c r="V8" s="29"/>
      <c r="W8" s="17"/>
    </row>
    <row r="9" spans="2:23" ht="18.75" x14ac:dyDescent="0.35">
      <c r="B9" s="47" t="s">
        <v>67</v>
      </c>
      <c r="C9" s="18"/>
      <c r="D9" s="18"/>
      <c r="E9" s="47"/>
      <c r="F9" s="17"/>
      <c r="G9" s="17"/>
      <c r="H9" s="28"/>
      <c r="I9" s="17"/>
      <c r="J9" s="29"/>
      <c r="K9" s="17"/>
      <c r="L9" s="30"/>
      <c r="M9" s="31"/>
      <c r="N9" s="17"/>
      <c r="O9" s="17"/>
      <c r="P9" s="17"/>
      <c r="Q9" s="17"/>
      <c r="R9" s="17"/>
      <c r="S9" s="17"/>
      <c r="T9" s="17"/>
      <c r="U9" s="17"/>
      <c r="V9" s="29"/>
      <c r="W9" s="17"/>
    </row>
    <row r="10" spans="2:23" ht="18.75" x14ac:dyDescent="0.35">
      <c r="B10" s="47" t="s">
        <v>68</v>
      </c>
      <c r="C10" s="18"/>
      <c r="D10" s="18"/>
      <c r="E10" s="47"/>
      <c r="F10" s="17"/>
      <c r="G10" s="17"/>
      <c r="H10" s="28"/>
      <c r="I10" s="17"/>
      <c r="J10" s="29"/>
      <c r="K10" s="17"/>
      <c r="L10" s="32"/>
      <c r="M10" s="31"/>
      <c r="N10" s="17"/>
      <c r="O10" s="17"/>
      <c r="P10" s="17"/>
      <c r="Q10" s="17"/>
      <c r="R10" s="17"/>
      <c r="S10" s="17"/>
      <c r="T10" s="17"/>
      <c r="U10" s="17"/>
      <c r="V10" s="29"/>
      <c r="W10" s="17"/>
    </row>
    <row r="11" spans="2:23" ht="18.75" x14ac:dyDescent="0.35">
      <c r="B11" s="47" t="s">
        <v>69</v>
      </c>
      <c r="C11" s="18"/>
      <c r="D11" s="18"/>
      <c r="E11" s="47"/>
      <c r="F11" s="17"/>
      <c r="G11" s="17"/>
      <c r="H11" s="28"/>
      <c r="I11" s="17"/>
      <c r="J11" s="29"/>
      <c r="K11" s="17"/>
      <c r="L11" s="32"/>
      <c r="M11" s="31"/>
      <c r="N11" s="17"/>
      <c r="O11" s="17"/>
      <c r="P11" s="17"/>
      <c r="Q11" s="17"/>
      <c r="R11" s="17"/>
      <c r="S11" s="17"/>
      <c r="T11" s="17"/>
      <c r="U11" s="17"/>
      <c r="V11" s="29"/>
      <c r="W11" s="17"/>
    </row>
    <row r="12" spans="2:23" ht="18.75" x14ac:dyDescent="0.35">
      <c r="B12" s="47" t="s">
        <v>70</v>
      </c>
      <c r="C12" s="18"/>
      <c r="D12" s="18"/>
      <c r="E12" s="17"/>
      <c r="F12" s="17"/>
      <c r="G12" s="17"/>
      <c r="H12" s="28"/>
      <c r="I12" s="17"/>
      <c r="J12" s="29"/>
      <c r="K12" s="17"/>
      <c r="L12" s="30"/>
      <c r="M12" s="31"/>
      <c r="N12" s="17"/>
      <c r="O12" s="17"/>
      <c r="P12" s="17"/>
      <c r="Q12" s="17"/>
      <c r="R12" s="17"/>
      <c r="S12" s="17"/>
      <c r="T12" s="17"/>
      <c r="U12" s="17"/>
      <c r="V12" s="29"/>
      <c r="W12" s="17"/>
    </row>
    <row r="13" spans="2:23" ht="18.75" x14ac:dyDescent="0.35">
      <c r="B13" s="47" t="s">
        <v>71</v>
      </c>
      <c r="C13" s="18"/>
      <c r="D13" s="18"/>
      <c r="E13" s="17"/>
      <c r="F13" s="17"/>
      <c r="G13" s="17"/>
      <c r="H13" s="28"/>
      <c r="I13" s="17"/>
      <c r="J13" s="29"/>
      <c r="K13" s="17"/>
      <c r="L13" s="30"/>
      <c r="M13" s="31"/>
      <c r="N13" s="17"/>
      <c r="O13" s="17"/>
      <c r="P13" s="17"/>
      <c r="Q13" s="17"/>
      <c r="R13" s="17"/>
      <c r="S13" s="17"/>
      <c r="T13" s="17"/>
      <c r="U13" s="17"/>
      <c r="V13" s="29"/>
      <c r="W13" s="17"/>
    </row>
    <row r="14" spans="2:23" ht="18.75" x14ac:dyDescent="0.35">
      <c r="B14" s="47" t="s">
        <v>73</v>
      </c>
      <c r="C14" s="18"/>
      <c r="D14" s="18"/>
      <c r="E14" s="17"/>
      <c r="F14" s="17"/>
      <c r="G14" s="17"/>
      <c r="H14" s="28"/>
      <c r="I14" s="17"/>
      <c r="J14" s="29"/>
      <c r="K14" s="17"/>
      <c r="L14" s="30"/>
      <c r="M14" s="31"/>
    </row>
    <row r="15" spans="2:23" ht="18.75" x14ac:dyDescent="0.35">
      <c r="B15" s="47" t="s">
        <v>72</v>
      </c>
    </row>
  </sheetData>
  <phoneticPr fontId="10" type="noConversion"/>
  <pageMargins left="0.7" right="0.7" top="0.75" bottom="0.75" header="0.3" footer="0.3"/>
  <pageSetup paperSize="9" orientation="portrait" horizontalDpi="4294967294" verticalDpi="300" r:id="rId1"/>
  <drawing r:id="rId2"/>
  <legacyDrawing r:id="rId3"/>
  <controls>
    <mc:AlternateContent xmlns:mc="http://schemas.openxmlformats.org/markup-compatibility/2006">
      <mc:Choice Requires="x14">
        <control shapeId="3073" r:id="rId4" name="Control 1">
          <controlPr defaultSize="0" r:id="rId5">
            <anchor moveWithCells="1">
              <from>
                <xdr:col>2</xdr:col>
                <xdr:colOff>0</xdr:colOff>
                <xdr:row>0</xdr:row>
                <xdr:rowOff>0</xdr:rowOff>
              </from>
              <to>
                <xdr:col>2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73" r:id="rId4" name="Control 1"/>
      </mc:Fallback>
    </mc:AlternateContent>
    <mc:AlternateContent xmlns:mc="http://schemas.openxmlformats.org/markup-compatibility/2006">
      <mc:Choice Requires="x14">
        <control shapeId="3074" r:id="rId6" name="Control 2">
          <controlPr defaultSize="0" r:id="rId7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4</xdr:col>
                <xdr:colOff>666750</xdr:colOff>
                <xdr:row>1</xdr:row>
                <xdr:rowOff>47625</xdr:rowOff>
              </to>
            </anchor>
          </controlPr>
        </control>
      </mc:Choice>
      <mc:Fallback>
        <control shapeId="3074" r:id="rId6" name="Control 2"/>
      </mc:Fallback>
    </mc:AlternateContent>
    <mc:AlternateContent xmlns:mc="http://schemas.openxmlformats.org/markup-compatibility/2006">
      <mc:Choice Requires="x14">
        <control shapeId="3075" r:id="rId8" name="Control 3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75" r:id="rId8" name="Control 3"/>
      </mc:Fallback>
    </mc:AlternateContent>
    <mc:AlternateContent xmlns:mc="http://schemas.openxmlformats.org/markup-compatibility/2006">
      <mc:Choice Requires="x14">
        <control shapeId="3076" r:id="rId10" name="Control 4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76" r:id="rId10" name="Control 4"/>
      </mc:Fallback>
    </mc:AlternateContent>
    <mc:AlternateContent xmlns:mc="http://schemas.openxmlformats.org/markup-compatibility/2006">
      <mc:Choice Requires="x14">
        <control shapeId="3077" r:id="rId11" name="Control 5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77" r:id="rId11" name="Control 5"/>
      </mc:Fallback>
    </mc:AlternateContent>
    <mc:AlternateContent xmlns:mc="http://schemas.openxmlformats.org/markup-compatibility/2006">
      <mc:Choice Requires="x14">
        <control shapeId="3078" r:id="rId12" name="Control 6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78" r:id="rId12" name="Control 6"/>
      </mc:Fallback>
    </mc:AlternateContent>
    <mc:AlternateContent xmlns:mc="http://schemas.openxmlformats.org/markup-compatibility/2006">
      <mc:Choice Requires="x14">
        <control shapeId="3079" r:id="rId13" name="Control 7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79" r:id="rId13" name="Control 7"/>
      </mc:Fallback>
    </mc:AlternateContent>
    <mc:AlternateContent xmlns:mc="http://schemas.openxmlformats.org/markup-compatibility/2006">
      <mc:Choice Requires="x14">
        <control shapeId="3080" r:id="rId14" name="Control 8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80" r:id="rId14" name="Control 8"/>
      </mc:Fallback>
    </mc:AlternateContent>
    <mc:AlternateContent xmlns:mc="http://schemas.openxmlformats.org/markup-compatibility/2006">
      <mc:Choice Requires="x14">
        <control shapeId="3081" r:id="rId15" name="Control 9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81" r:id="rId15" name="Control 9"/>
      </mc:Fallback>
    </mc:AlternateContent>
    <mc:AlternateContent xmlns:mc="http://schemas.openxmlformats.org/markup-compatibility/2006">
      <mc:Choice Requires="x14">
        <control shapeId="3082" r:id="rId16" name="Control 10">
          <controlPr defaultSize="0" r:id="rId5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82" r:id="rId16" name="Control 10"/>
      </mc:Fallback>
    </mc:AlternateContent>
    <mc:AlternateContent xmlns:mc="http://schemas.openxmlformats.org/markup-compatibility/2006">
      <mc:Choice Requires="x14">
        <control shapeId="3083" r:id="rId17" name="Control 11">
          <controlPr defaultSize="0" r:id="rId5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83" r:id="rId17" name="Control 11"/>
      </mc:Fallback>
    </mc:AlternateContent>
    <mc:AlternateContent xmlns:mc="http://schemas.openxmlformats.org/markup-compatibility/2006">
      <mc:Choice Requires="x14">
        <control shapeId="3084" r:id="rId18" name="Control 12">
          <controlPr defaultSize="0" r:id="rId5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84" r:id="rId18" name="Control 12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EF17C-15AC-4F59-9A2A-389EE5D90AA2}">
  <dimension ref="D6:E6"/>
  <sheetViews>
    <sheetView workbookViewId="0">
      <selection activeCell="K9" sqref="K9"/>
    </sheetView>
  </sheetViews>
  <sheetFormatPr defaultRowHeight="14.25" x14ac:dyDescent="0.2"/>
  <sheetData>
    <row r="6" spans="4:5" ht="15.75" x14ac:dyDescent="0.3">
      <c r="D6" s="33" t="s">
        <v>29</v>
      </c>
      <c r="E6" t="s">
        <v>30</v>
      </c>
    </row>
  </sheetData>
  <phoneticPr fontId="10" type="noConversion"/>
  <pageMargins left="0.7" right="0.7" top="0.75" bottom="0.75" header="0.3" footer="0.3"/>
  <pageSetup paperSize="9" orientation="portrait" horizontalDpi="4294967294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342F9-B972-4A31-8879-5702E054BDAA}">
  <dimension ref="A1:G17"/>
  <sheetViews>
    <sheetView workbookViewId="0">
      <selection activeCell="O20" sqref="O20"/>
    </sheetView>
  </sheetViews>
  <sheetFormatPr defaultRowHeight="14.25" x14ac:dyDescent="0.2"/>
  <cols>
    <col min="2" max="2" width="20.5" style="1" bestFit="1" customWidth="1"/>
    <col min="3" max="3" width="7.125" style="1" customWidth="1"/>
    <col min="4" max="4" width="15.5" customWidth="1"/>
    <col min="5" max="5" width="7.625" customWidth="1"/>
    <col min="6" max="6" width="5.25" customWidth="1"/>
  </cols>
  <sheetData>
    <row r="1" spans="1:6" x14ac:dyDescent="0.2">
      <c r="A1" s="2"/>
      <c r="B1" s="162" t="s">
        <v>0</v>
      </c>
      <c r="C1" s="162"/>
      <c r="D1" s="163" t="s">
        <v>1</v>
      </c>
      <c r="E1" s="164"/>
      <c r="F1" s="3" t="s">
        <v>3</v>
      </c>
    </row>
    <row r="2" spans="1:6" x14ac:dyDescent="0.2">
      <c r="A2" s="2">
        <v>1</v>
      </c>
      <c r="B2" s="4"/>
      <c r="C2" s="4">
        <v>400</v>
      </c>
      <c r="D2" s="5"/>
      <c r="E2" s="5"/>
      <c r="F2" s="3"/>
    </row>
    <row r="3" spans="1:6" x14ac:dyDescent="0.2">
      <c r="A3" s="2">
        <v>2</v>
      </c>
      <c r="B3" s="4"/>
      <c r="C3" s="4">
        <v>400</v>
      </c>
      <c r="D3" s="5"/>
      <c r="E3" s="5"/>
      <c r="F3" s="3"/>
    </row>
    <row r="4" spans="1:6" x14ac:dyDescent="0.2">
      <c r="A4" s="2">
        <v>3</v>
      </c>
      <c r="B4" s="4"/>
      <c r="C4" s="4">
        <v>400</v>
      </c>
      <c r="D4" s="5" t="s">
        <v>5</v>
      </c>
      <c r="E4" s="5">
        <v>-1040</v>
      </c>
      <c r="F4" s="3"/>
    </row>
    <row r="5" spans="1:6" x14ac:dyDescent="0.2">
      <c r="A5" s="2">
        <v>4</v>
      </c>
      <c r="B5" s="4"/>
      <c r="C5" s="4">
        <v>400</v>
      </c>
      <c r="D5" s="5"/>
      <c r="E5" s="5"/>
      <c r="F5" s="3"/>
    </row>
    <row r="6" spans="1:6" x14ac:dyDescent="0.2">
      <c r="A6" s="2">
        <v>5</v>
      </c>
      <c r="B6" s="4"/>
      <c r="C6" s="4">
        <v>400</v>
      </c>
      <c r="D6" s="5"/>
      <c r="E6" s="5"/>
      <c r="F6" s="3"/>
    </row>
    <row r="7" spans="1:6" x14ac:dyDescent="0.2">
      <c r="A7" s="2">
        <v>6</v>
      </c>
      <c r="B7" s="4"/>
      <c r="C7" s="4">
        <v>400</v>
      </c>
      <c r="D7" s="5"/>
      <c r="E7" s="5"/>
      <c r="F7" s="3"/>
    </row>
    <row r="8" spans="1:6" ht="22.5" x14ac:dyDescent="0.2">
      <c r="A8" s="2">
        <v>7</v>
      </c>
      <c r="B8" s="4"/>
      <c r="C8" s="4">
        <v>1600</v>
      </c>
      <c r="D8" s="6" t="s">
        <v>4</v>
      </c>
      <c r="E8" s="5">
        <v>-2620</v>
      </c>
      <c r="F8" s="3"/>
    </row>
    <row r="9" spans="1:6" x14ac:dyDescent="0.2">
      <c r="A9" s="2">
        <v>8</v>
      </c>
      <c r="B9" s="4"/>
      <c r="C9" s="4">
        <v>400</v>
      </c>
      <c r="D9" s="5"/>
      <c r="E9" s="5"/>
      <c r="F9" s="3"/>
    </row>
    <row r="10" spans="1:6" x14ac:dyDescent="0.2">
      <c r="A10" s="2">
        <v>9</v>
      </c>
      <c r="B10" s="4"/>
      <c r="C10" s="4">
        <v>2400</v>
      </c>
      <c r="D10" s="5" t="s">
        <v>6</v>
      </c>
      <c r="E10" s="5">
        <v>-708</v>
      </c>
      <c r="F10" s="3"/>
    </row>
    <row r="11" spans="1:6" x14ac:dyDescent="0.2">
      <c r="A11" s="2">
        <v>10</v>
      </c>
      <c r="B11" s="4"/>
      <c r="C11" s="4">
        <v>2000</v>
      </c>
      <c r="D11" s="5"/>
      <c r="E11" s="5"/>
      <c r="F11" s="3"/>
    </row>
    <row r="12" spans="1:6" x14ac:dyDescent="0.2">
      <c r="A12" s="2">
        <v>11</v>
      </c>
      <c r="B12" s="4"/>
      <c r="C12" s="4">
        <v>400</v>
      </c>
      <c r="D12" s="5"/>
      <c r="E12" s="5"/>
      <c r="F12" s="3"/>
    </row>
    <row r="13" spans="1:6" x14ac:dyDescent="0.2">
      <c r="A13" s="2">
        <v>12</v>
      </c>
      <c r="B13" s="4"/>
      <c r="C13" s="4"/>
      <c r="D13" s="5"/>
      <c r="E13" s="5"/>
      <c r="F13" s="3"/>
    </row>
    <row r="14" spans="1:6" x14ac:dyDescent="0.2">
      <c r="A14" s="2">
        <v>13</v>
      </c>
      <c r="B14" s="4"/>
      <c r="C14" s="4"/>
      <c r="D14" s="5"/>
      <c r="E14" s="5"/>
      <c r="F14" s="3"/>
    </row>
    <row r="15" spans="1:6" x14ac:dyDescent="0.2">
      <c r="A15" s="2">
        <v>14</v>
      </c>
      <c r="B15" s="4"/>
      <c r="C15" s="4"/>
      <c r="D15" s="5"/>
      <c r="E15" s="5"/>
      <c r="F15" s="3"/>
    </row>
    <row r="16" spans="1:6" x14ac:dyDescent="0.2">
      <c r="A16" s="2">
        <v>15</v>
      </c>
      <c r="B16" s="4"/>
      <c r="C16" s="4"/>
      <c r="D16" s="5"/>
      <c r="E16" s="5"/>
      <c r="F16" s="3"/>
    </row>
    <row r="17" spans="1:7" x14ac:dyDescent="0.2">
      <c r="A17" s="2" t="s">
        <v>2</v>
      </c>
      <c r="B17" s="4"/>
      <c r="C17" s="4">
        <f>SUM(C2:C15)</f>
        <v>9200</v>
      </c>
      <c r="D17" s="5"/>
      <c r="E17" s="5">
        <f>SUM(E2:E16)</f>
        <v>-4368</v>
      </c>
      <c r="F17" s="3"/>
      <c r="G17">
        <f>SUM(C17:E17)</f>
        <v>4832</v>
      </c>
    </row>
  </sheetData>
  <mergeCells count="2">
    <mergeCell ref="B1:C1"/>
    <mergeCell ref="D1:E1"/>
  </mergeCells>
  <phoneticPr fontId="10" type="noConversion"/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收益weekly</vt:lpstr>
      <vt:lpstr>CB低价-每周一支定投</vt:lpstr>
      <vt:lpstr>方案</vt:lpstr>
      <vt:lpstr>选 择</vt:lpstr>
      <vt:lpstr>Sheet2</vt:lpstr>
      <vt:lpstr>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GW</cp:lastModifiedBy>
  <dcterms:created xsi:type="dcterms:W3CDTF">2019-10-15T06:06:53Z</dcterms:created>
  <dcterms:modified xsi:type="dcterms:W3CDTF">2022-05-05T07:54:35Z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27cfd9-47ed-48f1-9376-4ab3148935bb_Enabled">
    <vt:lpwstr>True</vt:lpwstr>
  </property>
  <property fmtid="{D5CDD505-2E9C-101B-9397-08002B2CF9AE}" pid="3" name="MSIP_Label_4327cfd9-47ed-48f1-9376-4ab3148935bb_SiteId">
    <vt:lpwstr>5d471751-9675-428d-917b-70f44f9630b0</vt:lpwstr>
  </property>
  <property fmtid="{D5CDD505-2E9C-101B-9397-08002B2CF9AE}" pid="4" name="MSIP_Label_4327cfd9-47ed-48f1-9376-4ab3148935bb_Owner">
    <vt:lpwstr>guangwei.guo@nokia-sbell.com</vt:lpwstr>
  </property>
  <property fmtid="{D5CDD505-2E9C-101B-9397-08002B2CF9AE}" pid="5" name="MSIP_Label_4327cfd9-47ed-48f1-9376-4ab3148935bb_SetDate">
    <vt:lpwstr>2019-11-05T02:52:54.5337138Z</vt:lpwstr>
  </property>
  <property fmtid="{D5CDD505-2E9C-101B-9397-08002B2CF9AE}" pid="6" name="MSIP_Label_4327cfd9-47ed-48f1-9376-4ab3148935bb_Name">
    <vt:lpwstr>Personal</vt:lpwstr>
  </property>
  <property fmtid="{D5CDD505-2E9C-101B-9397-08002B2CF9AE}" pid="7" name="MSIP_Label_4327cfd9-47ed-48f1-9376-4ab3148935bb_Application">
    <vt:lpwstr>Microsoft Azure Information Protection</vt:lpwstr>
  </property>
  <property fmtid="{D5CDD505-2E9C-101B-9397-08002B2CF9AE}" pid="8" name="MSIP_Label_4327cfd9-47ed-48f1-9376-4ab3148935bb_Extended_MSFT_Method">
    <vt:lpwstr>Manual</vt:lpwstr>
  </property>
  <property fmtid="{D5CDD505-2E9C-101B-9397-08002B2CF9AE}" pid="9" name="Sensitivity">
    <vt:lpwstr>Personal</vt:lpwstr>
  </property>
</Properties>
</file>