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9DAD840F-737E-4B79-B1CB-2F0B173D5240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Sheet2" sheetId="5" r:id="rId4"/>
    <sheet name="s" sheetId="1" r:id="rId5"/>
  </sheets>
  <definedNames>
    <definedName name="_xlnm._FilterDatabase" localSheetId="1" hidden="1">'CB低价-每周一支定投'!$A$2:$W$192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0" i="2" l="1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L192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50" i="2"/>
  <c r="O151" i="2"/>
  <c r="O152" i="2"/>
  <c r="O153" i="2"/>
  <c r="O154" i="2"/>
  <c r="O155" i="2"/>
  <c r="O156" i="2"/>
  <c r="O157" i="2"/>
  <c r="O158" i="2"/>
  <c r="O159" i="2"/>
  <c r="O160" i="2"/>
  <c r="O59" i="2"/>
  <c r="O60" i="2"/>
  <c r="O61" i="2"/>
  <c r="O62" i="2"/>
  <c r="H124" i="2"/>
  <c r="H125" i="2"/>
  <c r="H126" i="2"/>
  <c r="H127" i="2"/>
  <c r="H166" i="2"/>
  <c r="H167" i="2"/>
  <c r="H168" i="2"/>
  <c r="H169" i="2"/>
  <c r="H170" i="2"/>
  <c r="H171" i="2"/>
  <c r="H172" i="2"/>
  <c r="H173" i="2"/>
  <c r="H174" i="2"/>
  <c r="H175" i="2"/>
  <c r="H176" i="2"/>
  <c r="N162" i="2"/>
  <c r="O162" i="2"/>
  <c r="N163" i="2"/>
  <c r="O163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O72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M32" i="2" l="1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5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2" i="2"/>
  <c r="M24" i="2"/>
  <c r="M25" i="2"/>
  <c r="H6" i="2"/>
  <c r="H7" i="2"/>
  <c r="H11" i="2"/>
  <c r="H12" i="2"/>
  <c r="H15" i="2"/>
  <c r="H17" i="2"/>
  <c r="H18" i="2"/>
  <c r="H13" i="2"/>
  <c r="H25" i="2"/>
  <c r="M3" i="2"/>
  <c r="O192" i="2" l="1"/>
  <c r="M12" i="2"/>
  <c r="M15" i="2"/>
  <c r="H3" i="2"/>
  <c r="M4" i="2" l="1"/>
  <c r="M5" i="2"/>
  <c r="M6" i="2"/>
  <c r="M7" i="2"/>
  <c r="M11" i="2"/>
  <c r="M17" i="2"/>
  <c r="M18" i="2"/>
  <c r="M19" i="2"/>
  <c r="M13" i="2"/>
  <c r="M20" i="2"/>
  <c r="H4" i="2"/>
  <c r="H5" i="2"/>
  <c r="H192" i="2" l="1"/>
  <c r="M192" i="2"/>
  <c r="E17" i="1"/>
  <c r="C17" i="1"/>
  <c r="N192" i="2" l="1"/>
  <c r="P153" i="2"/>
  <c r="P128" i="2"/>
  <c r="P136" i="2"/>
  <c r="P154" i="2"/>
  <c r="P129" i="2"/>
  <c r="P137" i="2"/>
  <c r="P155" i="2"/>
  <c r="P130" i="2"/>
  <c r="P138" i="2"/>
  <c r="P148" i="2"/>
  <c r="P156" i="2"/>
  <c r="P131" i="2"/>
  <c r="P139" i="2"/>
  <c r="P141" i="2"/>
  <c r="P149" i="2"/>
  <c r="P157" i="2"/>
  <c r="P132" i="2"/>
  <c r="P140" i="2"/>
  <c r="P142" i="2"/>
  <c r="P150" i="2"/>
  <c r="P158" i="2"/>
  <c r="P133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101" i="2"/>
  <c r="P100" i="2"/>
  <c r="P127" i="2"/>
  <c r="P125" i="2"/>
  <c r="P124" i="2"/>
  <c r="P103" i="2"/>
  <c r="P84" i="2"/>
  <c r="P91" i="2"/>
  <c r="P93" i="2"/>
  <c r="P90" i="2"/>
  <c r="P87" i="2"/>
  <c r="P86" i="2"/>
  <c r="P89" i="2"/>
  <c r="P94" i="2"/>
  <c r="P92" i="2"/>
  <c r="P95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</calcChain>
</file>

<file path=xl/sharedStrings.xml><?xml version="1.0" encoding="utf-8"?>
<sst xmlns="http://schemas.openxmlformats.org/spreadsheetml/2006/main" count="382" uniqueCount="168">
  <si>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</si>
  <si>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</si>
  <si>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</si>
  <si>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</si>
  <si>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</si>
  <si>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</si>
  <si>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</si>
  <si>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</si>
  <si>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</si>
  <si>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</si>
  <si>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</si>
  <si>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</si>
  <si>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</si>
  <si>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</si>
  <si>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</si>
  <si>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</si>
  <si>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</si>
  <si>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</si>
  <si>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</si>
  <si>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</si>
  <si>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</si>
  <si>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</si>
  <si>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</si>
  <si>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</si>
  <si>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</si>
  <si>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</si>
  <si>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</si>
  <si>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</si>
  <si>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</si>
  <si>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</si>
  <si>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</si>
  <si>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</si>
  <si>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6" type="noConversion"/>
  </si>
  <si>
    <t>道恩转债</t>
    <phoneticPr fontId="6" type="noConversion"/>
  </si>
  <si>
    <t>到期收益</t>
    <phoneticPr fontId="6" type="noConversion"/>
  </si>
  <si>
    <t>买入</t>
    <phoneticPr fontId="6" type="noConversion"/>
  </si>
  <si>
    <t>描述</t>
    <phoneticPr fontId="6" type="noConversion"/>
  </si>
  <si>
    <t>序列</t>
    <phoneticPr fontId="6" type="noConversion"/>
  </si>
  <si>
    <t>家悦转债</t>
    <phoneticPr fontId="6" type="noConversion"/>
  </si>
  <si>
    <t>宁建转债</t>
  </si>
  <si>
    <t>交建转债</t>
    <phoneticPr fontId="6" type="noConversion"/>
  </si>
  <si>
    <t>岭南转债</t>
    <phoneticPr fontId="6" type="noConversion"/>
  </si>
  <si>
    <t>海印转债</t>
  </si>
  <si>
    <t>迪森转债</t>
  </si>
  <si>
    <t>北港发债</t>
    <phoneticPr fontId="6" type="noConversion"/>
  </si>
  <si>
    <t>ctrl+;     insert date</t>
  </si>
  <si>
    <t>mom</t>
    <phoneticPr fontId="6" type="noConversion"/>
  </si>
  <si>
    <t>吉视转债</t>
  </si>
  <si>
    <t>建工转债</t>
    <phoneticPr fontId="6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</si>
  <si>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6" type="noConversion"/>
  </si>
  <si>
    <t>华体转债</t>
    <phoneticPr fontId="6" type="noConversion"/>
  </si>
  <si>
    <t>长久转债</t>
    <phoneticPr fontId="6" type="noConversion"/>
  </si>
  <si>
    <t>柳药转债</t>
    <phoneticPr fontId="6" type="noConversion"/>
  </si>
  <si>
    <t>搜特转债</t>
    <phoneticPr fontId="6" type="noConversion"/>
  </si>
  <si>
    <t>天创转债</t>
    <phoneticPr fontId="6" type="noConversion"/>
  </si>
  <si>
    <t>128127 </t>
  </si>
  <si>
    <t>日期</t>
    <phoneticPr fontId="6" type="noConversion"/>
  </si>
  <si>
    <t>收益率</t>
    <phoneticPr fontId="6" type="noConversion"/>
  </si>
  <si>
    <t>收益额</t>
    <phoneticPr fontId="6" type="noConversion"/>
  </si>
  <si>
    <t>花王转债</t>
    <phoneticPr fontId="6" type="noConversion"/>
  </si>
  <si>
    <t>闻泰转债</t>
    <phoneticPr fontId="6" type="noConversion"/>
  </si>
  <si>
    <t>中</t>
    <phoneticPr fontId="6" type="noConversion"/>
  </si>
  <si>
    <t>城地转债</t>
    <phoneticPr fontId="6" type="noConversion"/>
  </si>
  <si>
    <t>110052 </t>
  </si>
  <si>
    <t>贵广转债</t>
    <phoneticPr fontId="6" type="noConversion"/>
  </si>
  <si>
    <t>鲁泰转债</t>
  </si>
  <si>
    <t>雪榕转债</t>
    <phoneticPr fontId="6" type="noConversion"/>
  </si>
  <si>
    <t>买</t>
    <phoneticPr fontId="6" type="noConversion"/>
  </si>
  <si>
    <t>清</t>
    <phoneticPr fontId="6" type="noConversion"/>
  </si>
  <si>
    <t>价格都高了，低于100的只有5支，越来越不好选择了</t>
    <phoneticPr fontId="6" type="noConversion"/>
  </si>
  <si>
    <t>起步转债</t>
  </si>
  <si>
    <t>全筑转债</t>
    <phoneticPr fontId="6" type="noConversion"/>
  </si>
  <si>
    <t>文科转债</t>
    <phoneticPr fontId="6" type="noConversion"/>
  </si>
  <si>
    <t>湖广转债</t>
  </si>
  <si>
    <t>亚药转债</t>
    <phoneticPr fontId="6" type="noConversion"/>
  </si>
  <si>
    <t>广汇转债</t>
    <phoneticPr fontId="6" type="noConversion"/>
  </si>
  <si>
    <t>帝欧转债</t>
    <phoneticPr fontId="6" type="noConversion"/>
  </si>
  <si>
    <t>债价格偏高了，低于100的5支。</t>
    <phoneticPr fontId="6" type="noConversion"/>
  </si>
  <si>
    <t>债价格偏高了，低于100的3支。</t>
    <phoneticPr fontId="6" type="noConversion"/>
  </si>
  <si>
    <t>清</t>
  </si>
  <si>
    <t>侨银转债</t>
  </si>
  <si>
    <t>买</t>
  </si>
  <si>
    <t>搜特转债</t>
  </si>
  <si>
    <t>金轮转债</t>
    <phoneticPr fontId="6" type="noConversion"/>
  </si>
  <si>
    <t>追高大量买3支，亏的严重</t>
    <phoneticPr fontId="6" type="noConversion"/>
  </si>
  <si>
    <t>龙净转债</t>
    <phoneticPr fontId="6" type="noConversion"/>
  </si>
  <si>
    <t>利群转债</t>
    <phoneticPr fontId="6" type="noConversion"/>
  </si>
  <si>
    <t>国城转债</t>
    <phoneticPr fontId="6" type="noConversion"/>
  </si>
  <si>
    <t>正邦转债</t>
    <phoneticPr fontId="6" type="noConversion"/>
  </si>
  <si>
    <t>塞力转债</t>
    <phoneticPr fontId="6" type="noConversion"/>
  </si>
  <si>
    <t>大盘大跌</t>
    <phoneticPr fontId="6" type="noConversion"/>
  </si>
  <si>
    <t>瑞达转债</t>
    <phoneticPr fontId="6" type="noConversion"/>
  </si>
  <si>
    <t>盈峰转债</t>
    <phoneticPr fontId="6" type="noConversion"/>
  </si>
  <si>
    <t>卖</t>
  </si>
  <si>
    <t>吉视转债</t>
    <phoneticPr fontId="6" type="noConversion"/>
  </si>
  <si>
    <t>科伦发债</t>
    <phoneticPr fontId="6" type="noConversion"/>
  </si>
  <si>
    <t>中</t>
  </si>
  <si>
    <t>科华转债</t>
    <phoneticPr fontId="6" type="noConversion"/>
  </si>
  <si>
    <t>中银转债</t>
    <phoneticPr fontId="6" type="noConversion"/>
  </si>
  <si>
    <t>强力转债</t>
    <phoneticPr fontId="6" type="noConversion"/>
  </si>
  <si>
    <t>瀛通转债</t>
    <phoneticPr fontId="6" type="noConversion"/>
  </si>
  <si>
    <t>长集转债</t>
    <phoneticPr fontId="6" type="noConversion"/>
  </si>
  <si>
    <t>国投转债</t>
    <phoneticPr fontId="6" type="noConversion"/>
  </si>
  <si>
    <t>正裕转债</t>
    <phoneticPr fontId="6" type="noConversion"/>
  </si>
  <si>
    <t>未来转债</t>
    <phoneticPr fontId="6" type="noConversion"/>
  </si>
  <si>
    <t>起步转债</t>
    <phoneticPr fontId="6" type="noConversion"/>
  </si>
  <si>
    <t>多伦转债</t>
    <phoneticPr fontId="6" type="noConversion"/>
  </si>
  <si>
    <t>侨银转债</t>
    <phoneticPr fontId="6" type="noConversion"/>
  </si>
  <si>
    <t>思创转债</t>
    <phoneticPr fontId="6" type="noConversion"/>
  </si>
  <si>
    <t>晨丰转债</t>
    <phoneticPr fontId="6" type="noConversion"/>
  </si>
  <si>
    <t>首华转债</t>
    <phoneticPr fontId="6" type="noConversion"/>
  </si>
  <si>
    <t>北港转债</t>
    <phoneticPr fontId="6" type="noConversion"/>
  </si>
  <si>
    <t>蓝帆转债</t>
    <phoneticPr fontId="6" type="noConversion"/>
  </si>
  <si>
    <t>铁汉转债</t>
    <phoneticPr fontId="6" type="noConversion"/>
  </si>
  <si>
    <t>卖</t>
    <phoneticPr fontId="6" type="noConversion"/>
  </si>
  <si>
    <t>大盘转好迹象</t>
    <phoneticPr fontId="6" type="noConversion"/>
  </si>
  <si>
    <t>追高6手，出了1手，没T成功</t>
    <phoneticPr fontId="6" type="noConversion"/>
  </si>
  <si>
    <t>海印转债</t>
    <phoneticPr fontId="6" type="noConversion"/>
  </si>
  <si>
    <t>正股再次涨停，追买后，回落。看明天开盘机会</t>
    <phoneticPr fontId="6" type="noConversion"/>
  </si>
  <si>
    <t>上市首日</t>
    <phoneticPr fontId="6" type="noConversion"/>
  </si>
  <si>
    <t>继续下跌，补仓</t>
    <phoneticPr fontId="6" type="noConversion"/>
  </si>
  <si>
    <t>维尔转债</t>
    <phoneticPr fontId="6" type="noConversion"/>
  </si>
  <si>
    <t>建仓</t>
    <phoneticPr fontId="6" type="noConversion"/>
  </si>
  <si>
    <t>■小盘低价格债：</t>
  </si>
  <si>
    <t>全筑转债101元，正川转债104元，晨丰转债104元，众兴转债106元，翔鹭转债106元，华阳转债106元，威派转债107元，华源转债107元，瀛通转债108元，正丹转债109元。</t>
    <phoneticPr fontId="6" type="noConversion"/>
  </si>
  <si>
    <t>正股3连板</t>
    <phoneticPr fontId="6" type="noConversion"/>
  </si>
  <si>
    <t>越买越跌</t>
    <phoneticPr fontId="6" type="noConversion"/>
  </si>
  <si>
    <t>全筑转债101元，正川转债104元，晨丰转债105元，众兴转债106元，翔鹭转债106元，威派转债107元，瀛通转债108元，华阳转债108元，华源转债109元，正丹转债109元。</t>
  </si>
  <si>
    <t>正股3连板后，脉冲到6个点，后续一路下行-6.</t>
    <phoneticPr fontId="6" type="noConversion"/>
  </si>
  <si>
    <t>连加2手，不该啊</t>
    <phoneticPr fontId="6" type="noConversion"/>
  </si>
  <si>
    <t>110，强赎</t>
    <phoneticPr fontId="6" type="noConversion"/>
  </si>
  <si>
    <t>全筑转债102元，正川转债105元，晨丰转债105元，众兴转债106元，翔鹭转债106元，威派转债107元，华阳转债108元，瀛通转债108元，华源转债108元，威唐转债109元。</t>
  </si>
  <si>
    <t>科伦转债</t>
    <phoneticPr fontId="6" type="noConversion"/>
  </si>
  <si>
    <t>众兴转债</t>
    <phoneticPr fontId="6" type="noConversion"/>
  </si>
  <si>
    <t>抽风上涨</t>
    <phoneticPr fontId="6" type="noConversion"/>
  </si>
  <si>
    <t>随花王，脉冲。</t>
    <phoneticPr fontId="6" type="noConversion"/>
  </si>
  <si>
    <t>数量</t>
    <phoneticPr fontId="6" type="noConversion"/>
  </si>
  <si>
    <t>全筑转债103元，正川转债105元，晨丰转债106元，众兴转债107元，翔鹭转债107元，华源转债108元，威派转债108元，华阳转债109元，瀛通转债109元，正丹转债110元</t>
    <phoneticPr fontId="6" type="noConversion"/>
  </si>
  <si>
    <t>3146点</t>
    <phoneticPr fontId="6" type="noConversion"/>
  </si>
  <si>
    <t>瑞丰转债</t>
    <phoneticPr fontId="6" type="noConversion"/>
  </si>
  <si>
    <t>威派转债</t>
    <phoneticPr fontId="6" type="noConversion"/>
  </si>
  <si>
    <t>今天沪指大跌2.41.深-3.34%</t>
    <phoneticPr fontId="6" type="noConversion"/>
  </si>
  <si>
    <t>8、孚日转债，偏离 1%，收盘115</t>
  </si>
  <si>
    <t>9、海亮转债，偏离 2%，收盘119</t>
  </si>
  <si>
    <t>全筑转债103元，众兴转债106元，正川转债106元，威派转债107元，晨丰转债107元，华阳转债107元，翔鹭转债107元，瀛通转债109元，华源转债109元，博世转债110元。</t>
    <phoneticPr fontId="6" type="noConversion"/>
  </si>
  <si>
    <t>华源转债109元，</t>
  </si>
  <si>
    <t>瀛通转债109元，</t>
  </si>
  <si>
    <t>鸿达转债</t>
    <phoneticPr fontId="6" type="noConversion"/>
  </si>
  <si>
    <t>天路转债</t>
  </si>
  <si>
    <t>维格转债</t>
    <phoneticPr fontId="6" type="noConversion"/>
  </si>
  <si>
    <t>翔鹭转债</t>
    <phoneticPr fontId="6" type="noConversion"/>
  </si>
  <si>
    <t>建仓,这周净入3手。</t>
    <phoneticPr fontId="6" type="noConversion"/>
  </si>
  <si>
    <t>这周5手</t>
    <phoneticPr fontId="6" type="noConversion"/>
  </si>
  <si>
    <t>全筑104，众兴107，晨丰107，正川107，华阳108，翔鹭108，威派109，瀛通109，华源110，博世111。</t>
  </si>
  <si>
    <t>正川转债106元</t>
  </si>
  <si>
    <t>仙乐转债</t>
    <phoneticPr fontId="6" type="noConversion"/>
  </si>
  <si>
    <t>107元，</t>
    <phoneticPr fontId="6" type="noConversion"/>
  </si>
  <si>
    <t>华阳转债</t>
  </si>
  <si>
    <t>110元。</t>
    <phoneticPr fontId="6" type="noConversion"/>
  </si>
  <si>
    <t>博世转债</t>
  </si>
  <si>
    <t>本周次入4手</t>
    <phoneticPr fontId="6" type="noConversion"/>
  </si>
  <si>
    <r>
      <t>蒙娜转债</t>
    </r>
    <r>
      <rPr>
        <u/>
        <sz val="11"/>
        <color theme="10"/>
        <rFont val="等线"/>
        <family val="3"/>
        <charset val="134"/>
        <scheme val="minor"/>
      </rPr>
      <t>!</t>
    </r>
  </si>
  <si>
    <r>
      <t>好客转债</t>
    </r>
    <r>
      <rPr>
        <u/>
        <sz val="11"/>
        <color theme="10"/>
        <rFont val="等线"/>
        <family val="3"/>
        <charset val="134"/>
        <scheme val="minor"/>
      </rPr>
      <t>!</t>
    </r>
  </si>
  <si>
    <t xml:space="preserve">113639	华正转债!	</t>
    <phoneticPr fontId="6" type="noConversion"/>
  </si>
  <si>
    <r>
      <t>拓斯转债</t>
    </r>
    <r>
      <rPr>
        <u/>
        <sz val="11"/>
        <color theme="10"/>
        <rFont val="等线"/>
        <family val="3"/>
        <charset val="134"/>
        <scheme val="minor"/>
      </rPr>
      <t>!</t>
    </r>
  </si>
  <si>
    <r>
      <t>金田转债</t>
    </r>
    <r>
      <rPr>
        <u/>
        <sz val="11"/>
        <color theme="10"/>
        <rFont val="等线"/>
        <family val="3"/>
        <charset val="134"/>
        <scheme val="minor"/>
      </rPr>
      <t>!</t>
    </r>
  </si>
  <si>
    <r>
      <t>大参转债</t>
    </r>
    <r>
      <rPr>
        <u/>
        <sz val="11"/>
        <color theme="10"/>
        <rFont val="等线"/>
        <family val="3"/>
        <charset val="134"/>
        <scheme val="minor"/>
      </rPr>
      <t>!</t>
    </r>
  </si>
  <si>
    <r>
      <t>烽火转债</t>
    </r>
    <r>
      <rPr>
        <u/>
        <sz val="11"/>
        <color theme="10"/>
        <rFont val="等线"/>
        <family val="3"/>
        <charset val="134"/>
        <scheme val="minor"/>
      </rPr>
      <t>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</si>
</sst>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微软雅黑"/>
      <family val="2"/>
      <charset val="134"/>
    </font>
    <font>
      <sz val="13"/>
      <color rgb="FF888888"/>
      <name val="Microsoft YaHei UI"/>
      <family val="2"/>
      <charset val="134"/>
    </font>
    <font>
      <sz val="13"/>
      <color rgb="FF222222"/>
      <name val="Microsoft YaHei UI"/>
      <family val="2"/>
      <charset val="134"/>
    </font>
    <font>
      <sz val="10"/>
      <color theme="1"/>
      <name val="Arial"/>
      <family val="2"/>
    </font>
    <font>
      <u/>
      <sz val="11"/>
      <color theme="1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9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0" borderId="0" xfId="0" applyFont="1"/>
    <xf numFmtId="0" fontId="3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5" fillId="6" borderId="0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8" fillId="0" borderId="0" xfId="0" applyFont="1"/>
    <xf numFmtId="0" fontId="0" fillId="0" borderId="0" xfId="0" applyBorder="1" applyAlignment="1">
      <alignment horizontal="left"/>
    </xf>
    <xf numFmtId="0" fontId="12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7" borderId="14" xfId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0" xfId="0" applyFill="1" applyBorder="1" applyAlignment="1">
      <alignment horizontal="center"/>
    </xf>
    <xf numFmtId="0" fontId="7" fillId="8" borderId="0" xfId="0" applyFont="1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7" fillId="9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0" borderId="0" xfId="0" applyFill="1"/>
    <xf numFmtId="10" fontId="0" fillId="10" borderId="0" xfId="0" applyNumberFormat="1" applyFill="1"/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7" fillId="11" borderId="0" xfId="0" applyFont="1" applyFill="1" applyBorder="1" applyAlignment="1" applyProtection="1">
      <alignment horizontal="center"/>
      <protection locked="0"/>
    </xf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7" fillId="12" borderId="0" xfId="0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1" fillId="0" borderId="0" xfId="0" applyFont="1" applyBorder="1"/>
    <xf numFmtId="0" fontId="0" fillId="9" borderId="5" xfId="0" applyFill="1" applyBorder="1" applyAlignment="1">
      <alignment horizontal="center"/>
    </xf>
    <xf numFmtId="0" fontId="12" fillId="0" borderId="0" xfId="0" applyFont="1" applyAlignment="1"/>
    <xf numFmtId="0" fontId="0" fillId="0" borderId="0" xfId="0" applyAlignment="1">
      <alignment wrapText="1"/>
    </xf>
    <xf numFmtId="0" fontId="0" fillId="13" borderId="0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7" fillId="13" borderId="0" xfId="0" applyFont="1" applyFill="1" applyBorder="1" applyAlignment="1" applyProtection="1">
      <alignment horizontal="center"/>
      <protection locked="0"/>
    </xf>
    <xf numFmtId="0" fontId="9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0" fillId="0" borderId="1" xfId="0" applyFont="1" applyBorder="1"/>
    <xf numFmtId="0" fontId="0" fillId="9" borderId="9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1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3" fillId="9" borderId="0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right"/>
    </xf>
    <xf numFmtId="0" fontId="13" fillId="9" borderId="1" xfId="0" applyFont="1" applyFill="1" applyBorder="1" applyAlignment="1" applyProtection="1">
      <alignment horizontal="center"/>
      <protection locked="0"/>
    </xf>
    <xf numFmtId="0" fontId="13" fillId="9" borderId="0" xfId="0" applyFont="1" applyFill="1" applyBorder="1" applyAlignment="1" applyProtection="1">
      <alignment horizontal="center"/>
      <protection locked="0"/>
    </xf>
    <xf numFmtId="0" fontId="14" fillId="9" borderId="0" xfId="0" applyFont="1" applyFill="1" applyBorder="1" applyAlignment="1">
      <alignment horizontal="center"/>
    </xf>
    <xf numFmtId="0" fontId="14" fillId="9" borderId="9" xfId="0" applyFont="1" applyFill="1" applyBorder="1" applyAlignment="1" applyProtection="1">
      <alignment horizontal="center"/>
      <protection locked="0"/>
    </xf>
    <xf numFmtId="14" fontId="14" fillId="9" borderId="1" xfId="0" applyNumberFormat="1" applyFont="1" applyFill="1" applyBorder="1" applyAlignment="1">
      <alignment horizontal="center"/>
    </xf>
    <xf numFmtId="0" fontId="15" fillId="9" borderId="1" xfId="0" applyFont="1" applyFill="1" applyBorder="1"/>
    <xf numFmtId="0" fontId="14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right"/>
    </xf>
    <xf numFmtId="0" fontId="14" fillId="9" borderId="1" xfId="0" applyFont="1" applyFill="1" applyBorder="1" applyAlignment="1" applyProtection="1">
      <alignment horizontal="center"/>
      <protection locked="0"/>
    </xf>
    <xf numFmtId="10" fontId="14" fillId="9" borderId="1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6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9" fillId="0" borderId="0" xfId="0" applyFont="1" applyBorder="1"/>
    <xf numFmtId="0" fontId="9" fillId="11" borderId="0" xfId="0" applyFont="1" applyFill="1" applyBorder="1"/>
    <xf numFmtId="0" fontId="9" fillId="9" borderId="0" xfId="0" applyFont="1" applyFill="1" applyBorder="1"/>
    <xf numFmtId="0" fontId="0" fillId="9" borderId="0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/>
    <xf numFmtId="0" fontId="5" fillId="4" borderId="1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9" xfId="0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>
      <alignment horizontal="center"/>
    </xf>
    <xf numFmtId="0" fontId="11" fillId="14" borderId="1" xfId="0" applyFont="1" applyFill="1" applyBorder="1"/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7" fillId="14" borderId="0" xfId="0" applyFont="1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left"/>
    </xf>
    <xf numFmtId="10" fontId="0" fillId="0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1" fillId="9" borderId="1" xfId="0" applyFont="1" applyFill="1" applyBorder="1"/>
    <xf numFmtId="0" fontId="0" fillId="0" borderId="13" xfId="0" applyBorder="1" applyAlignment="1" applyProtection="1">
      <alignment horizontal="left"/>
      <protection locked="0"/>
    </xf>
    <xf numFmtId="0" fontId="0" fillId="0" borderId="10" xfId="0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2" borderId="10" xfId="0" applyFill="1" applyBorder="1" applyAlignment="1">
      <alignment horizontal="left"/>
    </xf>
    <xf numFmtId="0" fontId="0" fillId="13" borderId="10" xfId="0" applyFill="1" applyBorder="1" applyAlignment="1">
      <alignment horizontal="left"/>
    </xf>
    <xf numFmtId="0" fontId="13" fillId="9" borderId="10" xfId="0" applyFont="1" applyFill="1" applyBorder="1" applyAlignment="1">
      <alignment horizontal="left"/>
    </xf>
    <xf numFmtId="0" fontId="0" fillId="14" borderId="10" xfId="0" applyFill="1" applyBorder="1" applyAlignment="1">
      <alignment horizontal="left"/>
    </xf>
    <xf numFmtId="0" fontId="14" fillId="9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14" borderId="0" xfId="0" applyFill="1" applyBorder="1" applyAlignment="1">
      <alignment horizontal="right"/>
    </xf>
    <xf numFmtId="0" fontId="9" fillId="9" borderId="1" xfId="0" applyFont="1" applyFill="1" applyBorder="1" applyAlignment="1">
      <alignment horizontal="right" vertical="center"/>
    </xf>
    <xf numFmtId="0" fontId="9" fillId="7" borderId="14" xfId="0" applyFont="1" applyFill="1" applyBorder="1" applyAlignment="1">
      <alignment horizontal="right" vertical="center"/>
    </xf>
    <xf numFmtId="0" fontId="0" fillId="0" borderId="9" xfId="0" applyBorder="1" applyAlignment="1" applyProtection="1">
      <alignment horizontal="center"/>
      <protection locked="0"/>
    </xf>
    <xf numFmtId="0" fontId="17" fillId="0" borderId="0" xfId="0" applyFont="1"/>
    <xf numFmtId="0" fontId="0" fillId="15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>
      <alignment vertical="center"/>
    </xf>
    <xf numFmtId="0" fontId="0" fillId="3" borderId="1" xfId="0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10" fontId="0" fillId="3" borderId="0" xfId="0" applyNumberFormat="1" applyFill="1"/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18" fillId="0" borderId="15" xfId="0" applyFont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收益weekly!$A$2:$A$51</c:f>
              <c:numCache>
                <c:formatCode>m/d/yyyy</c:formatCode>
                <c:ptCount val="5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</c:numCache>
            </c:numRef>
          </c:cat>
          <c:val>
            <c:numRef>
              <c:f>收益weekly!$B$2:$B$51</c:f>
              <c:numCache>
                <c:formatCode>General</c:formatCode>
                <c:ptCount val="5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收益weekly!$A$2:$A$51</c:f>
              <c:numCache>
                <c:formatCode>m/d/yyyy</c:formatCode>
                <c:ptCount val="5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</c:numCache>
            </c:numRef>
          </c:cat>
          <c:val>
            <c:numRef>
              <c:f>收益weekly!$C$2:$C$51</c:f>
              <c:numCache>
                <c:formatCode>0.00%</c:formatCode>
                <c:ptCount val="5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11</xdr:row>
      <xdr:rowOff>133350</xdr:rowOff>
    </xdr:from>
    <xdr:to>
      <xdr:col>4</xdr:col>
      <xdr:colOff>7591425</xdr:colOff>
      <xdr:row>33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76200</xdr:rowOff>
    </xdr:from>
    <xdr:to>
      <xdr:col>7</xdr:col>
      <xdr:colOff>485195</xdr:colOff>
      <xdr:row>17</xdr:row>
      <xdr:rowOff>123363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6200"/>
          <a:ext cx="4638095" cy="3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0</xdr:row>
      <xdr:rowOff>152400</xdr:rowOff>
    </xdr:from>
    <xdr:to>
      <xdr:col>16</xdr:col>
      <xdr:colOff>418024</xdr:colOff>
      <xdr:row>14</xdr:row>
      <xdr:rowOff>56781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29FBE3C-5762-0988-170D-D168158A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152400"/>
          <a:ext cx="8609524" cy="2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ninwin.cn/index.php?m=cb&amp;c=detail&amp;a=detail&amp;id=669" TargetMode="External"/><Relationship Id="rId18" Type="http://schemas.openxmlformats.org/officeDocument/2006/relationships/hyperlink" Target="https://www.ninwin.cn/index.php?m=cb&amp;c=detail&amp;a=detail&amp;id=365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7024" TargetMode="External"/><Relationship Id="rId17" Type="http://schemas.openxmlformats.org/officeDocument/2006/relationships/hyperlink" Target="https://www.ninwin.cn/index.php?m=cb&amp;c=detail&amp;a=detail&amp;id=545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hyperlink" Target="https://www.ninwin.cn/index.php?m=cb&amp;c=detail&amp;a=detail&amp;id=617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ninwin.cn/index.php?m=cb&amp;c=detail&amp;a=detail&amp;id=611" TargetMode="External"/><Relationship Id="rId10" Type="http://schemas.openxmlformats.org/officeDocument/2006/relationships/hyperlink" Target="https://www.jisilu.cn/data/convert_bond_detail/113017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ninwin.cn/index.php?m=cb&amp;c=detail&amp;a=detail&amp;id=32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46"/>
  <sheetViews>
    <sheetView topLeftCell="A2" workbookViewId="0">
      <selection activeCell="D32" sqref="D32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56</v>
      </c>
      <c r="B1" t="s">
        <v>58</v>
      </c>
      <c r="C1" t="s">
        <v>57</v>
      </c>
    </row>
    <row r="2" spans="1:4" ht="15" thickBot="1" x14ac:dyDescent="0.25">
      <c r="A2" s="30">
        <v>44400</v>
      </c>
      <c r="B2" s="19">
        <v>475.78</v>
      </c>
      <c r="C2" s="31">
        <v>2.8400000000000002E-2</v>
      </c>
    </row>
    <row r="3" spans="1:4" ht="15" thickBot="1" x14ac:dyDescent="0.25">
      <c r="A3" s="30">
        <v>44409</v>
      </c>
      <c r="B3" s="19">
        <v>379.53</v>
      </c>
      <c r="C3" s="31">
        <v>2.1399999999999999E-2</v>
      </c>
    </row>
    <row r="4" spans="1:4" ht="15" thickBot="1" x14ac:dyDescent="0.25">
      <c r="A4" s="30">
        <v>44416</v>
      </c>
      <c r="B4" s="19">
        <v>738.74</v>
      </c>
      <c r="C4" s="31">
        <v>4.1700000000000001E-2</v>
      </c>
    </row>
    <row r="5" spans="1:4" ht="15" thickBot="1" x14ac:dyDescent="0.25">
      <c r="A5" s="30">
        <v>44435</v>
      </c>
      <c r="B5" s="19">
        <v>1475.4</v>
      </c>
      <c r="C5" s="31">
        <v>6.8500000000000005E-2</v>
      </c>
    </row>
    <row r="6" spans="1:4" x14ac:dyDescent="0.2">
      <c r="A6" s="30">
        <v>44448</v>
      </c>
      <c r="B6" s="52">
        <v>2086.1</v>
      </c>
      <c r="C6" s="31">
        <v>9.2299999999999993E-2</v>
      </c>
    </row>
    <row r="7" spans="1:4" x14ac:dyDescent="0.2">
      <c r="A7" s="30">
        <v>44457</v>
      </c>
      <c r="B7" s="53">
        <v>1592.6</v>
      </c>
      <c r="C7" s="54">
        <v>6.7599999999999993E-2</v>
      </c>
    </row>
    <row r="8" spans="1:4" ht="15" thickBot="1" x14ac:dyDescent="0.25">
      <c r="A8" s="30">
        <v>44463</v>
      </c>
      <c r="B8" s="19">
        <v>1866.5</v>
      </c>
      <c r="C8" s="31">
        <v>7.6100000000000001E-2</v>
      </c>
    </row>
    <row r="9" spans="1:4" x14ac:dyDescent="0.2">
      <c r="A9" s="30">
        <v>44498</v>
      </c>
      <c r="B9" s="52">
        <v>2017.3</v>
      </c>
      <c r="C9" s="31">
        <v>7.5899999999999995E-2</v>
      </c>
    </row>
    <row r="10" spans="1:4" x14ac:dyDescent="0.2">
      <c r="A10" s="30">
        <v>44515</v>
      </c>
      <c r="B10" s="52">
        <v>3211.7</v>
      </c>
      <c r="C10" s="31">
        <v>0.1166</v>
      </c>
    </row>
    <row r="11" spans="1:4" x14ac:dyDescent="0.2">
      <c r="A11" s="30">
        <v>44520</v>
      </c>
      <c r="B11" s="52">
        <v>3310.1</v>
      </c>
      <c r="C11" s="31">
        <v>0.1202</v>
      </c>
    </row>
    <row r="12" spans="1:4" x14ac:dyDescent="0.2">
      <c r="A12" s="30">
        <v>44527</v>
      </c>
      <c r="B12" s="52">
        <v>3906</v>
      </c>
      <c r="C12" s="31">
        <v>0.1419</v>
      </c>
      <c r="D12" s="75"/>
    </row>
    <row r="13" spans="1:4" x14ac:dyDescent="0.2">
      <c r="A13" s="30">
        <v>44540</v>
      </c>
      <c r="B13" s="52">
        <v>4096.3</v>
      </c>
      <c r="C13" s="31">
        <v>0.14879999999999999</v>
      </c>
    </row>
    <row r="14" spans="1:4" x14ac:dyDescent="0.2">
      <c r="A14" s="30">
        <v>44548</v>
      </c>
      <c r="B14" s="52">
        <v>4648.7</v>
      </c>
      <c r="C14" s="31">
        <v>0.16250000000000001</v>
      </c>
    </row>
    <row r="15" spans="1:4" x14ac:dyDescent="0.2">
      <c r="A15" s="30">
        <v>44555</v>
      </c>
      <c r="B15" s="52">
        <v>5331.1</v>
      </c>
      <c r="C15" s="31">
        <v>0.18060000000000001</v>
      </c>
    </row>
    <row r="16" spans="1:4" x14ac:dyDescent="0.2">
      <c r="A16" s="30">
        <v>44561</v>
      </c>
      <c r="B16" s="52">
        <v>5630.3</v>
      </c>
      <c r="C16" s="31">
        <v>0.18340000000000001</v>
      </c>
      <c r="D16" s="30"/>
    </row>
    <row r="17" spans="1:4" x14ac:dyDescent="0.2">
      <c r="A17" s="30">
        <v>44603</v>
      </c>
      <c r="B17" s="52">
        <v>5702.4</v>
      </c>
      <c r="C17" s="31">
        <v>0.13150000000000001</v>
      </c>
      <c r="D17" t="s">
        <v>84</v>
      </c>
    </row>
    <row r="18" spans="1:4" x14ac:dyDescent="0.2">
      <c r="A18" s="30">
        <v>44620</v>
      </c>
      <c r="B18" s="52">
        <v>5836.4</v>
      </c>
      <c r="C18" s="31">
        <v>0.1221</v>
      </c>
    </row>
    <row r="19" spans="1:4" x14ac:dyDescent="0.2">
      <c r="A19" s="30">
        <v>44632</v>
      </c>
      <c r="B19" s="52">
        <v>4735</v>
      </c>
      <c r="C19" s="31">
        <v>9.69E-2</v>
      </c>
      <c r="D19" t="s">
        <v>90</v>
      </c>
    </row>
    <row r="20" spans="1:4" x14ac:dyDescent="0.2">
      <c r="A20" s="30">
        <v>44665</v>
      </c>
      <c r="B20" s="52">
        <v>5041</v>
      </c>
      <c r="C20" s="31">
        <v>6.7699999999999996E-2</v>
      </c>
    </row>
    <row r="21" spans="1:4" x14ac:dyDescent="0.2">
      <c r="A21" s="30">
        <v>44686</v>
      </c>
      <c r="B21" s="52">
        <v>5331.5</v>
      </c>
      <c r="C21" s="31">
        <v>6.3600000000000004E-2</v>
      </c>
    </row>
    <row r="22" spans="1:4" x14ac:dyDescent="0.2">
      <c r="A22" s="30">
        <v>44696</v>
      </c>
      <c r="B22" s="52">
        <v>6290.18</v>
      </c>
      <c r="C22" s="31">
        <v>6.2799999999999995E-2</v>
      </c>
    </row>
    <row r="23" spans="1:4" x14ac:dyDescent="0.2">
      <c r="A23" s="30">
        <v>44702</v>
      </c>
      <c r="B23" s="52">
        <v>7890</v>
      </c>
      <c r="C23" s="31">
        <v>7.5399999999999995E-2</v>
      </c>
      <c r="D23" t="s">
        <v>138</v>
      </c>
    </row>
    <row r="24" spans="1:4" x14ac:dyDescent="0.2">
      <c r="A24" s="30">
        <v>44709</v>
      </c>
      <c r="B24" s="52">
        <v>8015.17</v>
      </c>
      <c r="C24" s="31">
        <v>7.3700000000000002E-2</v>
      </c>
    </row>
    <row r="25" spans="1:4" x14ac:dyDescent="0.2">
      <c r="A25" s="30">
        <v>44714</v>
      </c>
      <c r="B25" s="157">
        <v>7862.12</v>
      </c>
      <c r="C25" s="158">
        <v>7.0199999999999999E-2</v>
      </c>
    </row>
    <row r="26" spans="1:4" x14ac:dyDescent="0.2">
      <c r="A26" s="30">
        <v>44722</v>
      </c>
      <c r="B26" s="52">
        <v>8184.56</v>
      </c>
      <c r="C26" s="31">
        <v>7.0999999999999994E-2</v>
      </c>
    </row>
    <row r="27" spans="1:4" x14ac:dyDescent="0.2">
      <c r="A27" s="30"/>
      <c r="B27" s="52"/>
      <c r="C27" s="31"/>
    </row>
    <row r="28" spans="1:4" x14ac:dyDescent="0.2">
      <c r="A28" s="30"/>
      <c r="B28" s="52"/>
      <c r="C28" s="31"/>
    </row>
    <row r="29" spans="1:4" x14ac:dyDescent="0.2">
      <c r="A29" s="30"/>
      <c r="B29" s="52"/>
      <c r="C29" s="31"/>
    </row>
    <row r="30" spans="1:4" x14ac:dyDescent="0.2">
      <c r="A30" s="30"/>
      <c r="B30" s="52"/>
      <c r="C30" s="31"/>
    </row>
    <row r="31" spans="1:4" x14ac:dyDescent="0.2">
      <c r="A31" s="30"/>
      <c r="B31" s="52"/>
      <c r="C31" s="31"/>
    </row>
    <row r="32" spans="1:4" x14ac:dyDescent="0.2">
      <c r="A32" s="30"/>
      <c r="B32" s="52"/>
      <c r="C32" s="31"/>
    </row>
    <row r="33" spans="1:3" x14ac:dyDescent="0.2">
      <c r="A33" s="30"/>
      <c r="B33" s="52"/>
      <c r="C33" s="31"/>
    </row>
    <row r="34" spans="1:3" x14ac:dyDescent="0.2">
      <c r="A34" s="30"/>
      <c r="B34" s="52"/>
      <c r="C34" s="31"/>
    </row>
    <row r="35" spans="1:3" x14ac:dyDescent="0.2">
      <c r="A35" s="30"/>
      <c r="B35" s="52"/>
      <c r="C35" s="31"/>
    </row>
    <row r="36" spans="1:3" x14ac:dyDescent="0.2">
      <c r="A36" s="30"/>
      <c r="B36" s="52"/>
      <c r="C36" s="31"/>
    </row>
    <row r="37" spans="1:3" x14ac:dyDescent="0.2">
      <c r="A37" s="30"/>
      <c r="B37" s="52"/>
      <c r="C37" s="31"/>
    </row>
    <row r="38" spans="1:3" x14ac:dyDescent="0.2">
      <c r="A38" s="30"/>
      <c r="B38" s="52"/>
      <c r="C38" s="31"/>
    </row>
    <row r="39" spans="1:3" x14ac:dyDescent="0.2">
      <c r="A39" s="30"/>
      <c r="B39" s="52"/>
      <c r="C39" s="31"/>
    </row>
    <row r="40" spans="1:3" x14ac:dyDescent="0.2">
      <c r="A40" s="30"/>
      <c r="B40" s="52"/>
      <c r="C40" s="31"/>
    </row>
    <row r="41" spans="1:3" x14ac:dyDescent="0.2">
      <c r="A41" s="30"/>
      <c r="B41" s="52"/>
      <c r="C41" s="31"/>
    </row>
    <row r="42" spans="1:3" x14ac:dyDescent="0.2">
      <c r="A42" s="30"/>
      <c r="B42" s="52"/>
      <c r="C42" s="31"/>
    </row>
    <row r="43" spans="1:3" x14ac:dyDescent="0.2">
      <c r="A43" s="30"/>
      <c r="B43" s="52"/>
      <c r="C43" s="31"/>
    </row>
    <row r="44" spans="1:3" x14ac:dyDescent="0.2">
      <c r="B44" s="52"/>
      <c r="C44" s="31"/>
    </row>
    <row r="45" spans="1:3" x14ac:dyDescent="0.2">
      <c r="B45" s="52"/>
      <c r="C45" s="31"/>
    </row>
    <row r="46" spans="1:3" x14ac:dyDescent="0.2">
      <c r="B46" s="52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11"/>
  <sheetViews>
    <sheetView tabSelected="1" zoomScale="85" zoomScaleNormal="85" workbookViewId="0">
      <pane ySplit="2" topLeftCell="A132" activePane="bottomLeft" state="frozen"/>
      <selection pane="bottomLeft" activeCell="Q156" sqref="Q156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7.5" style="28" customWidth="1"/>
    <col min="5" max="5" width="8.75" style="28"/>
    <col min="6" max="7" width="8.75" style="22"/>
    <col min="8" max="8" width="8.75" style="16"/>
    <col min="9" max="9" width="5.25" style="16" bestFit="1" customWidth="1"/>
    <col min="10" max="11" width="8.5" style="13" bestFit="1" customWidth="1"/>
    <col min="12" max="12" width="5.25" style="13" bestFit="1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8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61"/>
      <c r="B1" s="167" t="s">
        <v>37</v>
      </c>
      <c r="C1" s="169" t="s">
        <v>7</v>
      </c>
      <c r="D1" s="171" t="s">
        <v>8</v>
      </c>
      <c r="E1" s="171" t="s">
        <v>9</v>
      </c>
      <c r="F1" s="166" t="s">
        <v>35</v>
      </c>
      <c r="G1" s="166"/>
      <c r="H1" s="166"/>
      <c r="I1" s="166"/>
      <c r="J1" s="165" t="s">
        <v>12</v>
      </c>
      <c r="K1" s="165"/>
      <c r="L1" s="165"/>
      <c r="M1" s="165"/>
      <c r="N1" s="165"/>
      <c r="O1" s="165"/>
      <c r="P1" s="165"/>
      <c r="Q1" s="163" t="s">
        <v>32</v>
      </c>
      <c r="S1" s="159" t="s">
        <v>28</v>
      </c>
    </row>
    <row r="2" spans="1:23" s="8" customFormat="1" x14ac:dyDescent="0.2">
      <c r="A2" s="162"/>
      <c r="B2" s="168"/>
      <c r="C2" s="170"/>
      <c r="D2" s="172"/>
      <c r="E2" s="172"/>
      <c r="F2" s="20" t="s">
        <v>136</v>
      </c>
      <c r="G2" s="20" t="s">
        <v>31</v>
      </c>
      <c r="H2" s="14" t="s">
        <v>11</v>
      </c>
      <c r="I2" s="14" t="s">
        <v>36</v>
      </c>
      <c r="J2" s="11" t="s">
        <v>13</v>
      </c>
      <c r="K2" s="11" t="s">
        <v>27</v>
      </c>
      <c r="L2" s="11" t="s">
        <v>10</v>
      </c>
      <c r="M2" s="11" t="s">
        <v>14</v>
      </c>
      <c r="N2" s="11" t="s">
        <v>15</v>
      </c>
      <c r="O2" s="11" t="s">
        <v>16</v>
      </c>
      <c r="P2" s="11" t="s">
        <v>17</v>
      </c>
      <c r="Q2" s="164"/>
      <c r="R2" s="8" t="s">
        <v>34</v>
      </c>
      <c r="S2" s="160"/>
    </row>
    <row r="3" spans="1:23" s="8" customFormat="1" x14ac:dyDescent="0.2">
      <c r="A3" s="114"/>
      <c r="B3" s="113">
        <v>1</v>
      </c>
      <c r="C3" s="24">
        <v>44385</v>
      </c>
      <c r="D3" s="33">
        <v>128117</v>
      </c>
      <c r="E3" s="33" t="s">
        <v>33</v>
      </c>
      <c r="F3" s="20">
        <v>10</v>
      </c>
      <c r="G3" s="20">
        <v>101.247</v>
      </c>
      <c r="H3" s="14">
        <f>F3*G3</f>
        <v>1012.47</v>
      </c>
      <c r="I3" s="15" t="s">
        <v>81</v>
      </c>
      <c r="J3" s="12">
        <v>111.3</v>
      </c>
      <c r="K3" s="12">
        <v>101.267</v>
      </c>
      <c r="L3" s="11">
        <v>10</v>
      </c>
      <c r="M3" s="11">
        <f t="shared" ref="M3:M34" si="0">J3*L3</f>
        <v>1113</v>
      </c>
      <c r="N3" s="25">
        <f t="shared" ref="N3:N34" si="1">(J3-K3)/K3</f>
        <v>9.9074723256342159E-2</v>
      </c>
      <c r="O3" s="11">
        <f>(J3-K3)*L3</f>
        <v>100.33000000000001</v>
      </c>
      <c r="P3" s="25">
        <f t="shared" ref="P3:P34" si="2">M3/$M$192</f>
        <v>9.6591525460502075E-3</v>
      </c>
      <c r="Q3" s="137"/>
      <c r="R3" s="76"/>
      <c r="S3" s="43"/>
      <c r="T3" s="42"/>
      <c r="U3" s="44"/>
    </row>
    <row r="4" spans="1:23" x14ac:dyDescent="0.2">
      <c r="B4" s="110">
        <v>2</v>
      </c>
      <c r="C4" s="24">
        <v>44385</v>
      </c>
      <c r="D4" s="33">
        <v>113584</v>
      </c>
      <c r="E4" s="33" t="s">
        <v>38</v>
      </c>
      <c r="F4" s="21">
        <v>10</v>
      </c>
      <c r="G4" s="21">
        <v>98.03</v>
      </c>
      <c r="H4" s="14">
        <f>F4*G4</f>
        <v>980.3</v>
      </c>
      <c r="I4" s="15" t="s">
        <v>81</v>
      </c>
      <c r="J4" s="12">
        <v>103.79</v>
      </c>
      <c r="K4" s="12">
        <v>98.05</v>
      </c>
      <c r="L4" s="12">
        <v>10</v>
      </c>
      <c r="M4" s="11">
        <f t="shared" si="0"/>
        <v>1037.9000000000001</v>
      </c>
      <c r="N4" s="25">
        <f t="shared" si="1"/>
        <v>5.8541560428352978E-2</v>
      </c>
      <c r="O4" s="11">
        <f>(J4-K4)*L4</f>
        <v>57.400000000000091</v>
      </c>
      <c r="P4" s="25">
        <f t="shared" si="2"/>
        <v>9.0073984074982138E-3</v>
      </c>
      <c r="Q4" s="138"/>
      <c r="S4" s="26"/>
      <c r="W4" s="28" t="s">
        <v>45</v>
      </c>
    </row>
    <row r="5" spans="1:23" s="44" customFormat="1" x14ac:dyDescent="0.2">
      <c r="A5" s="73"/>
      <c r="B5" s="87">
        <v>3</v>
      </c>
      <c r="C5" s="88">
        <v>44385</v>
      </c>
      <c r="D5" s="46">
        <v>113036</v>
      </c>
      <c r="E5" s="46" t="s">
        <v>39</v>
      </c>
      <c r="F5" s="48">
        <v>10</v>
      </c>
      <c r="G5" s="120">
        <v>100.92</v>
      </c>
      <c r="H5" s="49">
        <f>F5*G5</f>
        <v>1009.2</v>
      </c>
      <c r="I5" s="47" t="s">
        <v>81</v>
      </c>
      <c r="J5" s="47"/>
      <c r="K5" s="47">
        <v>0</v>
      </c>
      <c r="L5" s="47"/>
      <c r="M5" s="49">
        <f t="shared" si="0"/>
        <v>0</v>
      </c>
      <c r="N5" s="50" t="e">
        <f t="shared" si="1"/>
        <v>#DIV/0!</v>
      </c>
      <c r="O5" s="49">
        <v>859.5</v>
      </c>
      <c r="P5" s="50">
        <f t="shared" si="2"/>
        <v>0</v>
      </c>
      <c r="Q5" s="139"/>
      <c r="S5" s="51"/>
      <c r="U5" s="7"/>
    </row>
    <row r="6" spans="1:23" ht="14.25" customHeight="1" x14ac:dyDescent="0.2">
      <c r="B6" s="110">
        <v>4</v>
      </c>
      <c r="C6" s="24">
        <v>44385</v>
      </c>
      <c r="D6" s="116">
        <v>128132</v>
      </c>
      <c r="E6" s="33" t="s">
        <v>40</v>
      </c>
      <c r="F6" s="21">
        <v>10</v>
      </c>
      <c r="G6" s="15">
        <v>95.751000000000005</v>
      </c>
      <c r="H6" s="14">
        <f>F6*G6</f>
        <v>957.51</v>
      </c>
      <c r="I6" s="15" t="s">
        <v>81</v>
      </c>
      <c r="J6" s="12">
        <v>120.4</v>
      </c>
      <c r="K6" s="12">
        <v>95.370999999999995</v>
      </c>
      <c r="L6" s="12">
        <v>10</v>
      </c>
      <c r="M6" s="11">
        <f t="shared" si="0"/>
        <v>1204</v>
      </c>
      <c r="N6" s="25">
        <f t="shared" si="1"/>
        <v>0.26243826739784643</v>
      </c>
      <c r="O6" s="11">
        <f>(J6-K6)*L6</f>
        <v>250.29000000000011</v>
      </c>
      <c r="P6" s="25">
        <f t="shared" si="2"/>
        <v>1.0448894578117205E-2</v>
      </c>
      <c r="Q6" s="138"/>
      <c r="R6" s="63"/>
      <c r="S6" s="26"/>
    </row>
    <row r="7" spans="1:23" ht="16.5" customHeight="1" x14ac:dyDescent="0.2">
      <c r="B7" s="71">
        <v>5</v>
      </c>
      <c r="C7" s="24">
        <v>44385</v>
      </c>
      <c r="D7" s="33">
        <v>128044</v>
      </c>
      <c r="E7" s="33" t="s">
        <v>41</v>
      </c>
      <c r="F7" s="21">
        <v>20</v>
      </c>
      <c r="G7" s="21">
        <v>0</v>
      </c>
      <c r="H7" s="14">
        <f>F7*G7</f>
        <v>0</v>
      </c>
      <c r="I7" s="15" t="s">
        <v>81</v>
      </c>
      <c r="J7" s="12">
        <v>114</v>
      </c>
      <c r="K7" s="12">
        <v>86.438000000000002</v>
      </c>
      <c r="L7" s="12">
        <v>30</v>
      </c>
      <c r="M7" s="11">
        <f t="shared" si="0"/>
        <v>3420</v>
      </c>
      <c r="N7" s="25">
        <f t="shared" si="1"/>
        <v>0.31886438834771741</v>
      </c>
      <c r="O7" s="11">
        <f>(J7-K7)*L7</f>
        <v>826.8599999999999</v>
      </c>
      <c r="P7" s="25">
        <f t="shared" si="2"/>
        <v>2.9680414831528938E-2</v>
      </c>
      <c r="Q7" s="138"/>
      <c r="S7" s="26"/>
      <c r="U7" s="55"/>
      <c r="W7" s="7" t="s">
        <v>46</v>
      </c>
    </row>
    <row r="8" spans="1:23" ht="16.5" customHeight="1" x14ac:dyDescent="0.2">
      <c r="B8" s="84">
        <v>6</v>
      </c>
      <c r="C8" s="24">
        <v>44389</v>
      </c>
      <c r="D8" s="33">
        <v>113033</v>
      </c>
      <c r="E8" s="33" t="s">
        <v>86</v>
      </c>
      <c r="F8" s="21">
        <v>10</v>
      </c>
      <c r="G8" s="21"/>
      <c r="H8" s="14"/>
      <c r="I8" s="15" t="s">
        <v>81</v>
      </c>
      <c r="J8" s="12">
        <v>109.06</v>
      </c>
      <c r="K8" s="12">
        <v>102.07</v>
      </c>
      <c r="L8" s="12">
        <v>10</v>
      </c>
      <c r="M8" s="11">
        <f t="shared" si="0"/>
        <v>1090.5999999999999</v>
      </c>
      <c r="N8" s="25">
        <f t="shared" si="1"/>
        <v>6.8482414029587629E-2</v>
      </c>
      <c r="O8" s="11">
        <f>(J8-K8)*L8</f>
        <v>69.900000000000091</v>
      </c>
      <c r="P8" s="25">
        <f t="shared" si="2"/>
        <v>9.4647545073875614E-3</v>
      </c>
      <c r="Q8" s="138"/>
      <c r="S8" s="26"/>
    </row>
    <row r="9" spans="1:23" ht="16.5" customHeight="1" x14ac:dyDescent="0.2">
      <c r="B9" s="110">
        <v>7</v>
      </c>
      <c r="C9" s="24">
        <v>44389</v>
      </c>
      <c r="D9" s="33">
        <v>127019</v>
      </c>
      <c r="E9" s="33" t="s">
        <v>87</v>
      </c>
      <c r="F9" s="21">
        <v>10</v>
      </c>
      <c r="G9" s="21"/>
      <c r="H9" s="14"/>
      <c r="I9" s="15" t="s">
        <v>81</v>
      </c>
      <c r="J9" s="12">
        <v>111.05800000000001</v>
      </c>
      <c r="K9" s="12">
        <v>98.92</v>
      </c>
      <c r="L9" s="12">
        <v>10</v>
      </c>
      <c r="M9" s="11">
        <f t="shared" si="0"/>
        <v>1110.5800000000002</v>
      </c>
      <c r="N9" s="25">
        <f t="shared" si="1"/>
        <v>0.12270521633643353</v>
      </c>
      <c r="O9" s="11">
        <f>(J9-K9)*L9</f>
        <v>121.38000000000005</v>
      </c>
      <c r="P9" s="25">
        <f t="shared" si="2"/>
        <v>9.6381506150875484E-3</v>
      </c>
      <c r="Q9" s="138"/>
      <c r="S9" s="26"/>
    </row>
    <row r="10" spans="1:23" ht="16.5" customHeight="1" x14ac:dyDescent="0.2">
      <c r="B10" s="84">
        <v>8</v>
      </c>
      <c r="C10" s="24">
        <v>44389</v>
      </c>
      <c r="D10" s="33">
        <v>110068</v>
      </c>
      <c r="E10" s="33" t="s">
        <v>85</v>
      </c>
      <c r="F10" s="21">
        <v>10</v>
      </c>
      <c r="G10" s="21"/>
      <c r="H10" s="14">
        <f>F10*G10</f>
        <v>0</v>
      </c>
      <c r="I10" s="15" t="s">
        <v>81</v>
      </c>
      <c r="J10" s="12">
        <v>132.76</v>
      </c>
      <c r="K10" s="12">
        <v>63.92</v>
      </c>
      <c r="L10" s="12">
        <v>10</v>
      </c>
      <c r="M10" s="11">
        <f t="shared" si="0"/>
        <v>1327.6</v>
      </c>
      <c r="N10" s="25">
        <f t="shared" si="1"/>
        <v>1.0769712140175216</v>
      </c>
      <c r="O10" s="11">
        <f>(J10-K10)*L10</f>
        <v>688.39999999999986</v>
      </c>
      <c r="P10" s="25">
        <f t="shared" si="2"/>
        <v>1.1521555184309303E-2</v>
      </c>
      <c r="Q10" s="138"/>
      <c r="S10" s="26"/>
      <c r="U10" s="44"/>
    </row>
    <row r="11" spans="1:23" s="44" customFormat="1" x14ac:dyDescent="0.2">
      <c r="A11" s="73"/>
      <c r="B11" s="87">
        <v>9</v>
      </c>
      <c r="C11" s="88"/>
      <c r="D11" s="46">
        <v>127039</v>
      </c>
      <c r="E11" s="46" t="s">
        <v>44</v>
      </c>
      <c r="F11" s="48">
        <v>10</v>
      </c>
      <c r="G11" s="48">
        <v>0</v>
      </c>
      <c r="H11" s="49">
        <f>F11*G11</f>
        <v>0</v>
      </c>
      <c r="I11" s="47" t="s">
        <v>81</v>
      </c>
      <c r="J11" s="47"/>
      <c r="K11" s="47"/>
      <c r="L11" s="47"/>
      <c r="M11" s="49">
        <f t="shared" si="0"/>
        <v>0</v>
      </c>
      <c r="N11" s="50" t="e">
        <f t="shared" si="1"/>
        <v>#DIV/0!</v>
      </c>
      <c r="O11" s="49">
        <v>333.03</v>
      </c>
      <c r="P11" s="50">
        <f t="shared" si="2"/>
        <v>0</v>
      </c>
      <c r="Q11" s="139"/>
      <c r="S11" s="51"/>
    </row>
    <row r="12" spans="1:23" s="44" customFormat="1" ht="14.25" customHeight="1" x14ac:dyDescent="0.2">
      <c r="A12" s="73"/>
      <c r="B12" s="87">
        <v>10</v>
      </c>
      <c r="C12" s="88">
        <v>44389</v>
      </c>
      <c r="D12" s="46">
        <v>127003</v>
      </c>
      <c r="E12" s="46" t="s">
        <v>42</v>
      </c>
      <c r="F12" s="48">
        <v>10</v>
      </c>
      <c r="G12" s="48">
        <v>0</v>
      </c>
      <c r="H12" s="49">
        <f>F12*G12</f>
        <v>0</v>
      </c>
      <c r="I12" s="47" t="s">
        <v>81</v>
      </c>
      <c r="J12" s="47">
        <v>0</v>
      </c>
      <c r="K12" s="47">
        <v>0</v>
      </c>
      <c r="L12" s="47">
        <v>0</v>
      </c>
      <c r="M12" s="49">
        <f t="shared" si="0"/>
        <v>0</v>
      </c>
      <c r="N12" s="50" t="e">
        <f t="shared" si="1"/>
        <v>#DIV/0!</v>
      </c>
      <c r="O12" s="49">
        <f>(J12-K12)*L12</f>
        <v>0</v>
      </c>
      <c r="P12" s="50">
        <f t="shared" si="2"/>
        <v>0</v>
      </c>
      <c r="Q12" s="139"/>
      <c r="S12" s="51"/>
    </row>
    <row r="13" spans="1:23" ht="16.5" customHeight="1" x14ac:dyDescent="0.35">
      <c r="B13" s="84">
        <v>11</v>
      </c>
      <c r="C13" s="24">
        <v>44389</v>
      </c>
      <c r="D13" s="33">
        <v>113569</v>
      </c>
      <c r="E13" s="33" t="s">
        <v>49</v>
      </c>
      <c r="F13" s="21">
        <v>10</v>
      </c>
      <c r="G13" s="21">
        <v>0</v>
      </c>
      <c r="H13" s="14">
        <f>F13*G13</f>
        <v>0</v>
      </c>
      <c r="I13" s="15" t="s">
        <v>81</v>
      </c>
      <c r="J13" s="12">
        <v>105</v>
      </c>
      <c r="K13" s="12">
        <v>98.8</v>
      </c>
      <c r="L13" s="12">
        <v>10</v>
      </c>
      <c r="M13" s="11">
        <f t="shared" si="0"/>
        <v>1050</v>
      </c>
      <c r="N13" s="25">
        <f t="shared" si="1"/>
        <v>6.2753036437247001E-2</v>
      </c>
      <c r="O13" s="11">
        <f>(J13-K13)*L13</f>
        <v>62.000000000000028</v>
      </c>
      <c r="P13" s="25">
        <f t="shared" si="2"/>
        <v>9.112408062311516E-3</v>
      </c>
      <c r="Q13" s="138"/>
      <c r="S13" s="26"/>
    </row>
    <row r="14" spans="1:23" s="44" customFormat="1" ht="14.25" customHeight="1" x14ac:dyDescent="0.2">
      <c r="A14" s="73"/>
      <c r="B14" s="84">
        <v>12</v>
      </c>
      <c r="C14" s="88"/>
      <c r="D14" s="46">
        <v>110064</v>
      </c>
      <c r="E14" s="46" t="s">
        <v>48</v>
      </c>
      <c r="F14" s="48">
        <v>10</v>
      </c>
      <c r="G14" s="48"/>
      <c r="H14" s="49"/>
      <c r="I14" s="47" t="s">
        <v>81</v>
      </c>
      <c r="J14" s="47"/>
      <c r="K14" s="47"/>
      <c r="L14" s="47"/>
      <c r="M14" s="49">
        <f t="shared" si="0"/>
        <v>0</v>
      </c>
      <c r="N14" s="50" t="e">
        <f t="shared" si="1"/>
        <v>#DIV/0!</v>
      </c>
      <c r="O14" s="49">
        <v>445.2</v>
      </c>
      <c r="P14" s="50">
        <f t="shared" si="2"/>
        <v>0</v>
      </c>
      <c r="Q14" s="139"/>
      <c r="S14" s="51"/>
      <c r="U14" s="76"/>
    </row>
    <row r="15" spans="1:23" x14ac:dyDescent="0.2">
      <c r="A15" s="115"/>
      <c r="B15" s="84">
        <v>13</v>
      </c>
      <c r="C15" s="24">
        <v>44389</v>
      </c>
      <c r="D15" s="33">
        <v>123023</v>
      </c>
      <c r="E15" s="33" t="s">
        <v>43</v>
      </c>
      <c r="F15" s="21">
        <v>10</v>
      </c>
      <c r="G15" s="21">
        <v>0</v>
      </c>
      <c r="H15" s="14">
        <f>F15*G15</f>
        <v>0</v>
      </c>
      <c r="I15" s="15" t="s">
        <v>81</v>
      </c>
      <c r="J15" s="12">
        <v>119.298</v>
      </c>
      <c r="K15" s="12">
        <v>97.131</v>
      </c>
      <c r="L15" s="12">
        <v>10</v>
      </c>
      <c r="M15" s="11">
        <f t="shared" si="0"/>
        <v>1192.98</v>
      </c>
      <c r="N15" s="25">
        <f t="shared" si="1"/>
        <v>0.22821756184946104</v>
      </c>
      <c r="O15" s="11">
        <f t="shared" ref="O15:O24" si="3">(J15-K15)*L15</f>
        <v>221.67000000000002</v>
      </c>
      <c r="P15" s="25">
        <f t="shared" si="2"/>
        <v>1.0353257685882279E-2</v>
      </c>
      <c r="Q15" s="138"/>
      <c r="R15" s="42"/>
      <c r="S15" s="62"/>
      <c r="T15" s="55"/>
    </row>
    <row r="16" spans="1:23" s="44" customFormat="1" x14ac:dyDescent="0.2">
      <c r="A16" s="73"/>
      <c r="B16" s="87">
        <v>14</v>
      </c>
      <c r="C16" s="88"/>
      <c r="D16" s="46">
        <v>113574</v>
      </c>
      <c r="E16" s="46" t="s">
        <v>50</v>
      </c>
      <c r="F16" s="48">
        <v>10</v>
      </c>
      <c r="G16" s="48"/>
      <c r="H16" s="49"/>
      <c r="I16" s="47" t="s">
        <v>79</v>
      </c>
      <c r="J16" s="47"/>
      <c r="K16" s="47"/>
      <c r="L16" s="47"/>
      <c r="M16" s="49">
        <f t="shared" si="0"/>
        <v>0</v>
      </c>
      <c r="N16" s="50" t="e">
        <f t="shared" si="1"/>
        <v>#DIV/0!</v>
      </c>
      <c r="O16" s="49">
        <f t="shared" si="3"/>
        <v>0</v>
      </c>
      <c r="P16" s="50">
        <f t="shared" si="2"/>
        <v>0</v>
      </c>
      <c r="Q16" s="139"/>
      <c r="S16" s="51"/>
    </row>
    <row r="17" spans="1:21" x14ac:dyDescent="0.2">
      <c r="A17" s="73"/>
      <c r="B17" s="84">
        <v>15</v>
      </c>
      <c r="C17" s="24">
        <v>44389</v>
      </c>
      <c r="D17" s="33">
        <v>113519</v>
      </c>
      <c r="E17" s="33" t="s">
        <v>51</v>
      </c>
      <c r="F17" s="21">
        <v>10</v>
      </c>
      <c r="G17" s="21">
        <v>0</v>
      </c>
      <c r="H17" s="14">
        <f t="shared" ref="H17:H23" si="4">F17*G17</f>
        <v>0</v>
      </c>
      <c r="I17" s="15" t="s">
        <v>81</v>
      </c>
      <c r="J17" s="12">
        <v>116.62</v>
      </c>
      <c r="K17" s="12">
        <v>116.52</v>
      </c>
      <c r="L17" s="12">
        <v>90</v>
      </c>
      <c r="M17" s="11">
        <f t="shared" si="0"/>
        <v>10495.800000000001</v>
      </c>
      <c r="N17" s="25">
        <f t="shared" si="1"/>
        <v>8.5822176450402101E-4</v>
      </c>
      <c r="O17" s="11">
        <f t="shared" si="3"/>
        <v>9.0000000000007674</v>
      </c>
      <c r="P17" s="25">
        <f t="shared" si="2"/>
        <v>9.1087630990865934E-2</v>
      </c>
      <c r="Q17" s="138"/>
      <c r="S17" s="51"/>
      <c r="T17" s="44"/>
    </row>
    <row r="18" spans="1:21" x14ac:dyDescent="0.2">
      <c r="B18" s="84">
        <v>16</v>
      </c>
      <c r="C18" s="24">
        <v>44389</v>
      </c>
      <c r="D18" s="33">
        <v>113563</v>
      </c>
      <c r="E18" s="33" t="s">
        <v>52</v>
      </c>
      <c r="F18" s="21">
        <v>10</v>
      </c>
      <c r="G18" s="21">
        <v>0</v>
      </c>
      <c r="H18" s="14">
        <f t="shared" si="4"/>
        <v>0</v>
      </c>
      <c r="I18" s="15" t="s">
        <v>81</v>
      </c>
      <c r="J18" s="12">
        <v>108.85</v>
      </c>
      <c r="K18" s="12">
        <v>108.61499999999999</v>
      </c>
      <c r="L18" s="12">
        <v>20</v>
      </c>
      <c r="M18" s="11">
        <f t="shared" si="0"/>
        <v>2177</v>
      </c>
      <c r="N18" s="25">
        <f t="shared" si="1"/>
        <v>2.1636053952032355E-3</v>
      </c>
      <c r="O18" s="11">
        <f t="shared" si="3"/>
        <v>4.6999999999999886</v>
      </c>
      <c r="P18" s="25">
        <f t="shared" si="2"/>
        <v>1.8893059382525876E-2</v>
      </c>
      <c r="Q18" s="138"/>
      <c r="R18" s="55"/>
      <c r="S18" s="26"/>
      <c r="U18" s="63"/>
    </row>
    <row r="19" spans="1:21" x14ac:dyDescent="0.2">
      <c r="B19" s="84">
        <v>17</v>
      </c>
      <c r="C19" s="24">
        <v>44389</v>
      </c>
      <c r="D19" s="33">
        <v>128100</v>
      </c>
      <c r="E19" s="33" t="s">
        <v>53</v>
      </c>
      <c r="F19" s="21">
        <v>10</v>
      </c>
      <c r="G19" s="21">
        <v>0</v>
      </c>
      <c r="H19" s="14">
        <f t="shared" si="4"/>
        <v>0</v>
      </c>
      <c r="I19" s="15" t="s">
        <v>81</v>
      </c>
      <c r="J19" s="12">
        <v>97.864999999999995</v>
      </c>
      <c r="K19" s="12">
        <v>92.355999999999995</v>
      </c>
      <c r="L19" s="12">
        <v>60</v>
      </c>
      <c r="M19" s="11">
        <f t="shared" si="0"/>
        <v>5871.9</v>
      </c>
      <c r="N19" s="25">
        <f t="shared" si="1"/>
        <v>5.9649616700593364E-2</v>
      </c>
      <c r="O19" s="11">
        <f t="shared" si="3"/>
        <v>330.54</v>
      </c>
      <c r="P19" s="25">
        <f t="shared" si="2"/>
        <v>5.0959189429606658E-2</v>
      </c>
      <c r="Q19" s="138"/>
      <c r="S19" s="26"/>
    </row>
    <row r="20" spans="1:21" x14ac:dyDescent="0.2">
      <c r="B20" s="84">
        <v>18</v>
      </c>
      <c r="C20" s="24">
        <v>44397</v>
      </c>
      <c r="D20" s="33">
        <v>113589</v>
      </c>
      <c r="E20" s="33" t="s">
        <v>54</v>
      </c>
      <c r="F20" s="21">
        <v>10</v>
      </c>
      <c r="G20" s="21">
        <v>0</v>
      </c>
      <c r="H20" s="14">
        <f t="shared" si="4"/>
        <v>0</v>
      </c>
      <c r="I20" s="15" t="s">
        <v>81</v>
      </c>
      <c r="J20" s="12">
        <v>100</v>
      </c>
      <c r="K20" s="12">
        <v>98.93</v>
      </c>
      <c r="L20" s="12">
        <v>30</v>
      </c>
      <c r="M20" s="11">
        <f t="shared" si="0"/>
        <v>3000</v>
      </c>
      <c r="N20" s="25">
        <f t="shared" si="1"/>
        <v>1.0815728292732165E-2</v>
      </c>
      <c r="O20" s="11">
        <f t="shared" si="3"/>
        <v>32.099999999999795</v>
      </c>
      <c r="P20" s="25">
        <f t="shared" si="2"/>
        <v>2.6035451606604334E-2</v>
      </c>
      <c r="Q20" s="138"/>
      <c r="S20" s="26"/>
    </row>
    <row r="21" spans="1:21" ht="16.5" customHeight="1" x14ac:dyDescent="0.35">
      <c r="B21" s="84">
        <v>19</v>
      </c>
      <c r="C21" s="32">
        <v>44403</v>
      </c>
      <c r="D21" s="33" t="s">
        <v>55</v>
      </c>
      <c r="E21" s="72" t="s">
        <v>72</v>
      </c>
      <c r="F21" s="21">
        <v>10</v>
      </c>
      <c r="G21" s="21">
        <v>0</v>
      </c>
      <c r="H21" s="14">
        <f t="shared" si="4"/>
        <v>0</v>
      </c>
      <c r="I21" s="15" t="s">
        <v>81</v>
      </c>
      <c r="J21" s="12">
        <v>109.9</v>
      </c>
      <c r="K21" s="12">
        <v>97.37</v>
      </c>
      <c r="L21" s="12">
        <v>10</v>
      </c>
      <c r="M21" s="11">
        <f t="shared" si="0"/>
        <v>1099</v>
      </c>
      <c r="N21" s="25">
        <f t="shared" si="1"/>
        <v>0.12868439971243711</v>
      </c>
      <c r="O21" s="11">
        <f t="shared" si="3"/>
        <v>125.30000000000001</v>
      </c>
      <c r="P21" s="25">
        <f t="shared" si="2"/>
        <v>9.5376537718860534E-3</v>
      </c>
      <c r="Q21" s="138"/>
      <c r="S21" s="26"/>
    </row>
    <row r="22" spans="1:21" ht="16.5" customHeight="1" x14ac:dyDescent="0.2">
      <c r="B22" s="84">
        <v>20</v>
      </c>
      <c r="C22" s="32">
        <v>44418</v>
      </c>
      <c r="D22" s="33">
        <v>113595</v>
      </c>
      <c r="E22" s="33" t="s">
        <v>59</v>
      </c>
      <c r="F22" s="21">
        <v>10</v>
      </c>
      <c r="G22" s="21">
        <v>0</v>
      </c>
      <c r="H22" s="14">
        <f t="shared" si="4"/>
        <v>0</v>
      </c>
      <c r="I22" s="15" t="s">
        <v>81</v>
      </c>
      <c r="J22" s="12">
        <v>109.07</v>
      </c>
      <c r="K22" s="12">
        <v>81.664000000000001</v>
      </c>
      <c r="L22" s="12">
        <v>50</v>
      </c>
      <c r="M22" s="11">
        <f t="shared" si="0"/>
        <v>5453.5</v>
      </c>
      <c r="N22" s="25">
        <f t="shared" si="1"/>
        <v>0.33559463166144188</v>
      </c>
      <c r="O22" s="11">
        <f t="shared" si="3"/>
        <v>1370.2999999999995</v>
      </c>
      <c r="P22" s="25">
        <f t="shared" si="2"/>
        <v>4.7328111778872244E-2</v>
      </c>
      <c r="Q22" s="138"/>
      <c r="S22" s="26"/>
      <c r="U22" s="44"/>
    </row>
    <row r="23" spans="1:21" x14ac:dyDescent="0.2">
      <c r="B23" s="84">
        <v>21</v>
      </c>
      <c r="C23" s="32">
        <v>44425</v>
      </c>
      <c r="D23" s="33">
        <v>113596</v>
      </c>
      <c r="E23" s="33" t="s">
        <v>62</v>
      </c>
      <c r="F23" s="21">
        <v>10</v>
      </c>
      <c r="G23" s="21"/>
      <c r="H23" s="14">
        <f t="shared" si="4"/>
        <v>0</v>
      </c>
      <c r="I23" s="15" t="s">
        <v>81</v>
      </c>
      <c r="J23" s="12">
        <v>97.88</v>
      </c>
      <c r="K23" s="12">
        <v>97.644999999999996</v>
      </c>
      <c r="L23" s="12">
        <v>20</v>
      </c>
      <c r="M23" s="11">
        <f t="shared" si="0"/>
        <v>1957.6</v>
      </c>
      <c r="N23" s="25">
        <f t="shared" si="1"/>
        <v>2.4066772492191044E-3</v>
      </c>
      <c r="O23" s="11">
        <f t="shared" si="3"/>
        <v>4.6999999999999886</v>
      </c>
      <c r="P23" s="25">
        <f t="shared" si="2"/>
        <v>1.6989000021696215E-2</v>
      </c>
      <c r="Q23" s="138"/>
      <c r="S23" s="26"/>
    </row>
    <row r="24" spans="1:21" s="42" customFormat="1" x14ac:dyDescent="0.2">
      <c r="A24" s="10"/>
      <c r="B24" s="84">
        <v>22</v>
      </c>
      <c r="C24" s="36">
        <v>44427</v>
      </c>
      <c r="D24" s="37">
        <v>110081</v>
      </c>
      <c r="E24" s="37" t="s">
        <v>60</v>
      </c>
      <c r="F24" s="39">
        <v>10</v>
      </c>
      <c r="G24" s="39">
        <v>100</v>
      </c>
      <c r="H24" s="14"/>
      <c r="I24" s="38" t="s">
        <v>61</v>
      </c>
      <c r="J24" s="38"/>
      <c r="K24" s="38"/>
      <c r="L24" s="38"/>
      <c r="M24" s="40">
        <f t="shared" si="0"/>
        <v>0</v>
      </c>
      <c r="N24" s="41" t="e">
        <f t="shared" si="1"/>
        <v>#DIV/0!</v>
      </c>
      <c r="O24" s="40">
        <f t="shared" si="3"/>
        <v>0</v>
      </c>
      <c r="P24" s="41">
        <f t="shared" si="2"/>
        <v>0</v>
      </c>
      <c r="Q24" s="140"/>
      <c r="R24" s="63"/>
      <c r="S24" s="26"/>
      <c r="T24" s="7"/>
      <c r="U24" s="7"/>
    </row>
    <row r="25" spans="1:21" s="44" customFormat="1" x14ac:dyDescent="0.2">
      <c r="B25" s="84">
        <v>23</v>
      </c>
      <c r="C25" s="45">
        <v>44434</v>
      </c>
      <c r="D25" s="46" t="s">
        <v>63</v>
      </c>
      <c r="E25" s="46" t="s">
        <v>64</v>
      </c>
      <c r="F25" s="48">
        <v>10</v>
      </c>
      <c r="G25" s="48">
        <v>102.7</v>
      </c>
      <c r="H25" s="49">
        <f>F25*G25</f>
        <v>1027</v>
      </c>
      <c r="I25" s="47" t="s">
        <v>81</v>
      </c>
      <c r="J25" s="47"/>
      <c r="K25" s="47"/>
      <c r="L25" s="47"/>
      <c r="M25" s="49">
        <f t="shared" si="0"/>
        <v>0</v>
      </c>
      <c r="N25" s="50" t="e">
        <f t="shared" si="1"/>
        <v>#DIV/0!</v>
      </c>
      <c r="O25" s="49">
        <v>343.5</v>
      </c>
      <c r="P25" s="50">
        <f t="shared" si="2"/>
        <v>0</v>
      </c>
      <c r="Q25" s="139"/>
      <c r="S25" s="51"/>
      <c r="U25" s="55"/>
    </row>
    <row r="26" spans="1:21" x14ac:dyDescent="0.2">
      <c r="A26" s="7"/>
      <c r="B26" s="110">
        <v>24</v>
      </c>
      <c r="C26" s="32">
        <v>44438</v>
      </c>
      <c r="D26" s="33">
        <v>123056</v>
      </c>
      <c r="E26" s="33" t="s">
        <v>66</v>
      </c>
      <c r="F26" s="21">
        <v>10</v>
      </c>
      <c r="G26" s="21">
        <v>104.477</v>
      </c>
      <c r="H26" s="14">
        <f>F26*G26</f>
        <v>1044.77</v>
      </c>
      <c r="I26" s="15" t="s">
        <v>67</v>
      </c>
      <c r="J26" s="12">
        <v>107.4</v>
      </c>
      <c r="K26" s="12">
        <v>104.497</v>
      </c>
      <c r="L26" s="12">
        <v>10</v>
      </c>
      <c r="M26" s="11">
        <f t="shared" si="0"/>
        <v>1074</v>
      </c>
      <c r="N26" s="25">
        <f t="shared" si="1"/>
        <v>2.7780701838330344E-2</v>
      </c>
      <c r="O26" s="11">
        <f>(J26-K26)*L26</f>
        <v>29.030000000000058</v>
      </c>
      <c r="P26" s="25">
        <f t="shared" si="2"/>
        <v>9.3206916751643505E-3</v>
      </c>
      <c r="Q26" s="138"/>
      <c r="S26" s="26"/>
    </row>
    <row r="27" spans="1:21" s="44" customFormat="1" x14ac:dyDescent="0.2">
      <c r="B27" s="87">
        <v>25</v>
      </c>
      <c r="C27" s="45"/>
      <c r="D27" s="46">
        <v>110081</v>
      </c>
      <c r="E27" s="46" t="s">
        <v>60</v>
      </c>
      <c r="F27" s="48">
        <v>-10</v>
      </c>
      <c r="G27" s="48">
        <v>156.43</v>
      </c>
      <c r="H27" s="49">
        <v>0</v>
      </c>
      <c r="I27" s="47" t="s">
        <v>68</v>
      </c>
      <c r="J27" s="47"/>
      <c r="K27" s="47"/>
      <c r="L27" s="47"/>
      <c r="M27" s="49">
        <f t="shared" si="0"/>
        <v>0</v>
      </c>
      <c r="N27" s="50" t="e">
        <f t="shared" si="1"/>
        <v>#DIV/0!</v>
      </c>
      <c r="O27" s="49">
        <v>563.20000000000005</v>
      </c>
      <c r="P27" s="50">
        <f t="shared" si="2"/>
        <v>0</v>
      </c>
      <c r="Q27" s="139"/>
      <c r="S27" s="51"/>
    </row>
    <row r="28" spans="1:21" x14ac:dyDescent="0.2">
      <c r="A28" s="7"/>
      <c r="B28" s="110">
        <v>26</v>
      </c>
      <c r="C28" s="32">
        <v>44448</v>
      </c>
      <c r="D28" s="33">
        <v>113017</v>
      </c>
      <c r="E28" s="33" t="s">
        <v>47</v>
      </c>
      <c r="F28" s="21">
        <v>10</v>
      </c>
      <c r="G28" s="21">
        <v>101.91</v>
      </c>
      <c r="H28" s="14">
        <f t="shared" ref="H28:H58" si="5">F28*G28</f>
        <v>1019.0999999999999</v>
      </c>
      <c r="I28" s="15" t="s">
        <v>67</v>
      </c>
      <c r="J28" s="12">
        <v>114.31</v>
      </c>
      <c r="K28" s="12">
        <v>125.69199999999999</v>
      </c>
      <c r="L28" s="12">
        <v>60</v>
      </c>
      <c r="M28" s="11">
        <f t="shared" si="0"/>
        <v>6858.6</v>
      </c>
      <c r="N28" s="25">
        <f t="shared" si="1"/>
        <v>-9.0554689240365263E-2</v>
      </c>
      <c r="O28" s="11">
        <f>(J28-K28)*L28</f>
        <v>-682.91999999999939</v>
      </c>
      <c r="P28" s="25">
        <f t="shared" si="2"/>
        <v>5.9522249463018831E-2</v>
      </c>
      <c r="Q28" s="138" t="s">
        <v>69</v>
      </c>
      <c r="S28" s="26"/>
    </row>
    <row r="29" spans="1:21" s="55" customFormat="1" x14ac:dyDescent="0.2">
      <c r="A29" s="7"/>
      <c r="B29" s="110">
        <v>27</v>
      </c>
      <c r="C29" s="56">
        <v>44453</v>
      </c>
      <c r="D29" s="57">
        <v>113576</v>
      </c>
      <c r="E29" s="118" t="s">
        <v>70</v>
      </c>
      <c r="F29" s="59">
        <v>10</v>
      </c>
      <c r="G29" s="59">
        <v>96.6</v>
      </c>
      <c r="H29" s="60">
        <f t="shared" si="5"/>
        <v>966</v>
      </c>
      <c r="I29" s="58" t="s">
        <v>67</v>
      </c>
      <c r="J29" s="58"/>
      <c r="K29" s="58"/>
      <c r="L29" s="58"/>
      <c r="M29" s="60">
        <f t="shared" si="0"/>
        <v>0</v>
      </c>
      <c r="N29" s="61" t="e">
        <f t="shared" si="1"/>
        <v>#DIV/0!</v>
      </c>
      <c r="O29" s="60">
        <v>438.6</v>
      </c>
      <c r="P29" s="61">
        <f t="shared" si="2"/>
        <v>0</v>
      </c>
      <c r="Q29" s="141"/>
      <c r="R29" s="7"/>
      <c r="S29" s="26"/>
      <c r="T29" s="7"/>
      <c r="U29" s="7"/>
    </row>
    <row r="30" spans="1:21" x14ac:dyDescent="0.2">
      <c r="A30" s="7"/>
      <c r="B30" s="85">
        <v>28</v>
      </c>
      <c r="C30" s="32">
        <v>44461</v>
      </c>
      <c r="D30" s="33">
        <v>113578</v>
      </c>
      <c r="E30" s="33" t="s">
        <v>71</v>
      </c>
      <c r="F30" s="21">
        <v>10</v>
      </c>
      <c r="G30" s="21">
        <v>98.3</v>
      </c>
      <c r="H30" s="14">
        <f t="shared" si="5"/>
        <v>983</v>
      </c>
      <c r="I30" s="15" t="s">
        <v>67</v>
      </c>
      <c r="J30" s="12">
        <v>104.46</v>
      </c>
      <c r="K30" s="12">
        <v>101.34</v>
      </c>
      <c r="L30" s="12">
        <v>30</v>
      </c>
      <c r="M30" s="11">
        <f t="shared" si="0"/>
        <v>3133.7999999999997</v>
      </c>
      <c r="N30" s="25">
        <f t="shared" si="1"/>
        <v>3.0787448194197653E-2</v>
      </c>
      <c r="O30" s="11">
        <f>(J30-K30)*L30</f>
        <v>93.59999999999971</v>
      </c>
      <c r="P30" s="25">
        <f t="shared" si="2"/>
        <v>2.7196632748258884E-2</v>
      </c>
      <c r="Q30" s="138"/>
      <c r="S30" s="26"/>
    </row>
    <row r="31" spans="1:21" s="76" customFormat="1" x14ac:dyDescent="0.2">
      <c r="B31" s="112">
        <v>29</v>
      </c>
      <c r="C31" s="32">
        <v>44466</v>
      </c>
      <c r="D31" s="33">
        <v>127016</v>
      </c>
      <c r="E31" s="33" t="s">
        <v>65</v>
      </c>
      <c r="F31" s="21">
        <v>10</v>
      </c>
      <c r="G31" s="21">
        <v>102.20099999999999</v>
      </c>
      <c r="H31" s="14">
        <f t="shared" si="5"/>
        <v>1022.01</v>
      </c>
      <c r="I31" s="15" t="s">
        <v>67</v>
      </c>
      <c r="J31" s="12">
        <v>113.5</v>
      </c>
      <c r="K31" s="12">
        <v>101.621</v>
      </c>
      <c r="L31" s="12">
        <v>10</v>
      </c>
      <c r="M31" s="11">
        <f t="shared" si="0"/>
        <v>1135</v>
      </c>
      <c r="N31" s="25">
        <f t="shared" si="1"/>
        <v>0.11689512994361408</v>
      </c>
      <c r="O31" s="11">
        <f>(J31-K31)*L31</f>
        <v>118.79000000000005</v>
      </c>
      <c r="P31" s="25">
        <f t="shared" si="2"/>
        <v>9.8500791911653052E-3</v>
      </c>
      <c r="Q31" s="138"/>
      <c r="R31" s="7"/>
      <c r="S31" s="82"/>
      <c r="U31" s="7"/>
    </row>
    <row r="32" spans="1:21" s="63" customFormat="1" x14ac:dyDescent="0.2">
      <c r="B32" s="84">
        <v>30</v>
      </c>
      <c r="C32" s="64">
        <v>44482</v>
      </c>
      <c r="D32" s="65">
        <v>127007</v>
      </c>
      <c r="E32" s="65" t="s">
        <v>73</v>
      </c>
      <c r="F32" s="67">
        <v>10</v>
      </c>
      <c r="G32" s="67">
        <v>102.511</v>
      </c>
      <c r="H32" s="68">
        <f t="shared" si="5"/>
        <v>1025.1099999999999</v>
      </c>
      <c r="I32" s="66" t="s">
        <v>67</v>
      </c>
      <c r="J32" s="66"/>
      <c r="K32" s="66"/>
      <c r="L32" s="66"/>
      <c r="M32" s="68">
        <f t="shared" si="0"/>
        <v>0</v>
      </c>
      <c r="N32" s="69" t="e">
        <f t="shared" si="1"/>
        <v>#DIV/0!</v>
      </c>
      <c r="O32" s="68">
        <v>0</v>
      </c>
      <c r="P32" s="69">
        <f t="shared" si="2"/>
        <v>0</v>
      </c>
      <c r="Q32" s="142"/>
      <c r="R32" s="7"/>
      <c r="S32" s="70"/>
    </row>
    <row r="33" spans="1:21" x14ac:dyDescent="0.2">
      <c r="A33" s="8"/>
      <c r="B33" s="84">
        <v>31</v>
      </c>
      <c r="C33" s="32">
        <v>44487</v>
      </c>
      <c r="D33" s="33">
        <v>128062</v>
      </c>
      <c r="E33" s="33" t="s">
        <v>74</v>
      </c>
      <c r="F33" s="21">
        <v>10</v>
      </c>
      <c r="G33" s="21">
        <v>89.132999999999996</v>
      </c>
      <c r="H33" s="14">
        <f t="shared" si="5"/>
        <v>891.32999999999993</v>
      </c>
      <c r="I33" s="15" t="s">
        <v>67</v>
      </c>
      <c r="J33" s="12">
        <v>99.74</v>
      </c>
      <c r="K33" s="12">
        <v>93.847999999999999</v>
      </c>
      <c r="L33" s="12">
        <v>30</v>
      </c>
      <c r="M33" s="11">
        <f t="shared" si="0"/>
        <v>2992.2</v>
      </c>
      <c r="N33" s="25">
        <f t="shared" si="1"/>
        <v>6.2782371494331218E-2</v>
      </c>
      <c r="O33" s="11">
        <f>(J33-K33)*L33</f>
        <v>176.75999999999988</v>
      </c>
      <c r="P33" s="25">
        <f t="shared" si="2"/>
        <v>2.596775943242716E-2</v>
      </c>
      <c r="Q33" s="138"/>
      <c r="R33" s="8"/>
      <c r="S33" s="23"/>
      <c r="T33" s="8"/>
      <c r="U33" s="8"/>
    </row>
    <row r="34" spans="1:21" s="44" customFormat="1" x14ac:dyDescent="0.2">
      <c r="B34" s="87">
        <v>32</v>
      </c>
      <c r="C34" s="45">
        <v>44495</v>
      </c>
      <c r="D34" s="46">
        <v>113576</v>
      </c>
      <c r="E34" s="119" t="s">
        <v>70</v>
      </c>
      <c r="F34" s="48">
        <v>-10</v>
      </c>
      <c r="G34" s="48">
        <v>140.5</v>
      </c>
      <c r="H34" s="49">
        <f t="shared" si="5"/>
        <v>-1405</v>
      </c>
      <c r="I34" s="47" t="s">
        <v>68</v>
      </c>
      <c r="J34" s="47"/>
      <c r="K34" s="47"/>
      <c r="L34" s="47"/>
      <c r="M34" s="49">
        <f t="shared" si="0"/>
        <v>0</v>
      </c>
      <c r="N34" s="50" t="e">
        <f t="shared" si="1"/>
        <v>#DIV/0!</v>
      </c>
      <c r="O34" s="49">
        <f>(J34-K34)*L34</f>
        <v>0</v>
      </c>
      <c r="P34" s="50">
        <f t="shared" si="2"/>
        <v>0</v>
      </c>
      <c r="Q34" s="139"/>
      <c r="S34" s="51"/>
    </row>
    <row r="35" spans="1:21" x14ac:dyDescent="0.2">
      <c r="A35" s="7"/>
      <c r="B35" s="84">
        <v>33</v>
      </c>
      <c r="C35" s="32">
        <v>44487</v>
      </c>
      <c r="D35" s="33">
        <v>110072</v>
      </c>
      <c r="E35" s="33" t="s">
        <v>75</v>
      </c>
      <c r="F35" s="21">
        <v>10</v>
      </c>
      <c r="G35" s="21">
        <v>99.03</v>
      </c>
      <c r="H35" s="14">
        <f t="shared" si="5"/>
        <v>990.3</v>
      </c>
      <c r="I35" s="15" t="s">
        <v>67</v>
      </c>
      <c r="J35" s="12">
        <v>100.21</v>
      </c>
      <c r="K35" s="12">
        <v>98.037000000000006</v>
      </c>
      <c r="L35" s="12">
        <v>60</v>
      </c>
      <c r="M35" s="11">
        <f t="shared" ref="M35:M59" si="6">J35*L35</f>
        <v>6012.5999999999995</v>
      </c>
      <c r="N35" s="25">
        <f t="shared" ref="N35:N59" si="7">(J35-K35)/K35</f>
        <v>2.2165100931280921E-2</v>
      </c>
      <c r="O35" s="11">
        <f>(J35-K35)*L35</f>
        <v>130.37999999999926</v>
      </c>
      <c r="P35" s="25">
        <f t="shared" ref="P35:P65" si="8">M35/$M$192</f>
        <v>5.2180252109956402E-2</v>
      </c>
      <c r="Q35" s="138"/>
      <c r="S35" s="26"/>
    </row>
    <row r="36" spans="1:21" x14ac:dyDescent="0.2">
      <c r="A36" s="7"/>
      <c r="B36" s="84">
        <v>34</v>
      </c>
      <c r="C36" s="78"/>
      <c r="D36" s="77">
        <v>127047</v>
      </c>
      <c r="E36" s="77" t="s">
        <v>76</v>
      </c>
      <c r="F36" s="79">
        <v>10</v>
      </c>
      <c r="G36" s="79"/>
      <c r="H36" s="80">
        <f t="shared" si="5"/>
        <v>0</v>
      </c>
      <c r="I36" s="78" t="s">
        <v>61</v>
      </c>
      <c r="J36" s="78"/>
      <c r="K36" s="78"/>
      <c r="L36" s="78"/>
      <c r="M36" s="80">
        <f t="shared" si="6"/>
        <v>0</v>
      </c>
      <c r="N36" s="81" t="e">
        <f t="shared" si="7"/>
        <v>#DIV/0!</v>
      </c>
      <c r="O36" s="80"/>
      <c r="P36" s="25">
        <f t="shared" si="8"/>
        <v>0</v>
      </c>
      <c r="Q36" s="143"/>
      <c r="R36" s="63"/>
      <c r="S36" s="26"/>
      <c r="U36" s="76"/>
    </row>
    <row r="37" spans="1:21" s="63" customFormat="1" x14ac:dyDescent="0.2">
      <c r="B37" s="84">
        <v>35</v>
      </c>
      <c r="C37" s="64">
        <v>44509</v>
      </c>
      <c r="D37" s="65">
        <v>113574</v>
      </c>
      <c r="E37" s="65" t="s">
        <v>50</v>
      </c>
      <c r="F37" s="67">
        <v>-10</v>
      </c>
      <c r="G37" s="67">
        <v>120.8</v>
      </c>
      <c r="H37" s="68">
        <f t="shared" si="5"/>
        <v>-1208</v>
      </c>
      <c r="I37" s="66" t="s">
        <v>68</v>
      </c>
      <c r="J37" s="66"/>
      <c r="K37" s="66"/>
      <c r="L37" s="66"/>
      <c r="M37" s="68">
        <f t="shared" si="6"/>
        <v>0</v>
      </c>
      <c r="N37" s="69" t="e">
        <f t="shared" si="7"/>
        <v>#DIV/0!</v>
      </c>
      <c r="O37" s="68">
        <v>210.48</v>
      </c>
      <c r="P37" s="25">
        <f t="shared" si="8"/>
        <v>0</v>
      </c>
      <c r="Q37" s="142" t="s">
        <v>77</v>
      </c>
      <c r="R37" s="7"/>
      <c r="S37" s="70"/>
      <c r="U37" s="7"/>
    </row>
    <row r="38" spans="1:21" x14ac:dyDescent="0.2">
      <c r="A38" s="7"/>
      <c r="B38" s="84">
        <v>36</v>
      </c>
      <c r="C38" s="32">
        <v>44536</v>
      </c>
      <c r="D38" s="33">
        <v>110072</v>
      </c>
      <c r="E38" s="33" t="s">
        <v>75</v>
      </c>
      <c r="F38" s="21">
        <v>10</v>
      </c>
      <c r="G38" s="21">
        <v>98.98</v>
      </c>
      <c r="H38" s="14">
        <f t="shared" si="5"/>
        <v>989.80000000000007</v>
      </c>
      <c r="I38" s="15" t="s">
        <v>67</v>
      </c>
      <c r="J38" s="12"/>
      <c r="K38" s="12"/>
      <c r="L38" s="12"/>
      <c r="M38" s="11">
        <f t="shared" si="6"/>
        <v>0</v>
      </c>
      <c r="N38" s="25" t="e">
        <f t="shared" si="7"/>
        <v>#DIV/0!</v>
      </c>
      <c r="O38" s="11">
        <f>(J38-K38)*L38</f>
        <v>0</v>
      </c>
      <c r="P38" s="25">
        <f t="shared" si="8"/>
        <v>0</v>
      </c>
      <c r="Q38" s="142" t="s">
        <v>78</v>
      </c>
      <c r="R38" s="76"/>
      <c r="S38" s="26"/>
    </row>
    <row r="39" spans="1:21" s="44" customFormat="1" x14ac:dyDescent="0.2">
      <c r="B39" s="87">
        <v>37</v>
      </c>
      <c r="C39" s="45">
        <v>44539</v>
      </c>
      <c r="D39" s="46">
        <v>127047</v>
      </c>
      <c r="E39" s="46" t="s">
        <v>76</v>
      </c>
      <c r="F39" s="48">
        <v>-10</v>
      </c>
      <c r="G39" s="48"/>
      <c r="H39" s="49">
        <f t="shared" si="5"/>
        <v>0</v>
      </c>
      <c r="I39" s="47" t="s">
        <v>68</v>
      </c>
      <c r="J39" s="47"/>
      <c r="K39" s="47"/>
      <c r="L39" s="47"/>
      <c r="M39" s="49">
        <f t="shared" si="6"/>
        <v>0</v>
      </c>
      <c r="N39" s="50" t="e">
        <f t="shared" si="7"/>
        <v>#DIV/0!</v>
      </c>
      <c r="O39" s="49">
        <v>380.91</v>
      </c>
      <c r="P39" s="50">
        <f t="shared" si="8"/>
        <v>0</v>
      </c>
      <c r="Q39" s="139"/>
      <c r="S39" s="51"/>
    </row>
    <row r="40" spans="1:21" x14ac:dyDescent="0.2">
      <c r="A40" s="7"/>
      <c r="B40" s="84">
        <v>38</v>
      </c>
      <c r="C40" s="32">
        <v>44544</v>
      </c>
      <c r="D40" s="33">
        <v>113036</v>
      </c>
      <c r="E40" s="33" t="s">
        <v>39</v>
      </c>
      <c r="F40" s="21">
        <v>10</v>
      </c>
      <c r="G40" s="21">
        <v>107.89</v>
      </c>
      <c r="H40" s="14">
        <f t="shared" si="5"/>
        <v>1078.9000000000001</v>
      </c>
      <c r="I40" s="15" t="s">
        <v>81</v>
      </c>
      <c r="J40" s="12"/>
      <c r="K40" s="12"/>
      <c r="L40" s="12"/>
      <c r="M40" s="11">
        <f t="shared" si="6"/>
        <v>0</v>
      </c>
      <c r="N40" s="25" t="e">
        <f t="shared" si="7"/>
        <v>#DIV/0!</v>
      </c>
      <c r="O40" s="11">
        <f>(J40-K40)*L40</f>
        <v>0</v>
      </c>
      <c r="P40" s="25">
        <f t="shared" si="8"/>
        <v>0</v>
      </c>
      <c r="Q40" s="138"/>
      <c r="S40" s="26"/>
    </row>
    <row r="41" spans="1:21" ht="14.25" customHeight="1" x14ac:dyDescent="0.2">
      <c r="A41" s="7"/>
      <c r="B41" s="84">
        <v>39</v>
      </c>
      <c r="C41" s="32">
        <v>44550</v>
      </c>
      <c r="D41" s="33">
        <v>128062</v>
      </c>
      <c r="E41" s="33" t="s">
        <v>74</v>
      </c>
      <c r="F41" s="21">
        <v>10</v>
      </c>
      <c r="G41" s="21">
        <v>94.59</v>
      </c>
      <c r="H41" s="14">
        <f t="shared" si="5"/>
        <v>945.90000000000009</v>
      </c>
      <c r="I41" s="15" t="s">
        <v>81</v>
      </c>
      <c r="J41" s="12"/>
      <c r="K41" s="12"/>
      <c r="L41" s="12"/>
      <c r="M41" s="11">
        <f t="shared" si="6"/>
        <v>0</v>
      </c>
      <c r="N41" s="25" t="e">
        <f t="shared" si="7"/>
        <v>#DIV/0!</v>
      </c>
      <c r="O41" s="11">
        <f>(J41-K41)*L41</f>
        <v>0</v>
      </c>
      <c r="P41" s="25">
        <f t="shared" si="8"/>
        <v>0</v>
      </c>
      <c r="Q41" s="138"/>
      <c r="R41" s="63"/>
      <c r="S41" s="26"/>
    </row>
    <row r="42" spans="1:21" s="63" customFormat="1" x14ac:dyDescent="0.2">
      <c r="B42" s="84">
        <v>40</v>
      </c>
      <c r="C42" s="64">
        <v>44557</v>
      </c>
      <c r="D42" s="65">
        <v>127007</v>
      </c>
      <c r="E42" s="65" t="s">
        <v>73</v>
      </c>
      <c r="F42" s="67">
        <v>10</v>
      </c>
      <c r="G42" s="67">
        <v>149.65100000000001</v>
      </c>
      <c r="H42" s="68">
        <f t="shared" si="5"/>
        <v>1496.5100000000002</v>
      </c>
      <c r="I42" s="66" t="s">
        <v>79</v>
      </c>
      <c r="J42" s="66"/>
      <c r="K42" s="66"/>
      <c r="L42" s="66"/>
      <c r="M42" s="68">
        <f t="shared" si="6"/>
        <v>0</v>
      </c>
      <c r="N42" s="69" t="e">
        <f t="shared" si="7"/>
        <v>#DIV/0!</v>
      </c>
      <c r="O42" s="68">
        <v>471</v>
      </c>
      <c r="P42" s="25">
        <f t="shared" si="8"/>
        <v>0</v>
      </c>
      <c r="Q42" s="142"/>
      <c r="R42" s="7"/>
      <c r="S42" s="70"/>
      <c r="U42" s="7"/>
    </row>
    <row r="43" spans="1:21" x14ac:dyDescent="0.2">
      <c r="A43" s="7"/>
      <c r="B43" s="110">
        <v>41</v>
      </c>
      <c r="C43" s="32">
        <v>44561</v>
      </c>
      <c r="D43" s="33">
        <v>128100</v>
      </c>
      <c r="E43" s="117" t="s">
        <v>82</v>
      </c>
      <c r="F43" s="21">
        <v>10</v>
      </c>
      <c r="G43" s="21">
        <v>109.17</v>
      </c>
      <c r="H43" s="14">
        <f t="shared" si="5"/>
        <v>1091.7</v>
      </c>
      <c r="I43" s="15" t="s">
        <v>81</v>
      </c>
      <c r="J43" s="12"/>
      <c r="K43" s="12"/>
      <c r="L43" s="12"/>
      <c r="M43" s="11">
        <f t="shared" si="6"/>
        <v>0</v>
      </c>
      <c r="N43" s="25" t="e">
        <f t="shared" si="7"/>
        <v>#DIV/0!</v>
      </c>
      <c r="O43" s="11">
        <f t="shared" ref="O43:O67" si="9">(J43-K43)*L43</f>
        <v>0</v>
      </c>
      <c r="P43" s="25">
        <f t="shared" si="8"/>
        <v>0</v>
      </c>
      <c r="Q43" s="138"/>
      <c r="S43" s="26"/>
    </row>
    <row r="44" spans="1:21" x14ac:dyDescent="0.2">
      <c r="A44" s="7"/>
      <c r="B44" s="84">
        <v>42</v>
      </c>
      <c r="C44" s="32">
        <v>44581</v>
      </c>
      <c r="D44" s="33">
        <v>113595</v>
      </c>
      <c r="E44" s="33" t="s">
        <v>59</v>
      </c>
      <c r="F44" s="21">
        <v>10</v>
      </c>
      <c r="G44" s="21">
        <v>106.51</v>
      </c>
      <c r="H44" s="14">
        <f t="shared" si="5"/>
        <v>1065.1000000000001</v>
      </c>
      <c r="I44" s="15" t="s">
        <v>81</v>
      </c>
      <c r="J44" s="12"/>
      <c r="K44" s="12"/>
      <c r="L44" s="12"/>
      <c r="M44" s="11">
        <f t="shared" si="6"/>
        <v>0</v>
      </c>
      <c r="N44" s="25" t="e">
        <f t="shared" si="7"/>
        <v>#DIV/0!</v>
      </c>
      <c r="O44" s="11">
        <f t="shared" si="9"/>
        <v>0</v>
      </c>
      <c r="P44" s="25">
        <f t="shared" si="8"/>
        <v>0</v>
      </c>
      <c r="Q44" s="138"/>
      <c r="S44" s="26"/>
    </row>
    <row r="45" spans="1:21" x14ac:dyDescent="0.2">
      <c r="A45" s="7"/>
      <c r="B45" s="84">
        <v>43</v>
      </c>
      <c r="C45" s="32">
        <v>44582</v>
      </c>
      <c r="D45" s="33">
        <v>113596</v>
      </c>
      <c r="E45" s="33" t="s">
        <v>62</v>
      </c>
      <c r="F45" s="21">
        <v>10</v>
      </c>
      <c r="G45" s="21">
        <v>102.83</v>
      </c>
      <c r="H45" s="14">
        <f t="shared" si="5"/>
        <v>1028.3</v>
      </c>
      <c r="I45" s="15" t="s">
        <v>81</v>
      </c>
      <c r="J45" s="12"/>
      <c r="K45" s="12"/>
      <c r="L45" s="12"/>
      <c r="M45" s="11">
        <f t="shared" si="6"/>
        <v>0</v>
      </c>
      <c r="N45" s="25" t="e">
        <f t="shared" si="7"/>
        <v>#DIV/0!</v>
      </c>
      <c r="O45" s="11">
        <f t="shared" si="9"/>
        <v>0</v>
      </c>
      <c r="P45" s="25">
        <f t="shared" si="8"/>
        <v>0</v>
      </c>
      <c r="Q45" s="138"/>
      <c r="S45" s="26"/>
    </row>
    <row r="46" spans="1:21" x14ac:dyDescent="0.2">
      <c r="A46" s="7"/>
      <c r="B46" s="84">
        <v>44</v>
      </c>
      <c r="C46" s="32">
        <v>44541</v>
      </c>
      <c r="D46" s="33">
        <v>128076</v>
      </c>
      <c r="E46" s="32" t="s">
        <v>83</v>
      </c>
      <c r="F46" s="21">
        <v>40</v>
      </c>
      <c r="G46" s="21">
        <v>147.58199999999999</v>
      </c>
      <c r="H46" s="14">
        <f t="shared" si="5"/>
        <v>5903.28</v>
      </c>
      <c r="I46" s="15" t="s">
        <v>81</v>
      </c>
      <c r="J46" s="12">
        <v>123.99</v>
      </c>
      <c r="K46" s="12">
        <v>135.96700000000001</v>
      </c>
      <c r="L46" s="12">
        <v>70</v>
      </c>
      <c r="M46" s="11">
        <f t="shared" si="6"/>
        <v>8679.2999999999993</v>
      </c>
      <c r="N46" s="25">
        <f t="shared" si="7"/>
        <v>-8.8087550655673932E-2</v>
      </c>
      <c r="O46" s="11">
        <f t="shared" si="9"/>
        <v>-838.39000000000124</v>
      </c>
      <c r="P46" s="25">
        <f t="shared" si="8"/>
        <v>7.5323165043066992E-2</v>
      </c>
      <c r="Q46" s="138"/>
      <c r="S46" s="26"/>
    </row>
    <row r="47" spans="1:21" x14ac:dyDescent="0.2">
      <c r="A47" s="7"/>
      <c r="B47" s="112">
        <v>45</v>
      </c>
      <c r="C47" s="32">
        <v>44541</v>
      </c>
      <c r="D47" s="33">
        <v>128138</v>
      </c>
      <c r="E47" s="83" t="s">
        <v>80</v>
      </c>
      <c r="F47" s="21">
        <v>10</v>
      </c>
      <c r="G47" s="21">
        <v>118.562</v>
      </c>
      <c r="H47" s="14">
        <f t="shared" si="5"/>
        <v>1185.6199999999999</v>
      </c>
      <c r="I47" s="15" t="s">
        <v>81</v>
      </c>
      <c r="J47" s="12">
        <v>114.825</v>
      </c>
      <c r="K47" s="12">
        <v>115.91</v>
      </c>
      <c r="L47" s="12">
        <v>20</v>
      </c>
      <c r="M47" s="11">
        <f t="shared" si="6"/>
        <v>2296.5</v>
      </c>
      <c r="N47" s="25">
        <f t="shared" si="7"/>
        <v>-9.3607108963850733E-3</v>
      </c>
      <c r="O47" s="11">
        <f t="shared" si="9"/>
        <v>-21.699999999999875</v>
      </c>
      <c r="P47" s="25">
        <f t="shared" si="8"/>
        <v>1.9930138204855615E-2</v>
      </c>
      <c r="Q47" s="138"/>
      <c r="S47" s="26"/>
    </row>
    <row r="48" spans="1:21" x14ac:dyDescent="0.2">
      <c r="A48" s="7"/>
      <c r="B48" s="112">
        <v>46</v>
      </c>
      <c r="C48" s="32">
        <v>44582</v>
      </c>
      <c r="D48" s="33">
        <v>113017</v>
      </c>
      <c r="E48" s="33" t="s">
        <v>47</v>
      </c>
      <c r="F48" s="21">
        <v>20</v>
      </c>
      <c r="G48" s="21">
        <v>152.79</v>
      </c>
      <c r="H48" s="14">
        <f t="shared" si="5"/>
        <v>3055.7999999999997</v>
      </c>
      <c r="I48" s="15" t="s">
        <v>81</v>
      </c>
      <c r="J48" s="12"/>
      <c r="K48" s="12"/>
      <c r="L48" s="12"/>
      <c r="M48" s="11">
        <f t="shared" si="6"/>
        <v>0</v>
      </c>
      <c r="N48" s="25" t="e">
        <f t="shared" si="7"/>
        <v>#DIV/0!</v>
      </c>
      <c r="O48" s="11">
        <f t="shared" si="9"/>
        <v>0</v>
      </c>
      <c r="P48" s="25">
        <f t="shared" si="8"/>
        <v>0</v>
      </c>
      <c r="Q48" s="138"/>
      <c r="S48" s="26"/>
    </row>
    <row r="49" spans="1:19" x14ac:dyDescent="0.2">
      <c r="A49" s="7"/>
      <c r="B49" s="135">
        <v>47</v>
      </c>
      <c r="C49" s="32">
        <v>44582</v>
      </c>
      <c r="D49" s="33">
        <v>113601</v>
      </c>
      <c r="E49" s="86" t="s">
        <v>89</v>
      </c>
      <c r="F49" s="21">
        <v>30</v>
      </c>
      <c r="G49" s="21">
        <v>143.19999999999999</v>
      </c>
      <c r="H49" s="14">
        <f t="shared" si="5"/>
        <v>4296</v>
      </c>
      <c r="I49" s="15" t="s">
        <v>81</v>
      </c>
      <c r="J49" s="12">
        <v>113.7</v>
      </c>
      <c r="K49" s="12">
        <v>114.46</v>
      </c>
      <c r="L49" s="12">
        <v>10</v>
      </c>
      <c r="M49" s="11">
        <f t="shared" si="6"/>
        <v>1137</v>
      </c>
      <c r="N49" s="25">
        <f t="shared" si="7"/>
        <v>-6.6398741918573386E-3</v>
      </c>
      <c r="O49" s="11">
        <f t="shared" si="9"/>
        <v>-7.5999999999999091</v>
      </c>
      <c r="P49" s="25">
        <f t="shared" si="8"/>
        <v>9.867436158903042E-3</v>
      </c>
      <c r="Q49" s="138"/>
      <c r="S49" s="26"/>
    </row>
    <row r="50" spans="1:19" x14ac:dyDescent="0.2">
      <c r="A50" s="7"/>
      <c r="B50" s="135">
        <v>48</v>
      </c>
      <c r="C50" s="32">
        <v>44585</v>
      </c>
      <c r="D50" s="33">
        <v>128044</v>
      </c>
      <c r="E50" s="33" t="s">
        <v>41</v>
      </c>
      <c r="F50" s="21">
        <v>-10</v>
      </c>
      <c r="G50" s="21">
        <v>160.31200000000001</v>
      </c>
      <c r="H50" s="14">
        <f t="shared" si="5"/>
        <v>-1603.1200000000001</v>
      </c>
      <c r="I50" s="15" t="s">
        <v>93</v>
      </c>
      <c r="J50" s="12"/>
      <c r="K50" s="12"/>
      <c r="L50" s="12"/>
      <c r="M50" s="11">
        <f t="shared" si="6"/>
        <v>0</v>
      </c>
      <c r="N50" s="25" t="e">
        <f t="shared" si="7"/>
        <v>#DIV/0!</v>
      </c>
      <c r="O50" s="11">
        <f t="shared" si="9"/>
        <v>0</v>
      </c>
      <c r="P50" s="25">
        <f t="shared" si="8"/>
        <v>0</v>
      </c>
      <c r="Q50" s="138"/>
      <c r="S50" s="26"/>
    </row>
    <row r="51" spans="1:19" x14ac:dyDescent="0.2">
      <c r="A51" s="7"/>
      <c r="B51" s="135">
        <v>49</v>
      </c>
      <c r="C51" s="32">
        <v>44603</v>
      </c>
      <c r="D51" s="33">
        <v>113596</v>
      </c>
      <c r="E51" s="33" t="s">
        <v>62</v>
      </c>
      <c r="F51" s="21">
        <v>10</v>
      </c>
      <c r="G51" s="21">
        <v>102.83</v>
      </c>
      <c r="H51" s="14">
        <f t="shared" si="5"/>
        <v>1028.3</v>
      </c>
      <c r="I51" s="15" t="s">
        <v>81</v>
      </c>
      <c r="J51" s="12"/>
      <c r="K51" s="12"/>
      <c r="L51" s="12"/>
      <c r="M51" s="11">
        <f t="shared" si="6"/>
        <v>0</v>
      </c>
      <c r="N51" s="25" t="e">
        <f t="shared" si="7"/>
        <v>#DIV/0!</v>
      </c>
      <c r="O51" s="11">
        <f t="shared" si="9"/>
        <v>0</v>
      </c>
      <c r="P51" s="25">
        <f t="shared" si="8"/>
        <v>0</v>
      </c>
      <c r="Q51" s="138"/>
      <c r="S51" s="26"/>
    </row>
    <row r="52" spans="1:19" s="96" customFormat="1" x14ac:dyDescent="0.2">
      <c r="B52" s="87">
        <v>51</v>
      </c>
      <c r="C52" s="45">
        <v>44610</v>
      </c>
      <c r="D52" s="97">
        <v>113036</v>
      </c>
      <c r="E52" s="97" t="s">
        <v>39</v>
      </c>
      <c r="F52" s="99">
        <v>-10</v>
      </c>
      <c r="G52" s="99">
        <v>154.72999999999999</v>
      </c>
      <c r="H52" s="100">
        <f t="shared" si="5"/>
        <v>-1547.3</v>
      </c>
      <c r="I52" s="47" t="s">
        <v>79</v>
      </c>
      <c r="J52" s="98"/>
      <c r="K52" s="98"/>
      <c r="L52" s="98"/>
      <c r="M52" s="49">
        <f t="shared" si="6"/>
        <v>0</v>
      </c>
      <c r="N52" s="50" t="e">
        <f t="shared" si="7"/>
        <v>#DIV/0!</v>
      </c>
      <c r="O52" s="49">
        <f t="shared" si="9"/>
        <v>0</v>
      </c>
      <c r="P52" s="50">
        <f t="shared" si="8"/>
        <v>0</v>
      </c>
      <c r="Q52" s="144"/>
      <c r="S52" s="101"/>
    </row>
    <row r="53" spans="1:19" s="44" customFormat="1" x14ac:dyDescent="0.2">
      <c r="B53" s="87">
        <v>52</v>
      </c>
      <c r="C53" s="45">
        <v>44613</v>
      </c>
      <c r="D53" s="46">
        <v>110064</v>
      </c>
      <c r="E53" s="46" t="s">
        <v>48</v>
      </c>
      <c r="F53" s="48">
        <v>-10</v>
      </c>
      <c r="G53" s="48">
        <v>140.94999999999999</v>
      </c>
      <c r="H53" s="49">
        <f t="shared" si="5"/>
        <v>-1409.5</v>
      </c>
      <c r="I53" s="47" t="s">
        <v>79</v>
      </c>
      <c r="J53" s="47"/>
      <c r="K53" s="47"/>
      <c r="L53" s="47"/>
      <c r="M53" s="49">
        <f t="shared" si="6"/>
        <v>0</v>
      </c>
      <c r="N53" s="50" t="e">
        <f t="shared" si="7"/>
        <v>#DIV/0!</v>
      </c>
      <c r="O53" s="49">
        <f t="shared" si="9"/>
        <v>0</v>
      </c>
      <c r="P53" s="50">
        <f t="shared" si="8"/>
        <v>0</v>
      </c>
      <c r="Q53" s="139"/>
      <c r="S53" s="51"/>
    </row>
    <row r="54" spans="1:19" s="44" customFormat="1" x14ac:dyDescent="0.2">
      <c r="B54" s="87">
        <v>53</v>
      </c>
      <c r="C54" s="45">
        <v>44613</v>
      </c>
      <c r="D54" s="46" t="s">
        <v>63</v>
      </c>
      <c r="E54" s="46" t="s">
        <v>64</v>
      </c>
      <c r="F54" s="48">
        <v>-10</v>
      </c>
      <c r="G54" s="48">
        <v>137.11000000000001</v>
      </c>
      <c r="H54" s="49">
        <f t="shared" si="5"/>
        <v>-1371.1000000000001</v>
      </c>
      <c r="I54" s="47" t="s">
        <v>79</v>
      </c>
      <c r="J54" s="47"/>
      <c r="K54" s="47"/>
      <c r="L54" s="47"/>
      <c r="M54" s="49">
        <f t="shared" si="6"/>
        <v>0</v>
      </c>
      <c r="N54" s="50" t="e">
        <f t="shared" si="7"/>
        <v>#DIV/0!</v>
      </c>
      <c r="O54" s="49">
        <f t="shared" si="9"/>
        <v>0</v>
      </c>
      <c r="P54" s="50">
        <f t="shared" si="8"/>
        <v>0</v>
      </c>
      <c r="Q54" s="139"/>
      <c r="S54" s="51"/>
    </row>
    <row r="55" spans="1:19" x14ac:dyDescent="0.2">
      <c r="A55" s="7"/>
      <c r="B55" s="112">
        <v>54</v>
      </c>
      <c r="C55" s="32">
        <v>44614</v>
      </c>
      <c r="D55" s="33">
        <v>128062</v>
      </c>
      <c r="E55" s="33" t="s">
        <v>74</v>
      </c>
      <c r="F55" s="21">
        <v>10</v>
      </c>
      <c r="G55" s="21">
        <v>100.76</v>
      </c>
      <c r="H55" s="14">
        <f t="shared" si="5"/>
        <v>1007.6</v>
      </c>
      <c r="I55" s="15" t="s">
        <v>81</v>
      </c>
      <c r="J55" s="12"/>
      <c r="K55" s="12"/>
      <c r="L55" s="12"/>
      <c r="M55" s="11">
        <f t="shared" si="6"/>
        <v>0</v>
      </c>
      <c r="N55" s="25" t="e">
        <f t="shared" si="7"/>
        <v>#DIV/0!</v>
      </c>
      <c r="O55" s="11">
        <f t="shared" si="9"/>
        <v>0</v>
      </c>
      <c r="P55" s="25">
        <f t="shared" si="8"/>
        <v>0</v>
      </c>
      <c r="Q55" s="138"/>
      <c r="S55" s="26"/>
    </row>
    <row r="56" spans="1:19" x14ac:dyDescent="0.2">
      <c r="A56" s="7"/>
      <c r="B56" s="135">
        <v>55</v>
      </c>
      <c r="C56" s="32">
        <v>44614</v>
      </c>
      <c r="D56" s="33">
        <v>128100</v>
      </c>
      <c r="E56" s="33" t="s">
        <v>53</v>
      </c>
      <c r="F56" s="21">
        <v>10</v>
      </c>
      <c r="G56" s="21">
        <v>101.768</v>
      </c>
      <c r="H56" s="14">
        <f t="shared" si="5"/>
        <v>1017.6800000000001</v>
      </c>
      <c r="I56" s="15" t="s">
        <v>81</v>
      </c>
      <c r="J56" s="12"/>
      <c r="K56" s="12"/>
      <c r="L56" s="12"/>
      <c r="M56" s="11">
        <f t="shared" si="6"/>
        <v>0</v>
      </c>
      <c r="N56" s="25" t="e">
        <f t="shared" si="7"/>
        <v>#DIV/0!</v>
      </c>
      <c r="O56" s="11">
        <f t="shared" si="9"/>
        <v>0</v>
      </c>
      <c r="P56" s="25">
        <f t="shared" si="8"/>
        <v>0</v>
      </c>
      <c r="Q56" s="138"/>
      <c r="S56" s="26"/>
    </row>
    <row r="57" spans="1:19" x14ac:dyDescent="0.2">
      <c r="A57" s="7"/>
      <c r="B57" s="84">
        <v>56</v>
      </c>
      <c r="C57" s="32">
        <v>44614</v>
      </c>
      <c r="D57" s="33">
        <v>113595</v>
      </c>
      <c r="E57" s="33" t="s">
        <v>59</v>
      </c>
      <c r="F57" s="21">
        <v>10</v>
      </c>
      <c r="G57" s="21">
        <v>101.97</v>
      </c>
      <c r="H57" s="14">
        <f t="shared" si="5"/>
        <v>1019.7</v>
      </c>
      <c r="I57" s="15" t="s">
        <v>81</v>
      </c>
      <c r="J57" s="12"/>
      <c r="K57" s="12"/>
      <c r="L57" s="12"/>
      <c r="M57" s="11">
        <f t="shared" si="6"/>
        <v>0</v>
      </c>
      <c r="N57" s="25" t="e">
        <f t="shared" si="7"/>
        <v>#DIV/0!</v>
      </c>
      <c r="O57" s="11">
        <f t="shared" si="9"/>
        <v>0</v>
      </c>
      <c r="P57" s="25">
        <f t="shared" si="8"/>
        <v>0</v>
      </c>
      <c r="Q57" s="138"/>
      <c r="S57" s="26"/>
    </row>
    <row r="58" spans="1:19" x14ac:dyDescent="0.2">
      <c r="A58" s="7"/>
      <c r="B58" s="112">
        <v>57</v>
      </c>
      <c r="C58" s="32">
        <v>44620</v>
      </c>
      <c r="D58" s="33">
        <v>113017</v>
      </c>
      <c r="E58" s="33" t="s">
        <v>94</v>
      </c>
      <c r="F58" s="21">
        <v>10</v>
      </c>
      <c r="G58" s="21">
        <v>124.05</v>
      </c>
      <c r="H58" s="14">
        <f t="shared" si="5"/>
        <v>1240.5</v>
      </c>
      <c r="I58" s="15" t="s">
        <v>81</v>
      </c>
      <c r="J58" s="12"/>
      <c r="K58" s="12"/>
      <c r="L58" s="12"/>
      <c r="M58" s="11">
        <f t="shared" si="6"/>
        <v>0</v>
      </c>
      <c r="N58" s="25" t="e">
        <f t="shared" si="7"/>
        <v>#DIV/0!</v>
      </c>
      <c r="O58" s="11">
        <f t="shared" si="9"/>
        <v>0</v>
      </c>
      <c r="P58" s="25">
        <f t="shared" si="8"/>
        <v>0</v>
      </c>
      <c r="Q58" s="138"/>
      <c r="S58" s="26"/>
    </row>
    <row r="59" spans="1:19" x14ac:dyDescent="0.2">
      <c r="A59" s="7"/>
      <c r="B59" s="135">
        <v>58</v>
      </c>
      <c r="C59" s="32">
        <v>44620</v>
      </c>
      <c r="D59" s="33">
        <v>128076</v>
      </c>
      <c r="E59" s="86" t="s">
        <v>83</v>
      </c>
      <c r="F59" s="21">
        <v>10</v>
      </c>
      <c r="G59" s="21">
        <v>125.67</v>
      </c>
      <c r="H59" s="14">
        <f t="shared" ref="H59:H90" si="10">F59*G59</f>
        <v>1256.7</v>
      </c>
      <c r="I59" s="15" t="s">
        <v>67</v>
      </c>
      <c r="J59" s="12"/>
      <c r="K59" s="12"/>
      <c r="L59" s="12"/>
      <c r="M59" s="11">
        <f t="shared" si="6"/>
        <v>0</v>
      </c>
      <c r="N59" s="25" t="e">
        <f t="shared" si="7"/>
        <v>#DIV/0!</v>
      </c>
      <c r="O59" s="11">
        <f t="shared" si="9"/>
        <v>0</v>
      </c>
      <c r="P59" s="25">
        <f t="shared" si="8"/>
        <v>0</v>
      </c>
      <c r="Q59" s="138"/>
      <c r="S59" s="26"/>
    </row>
    <row r="60" spans="1:19" x14ac:dyDescent="0.2">
      <c r="A60" s="7"/>
      <c r="B60" s="85">
        <v>59</v>
      </c>
      <c r="C60" s="32">
        <v>44622</v>
      </c>
      <c r="D60" s="33">
        <v>113601</v>
      </c>
      <c r="E60" s="86" t="s">
        <v>89</v>
      </c>
      <c r="F60" s="21">
        <v>10</v>
      </c>
      <c r="G60" s="21">
        <v>116.5</v>
      </c>
      <c r="H60" s="14">
        <f t="shared" si="10"/>
        <v>1165</v>
      </c>
      <c r="I60" s="15" t="s">
        <v>81</v>
      </c>
      <c r="J60" s="12"/>
      <c r="K60" s="12"/>
      <c r="L60" s="12"/>
      <c r="M60" s="11"/>
      <c r="N60" s="25"/>
      <c r="O60" s="11">
        <f t="shared" si="9"/>
        <v>0</v>
      </c>
      <c r="P60" s="25">
        <f t="shared" si="8"/>
        <v>0</v>
      </c>
      <c r="Q60" s="138"/>
      <c r="S60" s="26"/>
    </row>
    <row r="61" spans="1:19" ht="16.5" x14ac:dyDescent="0.35">
      <c r="A61" s="7"/>
      <c r="B61" s="85">
        <v>60</v>
      </c>
      <c r="C61" s="32">
        <v>44627</v>
      </c>
      <c r="D61" s="33">
        <v>128114</v>
      </c>
      <c r="E61" s="90" t="s">
        <v>88</v>
      </c>
      <c r="F61" s="21">
        <v>10</v>
      </c>
      <c r="G61" s="21">
        <v>102.3</v>
      </c>
      <c r="H61" s="14">
        <f t="shared" si="10"/>
        <v>1023</v>
      </c>
      <c r="I61" s="15" t="s">
        <v>81</v>
      </c>
      <c r="J61" s="12">
        <v>102.88</v>
      </c>
      <c r="K61" s="12">
        <v>103.319</v>
      </c>
      <c r="L61" s="12">
        <v>30</v>
      </c>
      <c r="M61" s="11">
        <f t="shared" ref="M61:M67" si="11">J61*L61</f>
        <v>3086.3999999999996</v>
      </c>
      <c r="N61" s="25">
        <f t="shared" ref="N61:N95" si="12">(J61-K61)/K61</f>
        <v>-4.2489764709299077E-3</v>
      </c>
      <c r="O61" s="11">
        <f t="shared" si="9"/>
        <v>-13.170000000000215</v>
      </c>
      <c r="P61" s="25">
        <f t="shared" si="8"/>
        <v>2.6785272612874535E-2</v>
      </c>
      <c r="Q61" s="138"/>
      <c r="S61" s="26"/>
    </row>
    <row r="62" spans="1:19" ht="16.5" x14ac:dyDescent="0.35">
      <c r="A62" s="7"/>
      <c r="B62" s="112">
        <v>61</v>
      </c>
      <c r="C62" s="32">
        <v>44634</v>
      </c>
      <c r="D62" s="33">
        <v>113601</v>
      </c>
      <c r="E62" s="90" t="s">
        <v>89</v>
      </c>
      <c r="F62" s="21">
        <v>-30</v>
      </c>
      <c r="G62" s="21">
        <v>143.9</v>
      </c>
      <c r="H62" s="14">
        <f t="shared" si="10"/>
        <v>-4317</v>
      </c>
      <c r="I62" s="15" t="s">
        <v>93</v>
      </c>
      <c r="J62" s="12"/>
      <c r="K62" s="12"/>
      <c r="L62" s="12"/>
      <c r="M62" s="11">
        <f t="shared" si="11"/>
        <v>0</v>
      </c>
      <c r="N62" s="25" t="e">
        <f t="shared" si="12"/>
        <v>#DIV/0!</v>
      </c>
      <c r="O62" s="11">
        <f t="shared" si="9"/>
        <v>0</v>
      </c>
      <c r="P62" s="25">
        <f t="shared" si="8"/>
        <v>0</v>
      </c>
      <c r="Q62" s="138"/>
      <c r="S62" s="26"/>
    </row>
    <row r="63" spans="1:19" ht="16.5" x14ac:dyDescent="0.35">
      <c r="A63" s="7"/>
      <c r="B63" s="135">
        <v>62</v>
      </c>
      <c r="C63" s="32">
        <v>44634</v>
      </c>
      <c r="D63" s="33">
        <v>110072</v>
      </c>
      <c r="E63" s="90" t="s">
        <v>75</v>
      </c>
      <c r="F63" s="21">
        <v>10</v>
      </c>
      <c r="G63" s="21">
        <v>99.11</v>
      </c>
      <c r="H63" s="14">
        <f t="shared" si="10"/>
        <v>991.1</v>
      </c>
      <c r="I63" s="15" t="s">
        <v>81</v>
      </c>
      <c r="J63" s="12"/>
      <c r="K63" s="12"/>
      <c r="L63" s="12"/>
      <c r="M63" s="11">
        <f t="shared" si="11"/>
        <v>0</v>
      </c>
      <c r="N63" s="25" t="e">
        <f t="shared" si="12"/>
        <v>#DIV/0!</v>
      </c>
      <c r="O63" s="11">
        <f t="shared" si="9"/>
        <v>0</v>
      </c>
      <c r="P63" s="25">
        <f t="shared" si="8"/>
        <v>0</v>
      </c>
      <c r="Q63" s="138"/>
      <c r="S63" s="26"/>
    </row>
    <row r="64" spans="1:19" ht="16.5" x14ac:dyDescent="0.35">
      <c r="A64" s="7"/>
      <c r="B64" s="89">
        <v>63</v>
      </c>
      <c r="C64" s="32">
        <v>44634</v>
      </c>
      <c r="D64" s="33">
        <v>128114</v>
      </c>
      <c r="E64" s="90" t="s">
        <v>88</v>
      </c>
      <c r="F64" s="21">
        <v>10</v>
      </c>
      <c r="G64" s="21">
        <v>100.16</v>
      </c>
      <c r="H64" s="14">
        <f t="shared" si="10"/>
        <v>1001.5999999999999</v>
      </c>
      <c r="I64" s="15" t="s">
        <v>81</v>
      </c>
      <c r="J64" s="12"/>
      <c r="K64" s="12"/>
      <c r="L64" s="12"/>
      <c r="M64" s="11">
        <f t="shared" si="11"/>
        <v>0</v>
      </c>
      <c r="N64" s="25" t="e">
        <f t="shared" si="12"/>
        <v>#DIV/0!</v>
      </c>
      <c r="O64" s="11">
        <f t="shared" si="9"/>
        <v>0</v>
      </c>
      <c r="P64" s="25">
        <f t="shared" si="8"/>
        <v>0</v>
      </c>
      <c r="Q64" s="138"/>
      <c r="S64" s="26"/>
    </row>
    <row r="65" spans="1:19" ht="16.5" x14ac:dyDescent="0.35">
      <c r="A65" s="7"/>
      <c r="B65" s="89">
        <v>64</v>
      </c>
      <c r="C65" s="32">
        <v>44635</v>
      </c>
      <c r="D65" s="33">
        <v>113589</v>
      </c>
      <c r="E65" s="90" t="s">
        <v>54</v>
      </c>
      <c r="F65" s="21">
        <v>10</v>
      </c>
      <c r="G65" s="21">
        <v>102.11</v>
      </c>
      <c r="H65" s="14">
        <f t="shared" si="10"/>
        <v>1021.1</v>
      </c>
      <c r="I65" s="15" t="s">
        <v>81</v>
      </c>
      <c r="J65" s="12"/>
      <c r="K65" s="12"/>
      <c r="L65" s="12"/>
      <c r="M65" s="11">
        <f t="shared" si="11"/>
        <v>0</v>
      </c>
      <c r="N65" s="25" t="e">
        <f t="shared" si="12"/>
        <v>#DIV/0!</v>
      </c>
      <c r="O65" s="11">
        <f t="shared" si="9"/>
        <v>0</v>
      </c>
      <c r="P65" s="25">
        <f t="shared" si="8"/>
        <v>0</v>
      </c>
      <c r="Q65" s="138"/>
      <c r="S65" s="26"/>
    </row>
    <row r="66" spans="1:19" ht="16.5" x14ac:dyDescent="0.35">
      <c r="A66" s="7"/>
      <c r="B66" s="89">
        <v>65</v>
      </c>
      <c r="C66" s="32">
        <v>44635</v>
      </c>
      <c r="D66" s="33">
        <v>128116</v>
      </c>
      <c r="E66" s="90" t="s">
        <v>91</v>
      </c>
      <c r="F66" s="21">
        <v>10</v>
      </c>
      <c r="G66" s="21">
        <v>106.28400000000001</v>
      </c>
      <c r="H66" s="14">
        <f t="shared" si="10"/>
        <v>1062.8400000000001</v>
      </c>
      <c r="I66" s="15" t="s">
        <v>81</v>
      </c>
      <c r="J66" s="12">
        <v>106.5</v>
      </c>
      <c r="K66" s="12">
        <v>106.304</v>
      </c>
      <c r="L66" s="12">
        <v>10</v>
      </c>
      <c r="M66" s="11">
        <f t="shared" si="11"/>
        <v>1065</v>
      </c>
      <c r="N66" s="25">
        <f t="shared" si="12"/>
        <v>1.8437688139674702E-3</v>
      </c>
      <c r="O66" s="11">
        <f t="shared" si="9"/>
        <v>1.9599999999999795</v>
      </c>
      <c r="P66" s="25">
        <f t="shared" ref="P66:P95" si="13">M66/$M$192</f>
        <v>9.2425853203445384E-3</v>
      </c>
      <c r="Q66" s="138"/>
      <c r="S66" s="26"/>
    </row>
    <row r="67" spans="1:19" ht="16.5" x14ac:dyDescent="0.35">
      <c r="A67" s="7"/>
      <c r="B67" s="89">
        <v>66</v>
      </c>
      <c r="C67" s="32">
        <v>44635</v>
      </c>
      <c r="D67" s="33">
        <v>127024</v>
      </c>
      <c r="E67" s="90" t="s">
        <v>92</v>
      </c>
      <c r="F67" s="21">
        <v>10</v>
      </c>
      <c r="G67" s="21">
        <v>106.38500000000001</v>
      </c>
      <c r="H67" s="14">
        <f t="shared" si="10"/>
        <v>1063.8500000000001</v>
      </c>
      <c r="I67" s="15" t="s">
        <v>81</v>
      </c>
      <c r="J67" s="12">
        <v>105.511</v>
      </c>
      <c r="K67" s="12">
        <v>106.405</v>
      </c>
      <c r="L67" s="12">
        <v>10</v>
      </c>
      <c r="M67" s="11">
        <f t="shared" si="11"/>
        <v>1055.1099999999999</v>
      </c>
      <c r="N67" s="25">
        <f t="shared" si="12"/>
        <v>-8.4018608148113856E-3</v>
      </c>
      <c r="O67" s="11">
        <f t="shared" si="9"/>
        <v>-8.9400000000000546</v>
      </c>
      <c r="P67" s="25">
        <f t="shared" si="13"/>
        <v>9.1567551148814316E-3</v>
      </c>
      <c r="Q67" s="138"/>
      <c r="S67" s="26"/>
    </row>
    <row r="68" spans="1:19" s="44" customFormat="1" ht="16.5" x14ac:dyDescent="0.35">
      <c r="B68" s="87">
        <v>67</v>
      </c>
      <c r="C68" s="45">
        <v>44641</v>
      </c>
      <c r="D68" s="136"/>
      <c r="E68" s="136" t="s">
        <v>95</v>
      </c>
      <c r="F68" s="48">
        <v>10</v>
      </c>
      <c r="G68" s="48">
        <v>100</v>
      </c>
      <c r="H68" s="49">
        <f t="shared" si="10"/>
        <v>1000</v>
      </c>
      <c r="I68" s="47" t="s">
        <v>96</v>
      </c>
      <c r="J68" s="47"/>
      <c r="K68" s="47"/>
      <c r="L68" s="47"/>
      <c r="M68" s="49">
        <v>0</v>
      </c>
      <c r="N68" s="50" t="e">
        <f t="shared" si="12"/>
        <v>#DIV/0!</v>
      </c>
      <c r="O68" s="49">
        <v>282.69</v>
      </c>
      <c r="P68" s="50">
        <f t="shared" si="13"/>
        <v>0</v>
      </c>
      <c r="Q68" s="139"/>
      <c r="S68" s="51"/>
    </row>
    <row r="69" spans="1:19" ht="16.5" x14ac:dyDescent="0.35">
      <c r="A69" s="7"/>
      <c r="B69" s="112">
        <v>68</v>
      </c>
      <c r="C69" s="32">
        <v>44644</v>
      </c>
      <c r="D69" s="33">
        <v>128124</v>
      </c>
      <c r="E69" s="72" t="s">
        <v>97</v>
      </c>
      <c r="F69" s="21">
        <v>10</v>
      </c>
      <c r="G69" s="21">
        <v>105.369</v>
      </c>
      <c r="H69" s="14">
        <f t="shared" si="10"/>
        <v>1053.69</v>
      </c>
      <c r="I69" s="15" t="s">
        <v>67</v>
      </c>
      <c r="J69" s="12">
        <v>100.9</v>
      </c>
      <c r="K69" s="12">
        <v>98.132000000000005</v>
      </c>
      <c r="L69" s="12">
        <v>70</v>
      </c>
      <c r="M69" s="11">
        <f t="shared" ref="M69:M95" si="14">J69*L69</f>
        <v>7063</v>
      </c>
      <c r="N69" s="25">
        <f t="shared" si="12"/>
        <v>2.8206904985122086E-2</v>
      </c>
      <c r="O69" s="11">
        <f>(J69-K69)*L69</f>
        <v>193.76000000000005</v>
      </c>
      <c r="P69" s="25">
        <f t="shared" si="13"/>
        <v>6.1296131565815468E-2</v>
      </c>
      <c r="Q69" s="138"/>
      <c r="S69" s="26"/>
    </row>
    <row r="70" spans="1:19" s="124" customFormat="1" ht="16.5" x14ac:dyDescent="0.35">
      <c r="B70" s="125">
        <v>69</v>
      </c>
      <c r="C70" s="126">
        <v>44645</v>
      </c>
      <c r="D70" s="133"/>
      <c r="E70" s="127" t="s">
        <v>98</v>
      </c>
      <c r="F70" s="128">
        <v>10</v>
      </c>
      <c r="G70" s="128">
        <v>100</v>
      </c>
      <c r="H70" s="129">
        <f t="shared" si="10"/>
        <v>1000</v>
      </c>
      <c r="I70" s="130" t="s">
        <v>61</v>
      </c>
      <c r="J70" s="130">
        <v>0</v>
      </c>
      <c r="K70" s="130">
        <v>0</v>
      </c>
      <c r="L70" s="130">
        <v>0</v>
      </c>
      <c r="M70" s="129">
        <f t="shared" si="14"/>
        <v>0</v>
      </c>
      <c r="N70" s="131" t="e">
        <f t="shared" si="12"/>
        <v>#DIV/0!</v>
      </c>
      <c r="O70" s="129">
        <v>77.3</v>
      </c>
      <c r="P70" s="131">
        <f t="shared" si="13"/>
        <v>0</v>
      </c>
      <c r="Q70" s="145"/>
      <c r="S70" s="132"/>
    </row>
    <row r="71" spans="1:19" ht="16.5" x14ac:dyDescent="0.35">
      <c r="A71" s="7"/>
      <c r="B71" s="112">
        <v>70</v>
      </c>
      <c r="C71" s="32">
        <v>44648</v>
      </c>
      <c r="D71" s="33">
        <v>123076</v>
      </c>
      <c r="E71" s="90" t="s">
        <v>99</v>
      </c>
      <c r="F71" s="21">
        <v>10</v>
      </c>
      <c r="G71" s="21">
        <v>104.491</v>
      </c>
      <c r="H71" s="14">
        <f t="shared" si="10"/>
        <v>1044.9100000000001</v>
      </c>
      <c r="I71" s="15" t="s">
        <v>67</v>
      </c>
      <c r="J71" s="12">
        <v>105.38</v>
      </c>
      <c r="K71" s="12">
        <v>104.511</v>
      </c>
      <c r="L71" s="12">
        <v>10</v>
      </c>
      <c r="M71" s="11">
        <f t="shared" si="14"/>
        <v>1053.8</v>
      </c>
      <c r="N71" s="25">
        <f t="shared" si="12"/>
        <v>8.314914219555835E-3</v>
      </c>
      <c r="O71" s="11">
        <f>(J71-K71)*L71</f>
        <v>8.6899999999999977</v>
      </c>
      <c r="P71" s="25">
        <f t="shared" si="13"/>
        <v>9.1453863010132145E-3</v>
      </c>
      <c r="Q71" s="138"/>
      <c r="S71" s="26"/>
    </row>
    <row r="72" spans="1:19" ht="16.5" x14ac:dyDescent="0.35">
      <c r="A72" s="7"/>
      <c r="B72" s="112">
        <v>71</v>
      </c>
      <c r="C72" s="32">
        <v>44651</v>
      </c>
      <c r="D72" s="33">
        <v>113561</v>
      </c>
      <c r="E72" s="90" t="s">
        <v>103</v>
      </c>
      <c r="F72" s="21">
        <v>10</v>
      </c>
      <c r="G72" s="21">
        <v>115.8</v>
      </c>
      <c r="H72" s="14">
        <f t="shared" si="10"/>
        <v>1158</v>
      </c>
      <c r="I72" s="15" t="s">
        <v>67</v>
      </c>
      <c r="J72" s="12">
        <v>121.18</v>
      </c>
      <c r="K72" s="12">
        <v>115.82</v>
      </c>
      <c r="L72" s="12">
        <v>10</v>
      </c>
      <c r="M72" s="11">
        <f t="shared" si="14"/>
        <v>1211.8000000000002</v>
      </c>
      <c r="N72" s="25">
        <f t="shared" si="12"/>
        <v>4.6278708340528524E-2</v>
      </c>
      <c r="O72" s="11">
        <f>(J72-K72)*L72</f>
        <v>53.600000000000136</v>
      </c>
      <c r="P72" s="25">
        <f t="shared" si="13"/>
        <v>1.0516586752294379E-2</v>
      </c>
      <c r="Q72" s="138"/>
      <c r="S72" s="26"/>
    </row>
    <row r="73" spans="1:19" ht="16.5" x14ac:dyDescent="0.35">
      <c r="A73" s="7"/>
      <c r="B73" s="135">
        <v>72</v>
      </c>
      <c r="C73" s="32">
        <v>44651</v>
      </c>
      <c r="D73" s="33">
        <v>128063</v>
      </c>
      <c r="E73" s="90" t="s">
        <v>104</v>
      </c>
      <c r="F73" s="21">
        <v>10</v>
      </c>
      <c r="G73" s="21">
        <v>114.501</v>
      </c>
      <c r="H73" s="14">
        <f t="shared" si="10"/>
        <v>1145.01</v>
      </c>
      <c r="I73" s="15" t="s">
        <v>67</v>
      </c>
      <c r="J73" s="12">
        <v>113.77</v>
      </c>
      <c r="K73" s="12">
        <v>113.021</v>
      </c>
      <c r="L73" s="12">
        <v>10</v>
      </c>
      <c r="M73" s="11">
        <f t="shared" si="14"/>
        <v>1137.7</v>
      </c>
      <c r="N73" s="25">
        <f t="shared" si="12"/>
        <v>6.6270870015306465E-3</v>
      </c>
      <c r="O73" s="11">
        <f>(J73-K73)*L73</f>
        <v>7.4899999999999523</v>
      </c>
      <c r="P73" s="25">
        <f t="shared" si="13"/>
        <v>9.8735110976112504E-3</v>
      </c>
      <c r="Q73" s="138"/>
      <c r="S73" s="26"/>
    </row>
    <row r="74" spans="1:19" ht="16.5" x14ac:dyDescent="0.35">
      <c r="A74" s="7"/>
      <c r="B74" s="135">
        <v>73</v>
      </c>
      <c r="C74" s="32">
        <v>44657</v>
      </c>
      <c r="D74" s="33">
        <v>113589</v>
      </c>
      <c r="E74" s="90" t="s">
        <v>54</v>
      </c>
      <c r="F74" s="21">
        <v>10</v>
      </c>
      <c r="G74" s="21">
        <v>100.37</v>
      </c>
      <c r="H74" s="14">
        <f t="shared" si="10"/>
        <v>1003.7</v>
      </c>
      <c r="I74" s="15" t="s">
        <v>67</v>
      </c>
      <c r="J74" s="12"/>
      <c r="K74" s="12"/>
      <c r="L74" s="12"/>
      <c r="M74" s="11">
        <f t="shared" si="14"/>
        <v>0</v>
      </c>
      <c r="N74" s="25" t="e">
        <f t="shared" si="12"/>
        <v>#DIV/0!</v>
      </c>
      <c r="O74" s="11">
        <f>(J74-K74)*L74</f>
        <v>0</v>
      </c>
      <c r="P74" s="25">
        <f t="shared" si="13"/>
        <v>0</v>
      </c>
      <c r="Q74" s="138"/>
      <c r="S74" s="26"/>
    </row>
    <row r="75" spans="1:19" s="124" customFormat="1" ht="16.5" x14ac:dyDescent="0.35">
      <c r="B75" s="125">
        <v>74</v>
      </c>
      <c r="C75" s="126">
        <v>44658</v>
      </c>
      <c r="D75" s="133">
        <v>113576</v>
      </c>
      <c r="E75" s="127" t="s">
        <v>105</v>
      </c>
      <c r="F75" s="128">
        <v>10</v>
      </c>
      <c r="G75" s="128">
        <v>106.01</v>
      </c>
      <c r="H75" s="129">
        <f t="shared" si="10"/>
        <v>1060.1000000000001</v>
      </c>
      <c r="I75" s="130" t="s">
        <v>67</v>
      </c>
      <c r="J75" s="130"/>
      <c r="K75" s="130"/>
      <c r="L75" s="130">
        <v>0</v>
      </c>
      <c r="M75" s="129">
        <f t="shared" si="14"/>
        <v>0</v>
      </c>
      <c r="N75" s="131" t="e">
        <f t="shared" si="12"/>
        <v>#DIV/0!</v>
      </c>
      <c r="O75" s="129">
        <v>80.599999999999994</v>
      </c>
      <c r="P75" s="131">
        <f t="shared" si="13"/>
        <v>0</v>
      </c>
      <c r="Q75" s="145"/>
      <c r="S75" s="132"/>
    </row>
    <row r="76" spans="1:19" ht="16.5" x14ac:dyDescent="0.35">
      <c r="A76" s="7"/>
      <c r="B76" s="135">
        <v>75</v>
      </c>
      <c r="C76" s="32">
        <v>44658</v>
      </c>
      <c r="D76" s="33">
        <v>128076</v>
      </c>
      <c r="E76" s="90" t="s">
        <v>83</v>
      </c>
      <c r="F76" s="21">
        <v>10</v>
      </c>
      <c r="G76" s="21">
        <v>119.71299999999999</v>
      </c>
      <c r="H76" s="14">
        <f t="shared" si="10"/>
        <v>1197.1299999999999</v>
      </c>
      <c r="I76" s="15" t="s">
        <v>67</v>
      </c>
      <c r="J76" s="12"/>
      <c r="K76" s="12"/>
      <c r="L76" s="12"/>
      <c r="M76" s="11">
        <f t="shared" si="14"/>
        <v>0</v>
      </c>
      <c r="N76" s="25" t="e">
        <f t="shared" si="12"/>
        <v>#DIV/0!</v>
      </c>
      <c r="O76" s="11">
        <f t="shared" ref="O76:O107" si="15">(J76-K76)*L76</f>
        <v>0</v>
      </c>
      <c r="P76" s="25">
        <f t="shared" si="13"/>
        <v>0</v>
      </c>
      <c r="Q76" s="138"/>
      <c r="S76" s="26"/>
    </row>
    <row r="77" spans="1:19" x14ac:dyDescent="0.2">
      <c r="A77" s="7"/>
      <c r="B77" s="91">
        <v>76</v>
      </c>
      <c r="C77" s="32">
        <v>44659</v>
      </c>
      <c r="D77" s="33">
        <v>113604</v>
      </c>
      <c r="E77" s="28" t="s">
        <v>106</v>
      </c>
      <c r="F77" s="21">
        <v>10</v>
      </c>
      <c r="G77" s="21">
        <v>105.61</v>
      </c>
      <c r="H77" s="14">
        <f t="shared" si="10"/>
        <v>1056.0999999999999</v>
      </c>
      <c r="I77" s="15" t="s">
        <v>67</v>
      </c>
      <c r="J77" s="12">
        <v>104.46</v>
      </c>
      <c r="K77" s="12">
        <v>105.63</v>
      </c>
      <c r="L77" s="12">
        <v>10</v>
      </c>
      <c r="M77" s="11">
        <f t="shared" si="14"/>
        <v>1044.5999999999999</v>
      </c>
      <c r="N77" s="25">
        <f t="shared" si="12"/>
        <v>-1.1076398750355029E-2</v>
      </c>
      <c r="O77" s="11">
        <f t="shared" si="15"/>
        <v>-11.700000000000017</v>
      </c>
      <c r="P77" s="25">
        <f t="shared" si="13"/>
        <v>9.0655442494196273E-3</v>
      </c>
      <c r="Q77" s="138"/>
      <c r="S77" s="26"/>
    </row>
    <row r="78" spans="1:19" ht="13.5" customHeight="1" x14ac:dyDescent="0.2">
      <c r="A78" s="7"/>
      <c r="B78" s="91">
        <v>77</v>
      </c>
      <c r="C78" s="32">
        <v>44659</v>
      </c>
      <c r="D78" s="33">
        <v>128138</v>
      </c>
      <c r="E78" s="28" t="s">
        <v>107</v>
      </c>
      <c r="F78" s="21">
        <v>10</v>
      </c>
      <c r="G78" s="21">
        <v>113.238</v>
      </c>
      <c r="H78" s="14">
        <f t="shared" si="10"/>
        <v>1132.3800000000001</v>
      </c>
      <c r="I78" s="15" t="s">
        <v>67</v>
      </c>
      <c r="J78" s="12"/>
      <c r="K78" s="12"/>
      <c r="L78" s="12"/>
      <c r="M78" s="11">
        <f t="shared" si="14"/>
        <v>0</v>
      </c>
      <c r="N78" s="25" t="e">
        <f t="shared" si="12"/>
        <v>#DIV/0!</v>
      </c>
      <c r="O78" s="11">
        <f t="shared" si="15"/>
        <v>0</v>
      </c>
      <c r="P78" s="25">
        <f t="shared" si="13"/>
        <v>0</v>
      </c>
      <c r="Q78" s="138"/>
      <c r="S78" s="26"/>
    </row>
    <row r="79" spans="1:19" ht="16.5" x14ac:dyDescent="0.35">
      <c r="A79" s="7"/>
      <c r="B79" s="91">
        <v>78</v>
      </c>
      <c r="C79" s="32">
        <v>44662</v>
      </c>
      <c r="D79" s="33">
        <v>113628</v>
      </c>
      <c r="E79" s="90" t="s">
        <v>109</v>
      </c>
      <c r="F79" s="21">
        <v>10</v>
      </c>
      <c r="G79" s="21">
        <v>109.07</v>
      </c>
      <c r="H79" s="14">
        <f t="shared" si="10"/>
        <v>1090.6999999999998</v>
      </c>
      <c r="I79" s="15" t="s">
        <v>67</v>
      </c>
      <c r="J79" s="12">
        <v>108.07</v>
      </c>
      <c r="K79" s="12">
        <v>109.09</v>
      </c>
      <c r="L79" s="12">
        <v>10</v>
      </c>
      <c r="M79" s="11">
        <f t="shared" si="14"/>
        <v>1080.6999999999998</v>
      </c>
      <c r="N79" s="25">
        <f t="shared" si="12"/>
        <v>-9.3500779173160704E-3</v>
      </c>
      <c r="O79" s="11">
        <f t="shared" si="15"/>
        <v>-10.200000000000102</v>
      </c>
      <c r="P79" s="25">
        <f t="shared" si="13"/>
        <v>9.3788375170857658E-3</v>
      </c>
      <c r="Q79" s="138"/>
      <c r="S79" s="26"/>
    </row>
    <row r="80" spans="1:19" ht="16.5" x14ac:dyDescent="0.35">
      <c r="A80" s="7"/>
      <c r="B80" s="91">
        <v>79</v>
      </c>
      <c r="C80" s="32">
        <v>44662</v>
      </c>
      <c r="D80" s="33">
        <v>123096</v>
      </c>
      <c r="E80" s="90" t="s">
        <v>108</v>
      </c>
      <c r="F80" s="21">
        <v>10</v>
      </c>
      <c r="G80" s="21">
        <v>110.172</v>
      </c>
      <c r="H80" s="14">
        <f t="shared" si="10"/>
        <v>1101.72</v>
      </c>
      <c r="I80" s="15" t="s">
        <v>67</v>
      </c>
      <c r="J80" s="12">
        <v>106.245</v>
      </c>
      <c r="K80" s="12">
        <v>107.741</v>
      </c>
      <c r="L80" s="12">
        <v>20</v>
      </c>
      <c r="M80" s="11">
        <f t="shared" si="14"/>
        <v>2124.9</v>
      </c>
      <c r="N80" s="25">
        <f t="shared" si="12"/>
        <v>-1.3885150499809684E-2</v>
      </c>
      <c r="O80" s="11">
        <f t="shared" si="15"/>
        <v>-29.919999999999902</v>
      </c>
      <c r="P80" s="25">
        <f t="shared" si="13"/>
        <v>1.844091037295785E-2</v>
      </c>
      <c r="Q80" s="138"/>
      <c r="S80" s="26"/>
    </row>
    <row r="81" spans="1:19" s="102" customFormat="1" ht="16.5" x14ac:dyDescent="0.35">
      <c r="B81" s="103">
        <v>80</v>
      </c>
      <c r="C81" s="104">
        <v>44663</v>
      </c>
      <c r="D81" s="46">
        <v>127039</v>
      </c>
      <c r="E81" s="105" t="s">
        <v>111</v>
      </c>
      <c r="F81" s="107">
        <v>-10</v>
      </c>
      <c r="G81" s="107">
        <v>133.32300000000001</v>
      </c>
      <c r="H81" s="108">
        <f t="shared" si="10"/>
        <v>-1333.23</v>
      </c>
      <c r="I81" s="106" t="s">
        <v>79</v>
      </c>
      <c r="J81" s="106"/>
      <c r="K81" s="106"/>
      <c r="L81" s="106"/>
      <c r="M81" s="108">
        <f t="shared" si="14"/>
        <v>0</v>
      </c>
      <c r="N81" s="109" t="e">
        <f t="shared" si="12"/>
        <v>#DIV/0!</v>
      </c>
      <c r="O81" s="108">
        <f t="shared" si="15"/>
        <v>0</v>
      </c>
      <c r="P81" s="109">
        <f t="shared" si="13"/>
        <v>0</v>
      </c>
      <c r="Q81" s="146"/>
      <c r="S81" s="101"/>
    </row>
    <row r="82" spans="1:19" ht="16.5" x14ac:dyDescent="0.35">
      <c r="A82" s="7"/>
      <c r="B82" s="92">
        <v>81</v>
      </c>
      <c r="C82" s="32">
        <v>44664</v>
      </c>
      <c r="D82" s="33">
        <v>123128</v>
      </c>
      <c r="E82" s="90" t="s">
        <v>110</v>
      </c>
      <c r="F82" s="21">
        <v>90</v>
      </c>
      <c r="G82" s="21">
        <v>105.504</v>
      </c>
      <c r="H82" s="14">
        <f t="shared" si="10"/>
        <v>9495.36</v>
      </c>
      <c r="I82" s="15" t="s">
        <v>67</v>
      </c>
      <c r="J82" s="12">
        <v>105.899</v>
      </c>
      <c r="K82" s="12">
        <v>102.289</v>
      </c>
      <c r="L82" s="12">
        <v>30</v>
      </c>
      <c r="M82" s="11">
        <f t="shared" si="14"/>
        <v>3176.9700000000003</v>
      </c>
      <c r="N82" s="25">
        <f t="shared" si="12"/>
        <v>3.5292162402604382E-2</v>
      </c>
      <c r="O82" s="11">
        <f t="shared" si="15"/>
        <v>108.29999999999998</v>
      </c>
      <c r="P82" s="25">
        <f t="shared" si="13"/>
        <v>2.7571282896877925E-2</v>
      </c>
      <c r="Q82" s="138"/>
      <c r="S82" s="26"/>
    </row>
    <row r="83" spans="1:19" s="44" customFormat="1" ht="16.5" x14ac:dyDescent="0.35">
      <c r="B83" s="87">
        <v>82</v>
      </c>
      <c r="C83" s="45">
        <v>44665</v>
      </c>
      <c r="D83" s="46">
        <v>127039</v>
      </c>
      <c r="E83" s="136" t="s">
        <v>111</v>
      </c>
      <c r="F83" s="48">
        <v>10</v>
      </c>
      <c r="G83" s="48">
        <v>121.771</v>
      </c>
      <c r="H83" s="49">
        <f t="shared" si="10"/>
        <v>1217.71</v>
      </c>
      <c r="I83" s="47" t="s">
        <v>67</v>
      </c>
      <c r="J83" s="47"/>
      <c r="K83" s="47"/>
      <c r="L83" s="47"/>
      <c r="M83" s="49">
        <v>0</v>
      </c>
      <c r="N83" s="50" t="e">
        <f t="shared" si="12"/>
        <v>#DIV/0!</v>
      </c>
      <c r="O83" s="49">
        <f t="shared" si="15"/>
        <v>0</v>
      </c>
      <c r="P83" s="50">
        <f t="shared" si="13"/>
        <v>0</v>
      </c>
      <c r="Q83" s="139"/>
      <c r="S83" s="51"/>
    </row>
    <row r="84" spans="1:19" ht="16.5" x14ac:dyDescent="0.35">
      <c r="A84" s="7"/>
      <c r="B84" s="93">
        <v>83</v>
      </c>
      <c r="C84" s="32">
        <v>44670</v>
      </c>
      <c r="D84" s="33">
        <v>123004</v>
      </c>
      <c r="E84" s="90" t="s">
        <v>113</v>
      </c>
      <c r="F84" s="21">
        <v>10</v>
      </c>
      <c r="G84" s="21">
        <v>106.611</v>
      </c>
      <c r="H84" s="14">
        <f t="shared" si="10"/>
        <v>1066.1100000000001</v>
      </c>
      <c r="I84" s="15" t="s">
        <v>67</v>
      </c>
      <c r="J84" s="12">
        <v>106.238</v>
      </c>
      <c r="K84" s="12">
        <v>106.631</v>
      </c>
      <c r="L84" s="12">
        <v>10</v>
      </c>
      <c r="M84" s="11">
        <f t="shared" si="14"/>
        <v>1062.3800000000001</v>
      </c>
      <c r="N84" s="25">
        <f t="shared" si="12"/>
        <v>-3.6856073749660105E-3</v>
      </c>
      <c r="O84" s="11">
        <f t="shared" si="15"/>
        <v>-3.9300000000000068</v>
      </c>
      <c r="P84" s="25">
        <f t="shared" si="13"/>
        <v>9.2198476926081043E-3</v>
      </c>
      <c r="Q84" s="138"/>
      <c r="S84" s="26"/>
    </row>
    <row r="85" spans="1:19" ht="16.5" x14ac:dyDescent="0.35">
      <c r="A85" s="7"/>
      <c r="B85" s="93">
        <v>84</v>
      </c>
      <c r="C85" s="32">
        <v>44671</v>
      </c>
      <c r="D85" s="33">
        <v>128105</v>
      </c>
      <c r="E85" s="90" t="s">
        <v>101</v>
      </c>
      <c r="F85" s="21">
        <v>10</v>
      </c>
      <c r="G85" s="21">
        <v>104.5</v>
      </c>
      <c r="H85" s="14">
        <f t="shared" si="10"/>
        <v>1045</v>
      </c>
      <c r="I85" s="15" t="s">
        <v>67</v>
      </c>
      <c r="J85" s="12">
        <v>101.22</v>
      </c>
      <c r="K85" s="12">
        <v>103.57299999999999</v>
      </c>
      <c r="L85" s="12">
        <v>10</v>
      </c>
      <c r="M85" s="11">
        <f t="shared" si="14"/>
        <v>1012.2</v>
      </c>
      <c r="N85" s="25">
        <f t="shared" si="12"/>
        <v>-2.2718275998571003E-2</v>
      </c>
      <c r="O85" s="11">
        <f t="shared" si="15"/>
        <v>-23.529999999999944</v>
      </c>
      <c r="P85" s="25">
        <f t="shared" si="13"/>
        <v>8.7843613720683025E-3</v>
      </c>
      <c r="Q85" s="138"/>
      <c r="S85" s="26"/>
    </row>
    <row r="86" spans="1:19" ht="16.5" x14ac:dyDescent="0.35">
      <c r="A86" s="7"/>
      <c r="B86" s="112">
        <v>85</v>
      </c>
      <c r="C86" s="32">
        <v>44670</v>
      </c>
      <c r="D86" s="33"/>
      <c r="E86" s="90" t="s">
        <v>75</v>
      </c>
      <c r="F86" s="21">
        <v>10</v>
      </c>
      <c r="G86" s="21">
        <v>99</v>
      </c>
      <c r="H86" s="14">
        <f t="shared" si="10"/>
        <v>990</v>
      </c>
      <c r="I86" s="15" t="s">
        <v>81</v>
      </c>
      <c r="J86" s="12"/>
      <c r="K86" s="12"/>
      <c r="L86" s="12"/>
      <c r="M86" s="11">
        <f t="shared" si="14"/>
        <v>0</v>
      </c>
      <c r="N86" s="25" t="e">
        <f t="shared" si="12"/>
        <v>#DIV/0!</v>
      </c>
      <c r="O86" s="11">
        <f t="shared" si="15"/>
        <v>0</v>
      </c>
      <c r="P86" s="25">
        <f t="shared" si="13"/>
        <v>0</v>
      </c>
      <c r="Q86" s="138" t="s">
        <v>90</v>
      </c>
      <c r="S86" s="26"/>
    </row>
    <row r="87" spans="1:19" ht="16.5" x14ac:dyDescent="0.35">
      <c r="A87" s="7"/>
      <c r="B87" s="93">
        <v>86</v>
      </c>
      <c r="C87" s="32">
        <v>44670</v>
      </c>
      <c r="D87" s="33"/>
      <c r="E87" s="90" t="s">
        <v>97</v>
      </c>
      <c r="F87" s="21">
        <v>10</v>
      </c>
      <c r="G87" s="21">
        <v>99</v>
      </c>
      <c r="H87" s="14">
        <f t="shared" si="10"/>
        <v>990</v>
      </c>
      <c r="I87" s="15" t="s">
        <v>81</v>
      </c>
      <c r="J87" s="12"/>
      <c r="K87" s="12"/>
      <c r="L87" s="12"/>
      <c r="M87" s="11">
        <f t="shared" si="14"/>
        <v>0</v>
      </c>
      <c r="N87" s="25" t="e">
        <f t="shared" si="12"/>
        <v>#DIV/0!</v>
      </c>
      <c r="O87" s="11">
        <f t="shared" si="15"/>
        <v>0</v>
      </c>
      <c r="P87" s="25">
        <f t="shared" si="13"/>
        <v>0</v>
      </c>
      <c r="Q87" s="138"/>
      <c r="S87" s="26"/>
    </row>
    <row r="88" spans="1:19" ht="16.5" x14ac:dyDescent="0.35">
      <c r="A88" s="7"/>
      <c r="B88" s="93">
        <v>87</v>
      </c>
      <c r="C88" s="32">
        <v>44676</v>
      </c>
      <c r="D88" s="33">
        <v>113017</v>
      </c>
      <c r="E88" s="90" t="s">
        <v>94</v>
      </c>
      <c r="F88" s="21">
        <v>10</v>
      </c>
      <c r="G88" s="21">
        <v>109.11</v>
      </c>
      <c r="H88" s="14">
        <f t="shared" si="10"/>
        <v>1091.0999999999999</v>
      </c>
      <c r="I88" s="14" t="s">
        <v>67</v>
      </c>
      <c r="J88" s="12"/>
      <c r="K88" s="12"/>
      <c r="L88" s="12"/>
      <c r="M88" s="11">
        <f t="shared" si="14"/>
        <v>0</v>
      </c>
      <c r="N88" s="25" t="e">
        <f t="shared" si="12"/>
        <v>#DIV/0!</v>
      </c>
      <c r="O88" s="11">
        <f t="shared" si="15"/>
        <v>0</v>
      </c>
      <c r="P88" s="25">
        <f t="shared" si="13"/>
        <v>0</v>
      </c>
      <c r="Q88" s="138"/>
      <c r="S88" s="26"/>
    </row>
    <row r="89" spans="1:19" ht="16.5" x14ac:dyDescent="0.35">
      <c r="A89" s="7"/>
      <c r="B89" s="112">
        <v>88</v>
      </c>
      <c r="C89" s="32">
        <v>44676</v>
      </c>
      <c r="D89" s="33">
        <v>128076</v>
      </c>
      <c r="E89" s="90" t="s">
        <v>83</v>
      </c>
      <c r="F89" s="21">
        <v>10</v>
      </c>
      <c r="G89" s="21">
        <v>116</v>
      </c>
      <c r="H89" s="14">
        <f t="shared" si="10"/>
        <v>1160</v>
      </c>
      <c r="I89" s="15" t="s">
        <v>67</v>
      </c>
      <c r="J89" s="12"/>
      <c r="K89" s="12"/>
      <c r="L89" s="12"/>
      <c r="M89" s="11">
        <f t="shared" si="14"/>
        <v>0</v>
      </c>
      <c r="N89" s="25" t="e">
        <f t="shared" si="12"/>
        <v>#DIV/0!</v>
      </c>
      <c r="O89" s="11">
        <f t="shared" si="15"/>
        <v>0</v>
      </c>
      <c r="P89" s="25">
        <f t="shared" si="13"/>
        <v>0</v>
      </c>
      <c r="Q89" s="138"/>
      <c r="S89" s="26"/>
    </row>
    <row r="90" spans="1:19" ht="16.5" x14ac:dyDescent="0.35">
      <c r="A90" s="7"/>
      <c r="B90" s="135">
        <v>89</v>
      </c>
      <c r="C90" s="32">
        <v>44676</v>
      </c>
      <c r="D90" s="33">
        <v>128108</v>
      </c>
      <c r="E90" s="90" t="s">
        <v>112</v>
      </c>
      <c r="F90" s="21">
        <v>10</v>
      </c>
      <c r="G90" s="21">
        <v>102.4</v>
      </c>
      <c r="H90" s="14">
        <f t="shared" si="10"/>
        <v>1024</v>
      </c>
      <c r="I90" s="15" t="s">
        <v>67</v>
      </c>
      <c r="J90" s="12">
        <v>100.943</v>
      </c>
      <c r="K90" s="12">
        <v>101.01600000000001</v>
      </c>
      <c r="L90" s="12">
        <v>20</v>
      </c>
      <c r="M90" s="11">
        <f t="shared" si="14"/>
        <v>2018.86</v>
      </c>
      <c r="N90" s="25">
        <f t="shared" si="12"/>
        <v>-7.2265779678474206E-4</v>
      </c>
      <c r="O90" s="11">
        <f t="shared" si="15"/>
        <v>-1.4600000000001501</v>
      </c>
      <c r="P90" s="25">
        <f t="shared" si="13"/>
        <v>1.7520643943503073E-2</v>
      </c>
      <c r="Q90" s="138"/>
      <c r="S90" s="26"/>
    </row>
    <row r="91" spans="1:19" ht="16.5" x14ac:dyDescent="0.35">
      <c r="A91" s="7"/>
      <c r="B91" s="93">
        <v>90</v>
      </c>
      <c r="C91" s="32">
        <v>44678</v>
      </c>
      <c r="D91" s="33">
        <v>128100</v>
      </c>
      <c r="E91" s="90" t="s">
        <v>53</v>
      </c>
      <c r="F91" s="21">
        <v>20</v>
      </c>
      <c r="G91" s="21">
        <v>91</v>
      </c>
      <c r="H91" s="14">
        <f t="shared" ref="H91:H122" si="16">F91*G91</f>
        <v>1820</v>
      </c>
      <c r="I91" s="15" t="s">
        <v>67</v>
      </c>
      <c r="J91" s="12"/>
      <c r="K91" s="12"/>
      <c r="L91" s="12"/>
      <c r="M91" s="11">
        <f t="shared" si="14"/>
        <v>0</v>
      </c>
      <c r="N91" s="25" t="e">
        <f t="shared" si="12"/>
        <v>#DIV/0!</v>
      </c>
      <c r="O91" s="11">
        <f t="shared" si="15"/>
        <v>0</v>
      </c>
      <c r="P91" s="25">
        <f t="shared" si="13"/>
        <v>0</v>
      </c>
      <c r="Q91" s="138"/>
      <c r="S91" s="26"/>
    </row>
    <row r="92" spans="1:19" ht="16.5" x14ac:dyDescent="0.35">
      <c r="A92" s="7"/>
      <c r="B92" s="93">
        <v>91</v>
      </c>
      <c r="C92" s="32">
        <v>44678</v>
      </c>
      <c r="D92" s="33">
        <v>113595</v>
      </c>
      <c r="E92" s="90" t="s">
        <v>59</v>
      </c>
      <c r="F92" s="21">
        <v>10</v>
      </c>
      <c r="G92" s="21">
        <v>94.18</v>
      </c>
      <c r="H92" s="14">
        <f t="shared" si="16"/>
        <v>941.80000000000007</v>
      </c>
      <c r="I92" s="15" t="s">
        <v>67</v>
      </c>
      <c r="J92" s="12"/>
      <c r="K92" s="12"/>
      <c r="L92" s="12"/>
      <c r="M92" s="11">
        <f t="shared" si="14"/>
        <v>0</v>
      </c>
      <c r="N92" s="25" t="e">
        <f t="shared" si="12"/>
        <v>#DIV/0!</v>
      </c>
      <c r="O92" s="11">
        <f t="shared" si="15"/>
        <v>0</v>
      </c>
      <c r="P92" s="25">
        <f t="shared" si="13"/>
        <v>0</v>
      </c>
      <c r="Q92" s="138"/>
      <c r="S92" s="26"/>
    </row>
    <row r="93" spans="1:19" ht="16.5" x14ac:dyDescent="0.35">
      <c r="A93" s="7"/>
      <c r="B93" s="93">
        <v>92</v>
      </c>
      <c r="C93" s="32">
        <v>44680</v>
      </c>
      <c r="D93" s="33">
        <v>113595</v>
      </c>
      <c r="E93" s="90" t="s">
        <v>59</v>
      </c>
      <c r="F93" s="21">
        <v>-20</v>
      </c>
      <c r="G93" s="21">
        <v>121</v>
      </c>
      <c r="H93" s="14">
        <f t="shared" si="16"/>
        <v>-2420</v>
      </c>
      <c r="I93" s="15" t="s">
        <v>114</v>
      </c>
      <c r="J93" s="12"/>
      <c r="K93" s="12"/>
      <c r="L93" s="12"/>
      <c r="M93" s="11">
        <f t="shared" si="14"/>
        <v>0</v>
      </c>
      <c r="N93" s="25" t="e">
        <f t="shared" si="12"/>
        <v>#DIV/0!</v>
      </c>
      <c r="O93" s="11">
        <f t="shared" si="15"/>
        <v>0</v>
      </c>
      <c r="P93" s="25">
        <f t="shared" si="13"/>
        <v>0</v>
      </c>
      <c r="Q93" s="138"/>
      <c r="S93" s="26"/>
    </row>
    <row r="94" spans="1:19" ht="16.5" x14ac:dyDescent="0.35">
      <c r="A94" s="7"/>
      <c r="B94" s="93">
        <v>93</v>
      </c>
      <c r="C94" s="32">
        <v>44686</v>
      </c>
      <c r="D94" s="33">
        <v>113595</v>
      </c>
      <c r="E94" s="90" t="s">
        <v>59</v>
      </c>
      <c r="F94" s="21">
        <v>-10</v>
      </c>
      <c r="G94" s="21">
        <v>135.18</v>
      </c>
      <c r="H94" s="14">
        <f t="shared" si="16"/>
        <v>-1351.8000000000002</v>
      </c>
      <c r="I94" s="15" t="s">
        <v>93</v>
      </c>
      <c r="J94" s="12"/>
      <c r="K94" s="12"/>
      <c r="L94" s="12"/>
      <c r="M94" s="11">
        <f t="shared" si="14"/>
        <v>0</v>
      </c>
      <c r="N94" s="25" t="e">
        <f t="shared" si="12"/>
        <v>#DIV/0!</v>
      </c>
      <c r="O94" s="11">
        <f t="shared" si="15"/>
        <v>0</v>
      </c>
      <c r="P94" s="25">
        <f t="shared" si="13"/>
        <v>0</v>
      </c>
      <c r="Q94" s="138"/>
      <c r="S94" s="26"/>
    </row>
    <row r="95" spans="1:19" ht="16.5" x14ac:dyDescent="0.35">
      <c r="A95" s="7"/>
      <c r="B95" s="93">
        <v>94</v>
      </c>
      <c r="C95" s="32">
        <v>44686</v>
      </c>
      <c r="D95" s="33">
        <v>128108</v>
      </c>
      <c r="E95" s="90" t="s">
        <v>112</v>
      </c>
      <c r="F95" s="21">
        <v>10</v>
      </c>
      <c r="G95" s="21">
        <v>100.791</v>
      </c>
      <c r="H95" s="14">
        <f t="shared" si="16"/>
        <v>1007.91</v>
      </c>
      <c r="I95" s="15" t="s">
        <v>67</v>
      </c>
      <c r="J95" s="12"/>
      <c r="K95" s="12"/>
      <c r="L95" s="12"/>
      <c r="M95" s="11">
        <f t="shared" si="14"/>
        <v>0</v>
      </c>
      <c r="N95" s="25" t="e">
        <f t="shared" si="12"/>
        <v>#DIV/0!</v>
      </c>
      <c r="O95" s="11">
        <f t="shared" si="15"/>
        <v>0</v>
      </c>
      <c r="P95" s="25">
        <f t="shared" si="13"/>
        <v>0</v>
      </c>
      <c r="Q95" s="138" t="s">
        <v>115</v>
      </c>
      <c r="S95" s="26"/>
    </row>
    <row r="96" spans="1:19" ht="16.5" x14ac:dyDescent="0.35">
      <c r="A96" s="7"/>
      <c r="B96" s="94">
        <v>95</v>
      </c>
      <c r="C96" s="32">
        <v>44687</v>
      </c>
      <c r="D96" s="33">
        <v>110068</v>
      </c>
      <c r="E96" s="90" t="s">
        <v>85</v>
      </c>
      <c r="F96" s="21">
        <v>10</v>
      </c>
      <c r="G96" s="21">
        <v>101</v>
      </c>
      <c r="H96" s="14">
        <f t="shared" si="16"/>
        <v>1010</v>
      </c>
      <c r="I96" s="15" t="s">
        <v>67</v>
      </c>
      <c r="J96" s="12"/>
      <c r="K96" s="12"/>
      <c r="L96" s="12"/>
      <c r="M96" s="11"/>
      <c r="N96" s="25"/>
      <c r="O96" s="11">
        <f t="shared" si="15"/>
        <v>0</v>
      </c>
      <c r="P96" s="25"/>
      <c r="Q96" s="138"/>
      <c r="S96" s="26"/>
    </row>
    <row r="97" spans="1:19" ht="16.5" x14ac:dyDescent="0.35">
      <c r="A97" s="7"/>
      <c r="B97" s="94">
        <v>96</v>
      </c>
      <c r="C97" s="32">
        <v>44687</v>
      </c>
      <c r="D97" s="33">
        <v>128124</v>
      </c>
      <c r="E97" s="90" t="s">
        <v>97</v>
      </c>
      <c r="F97" s="21">
        <v>10</v>
      </c>
      <c r="G97" s="21">
        <v>94.531999999999996</v>
      </c>
      <c r="H97" s="14">
        <f t="shared" si="16"/>
        <v>945.31999999999994</v>
      </c>
      <c r="I97" s="15" t="s">
        <v>67</v>
      </c>
      <c r="J97" s="12"/>
      <c r="K97" s="12"/>
      <c r="L97" s="12"/>
      <c r="M97" s="11"/>
      <c r="N97" s="25"/>
      <c r="O97" s="11">
        <f t="shared" si="15"/>
        <v>0</v>
      </c>
      <c r="P97" s="25"/>
      <c r="Q97" s="138"/>
      <c r="S97" s="26"/>
    </row>
    <row r="98" spans="1:19" ht="16.5" x14ac:dyDescent="0.35">
      <c r="A98" s="7"/>
      <c r="B98" s="94">
        <v>97</v>
      </c>
      <c r="C98" s="32">
        <v>44687</v>
      </c>
      <c r="D98" s="33">
        <v>113578</v>
      </c>
      <c r="E98" s="90" t="s">
        <v>71</v>
      </c>
      <c r="F98" s="21">
        <v>10</v>
      </c>
      <c r="G98" s="21">
        <v>102.36</v>
      </c>
      <c r="H98" s="14">
        <f t="shared" si="16"/>
        <v>1023.6</v>
      </c>
      <c r="I98" s="15" t="s">
        <v>81</v>
      </c>
      <c r="J98" s="12"/>
      <c r="K98" s="12"/>
      <c r="L98" s="12"/>
      <c r="M98" s="11"/>
      <c r="N98" s="25"/>
      <c r="O98" s="11">
        <f t="shared" si="15"/>
        <v>0</v>
      </c>
      <c r="P98" s="25"/>
      <c r="Q98" s="138"/>
      <c r="S98" s="26"/>
    </row>
    <row r="99" spans="1:19" ht="16.5" x14ac:dyDescent="0.35">
      <c r="A99" s="7"/>
      <c r="B99" s="94">
        <v>98</v>
      </c>
      <c r="C99" s="32">
        <v>44687</v>
      </c>
      <c r="D99" s="33">
        <v>113519</v>
      </c>
      <c r="E99" s="90" t="s">
        <v>51</v>
      </c>
      <c r="F99" s="21">
        <v>60</v>
      </c>
      <c r="G99" s="21">
        <v>118.3</v>
      </c>
      <c r="H99" s="14">
        <f t="shared" si="16"/>
        <v>7098</v>
      </c>
      <c r="I99" s="15" t="s">
        <v>67</v>
      </c>
      <c r="J99" s="12"/>
      <c r="K99" s="12"/>
      <c r="L99" s="12"/>
      <c r="M99" s="11"/>
      <c r="N99" s="25"/>
      <c r="O99" s="11">
        <f t="shared" si="15"/>
        <v>0</v>
      </c>
      <c r="P99" s="25"/>
      <c r="Q99" s="147" t="s">
        <v>116</v>
      </c>
      <c r="S99" s="26"/>
    </row>
    <row r="100" spans="1:19" ht="16.5" x14ac:dyDescent="0.35">
      <c r="A100" s="7"/>
      <c r="B100" s="94">
        <v>99</v>
      </c>
      <c r="C100" s="32">
        <v>44687</v>
      </c>
      <c r="D100" s="33">
        <v>113519</v>
      </c>
      <c r="E100" s="90" t="s">
        <v>51</v>
      </c>
      <c r="F100" s="21">
        <v>-10</v>
      </c>
      <c r="G100" s="21">
        <v>119.22</v>
      </c>
      <c r="H100" s="14">
        <f t="shared" si="16"/>
        <v>-1192.2</v>
      </c>
      <c r="I100" s="15" t="s">
        <v>114</v>
      </c>
      <c r="J100" s="12"/>
      <c r="K100" s="12"/>
      <c r="L100" s="12"/>
      <c r="M100" s="11">
        <f t="shared" ref="M100:M163" si="17">J100*L100</f>
        <v>0</v>
      </c>
      <c r="N100" s="25" t="e">
        <f t="shared" ref="N100:N151" si="18">(J100-K100)/K100</f>
        <v>#DIV/0!</v>
      </c>
      <c r="O100" s="11">
        <f t="shared" si="15"/>
        <v>0</v>
      </c>
      <c r="P100" s="25">
        <f>M100/$M$192</f>
        <v>0</v>
      </c>
      <c r="Q100" s="138"/>
      <c r="S100" s="26"/>
    </row>
    <row r="101" spans="1:19" ht="16.5" x14ac:dyDescent="0.35">
      <c r="A101" s="7"/>
      <c r="B101" s="94">
        <v>100</v>
      </c>
      <c r="C101" s="32">
        <v>44687</v>
      </c>
      <c r="D101" s="33">
        <v>113595</v>
      </c>
      <c r="E101" s="90" t="s">
        <v>59</v>
      </c>
      <c r="F101" s="21">
        <v>10</v>
      </c>
      <c r="G101" s="21">
        <v>115.11</v>
      </c>
      <c r="H101" s="14">
        <f t="shared" si="16"/>
        <v>1151.0999999999999</v>
      </c>
      <c r="I101" s="15" t="s">
        <v>67</v>
      </c>
      <c r="J101" s="12"/>
      <c r="K101" s="12"/>
      <c r="L101" s="12"/>
      <c r="M101" s="11">
        <f t="shared" si="17"/>
        <v>0</v>
      </c>
      <c r="N101" s="25" t="e">
        <f t="shared" si="18"/>
        <v>#DIV/0!</v>
      </c>
      <c r="O101" s="11">
        <f t="shared" si="15"/>
        <v>0</v>
      </c>
      <c r="P101" s="25">
        <f>M101/$M$192</f>
        <v>0</v>
      </c>
      <c r="Q101" s="138"/>
      <c r="S101" s="26"/>
    </row>
    <row r="102" spans="1:19" x14ac:dyDescent="0.2">
      <c r="A102" s="7"/>
      <c r="B102" s="95">
        <v>101</v>
      </c>
      <c r="C102" s="32">
        <v>44690</v>
      </c>
      <c r="D102" s="33">
        <v>128044</v>
      </c>
      <c r="E102" s="33" t="s">
        <v>41</v>
      </c>
      <c r="F102" s="21">
        <v>10</v>
      </c>
      <c r="G102" s="21">
        <v>114.755</v>
      </c>
      <c r="H102" s="14">
        <f t="shared" si="16"/>
        <v>1147.55</v>
      </c>
      <c r="I102" s="15" t="s">
        <v>81</v>
      </c>
      <c r="J102" s="12"/>
      <c r="K102" s="12"/>
      <c r="L102" s="12"/>
      <c r="M102" s="11">
        <f t="shared" si="17"/>
        <v>0</v>
      </c>
      <c r="N102" s="25" t="e">
        <f t="shared" si="18"/>
        <v>#DIV/0!</v>
      </c>
      <c r="O102" s="11">
        <f t="shared" si="15"/>
        <v>0</v>
      </c>
      <c r="P102" s="25"/>
      <c r="Q102" s="138"/>
      <c r="S102" s="26"/>
    </row>
    <row r="103" spans="1:19" x14ac:dyDescent="0.2">
      <c r="A103" s="7"/>
      <c r="B103" s="95">
        <v>102</v>
      </c>
      <c r="C103" s="32">
        <v>44690</v>
      </c>
      <c r="D103" s="33">
        <v>128044</v>
      </c>
      <c r="E103" s="33" t="s">
        <v>41</v>
      </c>
      <c r="F103" s="21">
        <v>-10</v>
      </c>
      <c r="G103" s="21">
        <v>118.51</v>
      </c>
      <c r="H103" s="14">
        <f t="shared" si="16"/>
        <v>-1185.1000000000001</v>
      </c>
      <c r="I103" s="15" t="s">
        <v>93</v>
      </c>
      <c r="J103" s="12"/>
      <c r="K103" s="12"/>
      <c r="L103" s="12"/>
      <c r="M103" s="11">
        <f t="shared" si="17"/>
        <v>0</v>
      </c>
      <c r="N103" s="25" t="e">
        <f t="shared" si="18"/>
        <v>#DIV/0!</v>
      </c>
      <c r="O103" s="11">
        <f t="shared" si="15"/>
        <v>0</v>
      </c>
      <c r="P103" s="25">
        <f>M103/$M$192</f>
        <v>0</v>
      </c>
      <c r="Q103" s="138"/>
      <c r="S103" s="26"/>
    </row>
    <row r="104" spans="1:19" x14ac:dyDescent="0.2">
      <c r="A104" s="7"/>
      <c r="B104" s="95">
        <v>103</v>
      </c>
      <c r="C104" s="32">
        <v>44690</v>
      </c>
      <c r="D104" s="33">
        <v>127003</v>
      </c>
      <c r="E104" s="28" t="s">
        <v>117</v>
      </c>
      <c r="F104" s="21">
        <v>-10</v>
      </c>
      <c r="G104" s="21">
        <v>110.012</v>
      </c>
      <c r="H104" s="14">
        <f t="shared" si="16"/>
        <v>-1100.1199999999999</v>
      </c>
      <c r="I104" s="15" t="s">
        <v>93</v>
      </c>
      <c r="J104" s="12"/>
      <c r="K104" s="12"/>
      <c r="L104" s="12"/>
      <c r="M104" s="11">
        <f t="shared" si="17"/>
        <v>0</v>
      </c>
      <c r="N104" s="25" t="e">
        <f t="shared" si="18"/>
        <v>#DIV/0!</v>
      </c>
      <c r="O104" s="11">
        <f t="shared" si="15"/>
        <v>0</v>
      </c>
      <c r="P104" s="25"/>
      <c r="Q104" s="138"/>
      <c r="S104" s="26"/>
    </row>
    <row r="105" spans="1:19" x14ac:dyDescent="0.2">
      <c r="A105" s="7"/>
      <c r="B105" s="95">
        <v>104</v>
      </c>
      <c r="C105" s="32">
        <v>44690</v>
      </c>
      <c r="D105" s="33">
        <v>127047</v>
      </c>
      <c r="E105" s="33" t="s">
        <v>76</v>
      </c>
      <c r="F105" s="21">
        <v>10</v>
      </c>
      <c r="G105" s="21">
        <v>104.414</v>
      </c>
      <c r="H105" s="14">
        <f t="shared" si="16"/>
        <v>1044.1400000000001</v>
      </c>
      <c r="I105" s="15"/>
      <c r="J105" s="12">
        <v>103.6</v>
      </c>
      <c r="K105" s="12">
        <v>104.434</v>
      </c>
      <c r="L105" s="12">
        <v>10</v>
      </c>
      <c r="M105" s="11">
        <f t="shared" si="17"/>
        <v>1036</v>
      </c>
      <c r="N105" s="25">
        <f t="shared" si="18"/>
        <v>-7.9859049734761021E-3</v>
      </c>
      <c r="O105" s="11">
        <f t="shared" si="15"/>
        <v>-8.3400000000000318</v>
      </c>
      <c r="P105" s="25"/>
      <c r="Q105" s="138" t="s">
        <v>122</v>
      </c>
      <c r="S105" s="26"/>
    </row>
    <row r="106" spans="1:19" x14ac:dyDescent="0.2">
      <c r="A106" s="7"/>
      <c r="B106" s="95">
        <v>105</v>
      </c>
      <c r="C106" s="32">
        <v>44690</v>
      </c>
      <c r="D106" s="33">
        <v>110073</v>
      </c>
      <c r="E106" s="33" t="s">
        <v>102</v>
      </c>
      <c r="F106" s="21">
        <v>10</v>
      </c>
      <c r="G106" s="21">
        <v>103.99</v>
      </c>
      <c r="H106" s="14">
        <f t="shared" si="16"/>
        <v>1039.8999999999999</v>
      </c>
      <c r="I106" s="15"/>
      <c r="J106" s="12">
        <v>106.52</v>
      </c>
      <c r="K106" s="12">
        <v>104.01</v>
      </c>
      <c r="L106" s="12">
        <v>10</v>
      </c>
      <c r="M106" s="11">
        <f t="shared" si="17"/>
        <v>1065.2</v>
      </c>
      <c r="N106" s="25">
        <f t="shared" si="18"/>
        <v>2.4132294971637255E-2</v>
      </c>
      <c r="O106" s="11">
        <f t="shared" si="15"/>
        <v>25.099999999999909</v>
      </c>
      <c r="P106" s="25"/>
      <c r="Q106" s="138" t="s">
        <v>122</v>
      </c>
      <c r="S106" s="26"/>
    </row>
    <row r="107" spans="1:19" ht="16.5" x14ac:dyDescent="0.35">
      <c r="A107" s="7"/>
      <c r="B107" s="112">
        <v>106</v>
      </c>
      <c r="C107" s="32">
        <v>44691</v>
      </c>
      <c r="D107" s="33">
        <v>110072</v>
      </c>
      <c r="E107" s="90" t="s">
        <v>75</v>
      </c>
      <c r="F107" s="21">
        <v>10</v>
      </c>
      <c r="G107" s="21">
        <v>93.54</v>
      </c>
      <c r="H107" s="14">
        <f t="shared" si="16"/>
        <v>935.40000000000009</v>
      </c>
      <c r="I107" s="15" t="s">
        <v>81</v>
      </c>
      <c r="J107" s="12"/>
      <c r="K107" s="12"/>
      <c r="L107" s="12"/>
      <c r="M107" s="11">
        <f t="shared" si="17"/>
        <v>0</v>
      </c>
      <c r="N107" s="25" t="e">
        <f t="shared" si="18"/>
        <v>#DIV/0!</v>
      </c>
      <c r="O107" s="11">
        <f t="shared" si="15"/>
        <v>0</v>
      </c>
      <c r="P107" s="25"/>
      <c r="Q107" s="138" t="s">
        <v>120</v>
      </c>
      <c r="S107" s="26"/>
    </row>
    <row r="108" spans="1:19" x14ac:dyDescent="0.2">
      <c r="A108" s="7"/>
      <c r="B108" s="95">
        <v>107</v>
      </c>
      <c r="C108" s="32">
        <v>44691</v>
      </c>
      <c r="D108" s="33">
        <v>128044</v>
      </c>
      <c r="E108" s="33" t="s">
        <v>41</v>
      </c>
      <c r="F108" s="21">
        <v>10</v>
      </c>
      <c r="G108" s="21">
        <v>116.7</v>
      </c>
      <c r="H108" s="14">
        <f t="shared" si="16"/>
        <v>1167</v>
      </c>
      <c r="I108" s="15" t="s">
        <v>81</v>
      </c>
      <c r="J108" s="12"/>
      <c r="K108" s="12"/>
      <c r="L108" s="12"/>
      <c r="M108" s="11">
        <f t="shared" si="17"/>
        <v>0</v>
      </c>
      <c r="N108" s="25" t="e">
        <f t="shared" si="18"/>
        <v>#DIV/0!</v>
      </c>
      <c r="O108" s="11">
        <f t="shared" ref="O108:O128" si="19">(J108-K108)*L108</f>
        <v>0</v>
      </c>
      <c r="P108" s="25"/>
      <c r="Q108" s="138"/>
      <c r="S108" s="26"/>
    </row>
    <row r="109" spans="1:19" x14ac:dyDescent="0.2">
      <c r="A109" s="7"/>
      <c r="B109" s="95">
        <v>108</v>
      </c>
      <c r="C109" s="32">
        <v>44691</v>
      </c>
      <c r="D109" s="33">
        <v>128044</v>
      </c>
      <c r="E109" s="33" t="s">
        <v>41</v>
      </c>
      <c r="F109" s="21">
        <v>10</v>
      </c>
      <c r="G109" s="21">
        <v>121.313</v>
      </c>
      <c r="H109" s="14">
        <f t="shared" si="16"/>
        <v>1213.1300000000001</v>
      </c>
      <c r="I109" s="15" t="s">
        <v>81</v>
      </c>
      <c r="J109" s="12"/>
      <c r="K109" s="12"/>
      <c r="L109" s="12"/>
      <c r="M109" s="11">
        <f t="shared" si="17"/>
        <v>0</v>
      </c>
      <c r="N109" s="25" t="e">
        <f t="shared" si="18"/>
        <v>#DIV/0!</v>
      </c>
      <c r="O109" s="11">
        <f t="shared" si="19"/>
        <v>0</v>
      </c>
      <c r="P109" s="25"/>
      <c r="Q109" s="138" t="s">
        <v>118</v>
      </c>
      <c r="S109" s="26"/>
    </row>
    <row r="110" spans="1:19" ht="16.5" x14ac:dyDescent="0.35">
      <c r="A110" s="7"/>
      <c r="B110" s="95">
        <v>109</v>
      </c>
      <c r="C110" s="32">
        <v>44691</v>
      </c>
      <c r="D110" s="33">
        <v>113595</v>
      </c>
      <c r="E110" s="90" t="s">
        <v>59</v>
      </c>
      <c r="F110" s="21">
        <v>10</v>
      </c>
      <c r="G110" s="21">
        <v>107.35</v>
      </c>
      <c r="H110" s="14">
        <f t="shared" si="16"/>
        <v>1073.5</v>
      </c>
      <c r="I110" s="15" t="s">
        <v>81</v>
      </c>
      <c r="J110" s="12"/>
      <c r="K110" s="12"/>
      <c r="L110" s="12"/>
      <c r="M110" s="11">
        <f t="shared" si="17"/>
        <v>0</v>
      </c>
      <c r="N110" s="25" t="e">
        <f t="shared" si="18"/>
        <v>#DIV/0!</v>
      </c>
      <c r="O110" s="11">
        <f t="shared" si="19"/>
        <v>0</v>
      </c>
      <c r="P110" s="25"/>
      <c r="Q110" s="138"/>
      <c r="S110" s="26"/>
    </row>
    <row r="111" spans="1:19" ht="16.5" x14ac:dyDescent="0.35">
      <c r="A111" s="7"/>
      <c r="B111" s="95">
        <v>110</v>
      </c>
      <c r="C111" s="32">
        <v>44691</v>
      </c>
      <c r="D111" s="33">
        <v>113595</v>
      </c>
      <c r="E111" s="90" t="s">
        <v>59</v>
      </c>
      <c r="F111" s="21">
        <v>-10</v>
      </c>
      <c r="G111" s="21">
        <v>109.88</v>
      </c>
      <c r="H111" s="14">
        <f t="shared" si="16"/>
        <v>-1098.8</v>
      </c>
      <c r="I111" s="15" t="s">
        <v>93</v>
      </c>
      <c r="J111" s="12"/>
      <c r="K111" s="12"/>
      <c r="L111" s="12"/>
      <c r="M111" s="11">
        <f t="shared" si="17"/>
        <v>0</v>
      </c>
      <c r="N111" s="25" t="e">
        <f t="shared" si="18"/>
        <v>#DIV/0!</v>
      </c>
      <c r="O111" s="11">
        <f t="shared" si="19"/>
        <v>0</v>
      </c>
      <c r="P111" s="25"/>
      <c r="Q111" s="138"/>
      <c r="S111" s="26"/>
    </row>
    <row r="112" spans="1:19" s="44" customFormat="1" x14ac:dyDescent="0.2">
      <c r="B112" s="87">
        <v>111</v>
      </c>
      <c r="C112" s="45">
        <v>44691</v>
      </c>
      <c r="D112" s="46">
        <v>113057</v>
      </c>
      <c r="E112" s="46" t="s">
        <v>98</v>
      </c>
      <c r="F112" s="48">
        <v>-10</v>
      </c>
      <c r="G112" s="48">
        <v>107.75</v>
      </c>
      <c r="H112" s="49">
        <f t="shared" si="16"/>
        <v>-1077.5</v>
      </c>
      <c r="I112" s="47" t="s">
        <v>79</v>
      </c>
      <c r="J112" s="47"/>
      <c r="K112" s="47"/>
      <c r="L112" s="47"/>
      <c r="M112" s="49">
        <f t="shared" si="17"/>
        <v>0</v>
      </c>
      <c r="N112" s="50" t="e">
        <f t="shared" si="18"/>
        <v>#DIV/0!</v>
      </c>
      <c r="O112" s="49">
        <f t="shared" si="19"/>
        <v>0</v>
      </c>
      <c r="P112" s="50"/>
      <c r="Q112" s="139" t="s">
        <v>119</v>
      </c>
      <c r="S112" s="51"/>
    </row>
    <row r="113" spans="1:19" x14ac:dyDescent="0.2">
      <c r="A113" s="7"/>
      <c r="B113" s="95">
        <v>112</v>
      </c>
      <c r="C113" s="32">
        <v>44691</v>
      </c>
      <c r="D113" s="33">
        <v>123049</v>
      </c>
      <c r="E113" s="33" t="s">
        <v>121</v>
      </c>
      <c r="F113" s="21">
        <v>10</v>
      </c>
      <c r="G113" s="21">
        <v>105.42</v>
      </c>
      <c r="H113" s="14">
        <f t="shared" si="16"/>
        <v>1054.2</v>
      </c>
      <c r="I113" s="15"/>
      <c r="J113" s="12">
        <v>108.301</v>
      </c>
      <c r="K113" s="12">
        <v>105.44</v>
      </c>
      <c r="L113" s="12">
        <v>10</v>
      </c>
      <c r="M113" s="11">
        <f t="shared" si="17"/>
        <v>1083.01</v>
      </c>
      <c r="N113" s="25">
        <f t="shared" si="18"/>
        <v>2.7133915022761801E-2</v>
      </c>
      <c r="O113" s="11">
        <f t="shared" si="19"/>
        <v>28.610000000000042</v>
      </c>
      <c r="P113" s="25"/>
      <c r="Q113" s="138" t="s">
        <v>122</v>
      </c>
      <c r="S113" s="26"/>
    </row>
    <row r="114" spans="1:19" x14ac:dyDescent="0.2">
      <c r="A114" s="7"/>
      <c r="B114" s="135">
        <v>113</v>
      </c>
      <c r="C114" s="32">
        <v>44692</v>
      </c>
      <c r="D114" s="33">
        <v>128044</v>
      </c>
      <c r="E114" s="33" t="s">
        <v>41</v>
      </c>
      <c r="F114" s="21">
        <v>-10</v>
      </c>
      <c r="G114" s="21">
        <v>124.127</v>
      </c>
      <c r="H114" s="14">
        <f t="shared" si="16"/>
        <v>-1241.27</v>
      </c>
      <c r="I114" s="15" t="s">
        <v>93</v>
      </c>
      <c r="J114" s="12"/>
      <c r="K114" s="12"/>
      <c r="L114" s="12"/>
      <c r="M114" s="11">
        <f t="shared" si="17"/>
        <v>0</v>
      </c>
      <c r="N114" s="25" t="e">
        <f t="shared" si="18"/>
        <v>#DIV/0!</v>
      </c>
      <c r="O114" s="11">
        <f t="shared" si="19"/>
        <v>0</v>
      </c>
      <c r="P114" s="25"/>
      <c r="Q114" s="138"/>
      <c r="S114" s="26"/>
    </row>
    <row r="115" spans="1:19" x14ac:dyDescent="0.2">
      <c r="A115" s="7"/>
      <c r="B115" s="95">
        <v>114</v>
      </c>
      <c r="C115" s="32">
        <v>44692</v>
      </c>
      <c r="D115" s="33">
        <v>128044</v>
      </c>
      <c r="E115" s="33" t="s">
        <v>41</v>
      </c>
      <c r="F115" s="21">
        <v>-10</v>
      </c>
      <c r="G115" s="21">
        <v>126.35</v>
      </c>
      <c r="H115" s="14">
        <f t="shared" si="16"/>
        <v>-1263.5</v>
      </c>
      <c r="I115" s="15" t="s">
        <v>93</v>
      </c>
      <c r="J115" s="12"/>
      <c r="K115" s="12"/>
      <c r="L115" s="12"/>
      <c r="M115" s="11">
        <f t="shared" si="17"/>
        <v>0</v>
      </c>
      <c r="N115" s="25" t="e">
        <f t="shared" si="18"/>
        <v>#DIV/0!</v>
      </c>
      <c r="O115" s="11">
        <f t="shared" si="19"/>
        <v>0</v>
      </c>
      <c r="P115" s="25"/>
      <c r="Q115" s="138"/>
      <c r="S115" s="26"/>
    </row>
    <row r="116" spans="1:19" x14ac:dyDescent="0.2">
      <c r="A116" s="7"/>
      <c r="B116" s="95">
        <v>115</v>
      </c>
      <c r="C116" s="32">
        <v>44692</v>
      </c>
      <c r="D116" s="33">
        <v>128044</v>
      </c>
      <c r="E116" s="33" t="s">
        <v>41</v>
      </c>
      <c r="F116" s="21">
        <v>10</v>
      </c>
      <c r="G116" s="21">
        <v>124.53700000000001</v>
      </c>
      <c r="H116" s="14">
        <f t="shared" si="16"/>
        <v>1245.3700000000001</v>
      </c>
      <c r="I116" s="15" t="s">
        <v>81</v>
      </c>
      <c r="J116" s="12"/>
      <c r="K116" s="12"/>
      <c r="L116" s="12"/>
      <c r="M116" s="11">
        <f t="shared" si="17"/>
        <v>0</v>
      </c>
      <c r="N116" s="25" t="e">
        <f t="shared" si="18"/>
        <v>#DIV/0!</v>
      </c>
      <c r="O116" s="11">
        <f t="shared" si="19"/>
        <v>0</v>
      </c>
      <c r="P116" s="25"/>
      <c r="Q116" s="138" t="s">
        <v>125</v>
      </c>
      <c r="S116" s="26"/>
    </row>
    <row r="117" spans="1:19" ht="16.5" x14ac:dyDescent="0.35">
      <c r="A117" s="7"/>
      <c r="B117" s="112">
        <v>116</v>
      </c>
      <c r="C117" s="32">
        <v>44692</v>
      </c>
      <c r="D117" s="33">
        <v>113595</v>
      </c>
      <c r="E117" s="90" t="s">
        <v>59</v>
      </c>
      <c r="F117" s="21">
        <v>10</v>
      </c>
      <c r="G117" s="21">
        <v>107.58</v>
      </c>
      <c r="H117" s="14">
        <f t="shared" si="16"/>
        <v>1075.8</v>
      </c>
      <c r="I117" s="15" t="s">
        <v>81</v>
      </c>
      <c r="J117" s="12"/>
      <c r="K117" s="12"/>
      <c r="L117" s="12"/>
      <c r="M117" s="11">
        <f t="shared" si="17"/>
        <v>0</v>
      </c>
      <c r="N117" s="25" t="e">
        <f t="shared" si="18"/>
        <v>#DIV/0!</v>
      </c>
      <c r="O117" s="11">
        <f t="shared" si="19"/>
        <v>0</v>
      </c>
      <c r="P117" s="25"/>
      <c r="Q117" s="138"/>
      <c r="S117" s="26"/>
    </row>
    <row r="118" spans="1:19" ht="16.5" x14ac:dyDescent="0.35">
      <c r="A118" s="7"/>
      <c r="B118" s="112">
        <v>117</v>
      </c>
      <c r="C118" s="32">
        <v>44692</v>
      </c>
      <c r="D118" s="33">
        <v>113595</v>
      </c>
      <c r="E118" s="90" t="s">
        <v>59</v>
      </c>
      <c r="F118" s="21">
        <v>30</v>
      </c>
      <c r="G118" s="21">
        <v>107.19</v>
      </c>
      <c r="H118" s="14">
        <f t="shared" si="16"/>
        <v>3215.7</v>
      </c>
      <c r="I118" s="15" t="s">
        <v>81</v>
      </c>
      <c r="J118" s="12"/>
      <c r="K118" s="12"/>
      <c r="L118" s="12"/>
      <c r="M118" s="11">
        <f t="shared" si="17"/>
        <v>0</v>
      </c>
      <c r="N118" s="25" t="e">
        <f t="shared" si="18"/>
        <v>#DIV/0!</v>
      </c>
      <c r="O118" s="11">
        <f t="shared" si="19"/>
        <v>0</v>
      </c>
      <c r="P118" s="25"/>
      <c r="Q118" s="138" t="s">
        <v>126</v>
      </c>
      <c r="S118" s="26"/>
    </row>
    <row r="119" spans="1:19" ht="16.5" x14ac:dyDescent="0.35">
      <c r="A119" s="7"/>
      <c r="B119" s="112">
        <v>118</v>
      </c>
      <c r="C119" s="32">
        <v>44692</v>
      </c>
      <c r="D119" s="33">
        <v>113595</v>
      </c>
      <c r="E119" s="90" t="s">
        <v>59</v>
      </c>
      <c r="F119" s="21">
        <v>10</v>
      </c>
      <c r="G119" s="21">
        <v>105.56</v>
      </c>
      <c r="H119" s="14">
        <f t="shared" si="16"/>
        <v>1055.5999999999999</v>
      </c>
      <c r="I119" s="15" t="s">
        <v>81</v>
      </c>
      <c r="J119" s="12"/>
      <c r="K119" s="12"/>
      <c r="L119" s="12"/>
      <c r="M119" s="11">
        <f t="shared" si="17"/>
        <v>0</v>
      </c>
      <c r="N119" s="25" t="e">
        <f t="shared" si="18"/>
        <v>#DIV/0!</v>
      </c>
      <c r="O119" s="11">
        <f t="shared" si="19"/>
        <v>0</v>
      </c>
      <c r="P119" s="25"/>
      <c r="Q119" s="138"/>
      <c r="S119" s="26"/>
    </row>
    <row r="120" spans="1:19" x14ac:dyDescent="0.2">
      <c r="A120" s="7"/>
      <c r="B120" s="112">
        <v>119</v>
      </c>
      <c r="C120" s="32">
        <v>44693</v>
      </c>
      <c r="D120" s="33">
        <v>128044</v>
      </c>
      <c r="E120" s="33" t="s">
        <v>41</v>
      </c>
      <c r="F120" s="21">
        <v>-10</v>
      </c>
      <c r="G120" s="21">
        <v>127.286</v>
      </c>
      <c r="H120" s="14">
        <f t="shared" si="16"/>
        <v>-1272.8600000000001</v>
      </c>
      <c r="I120" s="15" t="s">
        <v>93</v>
      </c>
      <c r="J120" s="12"/>
      <c r="K120" s="12"/>
      <c r="L120" s="12"/>
      <c r="M120" s="11">
        <f t="shared" si="17"/>
        <v>0</v>
      </c>
      <c r="N120" s="25" t="e">
        <f t="shared" si="18"/>
        <v>#DIV/0!</v>
      </c>
      <c r="O120" s="11">
        <f t="shared" si="19"/>
        <v>0</v>
      </c>
      <c r="P120" s="25"/>
      <c r="Q120" s="138" t="s">
        <v>128</v>
      </c>
      <c r="S120" s="26"/>
    </row>
    <row r="121" spans="1:19" x14ac:dyDescent="0.2">
      <c r="A121" s="7"/>
      <c r="B121" s="110">
        <v>120</v>
      </c>
      <c r="C121" s="32">
        <v>44693</v>
      </c>
      <c r="D121" s="33">
        <v>128044</v>
      </c>
      <c r="E121" s="33" t="s">
        <v>41</v>
      </c>
      <c r="F121" s="21">
        <v>10</v>
      </c>
      <c r="G121" s="21">
        <v>125.5</v>
      </c>
      <c r="H121" s="14">
        <f t="shared" si="16"/>
        <v>1255</v>
      </c>
      <c r="I121" s="15" t="s">
        <v>81</v>
      </c>
      <c r="J121" s="12"/>
      <c r="K121" s="12"/>
      <c r="L121" s="12"/>
      <c r="M121" s="11">
        <f t="shared" si="17"/>
        <v>0</v>
      </c>
      <c r="N121" s="25" t="e">
        <f t="shared" si="18"/>
        <v>#DIV/0!</v>
      </c>
      <c r="O121" s="11">
        <f t="shared" si="19"/>
        <v>0</v>
      </c>
      <c r="P121" s="25"/>
      <c r="Q121" s="138"/>
      <c r="S121" s="26"/>
    </row>
    <row r="122" spans="1:19" x14ac:dyDescent="0.2">
      <c r="A122" s="7"/>
      <c r="B122" s="112">
        <v>121</v>
      </c>
      <c r="C122" s="32">
        <v>44693</v>
      </c>
      <c r="D122" s="33">
        <v>128044</v>
      </c>
      <c r="E122" s="33" t="s">
        <v>41</v>
      </c>
      <c r="F122" s="21">
        <v>10</v>
      </c>
      <c r="G122" s="21">
        <v>120.194</v>
      </c>
      <c r="H122" s="14">
        <f t="shared" si="16"/>
        <v>1201.94</v>
      </c>
      <c r="I122" s="15" t="s">
        <v>81</v>
      </c>
      <c r="J122" s="12"/>
      <c r="K122" s="12"/>
      <c r="L122" s="12"/>
      <c r="M122" s="11">
        <f t="shared" si="17"/>
        <v>0</v>
      </c>
      <c r="N122" s="25" t="e">
        <f t="shared" si="18"/>
        <v>#DIV/0!</v>
      </c>
      <c r="O122" s="11">
        <f t="shared" si="19"/>
        <v>0</v>
      </c>
      <c r="P122" s="25"/>
      <c r="Q122" s="138" t="s">
        <v>129</v>
      </c>
      <c r="S122" s="26"/>
    </row>
    <row r="123" spans="1:19" s="44" customFormat="1" x14ac:dyDescent="0.2">
      <c r="B123" s="151">
        <v>122</v>
      </c>
      <c r="C123" s="45">
        <v>44693</v>
      </c>
      <c r="D123" s="46">
        <v>127003</v>
      </c>
      <c r="E123" s="46" t="s">
        <v>117</v>
      </c>
      <c r="F123" s="48">
        <v>10</v>
      </c>
      <c r="G123" s="48">
        <v>109.872</v>
      </c>
      <c r="H123" s="49">
        <f t="shared" ref="H123:H133" si="20">F123*G123</f>
        <v>1098.72</v>
      </c>
      <c r="I123" s="47" t="s">
        <v>81</v>
      </c>
      <c r="J123" s="47"/>
      <c r="K123" s="47"/>
      <c r="L123" s="47"/>
      <c r="M123" s="49">
        <f t="shared" si="17"/>
        <v>0</v>
      </c>
      <c r="N123" s="50" t="e">
        <f t="shared" si="18"/>
        <v>#DIV/0!</v>
      </c>
      <c r="O123" s="49">
        <f t="shared" si="19"/>
        <v>0</v>
      </c>
      <c r="P123" s="50"/>
      <c r="Q123" s="139" t="s">
        <v>130</v>
      </c>
      <c r="S123" s="51"/>
    </row>
    <row r="124" spans="1:19" ht="16.5" x14ac:dyDescent="0.35">
      <c r="A124" s="7"/>
      <c r="B124" s="151">
        <v>123</v>
      </c>
      <c r="C124" s="32">
        <v>44694</v>
      </c>
      <c r="D124" s="33">
        <v>113595</v>
      </c>
      <c r="E124" s="90" t="s">
        <v>59</v>
      </c>
      <c r="F124" s="21">
        <v>-30</v>
      </c>
      <c r="G124" s="21">
        <v>115.36</v>
      </c>
      <c r="H124" s="14">
        <f t="shared" si="20"/>
        <v>-3460.8</v>
      </c>
      <c r="I124" s="15" t="s">
        <v>93</v>
      </c>
      <c r="J124" s="12"/>
      <c r="K124" s="12"/>
      <c r="L124" s="12"/>
      <c r="M124" s="11">
        <f t="shared" si="17"/>
        <v>0</v>
      </c>
      <c r="N124" s="25" t="e">
        <f t="shared" si="18"/>
        <v>#DIV/0!</v>
      </c>
      <c r="O124" s="11">
        <f t="shared" si="19"/>
        <v>0</v>
      </c>
      <c r="P124" s="25">
        <f>M124/$M$192</f>
        <v>0</v>
      </c>
      <c r="Q124" s="138" t="s">
        <v>134</v>
      </c>
      <c r="S124" s="26"/>
    </row>
    <row r="125" spans="1:19" s="124" customFormat="1" ht="16.5" x14ac:dyDescent="0.35">
      <c r="B125" s="151">
        <v>124</v>
      </c>
      <c r="C125" s="126">
        <v>44694</v>
      </c>
      <c r="D125" s="127">
        <v>113576</v>
      </c>
      <c r="E125" s="127" t="s">
        <v>105</v>
      </c>
      <c r="F125" s="148">
        <v>-10</v>
      </c>
      <c r="G125" s="128">
        <v>113.31</v>
      </c>
      <c r="H125" s="129">
        <f t="shared" si="20"/>
        <v>-1133.0999999999999</v>
      </c>
      <c r="I125" s="130" t="s">
        <v>79</v>
      </c>
      <c r="J125" s="130"/>
      <c r="K125" s="130"/>
      <c r="L125" s="130"/>
      <c r="M125" s="129">
        <f t="shared" si="17"/>
        <v>0</v>
      </c>
      <c r="N125" s="131" t="e">
        <f t="shared" si="18"/>
        <v>#DIV/0!</v>
      </c>
      <c r="O125" s="129">
        <f t="shared" si="19"/>
        <v>0</v>
      </c>
      <c r="P125" s="131">
        <f>M125/$M$192</f>
        <v>0</v>
      </c>
      <c r="Q125" s="145" t="s">
        <v>135</v>
      </c>
      <c r="S125" s="132"/>
    </row>
    <row r="126" spans="1:19" s="44" customFormat="1" x14ac:dyDescent="0.2">
      <c r="B126" s="151">
        <v>125</v>
      </c>
      <c r="C126" s="45">
        <v>44697</v>
      </c>
      <c r="D126" s="46">
        <v>127058</v>
      </c>
      <c r="E126" s="46" t="s">
        <v>132</v>
      </c>
      <c r="F126" s="48">
        <v>-10</v>
      </c>
      <c r="G126" s="48">
        <v>128.29900000000001</v>
      </c>
      <c r="H126" s="49">
        <f t="shared" si="20"/>
        <v>-1282.99</v>
      </c>
      <c r="I126" s="47" t="s">
        <v>79</v>
      </c>
      <c r="J126" s="47"/>
      <c r="K126" s="47"/>
      <c r="L126" s="47"/>
      <c r="M126" s="49">
        <f t="shared" si="17"/>
        <v>0</v>
      </c>
      <c r="N126" s="50" t="e">
        <f t="shared" si="18"/>
        <v>#DIV/0!</v>
      </c>
      <c r="O126" s="49">
        <f t="shared" si="19"/>
        <v>0</v>
      </c>
      <c r="P126" s="50"/>
      <c r="Q126" s="139"/>
      <c r="S126" s="51"/>
    </row>
    <row r="127" spans="1:19" ht="16.5" x14ac:dyDescent="0.35">
      <c r="A127" s="7"/>
      <c r="B127" s="151">
        <v>126</v>
      </c>
      <c r="C127" s="32">
        <v>44697</v>
      </c>
      <c r="D127" s="33">
        <v>128026</v>
      </c>
      <c r="E127" s="90" t="s">
        <v>133</v>
      </c>
      <c r="F127" s="21">
        <v>10</v>
      </c>
      <c r="G127" s="21">
        <v>107.10299999999999</v>
      </c>
      <c r="H127" s="14">
        <f t="shared" si="20"/>
        <v>1071.03</v>
      </c>
      <c r="I127" s="15"/>
      <c r="J127" s="12">
        <v>107.11199999999999</v>
      </c>
      <c r="K127" s="12">
        <v>107.123</v>
      </c>
      <c r="L127" s="12">
        <v>10</v>
      </c>
      <c r="M127" s="11">
        <f t="shared" si="17"/>
        <v>1071.1199999999999</v>
      </c>
      <c r="N127" s="25">
        <f t="shared" si="18"/>
        <v>-1.0268569774940853E-4</v>
      </c>
      <c r="O127" s="11">
        <f t="shared" si="19"/>
        <v>-0.11000000000009891</v>
      </c>
      <c r="P127" s="25">
        <f>M127/$M$192</f>
        <v>9.2956976416220093E-3</v>
      </c>
      <c r="Q127" s="138" t="s">
        <v>122</v>
      </c>
      <c r="S127" s="26"/>
    </row>
    <row r="128" spans="1:19" x14ac:dyDescent="0.2">
      <c r="A128" s="7"/>
      <c r="B128" s="151">
        <v>127</v>
      </c>
      <c r="C128" s="32">
        <v>44697</v>
      </c>
      <c r="D128" s="33">
        <v>123096</v>
      </c>
      <c r="E128" s="33" t="s">
        <v>108</v>
      </c>
      <c r="F128" s="21">
        <v>10</v>
      </c>
      <c r="G128" s="21">
        <v>105.26900000000001</v>
      </c>
      <c r="H128" s="14">
        <f t="shared" si="20"/>
        <v>1052.69</v>
      </c>
      <c r="I128" s="15" t="s">
        <v>81</v>
      </c>
      <c r="J128" s="12"/>
      <c r="K128" s="12"/>
      <c r="L128" s="12"/>
      <c r="M128" s="11">
        <f t="shared" si="17"/>
        <v>0</v>
      </c>
      <c r="N128" s="25" t="e">
        <f t="shared" si="18"/>
        <v>#DIV/0!</v>
      </c>
      <c r="O128" s="11">
        <f t="shared" si="19"/>
        <v>0</v>
      </c>
      <c r="P128" s="25">
        <f t="shared" ref="P128:P160" si="21">M128/$M$192</f>
        <v>0</v>
      </c>
      <c r="Q128" s="138"/>
      <c r="S128" s="26"/>
    </row>
    <row r="129" spans="1:19" s="44" customFormat="1" ht="16.5" x14ac:dyDescent="0.35">
      <c r="B129" s="87">
        <v>128</v>
      </c>
      <c r="C129" s="45">
        <v>44697</v>
      </c>
      <c r="D129" s="46">
        <v>127003</v>
      </c>
      <c r="E129" s="136" t="s">
        <v>117</v>
      </c>
      <c r="F129" s="149">
        <v>-10</v>
      </c>
      <c r="G129" s="48">
        <v>110.08799999999999</v>
      </c>
      <c r="H129" s="49">
        <f t="shared" si="20"/>
        <v>-1100.8799999999999</v>
      </c>
      <c r="I129" s="47" t="s">
        <v>79</v>
      </c>
      <c r="J129" s="47"/>
      <c r="K129" s="47"/>
      <c r="L129" s="47"/>
      <c r="M129" s="49">
        <f t="shared" si="17"/>
        <v>0</v>
      </c>
      <c r="N129" s="50" t="e">
        <f t="shared" si="18"/>
        <v>#DIV/0!</v>
      </c>
      <c r="O129" s="49">
        <v>1.66</v>
      </c>
      <c r="P129" s="50">
        <f t="shared" si="21"/>
        <v>0</v>
      </c>
      <c r="Q129" s="139"/>
      <c r="S129" s="51"/>
    </row>
    <row r="130" spans="1:19" ht="16.5" x14ac:dyDescent="0.35">
      <c r="A130" s="7"/>
      <c r="B130" s="151">
        <v>129</v>
      </c>
      <c r="C130" s="32">
        <v>44698</v>
      </c>
      <c r="D130" s="33">
        <v>113595</v>
      </c>
      <c r="E130" s="90" t="s">
        <v>59</v>
      </c>
      <c r="F130" s="21">
        <v>10</v>
      </c>
      <c r="G130" s="21">
        <v>108.89</v>
      </c>
      <c r="H130" s="14">
        <f t="shared" si="20"/>
        <v>1088.9000000000001</v>
      </c>
      <c r="I130" s="15" t="s">
        <v>81</v>
      </c>
      <c r="J130" s="12"/>
      <c r="K130" s="12"/>
      <c r="L130" s="12"/>
      <c r="M130" s="11">
        <f t="shared" si="17"/>
        <v>0</v>
      </c>
      <c r="N130" s="25" t="e">
        <f t="shared" si="18"/>
        <v>#DIV/0!</v>
      </c>
      <c r="O130" s="11">
        <f t="shared" ref="O130:O149" si="22">(J130-K130)*L130</f>
        <v>0</v>
      </c>
      <c r="P130" s="25">
        <f t="shared" si="21"/>
        <v>0</v>
      </c>
      <c r="Q130" s="138"/>
      <c r="S130" s="26"/>
    </row>
    <row r="131" spans="1:19" ht="16.5" x14ac:dyDescent="0.35">
      <c r="A131" s="7"/>
      <c r="B131" s="154">
        <v>130</v>
      </c>
      <c r="C131" s="32">
        <v>44704</v>
      </c>
      <c r="D131" s="33">
        <v>128100</v>
      </c>
      <c r="E131" s="90" t="s">
        <v>53</v>
      </c>
      <c r="F131" s="21">
        <v>10</v>
      </c>
      <c r="G131" s="21">
        <v>99.944000000000003</v>
      </c>
      <c r="H131" s="14">
        <f t="shared" si="20"/>
        <v>999.44</v>
      </c>
      <c r="I131" s="15" t="s">
        <v>81</v>
      </c>
      <c r="J131" s="12"/>
      <c r="K131" s="12"/>
      <c r="L131" s="12"/>
      <c r="M131" s="11">
        <f t="shared" si="17"/>
        <v>0</v>
      </c>
      <c r="N131" s="25" t="e">
        <f t="shared" si="18"/>
        <v>#DIV/0!</v>
      </c>
      <c r="O131" s="11">
        <f t="shared" si="22"/>
        <v>0</v>
      </c>
      <c r="P131" s="25">
        <f t="shared" si="21"/>
        <v>0</v>
      </c>
      <c r="Q131" s="138"/>
      <c r="S131" s="26"/>
    </row>
    <row r="132" spans="1:19" ht="16.5" x14ac:dyDescent="0.35">
      <c r="A132" s="7"/>
      <c r="B132" s="154">
        <v>131</v>
      </c>
      <c r="C132" s="32">
        <v>44704</v>
      </c>
      <c r="D132" s="33">
        <v>113595</v>
      </c>
      <c r="E132" s="90" t="s">
        <v>59</v>
      </c>
      <c r="F132" s="21">
        <v>-10</v>
      </c>
      <c r="G132" s="21">
        <v>121</v>
      </c>
      <c r="H132" s="14">
        <f t="shared" si="20"/>
        <v>-1210</v>
      </c>
      <c r="I132" s="15" t="s">
        <v>93</v>
      </c>
      <c r="J132" s="12"/>
      <c r="K132" s="12"/>
      <c r="L132" s="12"/>
      <c r="M132" s="11">
        <f t="shared" si="17"/>
        <v>0</v>
      </c>
      <c r="N132" s="25" t="e">
        <f t="shared" si="18"/>
        <v>#DIV/0!</v>
      </c>
      <c r="O132" s="11">
        <f t="shared" si="22"/>
        <v>0</v>
      </c>
      <c r="P132" s="25">
        <f t="shared" si="21"/>
        <v>0</v>
      </c>
      <c r="Q132" s="138"/>
      <c r="S132" s="26"/>
    </row>
    <row r="133" spans="1:19" x14ac:dyDescent="0.2">
      <c r="A133" s="7"/>
      <c r="B133" s="154">
        <v>132</v>
      </c>
      <c r="C133" s="32">
        <v>44704</v>
      </c>
      <c r="D133" s="33">
        <v>123126</v>
      </c>
      <c r="E133" s="33" t="s">
        <v>139</v>
      </c>
      <c r="F133" s="21">
        <v>10</v>
      </c>
      <c r="G133" s="21">
        <v>111.70099999999999</v>
      </c>
      <c r="H133" s="14">
        <f t="shared" si="20"/>
        <v>1117.01</v>
      </c>
      <c r="I133" s="15"/>
      <c r="J133" s="12">
        <v>112.753</v>
      </c>
      <c r="K133" s="12">
        <v>111.721</v>
      </c>
      <c r="L133" s="12">
        <v>10</v>
      </c>
      <c r="M133" s="11">
        <f t="shared" si="17"/>
        <v>1127.53</v>
      </c>
      <c r="N133" s="25">
        <f t="shared" si="18"/>
        <v>9.2372964796233158E-3</v>
      </c>
      <c r="O133" s="11">
        <f t="shared" si="22"/>
        <v>10.319999999999965</v>
      </c>
      <c r="P133" s="25">
        <f t="shared" si="21"/>
        <v>9.7852509166648609E-3</v>
      </c>
      <c r="Q133" s="138" t="s">
        <v>122</v>
      </c>
      <c r="S133" s="26"/>
    </row>
    <row r="134" spans="1:19" x14ac:dyDescent="0.2">
      <c r="A134" s="7"/>
      <c r="B134" s="154">
        <v>133</v>
      </c>
      <c r="C134" s="32">
        <v>44705</v>
      </c>
      <c r="D134" s="33">
        <v>113578</v>
      </c>
      <c r="E134" s="33" t="s">
        <v>71</v>
      </c>
      <c r="F134" s="21">
        <v>10</v>
      </c>
      <c r="G134" s="21">
        <v>103.9</v>
      </c>
      <c r="H134" s="14">
        <f>F134*G134</f>
        <v>1039</v>
      </c>
      <c r="I134" s="15" t="s">
        <v>67</v>
      </c>
      <c r="J134" s="12"/>
      <c r="K134" s="12"/>
      <c r="L134" s="12"/>
      <c r="M134" s="11">
        <f t="shared" si="17"/>
        <v>0</v>
      </c>
      <c r="N134" s="25" t="e">
        <f t="shared" si="18"/>
        <v>#DIV/0!</v>
      </c>
      <c r="O134" s="11">
        <f t="shared" si="22"/>
        <v>0</v>
      </c>
      <c r="P134" s="25">
        <f t="shared" si="21"/>
        <v>0</v>
      </c>
      <c r="Q134" s="138"/>
      <c r="S134" s="26"/>
    </row>
    <row r="135" spans="1:19" x14ac:dyDescent="0.2">
      <c r="A135" s="7"/>
      <c r="B135" s="154">
        <v>134</v>
      </c>
      <c r="C135" s="32">
        <v>44705</v>
      </c>
      <c r="D135" s="33">
        <v>113608</v>
      </c>
      <c r="E135" s="33" t="s">
        <v>140</v>
      </c>
      <c r="F135" s="21">
        <v>10</v>
      </c>
      <c r="G135" s="21">
        <v>107.61</v>
      </c>
      <c r="H135" s="14">
        <f t="shared" ref="H135:H165" si="23">F135*G135</f>
        <v>1076.0999999999999</v>
      </c>
      <c r="I135" s="15"/>
      <c r="J135" s="12">
        <v>108.49</v>
      </c>
      <c r="K135" s="12">
        <v>107.63</v>
      </c>
      <c r="L135" s="12">
        <v>10</v>
      </c>
      <c r="M135" s="11">
        <f t="shared" si="17"/>
        <v>1084.8999999999999</v>
      </c>
      <c r="N135" s="25">
        <f t="shared" si="18"/>
        <v>7.9903372665613634E-3</v>
      </c>
      <c r="O135" s="11">
        <f t="shared" si="22"/>
        <v>8.5999999999999943</v>
      </c>
      <c r="P135" s="25">
        <f t="shared" si="21"/>
        <v>9.4152871493350127E-3</v>
      </c>
      <c r="Q135" s="138" t="s">
        <v>141</v>
      </c>
      <c r="S135" s="26"/>
    </row>
    <row r="136" spans="1:19" x14ac:dyDescent="0.2">
      <c r="A136" s="7"/>
      <c r="B136" s="154">
        <v>135</v>
      </c>
      <c r="C136" s="32">
        <v>44706</v>
      </c>
      <c r="D136" s="33">
        <v>128105</v>
      </c>
      <c r="E136" s="33" t="s">
        <v>101</v>
      </c>
      <c r="F136" s="21">
        <v>10</v>
      </c>
      <c r="G136" s="21">
        <v>102.806</v>
      </c>
      <c r="H136" s="14">
        <f t="shared" si="23"/>
        <v>1028.06</v>
      </c>
      <c r="I136" s="15" t="s">
        <v>67</v>
      </c>
      <c r="J136" s="12"/>
      <c r="K136" s="12"/>
      <c r="L136" s="12"/>
      <c r="M136" s="11">
        <f t="shared" si="17"/>
        <v>0</v>
      </c>
      <c r="N136" s="25" t="e">
        <f t="shared" si="18"/>
        <v>#DIV/0!</v>
      </c>
      <c r="O136" s="11">
        <f t="shared" si="22"/>
        <v>0</v>
      </c>
      <c r="P136" s="25">
        <f t="shared" si="21"/>
        <v>0</v>
      </c>
      <c r="Q136" s="138"/>
      <c r="S136" s="26"/>
    </row>
    <row r="137" spans="1:19" ht="16.5" x14ac:dyDescent="0.35">
      <c r="A137" s="7"/>
      <c r="B137" s="154">
        <v>136</v>
      </c>
      <c r="C137" s="32">
        <v>44707</v>
      </c>
      <c r="D137" s="33">
        <v>110072</v>
      </c>
      <c r="E137" s="90" t="s">
        <v>75</v>
      </c>
      <c r="F137" s="21">
        <v>10</v>
      </c>
      <c r="G137" s="21">
        <v>101.37</v>
      </c>
      <c r="H137" s="14">
        <f t="shared" si="23"/>
        <v>1013.7</v>
      </c>
      <c r="I137" s="15" t="s">
        <v>67</v>
      </c>
      <c r="J137" s="12"/>
      <c r="K137" s="12"/>
      <c r="L137" s="12"/>
      <c r="M137" s="11">
        <f t="shared" si="17"/>
        <v>0</v>
      </c>
      <c r="N137" s="25" t="e">
        <f t="shared" si="18"/>
        <v>#DIV/0!</v>
      </c>
      <c r="O137" s="11">
        <f t="shared" si="22"/>
        <v>0</v>
      </c>
      <c r="P137" s="25">
        <f t="shared" si="21"/>
        <v>0</v>
      </c>
      <c r="Q137" s="138" t="s">
        <v>152</v>
      </c>
      <c r="S137" s="26"/>
    </row>
    <row r="138" spans="1:19" x14ac:dyDescent="0.2">
      <c r="A138" s="7"/>
      <c r="B138" s="153">
        <v>137</v>
      </c>
      <c r="C138" s="32">
        <v>44713</v>
      </c>
      <c r="D138" s="33">
        <v>128085</v>
      </c>
      <c r="E138" s="33" t="s">
        <v>147</v>
      </c>
      <c r="F138" s="21">
        <v>10</v>
      </c>
      <c r="G138" s="21">
        <v>115.12</v>
      </c>
      <c r="H138" s="14">
        <f t="shared" si="23"/>
        <v>1151.2</v>
      </c>
      <c r="I138" s="15"/>
      <c r="J138" s="12">
        <v>116.7</v>
      </c>
      <c r="K138" s="12">
        <v>115.14</v>
      </c>
      <c r="L138" s="12">
        <v>10</v>
      </c>
      <c r="M138" s="11">
        <f t="shared" si="17"/>
        <v>1167</v>
      </c>
      <c r="N138" s="25">
        <f t="shared" si="18"/>
        <v>1.3548723293381989E-2</v>
      </c>
      <c r="O138" s="11">
        <f t="shared" si="22"/>
        <v>15.600000000000023</v>
      </c>
      <c r="P138" s="25">
        <f t="shared" si="21"/>
        <v>1.0127790674969085E-2</v>
      </c>
      <c r="Q138" s="138" t="s">
        <v>122</v>
      </c>
      <c r="S138" s="26"/>
    </row>
    <row r="139" spans="1:19" x14ac:dyDescent="0.2">
      <c r="A139" s="7"/>
      <c r="B139" s="153">
        <v>138</v>
      </c>
      <c r="C139" s="32">
        <v>44714</v>
      </c>
      <c r="D139" s="33">
        <v>113527</v>
      </c>
      <c r="E139" s="33" t="s">
        <v>149</v>
      </c>
      <c r="F139" s="21">
        <v>10</v>
      </c>
      <c r="G139" s="21">
        <v>119.23</v>
      </c>
      <c r="H139" s="14">
        <f t="shared" si="23"/>
        <v>1192.3</v>
      </c>
      <c r="I139" s="15"/>
      <c r="J139" s="12">
        <v>120.53</v>
      </c>
      <c r="K139" s="12">
        <v>119.23</v>
      </c>
      <c r="L139" s="12">
        <v>10</v>
      </c>
      <c r="M139" s="11">
        <f t="shared" si="17"/>
        <v>1205.3</v>
      </c>
      <c r="N139" s="25">
        <f t="shared" si="18"/>
        <v>1.090329615029772E-2</v>
      </c>
      <c r="O139" s="11">
        <f t="shared" si="22"/>
        <v>12.999999999999972</v>
      </c>
      <c r="P139" s="25">
        <f t="shared" si="21"/>
        <v>1.0460176607146734E-2</v>
      </c>
      <c r="Q139" s="138" t="s">
        <v>122</v>
      </c>
      <c r="S139" s="26"/>
    </row>
    <row r="140" spans="1:19" x14ac:dyDescent="0.2">
      <c r="A140" s="7"/>
      <c r="B140" s="153">
        <v>139</v>
      </c>
      <c r="C140" s="32">
        <v>44714</v>
      </c>
      <c r="D140" s="33">
        <v>128072</v>
      </c>
      <c r="E140" s="33" t="s">
        <v>150</v>
      </c>
      <c r="F140" s="21">
        <v>10</v>
      </c>
      <c r="G140" s="21">
        <v>108.1</v>
      </c>
      <c r="H140" s="14">
        <f t="shared" si="23"/>
        <v>1081</v>
      </c>
      <c r="I140" s="15"/>
      <c r="J140" s="12">
        <v>108.81</v>
      </c>
      <c r="K140" s="12">
        <v>108.1</v>
      </c>
      <c r="L140" s="12">
        <v>10</v>
      </c>
      <c r="M140" s="11">
        <f t="shared" si="17"/>
        <v>1088.0999999999999</v>
      </c>
      <c r="N140" s="25">
        <f t="shared" si="18"/>
        <v>6.5679925994450326E-3</v>
      </c>
      <c r="O140" s="11">
        <f t="shared" si="22"/>
        <v>7.1000000000000796</v>
      </c>
      <c r="P140" s="25">
        <f t="shared" si="21"/>
        <v>9.4430582977153912E-3</v>
      </c>
      <c r="Q140" s="138" t="s">
        <v>151</v>
      </c>
      <c r="S140" s="26"/>
    </row>
    <row r="141" spans="1:19" x14ac:dyDescent="0.2">
      <c r="A141" s="7"/>
      <c r="B141" s="176">
        <v>140</v>
      </c>
      <c r="C141" s="32">
        <v>44718</v>
      </c>
      <c r="D141" s="33">
        <v>128125</v>
      </c>
      <c r="E141" s="28" t="s">
        <v>157</v>
      </c>
      <c r="F141" s="22">
        <v>10</v>
      </c>
      <c r="G141" s="21">
        <v>107.73099999999999</v>
      </c>
      <c r="H141" s="14">
        <f t="shared" si="23"/>
        <v>1077.31</v>
      </c>
      <c r="I141" s="15"/>
      <c r="J141" s="12">
        <v>108.15300000000001</v>
      </c>
      <c r="K141" s="12">
        <v>107.751</v>
      </c>
      <c r="L141" s="12">
        <v>10</v>
      </c>
      <c r="M141" s="11">
        <f t="shared" si="17"/>
        <v>1081.53</v>
      </c>
      <c r="N141" s="25">
        <f t="shared" si="18"/>
        <v>3.7308238438622473E-3</v>
      </c>
      <c r="O141" s="11">
        <f t="shared" si="22"/>
        <v>4.0200000000000102</v>
      </c>
      <c r="P141" s="25">
        <f t="shared" si="21"/>
        <v>9.3860406586969286E-3</v>
      </c>
      <c r="Q141" s="138" t="s">
        <v>122</v>
      </c>
      <c r="S141" s="26"/>
    </row>
    <row r="142" spans="1:19" x14ac:dyDescent="0.2">
      <c r="A142" s="7"/>
      <c r="B142" s="176">
        <v>141</v>
      </c>
      <c r="C142" s="32">
        <v>44719</v>
      </c>
      <c r="D142" s="33">
        <v>123010</v>
      </c>
      <c r="E142" s="33" t="s">
        <v>159</v>
      </c>
      <c r="F142" s="21">
        <v>10</v>
      </c>
      <c r="G142" s="21">
        <v>110.801</v>
      </c>
      <c r="H142" s="14">
        <f t="shared" si="23"/>
        <v>1108.01</v>
      </c>
      <c r="I142" s="15"/>
      <c r="J142" s="12">
        <v>110.393</v>
      </c>
      <c r="K142" s="12">
        <v>110.821</v>
      </c>
      <c r="L142" s="12">
        <v>10</v>
      </c>
      <c r="M142" s="11">
        <f t="shared" si="17"/>
        <v>1103.93</v>
      </c>
      <c r="N142" s="25">
        <f t="shared" si="18"/>
        <v>-3.8620839010656579E-3</v>
      </c>
      <c r="O142" s="11">
        <f t="shared" si="22"/>
        <v>-4.2799999999999727</v>
      </c>
      <c r="P142" s="25">
        <f t="shared" si="21"/>
        <v>9.5804386973595747E-3</v>
      </c>
      <c r="Q142" s="138" t="s">
        <v>122</v>
      </c>
      <c r="S142" s="26"/>
    </row>
    <row r="143" spans="1:19" s="44" customFormat="1" x14ac:dyDescent="0.2">
      <c r="B143" s="176">
        <v>142</v>
      </c>
      <c r="C143" s="45">
        <v>44719</v>
      </c>
      <c r="D143" s="46">
        <v>127039</v>
      </c>
      <c r="E143" s="46" t="s">
        <v>111</v>
      </c>
      <c r="F143" s="48">
        <v>-10</v>
      </c>
      <c r="G143" s="48">
        <v>126.111</v>
      </c>
      <c r="H143" s="49">
        <f t="shared" si="23"/>
        <v>-1261.1100000000001</v>
      </c>
      <c r="I143" s="47" t="s">
        <v>79</v>
      </c>
      <c r="J143" s="47"/>
      <c r="K143" s="47"/>
      <c r="L143" s="47"/>
      <c r="M143" s="49">
        <f t="shared" si="17"/>
        <v>0</v>
      </c>
      <c r="N143" s="50" t="e">
        <f t="shared" si="18"/>
        <v>#DIV/0!</v>
      </c>
      <c r="O143" s="49">
        <v>53.5</v>
      </c>
      <c r="P143" s="50">
        <f t="shared" si="21"/>
        <v>0</v>
      </c>
      <c r="Q143" s="139"/>
      <c r="S143" s="51"/>
    </row>
    <row r="144" spans="1:19" x14ac:dyDescent="0.2">
      <c r="A144" s="7"/>
      <c r="B144" s="176">
        <v>143</v>
      </c>
      <c r="C144" s="32">
        <v>44719</v>
      </c>
      <c r="D144" s="33">
        <v>113595</v>
      </c>
      <c r="E144" s="33" t="s">
        <v>59</v>
      </c>
      <c r="F144" s="21">
        <v>10</v>
      </c>
      <c r="G144" s="21">
        <v>107.87</v>
      </c>
      <c r="H144" s="14">
        <f t="shared" si="23"/>
        <v>1078.7</v>
      </c>
      <c r="I144" s="15" t="s">
        <v>81</v>
      </c>
      <c r="J144" s="12"/>
      <c r="K144" s="12"/>
      <c r="L144" s="12"/>
      <c r="M144" s="11">
        <f t="shared" si="17"/>
        <v>0</v>
      </c>
      <c r="N144" s="25" t="e">
        <f t="shared" si="18"/>
        <v>#DIV/0!</v>
      </c>
      <c r="O144" s="11">
        <f t="shared" si="22"/>
        <v>0</v>
      </c>
      <c r="P144" s="25">
        <f t="shared" si="21"/>
        <v>0</v>
      </c>
      <c r="Q144" s="138"/>
      <c r="S144" s="26"/>
    </row>
    <row r="145" spans="1:19" x14ac:dyDescent="0.2">
      <c r="A145" s="7"/>
      <c r="B145" s="176">
        <v>144</v>
      </c>
      <c r="C145" s="32">
        <v>44720</v>
      </c>
      <c r="D145" s="33">
        <v>113017</v>
      </c>
      <c r="E145" s="33" t="s">
        <v>94</v>
      </c>
      <c r="F145" s="21">
        <v>10</v>
      </c>
      <c r="G145" s="21">
        <v>114.7</v>
      </c>
      <c r="H145" s="14">
        <f t="shared" si="23"/>
        <v>1147</v>
      </c>
      <c r="I145" s="15" t="s">
        <v>67</v>
      </c>
      <c r="J145" s="12"/>
      <c r="K145" s="12"/>
      <c r="L145" s="12"/>
      <c r="M145" s="11">
        <f t="shared" si="17"/>
        <v>0</v>
      </c>
      <c r="N145" s="25" t="e">
        <f t="shared" si="18"/>
        <v>#DIV/0!</v>
      </c>
      <c r="O145" s="11">
        <f t="shared" si="22"/>
        <v>0</v>
      </c>
      <c r="P145" s="25">
        <f t="shared" si="21"/>
        <v>0</v>
      </c>
      <c r="Q145" s="138"/>
      <c r="S145" s="26"/>
    </row>
    <row r="146" spans="1:19" x14ac:dyDescent="0.2">
      <c r="A146" s="7"/>
      <c r="B146" s="176">
        <v>145</v>
      </c>
      <c r="C146" s="32">
        <v>44721</v>
      </c>
      <c r="D146" s="33">
        <v>110068</v>
      </c>
      <c r="E146" s="28" t="s">
        <v>85</v>
      </c>
      <c r="F146" s="21">
        <v>-10</v>
      </c>
      <c r="G146" s="21">
        <v>136.4</v>
      </c>
      <c r="H146" s="14">
        <f t="shared" si="23"/>
        <v>-1364</v>
      </c>
      <c r="I146" s="15" t="s">
        <v>114</v>
      </c>
      <c r="J146" s="12"/>
      <c r="K146" s="12"/>
      <c r="L146" s="12"/>
      <c r="M146" s="11">
        <f t="shared" si="17"/>
        <v>0</v>
      </c>
      <c r="N146" s="25" t="e">
        <f t="shared" si="18"/>
        <v>#DIV/0!</v>
      </c>
      <c r="O146" s="11">
        <f t="shared" si="22"/>
        <v>0</v>
      </c>
      <c r="P146" s="25">
        <f t="shared" si="21"/>
        <v>0</v>
      </c>
      <c r="Q146" s="138"/>
      <c r="S146" s="26"/>
    </row>
    <row r="147" spans="1:19" x14ac:dyDescent="0.2">
      <c r="A147" s="7"/>
      <c r="B147" s="176">
        <v>146</v>
      </c>
      <c r="C147" s="32">
        <v>44721</v>
      </c>
      <c r="D147" s="28">
        <v>128114</v>
      </c>
      <c r="E147" s="33" t="s">
        <v>88</v>
      </c>
      <c r="F147" s="21">
        <v>10</v>
      </c>
      <c r="G147" s="21">
        <v>107.437</v>
      </c>
      <c r="H147" s="14">
        <f t="shared" si="23"/>
        <v>1074.3699999999999</v>
      </c>
      <c r="I147" s="15" t="s">
        <v>67</v>
      </c>
      <c r="J147" s="12"/>
      <c r="K147" s="12"/>
      <c r="L147" s="12"/>
      <c r="M147" s="11">
        <f t="shared" si="17"/>
        <v>0</v>
      </c>
      <c r="N147" s="25" t="e">
        <f t="shared" si="18"/>
        <v>#DIV/0!</v>
      </c>
      <c r="O147" s="11">
        <f t="shared" si="22"/>
        <v>0</v>
      </c>
      <c r="P147" s="25">
        <f t="shared" si="21"/>
        <v>0</v>
      </c>
      <c r="Q147" s="138" t="s">
        <v>160</v>
      </c>
      <c r="S147" s="26"/>
    </row>
    <row r="148" spans="1:19" ht="15" thickBot="1" x14ac:dyDescent="0.25">
      <c r="A148" s="7"/>
      <c r="B148" s="151">
        <v>147</v>
      </c>
      <c r="C148" s="32"/>
      <c r="D148" s="33"/>
      <c r="E148" s="33"/>
      <c r="F148" s="21"/>
      <c r="G148" s="21"/>
      <c r="H148" s="14">
        <f t="shared" si="23"/>
        <v>0</v>
      </c>
      <c r="I148" s="15"/>
      <c r="J148" s="12"/>
      <c r="K148" s="12"/>
      <c r="L148" s="12"/>
      <c r="M148" s="11">
        <f t="shared" si="17"/>
        <v>0</v>
      </c>
      <c r="N148" s="25" t="e">
        <f t="shared" si="18"/>
        <v>#DIV/0!</v>
      </c>
      <c r="O148" s="11">
        <f t="shared" si="22"/>
        <v>0</v>
      </c>
      <c r="P148" s="25">
        <f t="shared" si="21"/>
        <v>0</v>
      </c>
      <c r="Q148" s="138"/>
      <c r="S148" s="26"/>
    </row>
    <row r="149" spans="1:19" ht="15" thickBot="1" x14ac:dyDescent="0.25">
      <c r="A149" s="7"/>
      <c r="B149" s="151">
        <v>148</v>
      </c>
      <c r="C149" s="32"/>
      <c r="D149" s="34"/>
      <c r="E149" s="35"/>
      <c r="F149" s="21"/>
      <c r="G149" s="21"/>
      <c r="H149" s="14">
        <f t="shared" si="23"/>
        <v>0</v>
      </c>
      <c r="I149" s="15"/>
      <c r="J149" s="12"/>
      <c r="K149" s="122"/>
      <c r="L149" s="123"/>
      <c r="M149" s="11">
        <f t="shared" si="17"/>
        <v>0</v>
      </c>
      <c r="N149" s="25" t="e">
        <f t="shared" si="18"/>
        <v>#DIV/0!</v>
      </c>
      <c r="O149" s="11">
        <f t="shared" si="22"/>
        <v>0</v>
      </c>
      <c r="P149" s="25">
        <f t="shared" si="21"/>
        <v>0</v>
      </c>
      <c r="Q149" s="138"/>
      <c r="S149" s="23"/>
    </row>
    <row r="150" spans="1:19" ht="15" thickBot="1" x14ac:dyDescent="0.25">
      <c r="B150" s="151">
        <v>149</v>
      </c>
      <c r="C150" s="32"/>
      <c r="D150" s="34"/>
      <c r="E150" s="35"/>
      <c r="F150" s="21"/>
      <c r="G150" s="21"/>
      <c r="H150" s="14">
        <f t="shared" si="23"/>
        <v>0</v>
      </c>
      <c r="I150" s="15"/>
      <c r="J150" s="12"/>
      <c r="K150" s="12"/>
      <c r="L150" s="12"/>
      <c r="M150" s="11">
        <f t="shared" si="17"/>
        <v>0</v>
      </c>
      <c r="N150" s="25" t="e">
        <f t="shared" si="18"/>
        <v>#DIV/0!</v>
      </c>
      <c r="O150" s="11">
        <f t="shared" ref="O150:O188" si="24">(J150-K150)*L150</f>
        <v>0</v>
      </c>
      <c r="P150" s="25">
        <f t="shared" si="21"/>
        <v>0</v>
      </c>
      <c r="Q150" s="138"/>
      <c r="S150" s="26"/>
    </row>
    <row r="151" spans="1:19" ht="17.25" thickBot="1" x14ac:dyDescent="0.25">
      <c r="A151" s="7"/>
      <c r="B151" s="151">
        <v>150</v>
      </c>
      <c r="C151" s="32"/>
      <c r="D151" s="34">
        <v>127024</v>
      </c>
      <c r="E151" s="155"/>
      <c r="F151" s="21"/>
      <c r="G151" s="21"/>
      <c r="H151" s="14">
        <f t="shared" si="23"/>
        <v>0</v>
      </c>
      <c r="I151" s="15"/>
      <c r="J151" s="12"/>
      <c r="K151" s="12"/>
      <c r="L151" s="12"/>
      <c r="M151" s="11">
        <f t="shared" si="17"/>
        <v>0</v>
      </c>
      <c r="N151" s="25" t="e">
        <f t="shared" si="18"/>
        <v>#DIV/0!</v>
      </c>
      <c r="O151" s="11">
        <f t="shared" si="24"/>
        <v>0</v>
      </c>
      <c r="P151" s="25">
        <f t="shared" si="21"/>
        <v>0</v>
      </c>
      <c r="Q151" s="138"/>
    </row>
    <row r="152" spans="1:19" x14ac:dyDescent="0.2">
      <c r="A152" s="7"/>
      <c r="B152" s="151">
        <v>151</v>
      </c>
      <c r="C152" s="32"/>
      <c r="D152" s="33"/>
      <c r="E152" s="156"/>
      <c r="F152" s="21"/>
      <c r="G152" s="21"/>
      <c r="H152" s="14">
        <f t="shared" si="23"/>
        <v>0</v>
      </c>
      <c r="I152" s="15"/>
      <c r="J152" s="12"/>
      <c r="K152" s="12"/>
      <c r="L152" s="12"/>
      <c r="M152" s="11">
        <f t="shared" si="17"/>
        <v>0</v>
      </c>
      <c r="N152" s="25" t="e">
        <f t="shared" ref="N152:N174" si="25">(J152-K152)/K152</f>
        <v>#DIV/0!</v>
      </c>
      <c r="O152" s="11">
        <f t="shared" si="24"/>
        <v>0</v>
      </c>
      <c r="P152" s="25">
        <f t="shared" si="21"/>
        <v>0</v>
      </c>
      <c r="Q152" s="138"/>
      <c r="S152" s="26"/>
    </row>
    <row r="153" spans="1:19" ht="18.75" x14ac:dyDescent="0.35">
      <c r="A153" s="7"/>
      <c r="B153" s="151">
        <v>152</v>
      </c>
      <c r="C153" s="32"/>
      <c r="D153" s="111" t="s">
        <v>142</v>
      </c>
      <c r="E153" s="33"/>
      <c r="F153" s="21"/>
      <c r="G153" s="21"/>
      <c r="H153" s="14">
        <f t="shared" si="23"/>
        <v>0</v>
      </c>
      <c r="I153" s="15"/>
      <c r="J153" s="12"/>
      <c r="K153" s="12"/>
      <c r="L153" s="12"/>
      <c r="M153" s="11">
        <f t="shared" si="17"/>
        <v>0</v>
      </c>
      <c r="N153" s="25" t="e">
        <f t="shared" si="25"/>
        <v>#DIV/0!</v>
      </c>
      <c r="O153" s="11">
        <f t="shared" si="24"/>
        <v>0</v>
      </c>
      <c r="P153" s="25">
        <f t="shared" si="21"/>
        <v>0</v>
      </c>
      <c r="Q153" s="138"/>
      <c r="S153" s="26"/>
    </row>
    <row r="154" spans="1:19" ht="18.75" x14ac:dyDescent="0.35">
      <c r="A154" s="7"/>
      <c r="B154" s="151">
        <v>153</v>
      </c>
      <c r="C154" s="32"/>
      <c r="D154" s="111" t="s">
        <v>143</v>
      </c>
      <c r="E154" s="33"/>
      <c r="F154" s="21"/>
      <c r="G154" s="21"/>
      <c r="H154" s="14">
        <f t="shared" si="23"/>
        <v>0</v>
      </c>
      <c r="I154" s="15"/>
      <c r="J154" s="12"/>
      <c r="K154" s="12"/>
      <c r="L154" s="12"/>
      <c r="M154" s="11">
        <f t="shared" si="17"/>
        <v>0</v>
      </c>
      <c r="N154" s="25" t="e">
        <f t="shared" si="25"/>
        <v>#DIV/0!</v>
      </c>
      <c r="O154" s="11">
        <f t="shared" si="24"/>
        <v>0</v>
      </c>
      <c r="P154" s="25">
        <f t="shared" si="21"/>
        <v>0</v>
      </c>
      <c r="Q154" s="138"/>
      <c r="S154" s="26"/>
    </row>
    <row r="155" spans="1:19" x14ac:dyDescent="0.2">
      <c r="A155" s="7"/>
      <c r="B155" s="151">
        <v>154</v>
      </c>
      <c r="C155" s="32"/>
      <c r="D155" s="33" t="s">
        <v>158</v>
      </c>
      <c r="E155" s="33"/>
      <c r="F155" s="21"/>
      <c r="G155" s="21"/>
      <c r="H155" s="14">
        <f t="shared" si="23"/>
        <v>0</v>
      </c>
      <c r="I155" s="15"/>
      <c r="J155" s="12"/>
      <c r="K155" s="12"/>
      <c r="L155" s="12"/>
      <c r="M155" s="11">
        <f>J155*L155</f>
        <v>0</v>
      </c>
      <c r="N155" s="25" t="e">
        <f>(J155-K155)/K155</f>
        <v>#DIV/0!</v>
      </c>
      <c r="O155" s="11">
        <f>(J155-K155)*L155</f>
        <v>0</v>
      </c>
      <c r="P155" s="25">
        <f t="shared" si="21"/>
        <v>0</v>
      </c>
      <c r="Q155" s="138"/>
      <c r="S155" s="26"/>
    </row>
    <row r="156" spans="1:19" x14ac:dyDescent="0.2">
      <c r="A156" s="7"/>
      <c r="B156" s="151">
        <v>155</v>
      </c>
      <c r="C156" s="32"/>
      <c r="D156" s="33" t="s">
        <v>145</v>
      </c>
      <c r="E156" s="33"/>
      <c r="F156" s="21"/>
      <c r="G156" s="21"/>
      <c r="H156" s="14">
        <f t="shared" si="23"/>
        <v>0</v>
      </c>
      <c r="I156" s="15"/>
      <c r="J156" s="12"/>
      <c r="K156" s="12"/>
      <c r="L156" s="12"/>
      <c r="M156" s="11">
        <f t="shared" si="17"/>
        <v>0</v>
      </c>
      <c r="N156" s="25" t="e">
        <f t="shared" si="25"/>
        <v>#DIV/0!</v>
      </c>
      <c r="O156" s="11">
        <f t="shared" si="24"/>
        <v>0</v>
      </c>
      <c r="P156" s="25">
        <f t="shared" si="21"/>
        <v>0</v>
      </c>
      <c r="Q156" s="138"/>
      <c r="S156" s="26"/>
    </row>
    <row r="157" spans="1:19" x14ac:dyDescent="0.2">
      <c r="A157" s="7"/>
      <c r="B157" s="151">
        <v>156</v>
      </c>
      <c r="C157" s="32"/>
      <c r="D157" s="33" t="s">
        <v>146</v>
      </c>
      <c r="E157" s="33"/>
      <c r="F157" s="21"/>
      <c r="G157" s="21"/>
      <c r="H157" s="14">
        <f t="shared" si="23"/>
        <v>0</v>
      </c>
      <c r="I157" s="15"/>
      <c r="J157" s="12"/>
      <c r="K157" s="12"/>
      <c r="L157" s="12"/>
      <c r="M157" s="11">
        <f t="shared" si="17"/>
        <v>0</v>
      </c>
      <c r="N157" s="25" t="e">
        <f t="shared" si="25"/>
        <v>#DIV/0!</v>
      </c>
      <c r="O157" s="11">
        <f t="shared" si="24"/>
        <v>0</v>
      </c>
      <c r="P157" s="25">
        <f t="shared" si="21"/>
        <v>0</v>
      </c>
      <c r="Q157" s="138"/>
      <c r="S157" s="26"/>
    </row>
    <row r="158" spans="1:19" x14ac:dyDescent="0.2">
      <c r="A158" s="7"/>
      <c r="B158" s="151">
        <v>157</v>
      </c>
      <c r="C158" s="32"/>
      <c r="D158" s="33" t="s">
        <v>156</v>
      </c>
      <c r="E158" s="33"/>
      <c r="F158" s="21"/>
      <c r="G158" s="21"/>
      <c r="H158" s="14">
        <f t="shared" si="23"/>
        <v>0</v>
      </c>
      <c r="I158" s="15"/>
      <c r="J158" s="12"/>
      <c r="K158" s="12"/>
      <c r="L158" s="12"/>
      <c r="M158" s="11">
        <f t="shared" si="17"/>
        <v>0</v>
      </c>
      <c r="N158" s="25" t="e">
        <f t="shared" si="25"/>
        <v>#DIV/0!</v>
      </c>
      <c r="O158" s="11">
        <f t="shared" si="24"/>
        <v>0</v>
      </c>
      <c r="P158" s="25">
        <f t="shared" si="21"/>
        <v>0</v>
      </c>
      <c r="Q158" s="138"/>
      <c r="S158" s="26"/>
    </row>
    <row r="159" spans="1:19" x14ac:dyDescent="0.2">
      <c r="A159" s="7"/>
      <c r="B159" s="151">
        <v>158</v>
      </c>
      <c r="C159" s="32"/>
      <c r="D159" s="33" t="s">
        <v>154</v>
      </c>
      <c r="E159" s="33"/>
      <c r="F159" s="21"/>
      <c r="G159" s="21"/>
      <c r="H159" s="14">
        <f t="shared" si="23"/>
        <v>0</v>
      </c>
      <c r="I159" s="15"/>
      <c r="J159" s="12"/>
      <c r="K159" s="12"/>
      <c r="L159" s="12"/>
      <c r="M159" s="11">
        <f t="shared" si="17"/>
        <v>0</v>
      </c>
      <c r="N159" s="25" t="e">
        <f t="shared" si="25"/>
        <v>#DIV/0!</v>
      </c>
      <c r="O159" s="11">
        <f t="shared" si="24"/>
        <v>0</v>
      </c>
      <c r="P159" s="25">
        <f t="shared" si="21"/>
        <v>0</v>
      </c>
      <c r="Q159" s="138"/>
      <c r="S159" s="26"/>
    </row>
    <row r="160" spans="1:19" ht="16.5" x14ac:dyDescent="0.35">
      <c r="A160" s="7"/>
      <c r="B160" s="151">
        <v>159</v>
      </c>
      <c r="C160" s="32"/>
      <c r="D160" s="90" t="s">
        <v>100</v>
      </c>
      <c r="E160" s="33"/>
      <c r="F160" s="21"/>
      <c r="G160" s="21"/>
      <c r="H160" s="14">
        <f t="shared" si="23"/>
        <v>0</v>
      </c>
      <c r="I160" s="15"/>
      <c r="J160" s="12"/>
      <c r="K160" s="12"/>
      <c r="L160" s="12"/>
      <c r="M160" s="11">
        <f t="shared" si="17"/>
        <v>0</v>
      </c>
      <c r="N160" s="25" t="e">
        <f t="shared" si="25"/>
        <v>#DIV/0!</v>
      </c>
      <c r="O160" s="11">
        <f t="shared" si="24"/>
        <v>0</v>
      </c>
      <c r="P160" s="25">
        <f t="shared" si="21"/>
        <v>0</v>
      </c>
      <c r="Q160" s="138"/>
      <c r="S160" s="26"/>
    </row>
    <row r="161" spans="1:19" x14ac:dyDescent="0.2">
      <c r="A161" s="7"/>
      <c r="B161" s="151">
        <v>160</v>
      </c>
      <c r="C161" s="32"/>
      <c r="D161" s="33"/>
      <c r="E161" s="177">
        <v>110062</v>
      </c>
      <c r="F161" s="178" t="s">
        <v>167</v>
      </c>
      <c r="G161" s="21"/>
      <c r="H161" s="14" t="e">
        <f t="shared" si="23"/>
        <v>#VALUE!</v>
      </c>
      <c r="I161" s="15"/>
      <c r="J161" s="12"/>
      <c r="K161" s="12"/>
      <c r="L161" s="12"/>
      <c r="M161" s="11">
        <f t="shared" si="17"/>
        <v>0</v>
      </c>
      <c r="N161" s="25" t="e">
        <f t="shared" si="25"/>
        <v>#DIV/0!</v>
      </c>
      <c r="O161" s="11">
        <f t="shared" si="24"/>
        <v>0</v>
      </c>
      <c r="P161" s="25"/>
      <c r="Q161" s="138"/>
      <c r="S161" s="26"/>
    </row>
    <row r="162" spans="1:19" x14ac:dyDescent="0.2">
      <c r="A162" s="7"/>
      <c r="B162" s="151">
        <v>161</v>
      </c>
      <c r="C162" s="32"/>
      <c r="D162" s="33" t="s">
        <v>155</v>
      </c>
      <c r="E162" s="33"/>
      <c r="F162" s="21"/>
      <c r="G162" s="21"/>
      <c r="H162" s="14">
        <f t="shared" si="23"/>
        <v>0</v>
      </c>
      <c r="I162" s="15"/>
      <c r="J162" s="12"/>
      <c r="K162" s="12"/>
      <c r="L162" s="12"/>
      <c r="M162" s="11">
        <f t="shared" si="17"/>
        <v>0</v>
      </c>
      <c r="N162" s="25" t="e">
        <f t="shared" si="25"/>
        <v>#DIV/0!</v>
      </c>
      <c r="O162" s="11">
        <f t="shared" si="24"/>
        <v>0</v>
      </c>
      <c r="P162" s="25"/>
      <c r="Q162" s="138"/>
      <c r="S162" s="26"/>
    </row>
    <row r="163" spans="1:19" ht="28.5" x14ac:dyDescent="0.2">
      <c r="A163" s="7"/>
      <c r="B163" s="151">
        <v>162</v>
      </c>
      <c r="C163" s="177">
        <v>127044</v>
      </c>
      <c r="D163" s="178" t="s">
        <v>161</v>
      </c>
      <c r="E163" s="177">
        <v>113046</v>
      </c>
      <c r="F163" s="178" t="s">
        <v>165</v>
      </c>
      <c r="G163" s="21"/>
      <c r="H163" s="14" t="e">
        <f t="shared" si="23"/>
        <v>#VALUE!</v>
      </c>
      <c r="I163" s="15"/>
      <c r="J163" s="12"/>
      <c r="K163" s="12"/>
      <c r="L163" s="12"/>
      <c r="M163" s="11">
        <f t="shared" si="17"/>
        <v>0</v>
      </c>
      <c r="N163" s="25" t="e">
        <f t="shared" si="25"/>
        <v>#DIV/0!</v>
      </c>
      <c r="O163" s="11">
        <f t="shared" si="24"/>
        <v>0</v>
      </c>
      <c r="P163" s="25"/>
      <c r="Q163" s="138"/>
      <c r="S163" s="26"/>
    </row>
    <row r="164" spans="1:19" ht="28.5" x14ac:dyDescent="0.2">
      <c r="A164" s="7"/>
      <c r="B164" s="151">
        <v>163</v>
      </c>
      <c r="C164" s="177">
        <v>113542</v>
      </c>
      <c r="D164" s="178" t="s">
        <v>162</v>
      </c>
      <c r="E164" s="177">
        <v>123101</v>
      </c>
      <c r="F164" s="178" t="s">
        <v>164</v>
      </c>
      <c r="G164" s="21"/>
      <c r="H164" s="14" t="e">
        <f t="shared" si="23"/>
        <v>#VALUE!</v>
      </c>
      <c r="I164" s="15"/>
      <c r="J164" s="12"/>
      <c r="K164" s="12"/>
      <c r="L164" s="12"/>
      <c r="M164" s="11">
        <f t="shared" ref="M164" si="26">J164*L164</f>
        <v>0</v>
      </c>
      <c r="N164" s="25" t="e">
        <f t="shared" si="25"/>
        <v>#DIV/0!</v>
      </c>
      <c r="O164" s="11">
        <f t="shared" si="24"/>
        <v>0</v>
      </c>
      <c r="P164" s="25"/>
      <c r="Q164" s="138"/>
      <c r="S164" s="26"/>
    </row>
    <row r="165" spans="1:19" ht="18.75" x14ac:dyDescent="0.35">
      <c r="A165" s="7"/>
      <c r="B165" s="151">
        <v>164</v>
      </c>
      <c r="C165" s="32"/>
      <c r="D165" s="152" t="s">
        <v>148</v>
      </c>
      <c r="E165" s="33"/>
      <c r="F165" s="21"/>
      <c r="G165" s="21"/>
      <c r="H165" s="14">
        <f t="shared" si="23"/>
        <v>0</v>
      </c>
      <c r="I165" s="15"/>
      <c r="J165" s="12"/>
      <c r="K165" s="12"/>
      <c r="L165" s="12"/>
      <c r="M165" s="11">
        <f t="shared" ref="M165:M174" si="27">J165*L165</f>
        <v>0</v>
      </c>
      <c r="N165" s="25" t="e">
        <f t="shared" si="25"/>
        <v>#DIV/0!</v>
      </c>
      <c r="O165" s="11">
        <f t="shared" si="24"/>
        <v>0</v>
      </c>
      <c r="P165" s="25"/>
      <c r="Q165" s="138"/>
      <c r="S165" s="26"/>
    </row>
    <row r="166" spans="1:19" x14ac:dyDescent="0.2">
      <c r="A166" s="7"/>
      <c r="B166" s="151">
        <v>165</v>
      </c>
      <c r="C166" s="32" t="s">
        <v>163</v>
      </c>
      <c r="D166" s="33"/>
      <c r="E166" s="177">
        <v>113605</v>
      </c>
      <c r="F166" s="178" t="s">
        <v>166</v>
      </c>
      <c r="G166" s="21"/>
      <c r="H166" s="14" t="e">
        <f t="shared" ref="H166:H176" si="28">F166*G166</f>
        <v>#VALUE!</v>
      </c>
      <c r="I166" s="15"/>
      <c r="J166" s="12"/>
      <c r="K166" s="12"/>
      <c r="L166" s="12"/>
      <c r="M166" s="11">
        <f t="shared" si="27"/>
        <v>0</v>
      </c>
      <c r="N166" s="25" t="e">
        <f t="shared" si="25"/>
        <v>#DIV/0!</v>
      </c>
      <c r="O166" s="11">
        <f t="shared" si="24"/>
        <v>0</v>
      </c>
      <c r="P166" s="25"/>
      <c r="Q166" s="138"/>
      <c r="S166" s="26"/>
    </row>
    <row r="167" spans="1:19" x14ac:dyDescent="0.2">
      <c r="A167" s="7"/>
      <c r="B167" s="151">
        <v>166</v>
      </c>
      <c r="C167" s="32"/>
      <c r="D167" s="33"/>
      <c r="E167" s="33"/>
      <c r="F167" s="21"/>
      <c r="G167" s="21"/>
      <c r="H167" s="14">
        <f t="shared" si="28"/>
        <v>0</v>
      </c>
      <c r="I167" s="15"/>
      <c r="J167" s="12"/>
      <c r="K167" s="12"/>
      <c r="L167" s="12"/>
      <c r="M167" s="11">
        <f t="shared" si="27"/>
        <v>0</v>
      </c>
      <c r="N167" s="25" t="e">
        <f t="shared" si="25"/>
        <v>#DIV/0!</v>
      </c>
      <c r="O167" s="11">
        <f t="shared" si="24"/>
        <v>0</v>
      </c>
      <c r="P167" s="25"/>
      <c r="Q167" s="138"/>
      <c r="S167" s="26"/>
    </row>
    <row r="168" spans="1:19" x14ac:dyDescent="0.2">
      <c r="A168" s="7"/>
      <c r="B168" s="151">
        <v>167</v>
      </c>
      <c r="C168" s="32"/>
      <c r="D168" s="33"/>
      <c r="E168" s="33"/>
      <c r="F168" s="21"/>
      <c r="G168" s="21"/>
      <c r="H168" s="14">
        <f t="shared" si="28"/>
        <v>0</v>
      </c>
      <c r="I168" s="15"/>
      <c r="J168" s="12"/>
      <c r="K168" s="12"/>
      <c r="L168" s="12"/>
      <c r="M168" s="11">
        <f t="shared" si="27"/>
        <v>0</v>
      </c>
      <c r="N168" s="25" t="e">
        <f t="shared" si="25"/>
        <v>#DIV/0!</v>
      </c>
      <c r="O168" s="11">
        <f t="shared" si="24"/>
        <v>0</v>
      </c>
      <c r="P168" s="25"/>
      <c r="Q168" s="138"/>
      <c r="S168" s="26"/>
    </row>
    <row r="169" spans="1:19" x14ac:dyDescent="0.2">
      <c r="A169" s="7"/>
      <c r="B169" s="151">
        <v>168</v>
      </c>
      <c r="C169" s="32"/>
      <c r="D169" s="33"/>
      <c r="E169" s="33"/>
      <c r="F169" s="21"/>
      <c r="G169" s="21"/>
      <c r="H169" s="14">
        <f t="shared" si="28"/>
        <v>0</v>
      </c>
      <c r="I169" s="15"/>
      <c r="J169" s="12"/>
      <c r="K169" s="12"/>
      <c r="L169" s="12"/>
      <c r="M169" s="11">
        <f t="shared" si="27"/>
        <v>0</v>
      </c>
      <c r="N169" s="25" t="e">
        <f t="shared" si="25"/>
        <v>#DIV/0!</v>
      </c>
      <c r="O169" s="11">
        <f t="shared" si="24"/>
        <v>0</v>
      </c>
      <c r="P169" s="25"/>
      <c r="Q169" s="138"/>
      <c r="S169" s="26"/>
    </row>
    <row r="170" spans="1:19" x14ac:dyDescent="0.2">
      <c r="A170" s="7"/>
      <c r="B170" s="151">
        <v>169</v>
      </c>
      <c r="C170" s="32"/>
      <c r="D170" s="33"/>
      <c r="E170" s="33"/>
      <c r="F170" s="21"/>
      <c r="G170" s="21"/>
      <c r="H170" s="14">
        <f t="shared" si="28"/>
        <v>0</v>
      </c>
      <c r="I170" s="15"/>
      <c r="J170" s="12"/>
      <c r="K170" s="12"/>
      <c r="L170" s="12"/>
      <c r="M170" s="11">
        <f t="shared" si="27"/>
        <v>0</v>
      </c>
      <c r="N170" s="25" t="e">
        <f t="shared" si="25"/>
        <v>#DIV/0!</v>
      </c>
      <c r="O170" s="11">
        <f t="shared" si="24"/>
        <v>0</v>
      </c>
      <c r="P170" s="25"/>
      <c r="Q170" s="138"/>
      <c r="S170" s="26"/>
    </row>
    <row r="171" spans="1:19" x14ac:dyDescent="0.2">
      <c r="A171" s="7"/>
      <c r="B171" s="151">
        <v>170</v>
      </c>
      <c r="C171" s="32"/>
      <c r="D171" s="33"/>
      <c r="E171" s="33"/>
      <c r="F171" s="21"/>
      <c r="G171" s="21"/>
      <c r="H171" s="14">
        <f t="shared" si="28"/>
        <v>0</v>
      </c>
      <c r="I171" s="15"/>
      <c r="J171" s="12"/>
      <c r="K171" s="12"/>
      <c r="L171" s="12"/>
      <c r="M171" s="11">
        <f t="shared" si="27"/>
        <v>0</v>
      </c>
      <c r="N171" s="25" t="e">
        <f t="shared" si="25"/>
        <v>#DIV/0!</v>
      </c>
      <c r="O171" s="11">
        <f t="shared" si="24"/>
        <v>0</v>
      </c>
      <c r="P171" s="25"/>
      <c r="Q171" s="138"/>
      <c r="S171" s="26"/>
    </row>
    <row r="172" spans="1:19" x14ac:dyDescent="0.2">
      <c r="A172" s="7"/>
      <c r="B172" s="151">
        <v>171</v>
      </c>
      <c r="C172" s="32"/>
      <c r="D172" s="33"/>
      <c r="E172" s="33"/>
      <c r="F172" s="21"/>
      <c r="G172" s="21"/>
      <c r="H172" s="14">
        <f t="shared" si="28"/>
        <v>0</v>
      </c>
      <c r="I172" s="15"/>
      <c r="J172" s="12"/>
      <c r="K172" s="12"/>
      <c r="L172" s="12"/>
      <c r="M172" s="11">
        <f t="shared" si="27"/>
        <v>0</v>
      </c>
      <c r="N172" s="25" t="e">
        <f t="shared" si="25"/>
        <v>#DIV/0!</v>
      </c>
      <c r="O172" s="11">
        <f t="shared" si="24"/>
        <v>0</v>
      </c>
      <c r="P172" s="25"/>
      <c r="Q172" s="138"/>
      <c r="S172" s="26"/>
    </row>
    <row r="173" spans="1:19" x14ac:dyDescent="0.2">
      <c r="A173" s="7"/>
      <c r="B173" s="151">
        <v>172</v>
      </c>
      <c r="C173" s="32"/>
      <c r="D173" s="33"/>
      <c r="E173" s="33"/>
      <c r="F173" s="21"/>
      <c r="G173" s="21"/>
      <c r="H173" s="14">
        <f t="shared" si="28"/>
        <v>0</v>
      </c>
      <c r="I173" s="15"/>
      <c r="J173" s="12"/>
      <c r="K173" s="12"/>
      <c r="L173" s="12"/>
      <c r="M173" s="11">
        <f t="shared" si="27"/>
        <v>0</v>
      </c>
      <c r="N173" s="25" t="e">
        <f t="shared" si="25"/>
        <v>#DIV/0!</v>
      </c>
      <c r="O173" s="11">
        <f t="shared" si="24"/>
        <v>0</v>
      </c>
      <c r="P173" s="25"/>
      <c r="Q173" s="138"/>
      <c r="S173" s="26"/>
    </row>
    <row r="174" spans="1:19" x14ac:dyDescent="0.2">
      <c r="A174" s="7"/>
      <c r="B174" s="151">
        <v>173</v>
      </c>
      <c r="C174" s="32"/>
      <c r="D174" s="33"/>
      <c r="E174" s="33"/>
      <c r="F174" s="21"/>
      <c r="G174" s="21"/>
      <c r="H174" s="14">
        <f t="shared" si="28"/>
        <v>0</v>
      </c>
      <c r="I174" s="15"/>
      <c r="J174" s="12"/>
      <c r="K174" s="12"/>
      <c r="L174" s="12"/>
      <c r="M174" s="11">
        <f t="shared" si="27"/>
        <v>0</v>
      </c>
      <c r="N174" s="25" t="e">
        <f t="shared" si="25"/>
        <v>#DIV/0!</v>
      </c>
      <c r="O174" s="11">
        <f t="shared" si="24"/>
        <v>0</v>
      </c>
      <c r="P174" s="25"/>
      <c r="Q174" s="138"/>
      <c r="S174" s="26"/>
    </row>
    <row r="175" spans="1:19" x14ac:dyDescent="0.2">
      <c r="A175" s="7"/>
      <c r="B175" s="151">
        <v>174</v>
      </c>
      <c r="C175" s="32"/>
      <c r="D175" s="33"/>
      <c r="E175" s="33"/>
      <c r="F175" s="21"/>
      <c r="G175" s="21"/>
      <c r="H175" s="14">
        <f t="shared" si="28"/>
        <v>0</v>
      </c>
      <c r="I175" s="15"/>
      <c r="J175" s="12"/>
      <c r="K175" s="12"/>
      <c r="L175" s="12"/>
      <c r="M175" s="11"/>
      <c r="N175" s="25"/>
      <c r="O175" s="11">
        <f t="shared" si="24"/>
        <v>0</v>
      </c>
      <c r="P175" s="25"/>
      <c r="Q175" s="138"/>
      <c r="S175" s="26"/>
    </row>
    <row r="176" spans="1:19" x14ac:dyDescent="0.2">
      <c r="A176" s="7"/>
      <c r="B176" s="151">
        <v>175</v>
      </c>
      <c r="C176" s="32"/>
      <c r="D176" s="33"/>
      <c r="E176" s="33"/>
      <c r="F176" s="21"/>
      <c r="G176" s="21"/>
      <c r="H176" s="14">
        <f t="shared" si="28"/>
        <v>0</v>
      </c>
      <c r="I176" s="15"/>
      <c r="J176" s="12"/>
      <c r="K176" s="12"/>
      <c r="L176" s="12"/>
      <c r="M176" s="11"/>
      <c r="N176" s="25"/>
      <c r="O176" s="11">
        <f t="shared" si="24"/>
        <v>0</v>
      </c>
      <c r="P176" s="25"/>
      <c r="Q176" s="138"/>
      <c r="S176" s="26"/>
    </row>
    <row r="177" spans="1:19" x14ac:dyDescent="0.2">
      <c r="A177" s="7"/>
      <c r="B177" s="151">
        <v>176</v>
      </c>
      <c r="C177" s="32"/>
      <c r="D177" s="33"/>
      <c r="E177" s="33"/>
      <c r="F177" s="21"/>
      <c r="G177" s="21"/>
      <c r="H177" s="14"/>
      <c r="I177" s="15"/>
      <c r="J177" s="12"/>
      <c r="K177" s="12"/>
      <c r="L177" s="12"/>
      <c r="M177" s="11"/>
      <c r="N177" s="25"/>
      <c r="O177" s="11">
        <f t="shared" si="24"/>
        <v>0</v>
      </c>
      <c r="P177" s="25"/>
      <c r="Q177" s="138"/>
      <c r="S177" s="26"/>
    </row>
    <row r="178" spans="1:19" x14ac:dyDescent="0.2">
      <c r="A178" s="7"/>
      <c r="B178" s="151">
        <v>177</v>
      </c>
      <c r="C178" s="32"/>
      <c r="D178" s="33"/>
      <c r="E178" s="33"/>
      <c r="F178" s="21"/>
      <c r="G178" s="21"/>
      <c r="H178" s="14"/>
      <c r="I178" s="15"/>
      <c r="J178" s="12"/>
      <c r="K178" s="12"/>
      <c r="L178" s="12"/>
      <c r="M178" s="11"/>
      <c r="N178" s="25"/>
      <c r="O178" s="11">
        <f t="shared" si="24"/>
        <v>0</v>
      </c>
      <c r="P178" s="25"/>
      <c r="Q178" s="138"/>
      <c r="S178" s="26"/>
    </row>
    <row r="179" spans="1:19" x14ac:dyDescent="0.2">
      <c r="A179" s="7"/>
      <c r="B179" s="151">
        <v>178</v>
      </c>
      <c r="C179" s="32"/>
      <c r="D179" s="33"/>
      <c r="E179" s="33"/>
      <c r="F179" s="21"/>
      <c r="G179" s="21"/>
      <c r="H179" s="14"/>
      <c r="I179" s="15"/>
      <c r="J179" s="12"/>
      <c r="K179" s="12"/>
      <c r="L179" s="12"/>
      <c r="M179" s="11"/>
      <c r="N179" s="25"/>
      <c r="O179" s="11">
        <f t="shared" si="24"/>
        <v>0</v>
      </c>
      <c r="P179" s="25"/>
      <c r="Q179" s="138"/>
      <c r="S179" s="26"/>
    </row>
    <row r="180" spans="1:19" x14ac:dyDescent="0.2">
      <c r="A180" s="7"/>
      <c r="B180" s="151">
        <v>179</v>
      </c>
      <c r="C180" s="32"/>
      <c r="D180" s="33"/>
      <c r="E180" s="33"/>
      <c r="F180" s="21"/>
      <c r="G180" s="21"/>
      <c r="H180" s="14"/>
      <c r="I180" s="15"/>
      <c r="J180" s="12"/>
      <c r="K180" s="12"/>
      <c r="L180" s="12"/>
      <c r="M180" s="11"/>
      <c r="N180" s="25"/>
      <c r="O180" s="11">
        <f t="shared" si="24"/>
        <v>0</v>
      </c>
      <c r="P180" s="25"/>
      <c r="Q180" s="138"/>
      <c r="S180" s="26"/>
    </row>
    <row r="181" spans="1:19" x14ac:dyDescent="0.2">
      <c r="A181" s="7"/>
      <c r="B181" s="151">
        <v>180</v>
      </c>
      <c r="C181" s="32"/>
      <c r="D181" s="33"/>
      <c r="E181" s="33"/>
      <c r="F181" s="21"/>
      <c r="G181" s="21"/>
      <c r="H181" s="14"/>
      <c r="I181" s="15"/>
      <c r="J181" s="12"/>
      <c r="K181" s="12"/>
      <c r="L181" s="12"/>
      <c r="M181" s="11"/>
      <c r="N181" s="25"/>
      <c r="O181" s="11">
        <f t="shared" si="24"/>
        <v>0</v>
      </c>
      <c r="P181" s="25"/>
      <c r="Q181" s="138"/>
      <c r="S181" s="26"/>
    </row>
    <row r="182" spans="1:19" x14ac:dyDescent="0.2">
      <c r="A182" s="7"/>
      <c r="B182" s="151">
        <v>181</v>
      </c>
      <c r="C182" s="32"/>
      <c r="D182" s="33"/>
      <c r="E182" s="33"/>
      <c r="F182" s="21"/>
      <c r="G182" s="21"/>
      <c r="H182" s="14"/>
      <c r="I182" s="15"/>
      <c r="J182" s="12"/>
      <c r="K182" s="12"/>
      <c r="L182" s="12"/>
      <c r="M182" s="11"/>
      <c r="N182" s="25"/>
      <c r="O182" s="11">
        <f t="shared" si="24"/>
        <v>0</v>
      </c>
      <c r="P182" s="25"/>
      <c r="Q182" s="138"/>
      <c r="S182" s="26"/>
    </row>
    <row r="183" spans="1:19" x14ac:dyDescent="0.2">
      <c r="A183" s="7"/>
      <c r="B183" s="151">
        <v>182</v>
      </c>
      <c r="C183" s="32"/>
      <c r="D183" s="33"/>
      <c r="E183" s="33"/>
      <c r="F183" s="21"/>
      <c r="G183" s="21"/>
      <c r="H183" s="14"/>
      <c r="I183" s="15"/>
      <c r="J183" s="12"/>
      <c r="K183" s="12"/>
      <c r="L183" s="12"/>
      <c r="M183" s="11"/>
      <c r="N183" s="25"/>
      <c r="O183" s="11">
        <f t="shared" si="24"/>
        <v>0</v>
      </c>
      <c r="P183" s="25"/>
      <c r="Q183" s="138"/>
      <c r="S183" s="26"/>
    </row>
    <row r="184" spans="1:19" x14ac:dyDescent="0.2">
      <c r="A184" s="7"/>
      <c r="B184" s="151">
        <v>183</v>
      </c>
      <c r="C184" s="32"/>
      <c r="D184" s="33"/>
      <c r="E184" s="33"/>
      <c r="F184" s="21"/>
      <c r="G184" s="21"/>
      <c r="H184" s="14"/>
      <c r="I184" s="15"/>
      <c r="J184" s="12"/>
      <c r="K184" s="12"/>
      <c r="L184" s="12"/>
      <c r="M184" s="11"/>
      <c r="N184" s="25"/>
      <c r="O184" s="11">
        <f t="shared" si="24"/>
        <v>0</v>
      </c>
      <c r="P184" s="25"/>
      <c r="Q184" s="138"/>
      <c r="S184" s="26"/>
    </row>
    <row r="185" spans="1:19" x14ac:dyDescent="0.2">
      <c r="A185" s="7"/>
      <c r="B185" s="151">
        <v>184</v>
      </c>
      <c r="C185" s="32"/>
      <c r="D185" s="33"/>
      <c r="E185" s="33"/>
      <c r="F185" s="21"/>
      <c r="G185" s="21"/>
      <c r="H185" s="14"/>
      <c r="I185" s="15"/>
      <c r="J185" s="12"/>
      <c r="K185" s="12"/>
      <c r="L185" s="12"/>
      <c r="M185" s="11"/>
      <c r="N185" s="25"/>
      <c r="O185" s="11">
        <f t="shared" si="24"/>
        <v>0</v>
      </c>
      <c r="P185" s="25"/>
      <c r="Q185" s="138"/>
      <c r="S185" s="26"/>
    </row>
    <row r="186" spans="1:19" x14ac:dyDescent="0.2">
      <c r="A186" s="7"/>
      <c r="B186" s="151">
        <v>185</v>
      </c>
      <c r="C186" s="32"/>
      <c r="D186" s="33"/>
      <c r="E186" s="33"/>
      <c r="F186" s="21"/>
      <c r="G186" s="21"/>
      <c r="H186" s="14"/>
      <c r="I186" s="15"/>
      <c r="J186" s="12"/>
      <c r="K186" s="12"/>
      <c r="L186" s="12"/>
      <c r="M186" s="11"/>
      <c r="N186" s="25"/>
      <c r="O186" s="11">
        <f t="shared" si="24"/>
        <v>0</v>
      </c>
      <c r="P186" s="25"/>
      <c r="Q186" s="138"/>
      <c r="S186" s="26"/>
    </row>
    <row r="187" spans="1:19" x14ac:dyDescent="0.2">
      <c r="A187" s="7"/>
      <c r="B187" s="151">
        <v>186</v>
      </c>
      <c r="C187" s="32"/>
      <c r="D187" s="33"/>
      <c r="E187" s="33"/>
      <c r="F187" s="21"/>
      <c r="G187" s="21"/>
      <c r="H187" s="14"/>
      <c r="I187" s="15"/>
      <c r="J187" s="12"/>
      <c r="K187" s="12"/>
      <c r="L187" s="12"/>
      <c r="M187" s="11"/>
      <c r="N187" s="25"/>
      <c r="O187" s="11">
        <f t="shared" si="24"/>
        <v>0</v>
      </c>
      <c r="P187" s="25"/>
      <c r="Q187" s="138"/>
      <c r="S187" s="26"/>
    </row>
    <row r="188" spans="1:19" x14ac:dyDescent="0.2">
      <c r="A188" s="7"/>
      <c r="B188" s="151">
        <v>187</v>
      </c>
      <c r="C188" s="32"/>
      <c r="D188" s="33"/>
      <c r="E188" s="33"/>
      <c r="F188" s="21"/>
      <c r="G188" s="21"/>
      <c r="H188" s="14"/>
      <c r="I188" s="15"/>
      <c r="J188" s="12"/>
      <c r="K188" s="12"/>
      <c r="L188" s="12"/>
      <c r="M188" s="11"/>
      <c r="N188" s="25"/>
      <c r="O188" s="11">
        <f t="shared" si="24"/>
        <v>0</v>
      </c>
      <c r="P188" s="25"/>
      <c r="Q188" s="138"/>
      <c r="S188" s="26"/>
    </row>
    <row r="189" spans="1:19" x14ac:dyDescent="0.2">
      <c r="A189" s="7"/>
      <c r="B189" s="151">
        <v>188</v>
      </c>
      <c r="C189" s="32"/>
      <c r="D189" s="33"/>
      <c r="E189" s="33"/>
      <c r="F189" s="21"/>
      <c r="G189" s="21"/>
      <c r="H189" s="14"/>
      <c r="I189" s="15"/>
      <c r="J189" s="12"/>
      <c r="K189" s="12"/>
      <c r="L189" s="12"/>
      <c r="M189" s="11"/>
      <c r="N189" s="25"/>
      <c r="O189" s="11"/>
      <c r="P189" s="25"/>
      <c r="Q189" s="138"/>
      <c r="S189" s="26"/>
    </row>
    <row r="190" spans="1:19" x14ac:dyDescent="0.2">
      <c r="B190" s="151">
        <v>189</v>
      </c>
      <c r="C190" s="32"/>
      <c r="D190" s="33"/>
      <c r="E190" s="33"/>
      <c r="F190" s="21"/>
      <c r="G190" s="21"/>
      <c r="H190" s="14"/>
      <c r="I190" s="15"/>
      <c r="J190" s="12"/>
      <c r="K190" s="12"/>
      <c r="L190" s="12"/>
      <c r="M190" s="11"/>
      <c r="N190" s="25"/>
      <c r="O190" s="11"/>
      <c r="P190" s="25"/>
      <c r="Q190" s="138"/>
      <c r="S190" s="26"/>
    </row>
    <row r="191" spans="1:19" x14ac:dyDescent="0.2">
      <c r="B191" s="151">
        <v>190</v>
      </c>
      <c r="C191" s="32"/>
      <c r="D191" s="33"/>
      <c r="E191" s="33"/>
      <c r="F191" s="21"/>
      <c r="G191" s="21"/>
      <c r="H191" s="14"/>
      <c r="I191" s="15"/>
      <c r="J191" s="12"/>
      <c r="K191" s="12"/>
      <c r="L191" s="12"/>
      <c r="M191" s="11"/>
      <c r="N191" s="25"/>
      <c r="O191" s="11"/>
      <c r="P191" s="25"/>
      <c r="Q191" s="138"/>
      <c r="S191" s="26"/>
    </row>
    <row r="192" spans="1:19" x14ac:dyDescent="0.2">
      <c r="A192" s="7"/>
      <c r="B192" s="151">
        <v>191</v>
      </c>
      <c r="C192" s="121" t="s">
        <v>2</v>
      </c>
      <c r="D192" s="33"/>
      <c r="E192" s="33"/>
      <c r="F192" s="21"/>
      <c r="G192" s="21"/>
      <c r="H192" s="15" t="e">
        <f>SUM(H3:H191)</f>
        <v>#VALUE!</v>
      </c>
      <c r="I192" s="15"/>
      <c r="J192" s="12"/>
      <c r="K192" s="122"/>
      <c r="L192" s="123">
        <f>SUM(L3:L191)</f>
        <v>1060</v>
      </c>
      <c r="M192" s="123">
        <f>SUM(M3:M191)</f>
        <v>115227.49999999997</v>
      </c>
      <c r="N192" s="134">
        <f>(O192)/M192</f>
        <v>7.1029571933783189E-2</v>
      </c>
      <c r="O192" s="11">
        <f>SUM(O3:O191)</f>
        <v>8184.56</v>
      </c>
      <c r="P192" s="12"/>
      <c r="Q192" s="138"/>
      <c r="S192" s="23"/>
    </row>
    <row r="195" spans="3:6" ht="18.75" x14ac:dyDescent="0.35">
      <c r="D195" s="29"/>
    </row>
    <row r="196" spans="3:6" ht="15" thickBot="1" x14ac:dyDescent="0.25"/>
    <row r="197" spans="3:6" ht="15.75" thickBot="1" x14ac:dyDescent="0.3">
      <c r="C197" s="27"/>
      <c r="D197" s="34"/>
      <c r="E197" s="35"/>
      <c r="F197" s="150"/>
    </row>
    <row r="200" spans="3:6" ht="18.75" x14ac:dyDescent="0.35">
      <c r="D200" s="74"/>
    </row>
    <row r="211" spans="4:4" ht="18.75" x14ac:dyDescent="0.35">
      <c r="D211" s="29"/>
    </row>
  </sheetData>
  <autoFilter ref="A2:W192" xr:uid="{DEFBF750-5EAA-4883-8286-1EAD4F5E7DB3}">
    <sortState xmlns:xlrd2="http://schemas.microsoft.com/office/spreadsheetml/2017/richdata2" ref="A4:W192">
      <sortCondition ref="B2:B192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6" type="noConversion"/>
  <conditionalFormatting sqref="N3:O43 N162:N191 N160:O161 N188:O188 O162:O189 N192:O192 N43:N159 O44:O159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192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51" r:id="rId12" display="https://www.jisilu.cn/data/convert_bond_detail/127024" xr:uid="{EBAF41D4-2F25-42F7-9F63-A2A40CA9835C}"/>
    <hyperlink ref="D163" r:id="rId13" display="https://www.ninwin.cn/index.php?m=cb&amp;c=detail&amp;a=detail&amp;id=669" xr:uid="{E45F16F5-19ED-49B7-949A-4B067440DC95}"/>
    <hyperlink ref="D164" r:id="rId14" display="https://www.ninwin.cn/index.php?m=cb&amp;c=detail&amp;a=detail&amp;id=329" xr:uid="{E1F9DF32-3ABB-4F1E-B596-C57F32CB2823}"/>
    <hyperlink ref="F164" r:id="rId15" display="https://www.ninwin.cn/index.php?m=cb&amp;c=detail&amp;a=detail&amp;id=611" xr:uid="{CFB55259-161C-4CFB-953C-20F3DDFD3786}"/>
    <hyperlink ref="F163" r:id="rId16" display="https://www.ninwin.cn/index.php?m=cb&amp;c=detail&amp;a=detail&amp;id=617" xr:uid="{59F99235-9E84-4E5B-BFCD-85EC30AABD17}"/>
    <hyperlink ref="F166" r:id="rId17" display="https://www.ninwin.cn/index.php?m=cb&amp;c=detail&amp;a=detail&amp;id=545" xr:uid="{80DCA3C7-23B7-45E3-B4C1-7F71BAB4DC78}"/>
    <hyperlink ref="F161" r:id="rId18" display="https://www.ninwin.cn/index.php?m=cb&amp;c=detail&amp;a=detail&amp;id=365" xr:uid="{6B8ED2D0-64D5-48B3-BAFD-C4ADA7B11374}"/>
  </hyperlinks>
  <pageMargins left="0.7" right="0.7" top="0.75" bottom="0.75" header="0.3" footer="0.3"/>
  <pageSetup paperSize="9" orientation="portrait" horizontalDpi="4294967294" verticalDpi="30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K25"/>
  <sheetViews>
    <sheetView topLeftCell="B1" workbookViewId="0">
      <selection activeCell="H28" sqref="H28"/>
    </sheetView>
  </sheetViews>
  <sheetFormatPr defaultRowHeight="14.25" x14ac:dyDescent="0.2"/>
  <cols>
    <col min="10" max="10" width="43.25" customWidth="1"/>
  </cols>
  <sheetData>
    <row r="1" spans="3:11" x14ac:dyDescent="0.2">
      <c r="D1" t="s">
        <v>25</v>
      </c>
      <c r="E1" t="s">
        <v>26</v>
      </c>
    </row>
    <row r="2" spans="3:11" ht="18.75" x14ac:dyDescent="0.35">
      <c r="C2" t="s">
        <v>24</v>
      </c>
      <c r="D2">
        <v>10</v>
      </c>
      <c r="K2" s="111"/>
    </row>
    <row r="3" spans="3:11" ht="18.75" x14ac:dyDescent="0.35">
      <c r="C3" t="s">
        <v>23</v>
      </c>
      <c r="D3">
        <v>10</v>
      </c>
      <c r="K3" s="111"/>
    </row>
    <row r="4" spans="3:11" ht="18.75" x14ac:dyDescent="0.35">
      <c r="C4" t="s">
        <v>18</v>
      </c>
      <c r="D4">
        <v>20</v>
      </c>
      <c r="E4">
        <v>10</v>
      </c>
      <c r="K4" s="111"/>
    </row>
    <row r="5" spans="3:11" ht="18.75" x14ac:dyDescent="0.35">
      <c r="C5" t="s">
        <v>19</v>
      </c>
      <c r="D5">
        <v>30</v>
      </c>
      <c r="E5">
        <v>20</v>
      </c>
      <c r="K5" s="111"/>
    </row>
    <row r="6" spans="3:11" ht="18.75" x14ac:dyDescent="0.35">
      <c r="C6" t="s">
        <v>20</v>
      </c>
      <c r="D6">
        <v>40</v>
      </c>
      <c r="E6">
        <v>30</v>
      </c>
      <c r="K6" s="111"/>
    </row>
    <row r="7" spans="3:11" ht="18.75" x14ac:dyDescent="0.35">
      <c r="C7" t="s">
        <v>21</v>
      </c>
      <c r="D7">
        <v>50</v>
      </c>
      <c r="E7">
        <v>40</v>
      </c>
      <c r="K7" s="111"/>
    </row>
    <row r="8" spans="3:11" ht="18.75" x14ac:dyDescent="0.35">
      <c r="C8" t="s">
        <v>22</v>
      </c>
      <c r="D8">
        <v>60</v>
      </c>
      <c r="E8">
        <v>50</v>
      </c>
      <c r="K8" s="111"/>
    </row>
    <row r="9" spans="3:11" ht="18.75" x14ac:dyDescent="0.35">
      <c r="K9" s="111"/>
    </row>
    <row r="10" spans="3:11" ht="18.75" x14ac:dyDescent="0.35">
      <c r="K10" s="111"/>
    </row>
    <row r="17" spans="10:10" ht="18.75" x14ac:dyDescent="0.35">
      <c r="J17" s="111" t="s">
        <v>123</v>
      </c>
    </row>
    <row r="18" spans="10:10" ht="18.75" x14ac:dyDescent="0.35">
      <c r="J18" s="111" t="s">
        <v>124</v>
      </c>
    </row>
    <row r="20" spans="10:10" ht="18.75" x14ac:dyDescent="0.35">
      <c r="J20" s="111" t="s">
        <v>127</v>
      </c>
    </row>
    <row r="22" spans="10:10" ht="18.75" x14ac:dyDescent="0.35">
      <c r="J22" s="111" t="s">
        <v>131</v>
      </c>
    </row>
    <row r="23" spans="10:10" ht="18.75" x14ac:dyDescent="0.35">
      <c r="J23" s="111" t="s">
        <v>137</v>
      </c>
    </row>
    <row r="24" spans="10:10" ht="18.75" x14ac:dyDescent="0.35">
      <c r="J24" s="111" t="s">
        <v>144</v>
      </c>
    </row>
    <row r="25" spans="10:10" ht="18.75" x14ac:dyDescent="0.35">
      <c r="J25" s="111" t="s">
        <v>153</v>
      </c>
    </row>
  </sheetData>
  <phoneticPr fontId="6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18" t="s">
        <v>29</v>
      </c>
      <c r="E6" t="s">
        <v>30</v>
      </c>
    </row>
  </sheetData>
  <phoneticPr fontId="6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73" t="s">
        <v>0</v>
      </c>
      <c r="C1" s="173"/>
      <c r="D1" s="174" t="s">
        <v>1</v>
      </c>
      <c r="E1" s="175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6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CB低价-每周一支定投</vt:lpstr>
      <vt:lpstr>方案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2022-06-10T07:53:34Z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