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01D18052-87AA-4557-8048-DB2248A932F8}" xr6:coauthVersionLast="47" xr6:coauthVersionMax="47" xr10:uidLastSave="{00000000-0000-0000-0000-000000000000}"/>
  <bookViews>
    <workbookView xWindow="-120" yWindow="-120" windowWidth="29040" windowHeight="15840" activeTab="2" xr2:uid="{D298135B-E4C0-45E9-BB28-1F0B05CAE31B}"/>
  </bookViews>
  <sheets>
    <sheet name="收益weekly" sheetId="6" r:id="rId1"/>
    <sheet name="2期" sheetId="7" r:id="rId2"/>
    <sheet name="1期" sheetId="2" r:id="rId3"/>
    <sheet name="方案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2" l="1"/>
  <c r="O5" i="2"/>
  <c r="M20" i="7"/>
  <c r="H20" i="7"/>
  <c r="O10" i="7"/>
  <c r="N10" i="7"/>
  <c r="P9" i="7"/>
  <c r="O9" i="7"/>
  <c r="N9" i="7"/>
  <c r="P8" i="7"/>
  <c r="O8" i="7"/>
  <c r="N8" i="7"/>
  <c r="P7" i="7"/>
  <c r="O7" i="7"/>
  <c r="N7" i="7"/>
  <c r="P6" i="7"/>
  <c r="O6" i="7"/>
  <c r="N6" i="7"/>
  <c r="P5" i="7"/>
  <c r="O5" i="7"/>
  <c r="N5" i="7"/>
  <c r="P4" i="7"/>
  <c r="O4" i="7"/>
  <c r="N4" i="7"/>
  <c r="P3" i="7"/>
  <c r="O3" i="7"/>
  <c r="N3" i="7"/>
  <c r="N4" i="2"/>
  <c r="N5" i="2"/>
  <c r="N6" i="2"/>
  <c r="N7" i="2"/>
  <c r="N8" i="2"/>
  <c r="N9" i="2"/>
  <c r="N10" i="2"/>
  <c r="N11" i="2"/>
  <c r="N12" i="2"/>
  <c r="N13" i="2"/>
  <c r="N14" i="2"/>
  <c r="N15" i="2"/>
  <c r="O6" i="2"/>
  <c r="O7" i="2"/>
  <c r="O8" i="2"/>
  <c r="O9" i="2"/>
  <c r="O10" i="2"/>
  <c r="O11" i="2"/>
  <c r="O12" i="2"/>
  <c r="O13" i="2"/>
  <c r="O14" i="2"/>
  <c r="O15" i="2"/>
  <c r="O16" i="2"/>
  <c r="O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3" i="2"/>
  <c r="O17" i="2"/>
  <c r="O18" i="2"/>
  <c r="O19" i="2"/>
  <c r="O20" i="2"/>
  <c r="N16" i="2"/>
  <c r="N17" i="2"/>
  <c r="N18" i="2"/>
  <c r="N19" i="2"/>
  <c r="N20" i="2"/>
  <c r="N3" i="2"/>
  <c r="O38" i="2" l="1"/>
  <c r="N38" i="2" s="1"/>
  <c r="O20" i="7"/>
  <c r="N20" i="7" s="1"/>
  <c r="M38" i="2" l="1"/>
  <c r="H38" i="2"/>
</calcChain>
</file>

<file path=xl/sharedStrings.xml><?xml version="1.0" encoding="utf-8"?>
<sst xmlns="http://schemas.openxmlformats.org/spreadsheetml/2006/main" count="66" uniqueCount="41">
  <si>
    <t>总计</t>
  </si>
  <si>
    <t>代码</t>
  </si>
  <si>
    <t>转债</t>
  </si>
  <si>
    <t>数量</t>
  </si>
  <si>
    <t>收益率</t>
  </si>
  <si>
    <t>收益额</t>
  </si>
  <si>
    <t>总市值</t>
  </si>
  <si>
    <t>价格</t>
  </si>
  <si>
    <t>备注</t>
    <phoneticPr fontId="5" type="noConversion"/>
  </si>
  <si>
    <t>到期收益</t>
    <phoneticPr fontId="5" type="noConversion"/>
  </si>
  <si>
    <t>买入</t>
    <phoneticPr fontId="5" type="noConversion"/>
  </si>
  <si>
    <t>描述</t>
    <phoneticPr fontId="5" type="noConversion"/>
  </si>
  <si>
    <t>序列</t>
    <phoneticPr fontId="5" type="noConversion"/>
  </si>
  <si>
    <t>ctrl+;     insert date</t>
  </si>
  <si>
    <t>mom</t>
    <phoneticPr fontId="5" type="noConversion"/>
  </si>
  <si>
    <t>日期</t>
    <phoneticPr fontId="5" type="noConversion"/>
  </si>
  <si>
    <t>收益率</t>
    <phoneticPr fontId="5" type="noConversion"/>
  </si>
  <si>
    <t>收益额</t>
    <phoneticPr fontId="5" type="noConversion"/>
  </si>
  <si>
    <t>价格低于115</t>
    <phoneticPr fontId="5" type="noConversion"/>
  </si>
  <si>
    <t>溢价率低于50%</t>
    <phoneticPr fontId="5" type="noConversion"/>
  </si>
  <si>
    <t>搜特转债</t>
    <phoneticPr fontId="5" type="noConversion"/>
  </si>
  <si>
    <t>龙净转债</t>
    <phoneticPr fontId="5" type="noConversion"/>
  </si>
  <si>
    <t>铁汉转债</t>
    <phoneticPr fontId="5" type="noConversion"/>
  </si>
  <si>
    <t>长集转债</t>
    <phoneticPr fontId="5" type="noConversion"/>
  </si>
  <si>
    <t>华源转债</t>
    <phoneticPr fontId="5" type="noConversion"/>
  </si>
  <si>
    <t>买</t>
  </si>
  <si>
    <t>卖出</t>
    <phoneticPr fontId="5" type="noConversion"/>
  </si>
  <si>
    <t>价格</t>
    <phoneticPr fontId="5" type="noConversion"/>
  </si>
  <si>
    <t>持仓天数</t>
    <phoneticPr fontId="5" type="noConversion"/>
  </si>
  <si>
    <t>交易费用</t>
    <phoneticPr fontId="5" type="noConversion"/>
  </si>
  <si>
    <t>岩土转债</t>
  </si>
  <si>
    <t>大秦转债</t>
  </si>
  <si>
    <t>利群转债</t>
  </si>
  <si>
    <t>东湖转债</t>
  </si>
  <si>
    <t>搜特转债</t>
  </si>
  <si>
    <t>绿茵转债</t>
  </si>
  <si>
    <t>塞力转债</t>
  </si>
  <si>
    <t>海环转债</t>
  </si>
  <si>
    <t>东湖转债</t>
    <phoneticPr fontId="5" type="noConversion"/>
  </si>
  <si>
    <t>文科转债</t>
  </si>
  <si>
    <t>华源转债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</si>
</sst>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0"/>
      <color rgb="FF3D3D3D"/>
      <name val="Arial"/>
      <family val="2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6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1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3" fillId="4" borderId="0" xfId="0" applyFont="1" applyFill="1" applyBorder="1" applyAlignment="1" applyProtection="1">
      <alignment horizontal="center"/>
      <protection locked="0"/>
    </xf>
    <xf numFmtId="0" fontId="3" fillId="2" borderId="10" xfId="0" applyFont="1" applyFill="1" applyBorder="1" applyAlignment="1">
      <alignment horizontal="center"/>
    </xf>
    <xf numFmtId="0" fontId="0" fillId="0" borderId="1" xfId="0" applyBorder="1" applyAlignment="1"/>
    <xf numFmtId="0" fontId="6" fillId="4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7" fillId="0" borderId="0" xfId="0" applyFont="1"/>
    <xf numFmtId="0" fontId="0" fillId="0" borderId="0" xfId="0" applyBorder="1" applyAlignment="1">
      <alignment horizontal="left"/>
    </xf>
    <xf numFmtId="0" fontId="8" fillId="6" borderId="15" xfId="0" applyFont="1" applyFill="1" applyBorder="1" applyAlignment="1">
      <alignment horizontal="left" vertical="center"/>
    </xf>
    <xf numFmtId="0" fontId="10" fillId="0" borderId="0" xfId="0" applyFont="1"/>
    <xf numFmtId="14" fontId="0" fillId="0" borderId="0" xfId="0" applyNumberFormat="1"/>
    <xf numFmtId="10" fontId="0" fillId="0" borderId="0" xfId="0" applyNumberFormat="1"/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8" fillId="7" borderId="15" xfId="0" applyFont="1" applyFill="1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7" fillId="0" borderId="0" xfId="0" applyFont="1" applyAlignment="1">
      <alignment horizontal="left"/>
    </xf>
    <xf numFmtId="0" fontId="0" fillId="0" borderId="7" xfId="0" applyBorder="1" applyAlignment="1" applyProtection="1">
      <alignment horizontal="center"/>
      <protection locked="0"/>
    </xf>
    <xf numFmtId="0" fontId="1" fillId="7" borderId="15" xfId="1" applyFill="1" applyBorder="1" applyAlignment="1">
      <alignment vertical="center"/>
    </xf>
    <xf numFmtId="0" fontId="8" fillId="7" borderId="15" xfId="0" applyFont="1" applyFill="1" applyBorder="1" applyAlignment="1">
      <alignment vertical="center"/>
    </xf>
    <xf numFmtId="0" fontId="0" fillId="8" borderId="0" xfId="0" applyFill="1" applyBorder="1" applyAlignment="1">
      <alignment horizontal="center"/>
    </xf>
    <xf numFmtId="0" fontId="6" fillId="8" borderId="0" xfId="0" applyFont="1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center"/>
    </xf>
    <xf numFmtId="0" fontId="6" fillId="9" borderId="0" xfId="0" applyFont="1" applyFill="1" applyBorder="1" applyAlignment="1" applyProtection="1">
      <alignment horizontal="center"/>
      <protection locked="0"/>
    </xf>
    <xf numFmtId="0" fontId="0" fillId="10" borderId="0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 applyProtection="1">
      <alignment horizontal="center"/>
      <protection locked="0"/>
    </xf>
    <xf numFmtId="0" fontId="0" fillId="10" borderId="8" xfId="0" applyFill="1" applyBorder="1" applyAlignment="1">
      <alignment horizontal="center"/>
    </xf>
    <xf numFmtId="0" fontId="8" fillId="0" borderId="0" xfId="0" applyFont="1"/>
    <xf numFmtId="0" fontId="0" fillId="0" borderId="7" xfId="0" applyBorder="1" applyAlignment="1" applyProtection="1">
      <alignment horizontal="center"/>
      <protection locked="0"/>
    </xf>
    <xf numFmtId="0" fontId="0" fillId="2" borderId="14" xfId="0" applyFill="1" applyBorder="1" applyAlignment="1"/>
    <xf numFmtId="0" fontId="0" fillId="9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10" fillId="0" borderId="0" xfId="0" applyFont="1" applyAlignment="1"/>
    <xf numFmtId="0" fontId="0" fillId="0" borderId="0" xfId="0" applyAlignment="1">
      <alignment wrapText="1"/>
    </xf>
    <xf numFmtId="0" fontId="0" fillId="0" borderId="7" xfId="0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12" borderId="6" xfId="0" applyFill="1" applyBorder="1" applyAlignment="1" applyProtection="1">
      <protection locked="0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0" fillId="12" borderId="1" xfId="0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4" fontId="0" fillId="3" borderId="1" xfId="0" applyNumberFormat="1" applyFill="1" applyBorder="1" applyAlignment="1" applyProtection="1">
      <alignment horizontal="center"/>
      <protection locked="0"/>
    </xf>
    <xf numFmtId="14" fontId="0" fillId="2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 applyProtection="1">
      <alignment horizontal="center"/>
      <protection locked="0"/>
    </xf>
    <xf numFmtId="0" fontId="0" fillId="13" borderId="3" xfId="0" applyFill="1" applyBorder="1" applyAlignment="1">
      <alignment horizontal="center"/>
    </xf>
    <xf numFmtId="0" fontId="0" fillId="13" borderId="7" xfId="0" applyFill="1" applyBorder="1" applyAlignment="1" applyProtection="1">
      <alignment horizontal="center"/>
      <protection locked="0"/>
    </xf>
    <xf numFmtId="0" fontId="0" fillId="13" borderId="1" xfId="0" applyFill="1" applyBorder="1" applyAlignment="1">
      <alignment horizontal="left"/>
    </xf>
    <xf numFmtId="14" fontId="0" fillId="13" borderId="1" xfId="0" applyNumberFormat="1" applyFill="1" applyBorder="1" applyAlignment="1" applyProtection="1">
      <alignment horizontal="center"/>
      <protection locked="0"/>
    </xf>
    <xf numFmtId="0" fontId="0" fillId="13" borderId="1" xfId="0" applyFill="1" applyBorder="1" applyAlignment="1" applyProtection="1">
      <alignment horizontal="center"/>
      <protection locked="0"/>
    </xf>
    <xf numFmtId="0" fontId="0" fillId="13" borderId="1" xfId="0" applyFill="1" applyBorder="1" applyAlignment="1" applyProtection="1">
      <alignment horizontal="right"/>
      <protection locked="0"/>
    </xf>
    <xf numFmtId="0" fontId="0" fillId="13" borderId="1" xfId="0" applyFill="1" applyBorder="1" applyAlignment="1">
      <alignment horizontal="center"/>
    </xf>
    <xf numFmtId="14" fontId="0" fillId="13" borderId="1" xfId="0" applyNumberFormat="1" applyFill="1" applyBorder="1" applyAlignment="1">
      <alignment horizontal="center"/>
    </xf>
    <xf numFmtId="10" fontId="0" fillId="13" borderId="1" xfId="0" applyNumberFormat="1" applyFill="1" applyBorder="1" applyAlignment="1" applyProtection="1">
      <alignment horizontal="center"/>
      <protection locked="0"/>
    </xf>
    <xf numFmtId="49" fontId="0" fillId="13" borderId="1" xfId="0" applyNumberFormat="1" applyFill="1" applyBorder="1" applyAlignment="1" applyProtection="1">
      <alignment horizontal="center"/>
      <protection locked="0"/>
    </xf>
    <xf numFmtId="0" fontId="0" fillId="13" borderId="13" xfId="0" applyFill="1" applyBorder="1" applyAlignment="1" applyProtection="1">
      <alignment horizontal="center"/>
      <protection locked="0"/>
    </xf>
    <xf numFmtId="0" fontId="0" fillId="13" borderId="0" xfId="0" applyFill="1" applyBorder="1" applyAlignment="1" applyProtection="1">
      <alignment horizontal="center"/>
      <protection locked="0"/>
    </xf>
    <xf numFmtId="0" fontId="6" fillId="13" borderId="0" xfId="0" applyFont="1" applyFill="1" applyBorder="1" applyAlignment="1" applyProtection="1">
      <alignment horizontal="center"/>
      <protection locked="0"/>
    </xf>
    <xf numFmtId="0" fontId="0" fillId="13" borderId="0" xfId="0" applyFill="1" applyBorder="1" applyAlignment="1">
      <alignment horizontal="center"/>
    </xf>
    <xf numFmtId="0" fontId="0" fillId="13" borderId="0" xfId="0" applyFill="1" applyBorder="1" applyAlignment="1">
      <alignment horizontal="left" vertical="center"/>
    </xf>
    <xf numFmtId="0" fontId="0" fillId="13" borderId="0" xfId="0" applyFill="1" applyBorder="1" applyAlignment="1">
      <alignment horizontal="right" vertical="center"/>
    </xf>
    <xf numFmtId="0" fontId="0" fillId="13" borderId="8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0" fontId="0" fillId="11" borderId="7" xfId="0" applyFill="1" applyBorder="1" applyAlignment="1" applyProtection="1">
      <alignment horizontal="center"/>
      <protection locked="0"/>
    </xf>
    <xf numFmtId="0" fontId="0" fillId="11" borderId="1" xfId="0" applyFill="1" applyBorder="1" applyAlignment="1">
      <alignment horizontal="left"/>
    </xf>
    <xf numFmtId="14" fontId="0" fillId="11" borderId="1" xfId="0" applyNumberFormat="1" applyFill="1" applyBorder="1" applyAlignment="1" applyProtection="1">
      <alignment horizontal="center"/>
      <protection locked="0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4" fontId="0" fillId="11" borderId="1" xfId="0" applyNumberFormat="1" applyFill="1" applyBorder="1" applyAlignment="1">
      <alignment horizontal="center"/>
    </xf>
    <xf numFmtId="10" fontId="0" fillId="11" borderId="1" xfId="0" applyNumberFormat="1" applyFill="1" applyBorder="1" applyAlignment="1" applyProtection="1">
      <alignment horizontal="center"/>
      <protection locked="0"/>
    </xf>
    <xf numFmtId="49" fontId="0" fillId="11" borderId="1" xfId="0" applyNumberFormat="1" applyFill="1" applyBorder="1" applyAlignment="1" applyProtection="1">
      <alignment horizontal="center"/>
      <protection locked="0"/>
    </xf>
    <xf numFmtId="0" fontId="0" fillId="11" borderId="8" xfId="0" applyFill="1" applyBorder="1" applyAlignment="1">
      <alignment horizontal="center"/>
    </xf>
    <xf numFmtId="0" fontId="6" fillId="11" borderId="0" xfId="0" applyFont="1" applyFill="1" applyBorder="1" applyAlignment="1" applyProtection="1">
      <alignment horizontal="center"/>
      <protection locked="0"/>
    </xf>
    <xf numFmtId="0" fontId="0" fillId="11" borderId="0" xfId="0" applyFill="1" applyBorder="1" applyAlignment="1">
      <alignment horizontal="left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0" fillId="2" borderId="18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10" borderId="3" xfId="0" applyFill="1" applyBorder="1" applyAlignment="1">
      <alignment horizontal="center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5" xfId="1" applyFill="1" applyBorder="1" applyAlignment="1">
      <alignment vertical="center"/>
    </xf>
    <xf numFmtId="0" fontId="8" fillId="10" borderId="15" xfId="0" applyFont="1" applyFill="1" applyBorder="1" applyAlignment="1">
      <alignment vertical="center"/>
    </xf>
    <xf numFmtId="14" fontId="0" fillId="10" borderId="1" xfId="0" applyNumberFormat="1" applyFill="1" applyBorder="1" applyAlignment="1" applyProtection="1">
      <alignment horizontal="center"/>
      <protection locked="0"/>
    </xf>
    <xf numFmtId="14" fontId="0" fillId="10" borderId="1" xfId="0" applyNumberFormat="1" applyFill="1" applyBorder="1" applyAlignment="1">
      <alignment horizontal="center"/>
    </xf>
    <xf numFmtId="10" fontId="0" fillId="10" borderId="1" xfId="0" applyNumberFormat="1" applyFill="1" applyBorder="1" applyAlignment="1" applyProtection="1">
      <alignment horizontal="center"/>
      <protection locked="0"/>
    </xf>
    <xf numFmtId="49" fontId="0" fillId="10" borderId="1" xfId="0" applyNumberFormat="1" applyFill="1" applyBorder="1" applyAlignment="1" applyProtection="1">
      <alignment horizontal="center"/>
      <protection locked="0"/>
    </xf>
    <xf numFmtId="0" fontId="9" fillId="7" borderId="15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44555</c:v>
                </c:pt>
                <c:pt idx="1">
                  <c:v>44561</c:v>
                </c:pt>
              </c:numCache>
            </c:numRef>
          </c:cat>
          <c:val>
            <c:numRef>
              <c:f>收益weekly!$B$2:$B$31</c:f>
              <c:numCache>
                <c:formatCode>General</c:formatCode>
                <c:ptCount val="30"/>
                <c:pt idx="0">
                  <c:v>116</c:v>
                </c:pt>
                <c:pt idx="1">
                  <c:v>30.98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收益weekly!$A$2:$A$31</c:f>
              <c:numCache>
                <c:formatCode>m/d/yyyy</c:formatCode>
                <c:ptCount val="30"/>
                <c:pt idx="0">
                  <c:v>44555</c:v>
                </c:pt>
                <c:pt idx="1">
                  <c:v>44561</c:v>
                </c:pt>
              </c:numCache>
            </c:numRef>
          </c:cat>
          <c:val>
            <c:numRef>
              <c:f>收益weekly!$C$2:$C$31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5</xdr:row>
      <xdr:rowOff>152400</xdr:rowOff>
    </xdr:from>
    <xdr:to>
      <xdr:col>4</xdr:col>
      <xdr:colOff>6924676</xdr:colOff>
      <xdr:row>27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133350</xdr:rowOff>
    </xdr:from>
    <xdr:to>
      <xdr:col>8</xdr:col>
      <xdr:colOff>85199</xdr:colOff>
      <xdr:row>28</xdr:row>
      <xdr:rowOff>142240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133350"/>
          <a:ext cx="4209524" cy="50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13532" TargetMode="External"/><Relationship Id="rId3" Type="http://schemas.openxmlformats.org/officeDocument/2006/relationships/hyperlink" Target="https://www.jisilu.cn/data/convert_bond_detail/113033" TargetMode="External"/><Relationship Id="rId7" Type="http://schemas.openxmlformats.org/officeDocument/2006/relationships/hyperlink" Target="https://www.jisilu.cn/data/convert_bond_detail/113601" TargetMode="External"/><Relationship Id="rId2" Type="http://schemas.openxmlformats.org/officeDocument/2006/relationships/hyperlink" Target="https://www.jisilu.cn/data/convert_bond_detail/113044" TargetMode="External"/><Relationship Id="rId1" Type="http://schemas.openxmlformats.org/officeDocument/2006/relationships/hyperlink" Target="https://www.jisilu.cn/data/convert_bond_detail/128037" TargetMode="External"/><Relationship Id="rId6" Type="http://schemas.openxmlformats.org/officeDocument/2006/relationships/hyperlink" Target="https://www.jisilu.cn/data/convert_bond_detail/127034" TargetMode="External"/><Relationship Id="rId5" Type="http://schemas.openxmlformats.org/officeDocument/2006/relationships/hyperlink" Target="https://www.jisilu.cn/data/convert_bond_detail/128100" TargetMode="External"/><Relationship Id="rId4" Type="http://schemas.openxmlformats.org/officeDocument/2006/relationships/hyperlink" Target="https://www.jisilu.cn/data/convert_bond_detail/110080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049" TargetMode="External"/><Relationship Id="rId3" Type="http://schemas.openxmlformats.org/officeDocument/2006/relationships/hyperlink" Target="https://www.jisilu.cn/data/convert_bond_detail/128100" TargetMode="External"/><Relationship Id="rId7" Type="http://schemas.openxmlformats.org/officeDocument/2006/relationships/hyperlink" Target="https://www.jisilu.cn/data/convert_bond_detail/127034" TargetMode="External"/><Relationship Id="rId2" Type="http://schemas.openxmlformats.org/officeDocument/2006/relationships/hyperlink" Target="https://www.jisilu.cn/data/convert_bond_detail/113033" TargetMode="External"/><Relationship Id="rId1" Type="http://schemas.openxmlformats.org/officeDocument/2006/relationships/hyperlink" Target="https://www.jisilu.cn/data/convert_bond_detail/128127" TargetMode="External"/><Relationship Id="rId6" Type="http://schemas.openxmlformats.org/officeDocument/2006/relationships/hyperlink" Target="https://www.jisilu.cn/data/convert_bond_detail/113601" TargetMode="External"/><Relationship Id="rId5" Type="http://schemas.openxmlformats.org/officeDocument/2006/relationships/hyperlink" Target="https://www.jisilu.cn/data/convert_bond_detail/110080" TargetMode="External"/><Relationship Id="rId4" Type="http://schemas.openxmlformats.org/officeDocument/2006/relationships/hyperlink" Target="https://www.jisilu.cn/data/convert_bond_detail/113044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15"/>
  <sheetViews>
    <sheetView workbookViewId="0">
      <selection activeCell="D14" sqref="D14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15</v>
      </c>
      <c r="B1" t="s">
        <v>17</v>
      </c>
      <c r="C1" t="s">
        <v>16</v>
      </c>
    </row>
    <row r="2" spans="1:4" ht="15" thickBot="1" x14ac:dyDescent="0.25">
      <c r="A2" s="34">
        <v>44555</v>
      </c>
      <c r="B2" s="20">
        <v>116</v>
      </c>
      <c r="C2" s="35">
        <v>0</v>
      </c>
    </row>
    <row r="3" spans="1:4" ht="15" thickBot="1" x14ac:dyDescent="0.25">
      <c r="A3" s="34">
        <v>44561</v>
      </c>
      <c r="B3" s="20">
        <v>30.98</v>
      </c>
      <c r="C3" s="35">
        <v>0</v>
      </c>
    </row>
    <row r="4" spans="1:4" ht="15" thickBot="1" x14ac:dyDescent="0.25">
      <c r="A4" s="34"/>
      <c r="B4" s="20">
        <v>0</v>
      </c>
      <c r="C4" s="35">
        <v>0</v>
      </c>
    </row>
    <row r="5" spans="1:4" ht="15" thickBot="1" x14ac:dyDescent="0.25">
      <c r="A5" s="34"/>
      <c r="B5" s="20">
        <v>0</v>
      </c>
      <c r="C5" s="35">
        <v>0</v>
      </c>
    </row>
    <row r="6" spans="1:4" ht="15" thickBot="1" x14ac:dyDescent="0.25">
      <c r="A6" s="34"/>
      <c r="B6" s="20">
        <v>0</v>
      </c>
      <c r="C6" s="35">
        <v>0</v>
      </c>
    </row>
    <row r="7" spans="1:4" ht="15" thickBot="1" x14ac:dyDescent="0.25">
      <c r="A7" s="34"/>
      <c r="B7" s="20">
        <v>0</v>
      </c>
      <c r="C7" s="35">
        <v>0</v>
      </c>
    </row>
    <row r="8" spans="1:4" ht="15" thickBot="1" x14ac:dyDescent="0.25">
      <c r="A8" s="34"/>
      <c r="B8" s="20">
        <v>0</v>
      </c>
      <c r="C8" s="35">
        <v>0</v>
      </c>
    </row>
    <row r="9" spans="1:4" ht="15" thickBot="1" x14ac:dyDescent="0.25">
      <c r="A9" s="34"/>
      <c r="B9" s="20">
        <v>0</v>
      </c>
      <c r="C9" s="35">
        <v>0</v>
      </c>
    </row>
    <row r="10" spans="1:4" ht="15" thickBot="1" x14ac:dyDescent="0.25">
      <c r="A10" s="34"/>
      <c r="B10" s="20">
        <v>0</v>
      </c>
      <c r="C10" s="35">
        <v>0</v>
      </c>
    </row>
    <row r="11" spans="1:4" ht="15" thickBot="1" x14ac:dyDescent="0.25">
      <c r="A11" s="34"/>
      <c r="B11" s="20">
        <v>0</v>
      </c>
      <c r="C11" s="35">
        <v>0</v>
      </c>
    </row>
    <row r="12" spans="1:4" ht="15" thickBot="1" x14ac:dyDescent="0.25">
      <c r="A12" s="34"/>
      <c r="B12" s="20">
        <v>0</v>
      </c>
      <c r="C12" s="35">
        <v>0</v>
      </c>
      <c r="D12" s="60"/>
    </row>
    <row r="13" spans="1:4" ht="15" thickBot="1" x14ac:dyDescent="0.25">
      <c r="A13" s="34"/>
      <c r="B13" s="20">
        <v>0</v>
      </c>
      <c r="C13" s="35">
        <v>0</v>
      </c>
    </row>
    <row r="14" spans="1:4" ht="15" thickBot="1" x14ac:dyDescent="0.25">
      <c r="A14" s="34"/>
      <c r="B14" s="20">
        <v>0</v>
      </c>
      <c r="C14" s="35">
        <v>0</v>
      </c>
    </row>
    <row r="15" spans="1:4" ht="15" thickBot="1" x14ac:dyDescent="0.25">
      <c r="A15" s="34"/>
      <c r="B15" s="20">
        <v>0</v>
      </c>
      <c r="C15" s="35">
        <v>0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A806-A1A8-411D-B836-CCA3F8001F21}">
  <dimension ref="A1:R34"/>
  <sheetViews>
    <sheetView zoomScale="90" zoomScaleNormal="90" workbookViewId="0">
      <pane ySplit="2" topLeftCell="A3" activePane="bottomLeft" state="frozen"/>
      <selection pane="bottomLeft" activeCell="T26" sqref="T26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1" bestFit="1" customWidth="1"/>
    <col min="4" max="4" width="8.75" style="31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71" bestFit="1" customWidth="1"/>
    <col min="15" max="15" width="10.5" style="71" customWidth="1"/>
    <col min="16" max="16" width="12.75" style="71" bestFit="1" customWidth="1"/>
    <col min="17" max="17" width="12" style="1" customWidth="1"/>
    <col min="18" max="16384" width="8.75" style="1"/>
  </cols>
  <sheetData>
    <row r="1" spans="1:18" s="3" customFormat="1" x14ac:dyDescent="0.2">
      <c r="A1" s="109"/>
      <c r="B1" s="111" t="s">
        <v>12</v>
      </c>
      <c r="C1" s="113" t="s">
        <v>1</v>
      </c>
      <c r="D1" s="113" t="s">
        <v>2</v>
      </c>
      <c r="E1" s="115" t="s">
        <v>10</v>
      </c>
      <c r="F1" s="116"/>
      <c r="G1" s="116"/>
      <c r="H1" s="116"/>
      <c r="I1" s="117"/>
      <c r="J1" s="118" t="s">
        <v>26</v>
      </c>
      <c r="K1" s="119"/>
      <c r="L1" s="119"/>
      <c r="M1" s="120"/>
      <c r="N1" s="65"/>
      <c r="O1" s="65"/>
      <c r="P1" s="65"/>
      <c r="Q1" s="107" t="s">
        <v>8</v>
      </c>
    </row>
    <row r="2" spans="1:18" s="2" customFormat="1" ht="15" thickBot="1" x14ac:dyDescent="0.25">
      <c r="A2" s="110"/>
      <c r="B2" s="112"/>
      <c r="C2" s="114"/>
      <c r="D2" s="114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27</v>
      </c>
      <c r="L2" s="11" t="s">
        <v>3</v>
      </c>
      <c r="M2" s="11" t="s">
        <v>29</v>
      </c>
      <c r="N2" s="66" t="s">
        <v>4</v>
      </c>
      <c r="O2" s="66" t="s">
        <v>5</v>
      </c>
      <c r="P2" s="66" t="s">
        <v>28</v>
      </c>
      <c r="Q2" s="108"/>
    </row>
    <row r="3" spans="1:18" s="49" customFormat="1" ht="15" thickBot="1" x14ac:dyDescent="0.25">
      <c r="A3" s="123"/>
      <c r="B3" s="124">
        <v>1</v>
      </c>
      <c r="C3" s="125">
        <v>128037</v>
      </c>
      <c r="D3" s="126" t="s">
        <v>30</v>
      </c>
      <c r="E3" s="127">
        <v>44557</v>
      </c>
      <c r="F3" s="50">
        <v>10</v>
      </c>
      <c r="G3" s="51">
        <v>113.89</v>
      </c>
      <c r="H3" s="52"/>
      <c r="I3" s="50"/>
      <c r="J3" s="128">
        <v>44561</v>
      </c>
      <c r="K3" s="50">
        <v>115.248</v>
      </c>
      <c r="L3" s="50">
        <v>10</v>
      </c>
      <c r="M3" s="52">
        <v>0.4</v>
      </c>
      <c r="N3" s="129">
        <f t="shared" ref="N3:N10" si="0">(K3-G3)/G3</f>
        <v>1.1923786109403846E-2</v>
      </c>
      <c r="O3" s="52">
        <f t="shared" ref="O3:O10" si="1">((K3-G3)*L3)-M3</f>
        <v>13.180000000000041</v>
      </c>
      <c r="P3" s="130">
        <f t="shared" ref="P3" si="2">J3-E3</f>
        <v>4</v>
      </c>
      <c r="Q3" s="53"/>
    </row>
    <row r="4" spans="1:18" s="49" customFormat="1" ht="15" thickBot="1" x14ac:dyDescent="0.25">
      <c r="A4" s="123"/>
      <c r="B4" s="124">
        <v>2</v>
      </c>
      <c r="C4" s="125">
        <v>113044</v>
      </c>
      <c r="D4" s="126" t="s">
        <v>31</v>
      </c>
      <c r="E4" s="127">
        <v>44557</v>
      </c>
      <c r="F4" s="50">
        <v>10</v>
      </c>
      <c r="G4" s="51">
        <v>108.11</v>
      </c>
      <c r="H4" s="52"/>
      <c r="I4" s="50"/>
      <c r="J4" s="128">
        <v>44561</v>
      </c>
      <c r="K4" s="50">
        <v>109.35</v>
      </c>
      <c r="L4" s="50">
        <v>10</v>
      </c>
      <c r="M4" s="52">
        <v>0.4</v>
      </c>
      <c r="N4" s="129">
        <f t="shared" si="0"/>
        <v>1.1469799278512579E-2</v>
      </c>
      <c r="O4" s="52">
        <f t="shared" si="1"/>
        <v>11.999999999999948</v>
      </c>
      <c r="P4" s="130">
        <f>J4-E11</f>
        <v>44561</v>
      </c>
      <c r="Q4" s="53"/>
    </row>
    <row r="5" spans="1:18" ht="16.5" customHeight="1" thickBot="1" x14ac:dyDescent="0.25">
      <c r="B5" s="64">
        <v>3</v>
      </c>
      <c r="C5" s="43">
        <v>113033</v>
      </c>
      <c r="D5" s="44" t="s">
        <v>32</v>
      </c>
      <c r="E5" s="73"/>
      <c r="F5" s="16"/>
      <c r="G5" s="22"/>
      <c r="H5" s="15"/>
      <c r="I5" s="16"/>
      <c r="J5" s="12"/>
      <c r="K5" s="12"/>
      <c r="L5" s="12"/>
      <c r="M5" s="11"/>
      <c r="N5" s="67" t="e">
        <f t="shared" si="0"/>
        <v>#DIV/0!</v>
      </c>
      <c r="O5" s="66">
        <f t="shared" si="1"/>
        <v>0</v>
      </c>
      <c r="P5" s="75">
        <f>J5-E12</f>
        <v>0</v>
      </c>
      <c r="Q5" s="7"/>
    </row>
    <row r="6" spans="1:18" ht="14.25" customHeight="1" thickBot="1" x14ac:dyDescent="0.25">
      <c r="B6" s="64">
        <v>4</v>
      </c>
      <c r="C6" s="43">
        <v>110080</v>
      </c>
      <c r="D6" s="131" t="s">
        <v>38</v>
      </c>
      <c r="E6" s="73">
        <v>44557</v>
      </c>
      <c r="F6" s="16">
        <v>10</v>
      </c>
      <c r="G6" s="22">
        <v>112.01</v>
      </c>
      <c r="H6" s="15"/>
      <c r="I6" s="16"/>
      <c r="J6" s="12"/>
      <c r="K6" s="12">
        <v>112.05</v>
      </c>
      <c r="L6" s="12">
        <v>10</v>
      </c>
      <c r="M6" s="11"/>
      <c r="N6" s="67">
        <f t="shared" si="0"/>
        <v>3.5711097223455084E-4</v>
      </c>
      <c r="O6" s="66">
        <f t="shared" si="1"/>
        <v>0.39999999999992042</v>
      </c>
      <c r="P6" s="75">
        <f>J6-E13</f>
        <v>0</v>
      </c>
      <c r="Q6" s="7"/>
    </row>
    <row r="7" spans="1:18" ht="15" thickBot="1" x14ac:dyDescent="0.25">
      <c r="A7" s="57"/>
      <c r="B7" s="64">
        <v>5</v>
      </c>
      <c r="C7" s="43">
        <v>128100</v>
      </c>
      <c r="D7" s="44" t="s">
        <v>34</v>
      </c>
      <c r="E7" s="73">
        <v>44557</v>
      </c>
      <c r="F7" s="16">
        <v>10</v>
      </c>
      <c r="G7" s="22">
        <v>109.17</v>
      </c>
      <c r="H7" s="15"/>
      <c r="I7" s="16"/>
      <c r="J7" s="12"/>
      <c r="K7" s="12">
        <v>108.44</v>
      </c>
      <c r="L7" s="12">
        <v>10</v>
      </c>
      <c r="M7" s="11"/>
      <c r="N7" s="67">
        <f t="shared" si="0"/>
        <v>-6.6868187230924607E-3</v>
      </c>
      <c r="O7" s="66">
        <f t="shared" si="1"/>
        <v>-7.3000000000000398</v>
      </c>
      <c r="P7" s="75" t="e">
        <f>J7-#REF!</f>
        <v>#REF!</v>
      </c>
      <c r="Q7" s="7"/>
      <c r="R7" s="47"/>
    </row>
    <row r="8" spans="1:18" s="49" customFormat="1" ht="15" thickBot="1" x14ac:dyDescent="0.25">
      <c r="A8" s="4"/>
      <c r="B8" s="64">
        <v>6</v>
      </c>
      <c r="C8" s="43">
        <v>127034</v>
      </c>
      <c r="D8" s="44" t="s">
        <v>35</v>
      </c>
      <c r="E8" s="73"/>
      <c r="F8" s="16"/>
      <c r="G8" s="51"/>
      <c r="H8" s="52"/>
      <c r="I8" s="16"/>
      <c r="J8" s="50"/>
      <c r="K8" s="50"/>
      <c r="L8" s="50"/>
      <c r="M8" s="52"/>
      <c r="N8" s="67" t="e">
        <f t="shared" si="0"/>
        <v>#DIV/0!</v>
      </c>
      <c r="O8" s="66">
        <f t="shared" si="1"/>
        <v>0</v>
      </c>
      <c r="P8" s="75" t="e">
        <f>J8-#REF!</f>
        <v>#REF!</v>
      </c>
      <c r="Q8" s="53"/>
      <c r="R8" s="1"/>
    </row>
    <row r="9" spans="1:18" ht="15" thickBot="1" x14ac:dyDescent="0.25">
      <c r="A9" s="58"/>
      <c r="B9" s="64">
        <v>7</v>
      </c>
      <c r="C9" s="43">
        <v>113601</v>
      </c>
      <c r="D9" s="44" t="s">
        <v>36</v>
      </c>
      <c r="E9" s="73"/>
      <c r="F9" s="16"/>
      <c r="G9" s="22"/>
      <c r="H9" s="15"/>
      <c r="I9" s="16"/>
      <c r="J9" s="12"/>
      <c r="K9" s="12"/>
      <c r="L9" s="12"/>
      <c r="M9" s="11"/>
      <c r="N9" s="67" t="e">
        <f t="shared" si="0"/>
        <v>#DIV/0!</v>
      </c>
      <c r="O9" s="66">
        <f t="shared" si="1"/>
        <v>0</v>
      </c>
      <c r="P9" s="75">
        <f>J9-E14</f>
        <v>0</v>
      </c>
      <c r="Q9" s="7"/>
      <c r="R9" s="45"/>
    </row>
    <row r="10" spans="1:18" s="49" customFormat="1" ht="15" thickBot="1" x14ac:dyDescent="0.25">
      <c r="A10" s="123"/>
      <c r="B10" s="124">
        <v>8</v>
      </c>
      <c r="C10" s="125">
        <v>113532</v>
      </c>
      <c r="D10" s="126" t="s">
        <v>37</v>
      </c>
      <c r="E10" s="127">
        <v>44558</v>
      </c>
      <c r="F10" s="50">
        <v>10</v>
      </c>
      <c r="G10" s="51">
        <v>110.51</v>
      </c>
      <c r="H10" s="52"/>
      <c r="I10" s="50"/>
      <c r="J10" s="128">
        <v>44561</v>
      </c>
      <c r="K10" s="50">
        <v>111.82</v>
      </c>
      <c r="L10" s="50">
        <v>10</v>
      </c>
      <c r="M10" s="52">
        <v>0.4</v>
      </c>
      <c r="N10" s="129">
        <f t="shared" si="0"/>
        <v>1.1854130847886961E-2</v>
      </c>
      <c r="O10" s="52">
        <f t="shared" si="1"/>
        <v>12.69999999999988</v>
      </c>
      <c r="P10" s="130"/>
      <c r="Q10" s="53"/>
    </row>
    <row r="11" spans="1:18" ht="15" thickBot="1" x14ac:dyDescent="0.25">
      <c r="A11" s="1"/>
      <c r="B11" s="63"/>
      <c r="C11" s="43"/>
      <c r="D11" s="44"/>
      <c r="E11" s="73"/>
      <c r="F11" s="16"/>
      <c r="G11" s="22"/>
      <c r="H11" s="15"/>
      <c r="I11" s="16"/>
      <c r="J11" s="12"/>
      <c r="K11" s="12"/>
      <c r="L11" s="12"/>
      <c r="M11" s="11"/>
      <c r="N11" s="67"/>
      <c r="O11" s="66"/>
      <c r="P11" s="67"/>
      <c r="Q11" s="7"/>
    </row>
    <row r="12" spans="1:18" ht="15" thickBot="1" x14ac:dyDescent="0.25">
      <c r="A12" s="1"/>
      <c r="B12" s="63"/>
      <c r="C12" s="43"/>
      <c r="D12" s="44"/>
      <c r="E12" s="73"/>
      <c r="F12" s="16"/>
      <c r="G12" s="22"/>
      <c r="H12" s="16"/>
      <c r="I12" s="16"/>
      <c r="J12" s="12"/>
      <c r="K12" s="12"/>
      <c r="L12" s="12"/>
      <c r="M12" s="12"/>
      <c r="N12" s="67"/>
      <c r="O12" s="66"/>
      <c r="P12" s="67"/>
      <c r="Q12" s="7"/>
    </row>
    <row r="13" spans="1:18" ht="15" thickBot="1" x14ac:dyDescent="0.25">
      <c r="A13" s="1"/>
      <c r="B13" s="63"/>
      <c r="C13" s="43"/>
      <c r="D13" s="44"/>
      <c r="E13" s="73"/>
      <c r="F13" s="16"/>
      <c r="G13" s="22"/>
      <c r="H13" s="16"/>
      <c r="I13" s="16"/>
      <c r="J13" s="12"/>
      <c r="K13" s="12"/>
      <c r="L13" s="12"/>
      <c r="M13" s="12"/>
      <c r="N13" s="67"/>
      <c r="O13" s="66"/>
      <c r="P13" s="67"/>
      <c r="Q13" s="7"/>
    </row>
    <row r="14" spans="1:18" ht="15" thickBot="1" x14ac:dyDescent="0.25">
      <c r="A14" s="1"/>
      <c r="B14" s="63"/>
      <c r="C14" s="43"/>
      <c r="D14" s="44"/>
      <c r="E14" s="73"/>
      <c r="F14" s="16"/>
      <c r="G14" s="22"/>
      <c r="H14" s="16"/>
      <c r="I14" s="16"/>
      <c r="J14" s="12"/>
      <c r="K14" s="12"/>
      <c r="L14" s="12"/>
      <c r="M14" s="12"/>
      <c r="N14" s="67"/>
      <c r="O14" s="66"/>
      <c r="P14" s="67"/>
      <c r="Q14" s="7"/>
    </row>
    <row r="15" spans="1:18" ht="15" thickBot="1" x14ac:dyDescent="0.25">
      <c r="A15" s="1"/>
      <c r="B15" s="5"/>
      <c r="C15" s="43"/>
      <c r="D15" s="44"/>
      <c r="E15" s="73"/>
      <c r="F15" s="16"/>
      <c r="G15" s="22"/>
      <c r="H15" s="16"/>
      <c r="I15" s="16"/>
      <c r="J15" s="12"/>
      <c r="K15" s="12"/>
      <c r="L15" s="12"/>
      <c r="M15" s="12"/>
      <c r="N15" s="67"/>
      <c r="O15" s="68"/>
      <c r="P15" s="67"/>
      <c r="Q15" s="7"/>
    </row>
    <row r="16" spans="1:18" ht="15" thickBot="1" x14ac:dyDescent="0.25">
      <c r="A16" s="1"/>
      <c r="B16" s="5"/>
      <c r="C16" s="43"/>
      <c r="D16" s="44"/>
      <c r="E16" s="73"/>
      <c r="F16" s="16"/>
      <c r="G16" s="22"/>
      <c r="H16" s="16"/>
      <c r="I16" s="16"/>
      <c r="J16" s="12"/>
      <c r="K16" s="12"/>
      <c r="L16" s="12"/>
      <c r="M16" s="12"/>
      <c r="N16" s="67"/>
      <c r="O16" s="68"/>
      <c r="P16" s="68"/>
      <c r="Q16" s="7"/>
    </row>
    <row r="17" spans="1:17" x14ac:dyDescent="0.2">
      <c r="A17" s="1"/>
      <c r="B17" s="5"/>
      <c r="C17" s="37"/>
      <c r="D17" s="37"/>
      <c r="E17" s="73"/>
      <c r="F17" s="16"/>
      <c r="G17" s="22"/>
      <c r="H17" s="16"/>
      <c r="I17" s="16"/>
      <c r="J17" s="12"/>
      <c r="K17" s="12"/>
      <c r="L17" s="12"/>
      <c r="M17" s="12"/>
      <c r="N17" s="67"/>
      <c r="O17" s="68"/>
      <c r="P17" s="68"/>
      <c r="Q17" s="7"/>
    </row>
    <row r="18" spans="1:17" x14ac:dyDescent="0.2">
      <c r="B18" s="5"/>
      <c r="C18" s="16"/>
      <c r="D18" s="16"/>
      <c r="E18" s="16"/>
      <c r="F18" s="16"/>
      <c r="G18" s="22"/>
      <c r="H18" s="16"/>
      <c r="I18" s="16"/>
      <c r="J18" s="12"/>
      <c r="K18" s="12"/>
      <c r="L18" s="12"/>
      <c r="M18" s="12"/>
      <c r="N18" s="67"/>
      <c r="O18" s="68"/>
      <c r="P18" s="68"/>
      <c r="Q18" s="7"/>
    </row>
    <row r="19" spans="1:17" x14ac:dyDescent="0.2">
      <c r="B19" s="5"/>
      <c r="C19" s="37"/>
      <c r="D19" s="37"/>
      <c r="E19" s="15"/>
      <c r="F19" s="16"/>
      <c r="G19" s="22"/>
      <c r="H19" s="16"/>
      <c r="I19" s="16"/>
      <c r="J19" s="12"/>
      <c r="K19" s="12"/>
      <c r="L19" s="29"/>
      <c r="M19" s="12"/>
      <c r="N19" s="67"/>
      <c r="O19" s="68"/>
      <c r="P19" s="68"/>
      <c r="Q19" s="7"/>
    </row>
    <row r="20" spans="1:17" ht="15" thickBot="1" x14ac:dyDescent="0.25">
      <c r="B20" s="8"/>
      <c r="C20" s="37"/>
      <c r="D20" s="37"/>
      <c r="E20" s="15"/>
      <c r="F20" s="16"/>
      <c r="G20" s="23"/>
      <c r="H20" s="17">
        <f>SUM(H3:H10)</f>
        <v>0</v>
      </c>
      <c r="I20" s="17"/>
      <c r="J20" s="13"/>
      <c r="K20" s="72"/>
      <c r="L20" s="56"/>
      <c r="M20" s="26">
        <f>SUM(M3:M19)</f>
        <v>1.2000000000000002</v>
      </c>
      <c r="N20" s="67" t="e">
        <f>(O20)/#REF!</f>
        <v>#REF!</v>
      </c>
      <c r="O20" s="69">
        <f>SUM(O3:O19)</f>
        <v>30.979999999999748</v>
      </c>
      <c r="P20" s="70"/>
      <c r="Q20" s="10"/>
    </row>
    <row r="23" spans="1:17" ht="18.75" x14ac:dyDescent="0.35">
      <c r="C23" s="59"/>
    </row>
    <row r="34" spans="3:3" ht="18.75" x14ac:dyDescent="0.35">
      <c r="C34" s="33"/>
    </row>
  </sheetData>
  <mergeCells count="7">
    <mergeCell ref="Q1:Q2"/>
    <mergeCell ref="A1:A2"/>
    <mergeCell ref="B1:B2"/>
    <mergeCell ref="C1:C2"/>
    <mergeCell ref="D1:D2"/>
    <mergeCell ref="E1:I1"/>
    <mergeCell ref="J1:M1"/>
  </mergeCells>
  <phoneticPr fontId="5" type="noConversion"/>
  <conditionalFormatting sqref="N11:N20 O11:O14 N3:O10">
    <cfRule type="cellIs" dxfId="3" priority="1" operator="greaterThan">
      <formula>0</formula>
    </cfRule>
    <cfRule type="cellIs" dxfId="2" priority="2" operator="lessThan">
      <formula>0</formula>
    </cfRule>
  </conditionalFormatting>
  <dataValidations count="1">
    <dataValidation type="list" allowBlank="1" showInputMessage="1" showErrorMessage="1" sqref="I3:I10" xr:uid="{300A2D70-BCD0-40E1-983F-866A4D05695D}">
      <formula1>"清,买,中"</formula1>
    </dataValidation>
  </dataValidations>
  <hyperlinks>
    <hyperlink ref="C3" r:id="rId1" display="https://www.jisilu.cn/data/convert_bond_detail/128037" xr:uid="{48646958-1BF6-481C-B6C8-962FF94371AE}"/>
    <hyperlink ref="C4" r:id="rId2" display="https://www.jisilu.cn/data/convert_bond_detail/113044" xr:uid="{13CFC3F6-648E-41A3-8DC7-15CD8EBA3F80}"/>
    <hyperlink ref="C5" r:id="rId3" display="https://www.jisilu.cn/data/convert_bond_detail/113033" xr:uid="{F2BB8519-51ED-481A-A121-A6A37192EFB5}"/>
    <hyperlink ref="C6" r:id="rId4" display="https://www.jisilu.cn/data/convert_bond_detail/110080" xr:uid="{1F31D035-6411-4AC0-8E1B-FF22C2BEB294}"/>
    <hyperlink ref="C7" r:id="rId5" display="https://www.jisilu.cn/data/convert_bond_detail/128100" xr:uid="{AD026F30-85D8-49F1-949E-5A710E6508BA}"/>
    <hyperlink ref="C8" r:id="rId6" display="https://www.jisilu.cn/data/convert_bond_detail/127034" xr:uid="{584A935A-52C5-4D6B-AB1F-72CF0318A1B8}"/>
    <hyperlink ref="C9" r:id="rId7" display="https://www.jisilu.cn/data/convert_bond_detail/113601" xr:uid="{B4EBED84-E924-4F48-B05C-90B3D6F66DBC}"/>
    <hyperlink ref="C10" r:id="rId8" display="https://www.jisilu.cn/data/convert_bond_detail/113532" xr:uid="{8A950C5C-75D4-400B-8E28-78D1D25A97DC}"/>
  </hyperlinks>
  <pageMargins left="0.7" right="0.7" top="0.75" bottom="0.75" header="0.3" footer="0.3"/>
  <pageSetup paperSize="9" orientation="portrait" horizontalDpi="4294967294" verticalDpi="30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57"/>
  <sheetViews>
    <sheetView tabSelected="1" zoomScale="90" zoomScaleNormal="90" workbookViewId="0">
      <pane ySplit="2" topLeftCell="A3" activePane="bottomLeft" state="frozen"/>
      <selection pane="bottomLeft" activeCell="G28" sqref="G28"/>
    </sheetView>
  </sheetViews>
  <sheetFormatPr defaultColWidth="8.75" defaultRowHeight="14.25" x14ac:dyDescent="0.2"/>
  <cols>
    <col min="1" max="1" width="2.5" style="4" customWidth="1"/>
    <col min="2" max="2" width="8.75" style="1"/>
    <col min="3" max="3" width="8" style="31" bestFit="1" customWidth="1"/>
    <col min="4" max="4" width="8.75" style="31"/>
    <col min="5" max="5" width="11.125" style="1" bestFit="1" customWidth="1"/>
    <col min="6" max="6" width="8.75" style="18"/>
    <col min="7" max="7" width="8.75" style="24"/>
    <col min="8" max="8" width="8.75" style="18"/>
    <col min="9" max="9" width="5.25" style="18" bestFit="1" customWidth="1"/>
    <col min="10" max="10" width="11.125" style="14" bestFit="1" customWidth="1"/>
    <col min="11" max="11" width="8.5" style="14" customWidth="1"/>
    <col min="12" max="12" width="5.25" style="14" bestFit="1" customWidth="1"/>
    <col min="13" max="13" width="8.5" style="14" bestFit="1" customWidth="1"/>
    <col min="14" max="14" width="12.75" style="71" bestFit="1" customWidth="1"/>
    <col min="15" max="15" width="10.5" style="71" customWidth="1"/>
    <col min="16" max="16" width="12.75" style="71" bestFit="1" customWidth="1"/>
    <col min="17" max="18" width="12" style="1" customWidth="1"/>
    <col min="19" max="19" width="8.75" style="19"/>
    <col min="20" max="16384" width="8.75" style="1"/>
  </cols>
  <sheetData>
    <row r="1" spans="1:23" s="3" customFormat="1" x14ac:dyDescent="0.2">
      <c r="A1" s="109"/>
      <c r="B1" s="111" t="s">
        <v>12</v>
      </c>
      <c r="C1" s="113" t="s">
        <v>1</v>
      </c>
      <c r="D1" s="113" t="s">
        <v>2</v>
      </c>
      <c r="E1" s="115" t="s">
        <v>10</v>
      </c>
      <c r="F1" s="116"/>
      <c r="G1" s="116"/>
      <c r="H1" s="116"/>
      <c r="I1" s="117"/>
      <c r="J1" s="118" t="s">
        <v>26</v>
      </c>
      <c r="K1" s="119"/>
      <c r="L1" s="119"/>
      <c r="M1" s="120"/>
      <c r="N1" s="65"/>
      <c r="O1" s="65"/>
      <c r="P1" s="65"/>
      <c r="Q1" s="107" t="s">
        <v>8</v>
      </c>
      <c r="S1" s="121" t="s">
        <v>6</v>
      </c>
    </row>
    <row r="2" spans="1:23" s="2" customFormat="1" x14ac:dyDescent="0.2">
      <c r="A2" s="110"/>
      <c r="B2" s="112"/>
      <c r="C2" s="114"/>
      <c r="D2" s="114"/>
      <c r="E2" s="15" t="s">
        <v>15</v>
      </c>
      <c r="F2" s="15" t="s">
        <v>3</v>
      </c>
      <c r="G2" s="21" t="s">
        <v>7</v>
      </c>
      <c r="H2" s="15"/>
      <c r="I2" s="15" t="s">
        <v>11</v>
      </c>
      <c r="J2" s="11" t="s">
        <v>15</v>
      </c>
      <c r="K2" s="11" t="s">
        <v>27</v>
      </c>
      <c r="L2" s="11" t="s">
        <v>3</v>
      </c>
      <c r="M2" s="11" t="s">
        <v>29</v>
      </c>
      <c r="N2" s="66" t="s">
        <v>4</v>
      </c>
      <c r="O2" s="66" t="s">
        <v>5</v>
      </c>
      <c r="P2" s="66" t="s">
        <v>28</v>
      </c>
      <c r="Q2" s="108"/>
      <c r="R2" s="2" t="s">
        <v>9</v>
      </c>
      <c r="S2" s="122"/>
    </row>
    <row r="3" spans="1:23" s="87" customFormat="1" x14ac:dyDescent="0.2">
      <c r="A3" s="76"/>
      <c r="B3" s="77">
        <v>1</v>
      </c>
      <c r="C3" s="78">
        <v>128100</v>
      </c>
      <c r="D3" s="78" t="s">
        <v>20</v>
      </c>
      <c r="E3" s="79">
        <v>44550</v>
      </c>
      <c r="F3" s="80">
        <v>10</v>
      </c>
      <c r="G3" s="81">
        <v>107.02</v>
      </c>
      <c r="H3" s="80"/>
      <c r="I3" s="82" t="s">
        <v>25</v>
      </c>
      <c r="J3" s="83">
        <v>44550</v>
      </c>
      <c r="K3" s="82">
        <v>109.563</v>
      </c>
      <c r="L3" s="80">
        <v>10</v>
      </c>
      <c r="M3" s="80">
        <v>0.4</v>
      </c>
      <c r="N3" s="84">
        <f>(K3-G3)/G3</f>
        <v>2.3761913660998005E-2</v>
      </c>
      <c r="O3" s="80">
        <f>((K3-G3)*L3)-M3</f>
        <v>25.030000000000065</v>
      </c>
      <c r="P3" s="85">
        <f>J3-E3</f>
        <v>0</v>
      </c>
      <c r="Q3" s="86"/>
      <c r="S3" s="88"/>
      <c r="T3" s="89"/>
    </row>
    <row r="4" spans="1:23" s="62" customFormat="1" x14ac:dyDescent="0.2">
      <c r="A4" s="94"/>
      <c r="B4" s="95">
        <v>2</v>
      </c>
      <c r="C4" s="96">
        <v>110068</v>
      </c>
      <c r="D4" s="96" t="s">
        <v>21</v>
      </c>
      <c r="E4" s="97">
        <v>44550</v>
      </c>
      <c r="F4" s="98">
        <v>10</v>
      </c>
      <c r="G4" s="99">
        <v>108.08</v>
      </c>
      <c r="H4" s="100"/>
      <c r="I4" s="98"/>
      <c r="J4" s="101">
        <v>44560</v>
      </c>
      <c r="K4" s="98">
        <v>110.92</v>
      </c>
      <c r="L4" s="98">
        <v>10</v>
      </c>
      <c r="M4" s="100">
        <v>0.4</v>
      </c>
      <c r="N4" s="102">
        <f t="shared" ref="N4:N15" si="0">(K4-G4)/G4</f>
        <v>2.6276831976313874E-2</v>
      </c>
      <c r="O4" s="100">
        <f t="shared" ref="O4:O5" si="1">((K4-G4)*L4)-M4</f>
        <v>28.000000000000036</v>
      </c>
      <c r="P4" s="103">
        <f t="shared" ref="P4:P20" si="2">J4-E4</f>
        <v>10</v>
      </c>
      <c r="Q4" s="104"/>
      <c r="S4" s="105"/>
      <c r="W4" s="106" t="s">
        <v>13</v>
      </c>
    </row>
    <row r="5" spans="1:23" s="89" customFormat="1" x14ac:dyDescent="0.2">
      <c r="A5" s="76"/>
      <c r="B5" s="77">
        <v>3</v>
      </c>
      <c r="C5" s="78">
        <v>123004</v>
      </c>
      <c r="D5" s="78" t="s">
        <v>22</v>
      </c>
      <c r="E5" s="79">
        <v>44550</v>
      </c>
      <c r="F5" s="82">
        <v>10</v>
      </c>
      <c r="G5" s="93">
        <v>107.83</v>
      </c>
      <c r="H5" s="80"/>
      <c r="I5" s="82"/>
      <c r="J5" s="83">
        <v>44561</v>
      </c>
      <c r="K5" s="89">
        <v>109.47</v>
      </c>
      <c r="L5" s="82">
        <v>10</v>
      </c>
      <c r="M5" s="100">
        <v>0.4</v>
      </c>
      <c r="N5" s="84">
        <f t="shared" si="0"/>
        <v>1.5209125475285176E-2</v>
      </c>
      <c r="O5" s="80">
        <f t="shared" si="1"/>
        <v>16.000000000000007</v>
      </c>
      <c r="P5" s="85">
        <f t="shared" si="2"/>
        <v>11</v>
      </c>
      <c r="Q5" s="92"/>
      <c r="S5" s="88"/>
    </row>
    <row r="6" spans="1:23" s="89" customFormat="1" ht="14.25" customHeight="1" x14ac:dyDescent="0.2">
      <c r="A6" s="76"/>
      <c r="B6" s="77">
        <v>4</v>
      </c>
      <c r="C6" s="90">
        <v>128105</v>
      </c>
      <c r="D6" s="78" t="s">
        <v>23</v>
      </c>
      <c r="E6" s="79">
        <v>44550</v>
      </c>
      <c r="F6" s="82">
        <v>10</v>
      </c>
      <c r="G6" s="91">
        <v>109.22199999999999</v>
      </c>
      <c r="H6" s="80"/>
      <c r="I6" s="82"/>
      <c r="J6" s="83">
        <v>44553</v>
      </c>
      <c r="K6" s="82">
        <v>111.79</v>
      </c>
      <c r="L6" s="82">
        <v>10</v>
      </c>
      <c r="M6" s="100">
        <v>0.4</v>
      </c>
      <c r="N6" s="84">
        <f t="shared" si="0"/>
        <v>2.3511746717694348E-2</v>
      </c>
      <c r="O6" s="80">
        <f t="shared" ref="O6:O16" si="3">((K6-G6)*L6)-M6</f>
        <v>25.280000000000122</v>
      </c>
      <c r="P6" s="85">
        <f t="shared" si="2"/>
        <v>3</v>
      </c>
      <c r="Q6" s="92"/>
      <c r="S6" s="88"/>
    </row>
    <row r="7" spans="1:23" s="89" customFormat="1" x14ac:dyDescent="0.2">
      <c r="A7" s="76"/>
      <c r="B7" s="77">
        <v>5</v>
      </c>
      <c r="C7" s="78">
        <v>128049</v>
      </c>
      <c r="D7" s="78" t="s">
        <v>24</v>
      </c>
      <c r="E7" s="79">
        <v>44550</v>
      </c>
      <c r="F7" s="82">
        <v>10</v>
      </c>
      <c r="G7" s="93">
        <v>110.83199999999999</v>
      </c>
      <c r="H7" s="80"/>
      <c r="I7" s="82"/>
      <c r="J7" s="83">
        <v>44553</v>
      </c>
      <c r="K7" s="82">
        <v>113.04300000000001</v>
      </c>
      <c r="L7" s="82">
        <v>10</v>
      </c>
      <c r="M7" s="80">
        <v>0.4</v>
      </c>
      <c r="N7" s="84">
        <f t="shared" si="0"/>
        <v>1.9949112169770581E-2</v>
      </c>
      <c r="O7" s="80">
        <f t="shared" si="3"/>
        <v>21.710000000000129</v>
      </c>
      <c r="P7" s="85">
        <f t="shared" si="2"/>
        <v>3</v>
      </c>
      <c r="Q7" s="92"/>
      <c r="S7" s="88"/>
      <c r="W7" s="89" t="s">
        <v>14</v>
      </c>
    </row>
    <row r="8" spans="1:23" x14ac:dyDescent="0.2">
      <c r="B8" s="55">
        <v>6</v>
      </c>
      <c r="C8" s="37"/>
      <c r="D8" s="37"/>
      <c r="E8" s="73"/>
      <c r="F8" s="16"/>
      <c r="G8" s="22"/>
      <c r="H8" s="15"/>
      <c r="I8" s="16"/>
      <c r="J8" s="74"/>
      <c r="K8" s="12"/>
      <c r="L8" s="12"/>
      <c r="M8" s="11"/>
      <c r="N8" s="67" t="e">
        <f t="shared" si="0"/>
        <v>#DIV/0!</v>
      </c>
      <c r="O8" s="66">
        <f t="shared" si="3"/>
        <v>0</v>
      </c>
      <c r="P8" s="75">
        <f t="shared" si="2"/>
        <v>0</v>
      </c>
      <c r="Q8" s="7"/>
      <c r="S8" s="28"/>
    </row>
    <row r="9" spans="1:23" x14ac:dyDescent="0.2">
      <c r="B9" s="55">
        <v>7</v>
      </c>
      <c r="C9" s="37"/>
      <c r="D9" s="37"/>
      <c r="E9" s="15"/>
      <c r="F9" s="16"/>
      <c r="G9" s="22"/>
      <c r="H9" s="15"/>
      <c r="I9" s="16"/>
      <c r="J9" s="12"/>
      <c r="K9" s="12"/>
      <c r="L9" s="12"/>
      <c r="M9" s="11"/>
      <c r="N9" s="67" t="e">
        <f t="shared" si="0"/>
        <v>#DIV/0!</v>
      </c>
      <c r="O9" s="66">
        <f t="shared" si="3"/>
        <v>0</v>
      </c>
      <c r="P9" s="75">
        <f t="shared" si="2"/>
        <v>0</v>
      </c>
      <c r="Q9" s="7"/>
      <c r="S9" s="28"/>
    </row>
    <row r="10" spans="1:23" ht="16.5" customHeight="1" thickBot="1" x14ac:dyDescent="0.25">
      <c r="B10" s="55">
        <v>8</v>
      </c>
      <c r="C10" s="37"/>
      <c r="D10" s="37"/>
      <c r="E10" s="15"/>
      <c r="F10" s="16"/>
      <c r="G10" s="22"/>
      <c r="H10" s="15"/>
      <c r="I10" s="16"/>
      <c r="J10" s="12"/>
      <c r="K10" s="12"/>
      <c r="L10" s="12"/>
      <c r="M10" s="11"/>
      <c r="N10" s="67" t="e">
        <f t="shared" si="0"/>
        <v>#DIV/0!</v>
      </c>
      <c r="O10" s="66">
        <f t="shared" si="3"/>
        <v>0</v>
      </c>
      <c r="P10" s="75">
        <f t="shared" si="2"/>
        <v>0</v>
      </c>
      <c r="Q10" s="7"/>
      <c r="S10" s="28"/>
    </row>
    <row r="11" spans="1:23" ht="14.25" customHeight="1" thickBot="1" x14ac:dyDescent="0.25">
      <c r="B11" s="55">
        <v>9</v>
      </c>
      <c r="C11" s="43">
        <v>128127</v>
      </c>
      <c r="D11" s="44" t="s">
        <v>39</v>
      </c>
      <c r="E11" s="44">
        <v>112.79900000000001</v>
      </c>
      <c r="F11" s="16"/>
      <c r="G11" s="22"/>
      <c r="H11" s="15"/>
      <c r="I11" s="16"/>
      <c r="J11" s="12"/>
      <c r="K11" s="12"/>
      <c r="L11" s="12"/>
      <c r="M11" s="11"/>
      <c r="N11" s="67" t="e">
        <f t="shared" si="0"/>
        <v>#DIV/0!</v>
      </c>
      <c r="O11" s="66">
        <f t="shared" si="3"/>
        <v>0</v>
      </c>
      <c r="P11" s="75">
        <f t="shared" si="2"/>
        <v>-112.79900000000001</v>
      </c>
      <c r="Q11" s="7"/>
      <c r="S11" s="28"/>
    </row>
    <row r="12" spans="1:23" ht="15" thickBot="1" x14ac:dyDescent="0.25">
      <c r="A12" s="57"/>
      <c r="B12" s="55">
        <v>10</v>
      </c>
      <c r="C12" s="43">
        <v>113033</v>
      </c>
      <c r="D12" s="44" t="s">
        <v>32</v>
      </c>
      <c r="E12" s="44">
        <v>111</v>
      </c>
      <c r="F12" s="16"/>
      <c r="G12" s="22"/>
      <c r="H12" s="15"/>
      <c r="I12" s="16"/>
      <c r="J12" s="12"/>
      <c r="K12" s="12"/>
      <c r="L12" s="12"/>
      <c r="M12" s="11"/>
      <c r="N12" s="67" t="e">
        <f t="shared" si="0"/>
        <v>#DIV/0!</v>
      </c>
      <c r="O12" s="66">
        <f t="shared" si="3"/>
        <v>0</v>
      </c>
      <c r="P12" s="75">
        <f t="shared" si="2"/>
        <v>-111</v>
      </c>
      <c r="Q12" s="7"/>
      <c r="R12" s="49"/>
      <c r="S12" s="48"/>
      <c r="T12" s="47"/>
    </row>
    <row r="13" spans="1:23" s="49" customFormat="1" ht="15" thickBot="1" x14ac:dyDescent="0.25">
      <c r="A13" s="4"/>
      <c r="B13" s="55">
        <v>11</v>
      </c>
      <c r="C13" s="43">
        <v>128100</v>
      </c>
      <c r="D13" s="44" t="s">
        <v>34</v>
      </c>
      <c r="E13" s="44">
        <v>108.44</v>
      </c>
      <c r="F13" s="50"/>
      <c r="G13" s="51"/>
      <c r="H13" s="52"/>
      <c r="I13" s="16"/>
      <c r="J13" s="50"/>
      <c r="K13" s="50"/>
      <c r="L13" s="50"/>
      <c r="M13" s="52"/>
      <c r="N13" s="67" t="e">
        <f t="shared" si="0"/>
        <v>#DIV/0!</v>
      </c>
      <c r="O13" s="66">
        <f t="shared" si="3"/>
        <v>0</v>
      </c>
      <c r="P13" s="75">
        <f t="shared" si="2"/>
        <v>-108.44</v>
      </c>
      <c r="Q13" s="53"/>
      <c r="R13" s="1"/>
      <c r="S13" s="28"/>
      <c r="T13" s="1"/>
    </row>
    <row r="14" spans="1:23" ht="15" thickBot="1" x14ac:dyDescent="0.25">
      <c r="A14" s="58"/>
      <c r="B14" s="55">
        <v>12</v>
      </c>
      <c r="C14" s="43">
        <v>113044</v>
      </c>
      <c r="D14" s="44" t="s">
        <v>31</v>
      </c>
      <c r="E14" s="44">
        <v>109.46</v>
      </c>
      <c r="F14" s="16"/>
      <c r="G14" s="22"/>
      <c r="H14" s="15"/>
      <c r="I14" s="16"/>
      <c r="J14" s="12"/>
      <c r="K14" s="12"/>
      <c r="L14" s="12"/>
      <c r="M14" s="11"/>
      <c r="N14" s="67" t="e">
        <f t="shared" si="0"/>
        <v>#DIV/0!</v>
      </c>
      <c r="O14" s="66">
        <f t="shared" si="3"/>
        <v>0</v>
      </c>
      <c r="P14" s="75">
        <f t="shared" si="2"/>
        <v>-109.46</v>
      </c>
      <c r="Q14" s="7"/>
      <c r="S14" s="46"/>
      <c r="T14" s="45"/>
    </row>
    <row r="15" spans="1:23" ht="15" thickBot="1" x14ac:dyDescent="0.25">
      <c r="B15" s="55">
        <v>13</v>
      </c>
      <c r="C15" s="43">
        <v>110080</v>
      </c>
      <c r="D15" s="44" t="s">
        <v>33</v>
      </c>
      <c r="E15" s="44">
        <v>112.05</v>
      </c>
      <c r="F15" s="16"/>
      <c r="G15" s="22"/>
      <c r="H15" s="15"/>
      <c r="I15" s="16"/>
      <c r="J15" s="12"/>
      <c r="K15" s="12"/>
      <c r="L15" s="12"/>
      <c r="M15" s="11"/>
      <c r="N15" s="67" t="e">
        <f t="shared" si="0"/>
        <v>#DIV/0!</v>
      </c>
      <c r="O15" s="66">
        <f t="shared" si="3"/>
        <v>0</v>
      </c>
      <c r="P15" s="75">
        <f t="shared" si="2"/>
        <v>-112.05</v>
      </c>
      <c r="Q15" s="7"/>
      <c r="R15" s="62"/>
      <c r="S15" s="28"/>
    </row>
    <row r="16" spans="1:23" ht="15" thickBot="1" x14ac:dyDescent="0.25">
      <c r="B16" s="55">
        <v>14</v>
      </c>
      <c r="C16" s="43">
        <v>113601</v>
      </c>
      <c r="D16" s="44" t="s">
        <v>36</v>
      </c>
      <c r="E16" s="44">
        <v>112.37</v>
      </c>
      <c r="F16" s="16"/>
      <c r="G16" s="22"/>
      <c r="H16" s="15"/>
      <c r="I16" s="16"/>
      <c r="J16" s="12"/>
      <c r="K16" s="12"/>
      <c r="L16" s="12"/>
      <c r="M16" s="11"/>
      <c r="N16" s="67" t="e">
        <f t="shared" ref="N16:N20" si="4">(K16-G16)/G16</f>
        <v>#DIV/0!</v>
      </c>
      <c r="O16" s="66">
        <f t="shared" si="3"/>
        <v>0</v>
      </c>
      <c r="P16" s="75">
        <f t="shared" si="2"/>
        <v>-112.37</v>
      </c>
      <c r="Q16" s="7"/>
      <c r="S16" s="28"/>
    </row>
    <row r="17" spans="1:19" ht="15" thickBot="1" x14ac:dyDescent="0.25">
      <c r="B17" s="55">
        <v>15</v>
      </c>
      <c r="C17" s="43">
        <v>127034</v>
      </c>
      <c r="D17" s="44" t="s">
        <v>35</v>
      </c>
      <c r="E17" s="44">
        <v>106.97</v>
      </c>
      <c r="F17" s="16"/>
      <c r="G17" s="22"/>
      <c r="H17" s="15"/>
      <c r="I17" s="16"/>
      <c r="J17" s="12"/>
      <c r="K17" s="12"/>
      <c r="L17" s="12"/>
      <c r="M17" s="11"/>
      <c r="N17" s="67" t="e">
        <f t="shared" si="4"/>
        <v>#DIV/0!</v>
      </c>
      <c r="O17" s="66">
        <f t="shared" ref="O17:O20" si="5">(K17-G17)*L17</f>
        <v>0</v>
      </c>
      <c r="P17" s="75">
        <f t="shared" si="2"/>
        <v>-106.97</v>
      </c>
      <c r="Q17" s="7"/>
      <c r="S17" s="28"/>
    </row>
    <row r="18" spans="1:19" ht="16.5" customHeight="1" thickBot="1" x14ac:dyDescent="0.25">
      <c r="B18" s="55">
        <v>16</v>
      </c>
      <c r="C18" s="43">
        <v>128049</v>
      </c>
      <c r="D18" s="44" t="s">
        <v>40</v>
      </c>
      <c r="E18" s="44">
        <v>113.399</v>
      </c>
      <c r="F18" s="16"/>
      <c r="G18" s="22"/>
      <c r="H18" s="15"/>
      <c r="I18" s="16"/>
      <c r="J18" s="12"/>
      <c r="K18" s="12"/>
      <c r="L18" s="12"/>
      <c r="M18" s="11"/>
      <c r="N18" s="67" t="e">
        <f t="shared" si="4"/>
        <v>#DIV/0!</v>
      </c>
      <c r="O18" s="66">
        <f t="shared" si="5"/>
        <v>0</v>
      </c>
      <c r="P18" s="75">
        <f t="shared" si="2"/>
        <v>-113.399</v>
      </c>
      <c r="Q18" s="7"/>
      <c r="S18" s="28"/>
    </row>
    <row r="19" spans="1:19" x14ac:dyDescent="0.2">
      <c r="B19" s="55">
        <v>17</v>
      </c>
      <c r="C19" s="37"/>
      <c r="D19" s="37"/>
      <c r="E19" s="15"/>
      <c r="F19" s="16"/>
      <c r="G19" s="22"/>
      <c r="H19" s="15"/>
      <c r="I19" s="16"/>
      <c r="J19" s="12"/>
      <c r="K19" s="12"/>
      <c r="L19" s="12"/>
      <c r="M19" s="11"/>
      <c r="N19" s="67" t="e">
        <f t="shared" si="4"/>
        <v>#DIV/0!</v>
      </c>
      <c r="O19" s="66">
        <f t="shared" si="5"/>
        <v>0</v>
      </c>
      <c r="P19" s="75">
        <f t="shared" si="2"/>
        <v>0</v>
      </c>
      <c r="Q19" s="7"/>
      <c r="S19" s="28"/>
    </row>
    <row r="20" spans="1:19" x14ac:dyDescent="0.2">
      <c r="B20" s="55">
        <v>18</v>
      </c>
      <c r="C20" s="37"/>
      <c r="D20" s="37"/>
      <c r="E20" s="15"/>
      <c r="F20" s="16"/>
      <c r="G20" s="22"/>
      <c r="H20" s="15"/>
      <c r="I20" s="16"/>
      <c r="J20" s="12"/>
      <c r="K20" s="12"/>
      <c r="L20" s="12"/>
      <c r="M20" s="11"/>
      <c r="N20" s="67" t="e">
        <f t="shared" si="4"/>
        <v>#DIV/0!</v>
      </c>
      <c r="O20" s="66">
        <f t="shared" si="5"/>
        <v>0</v>
      </c>
      <c r="P20" s="75">
        <f t="shared" si="2"/>
        <v>0</v>
      </c>
      <c r="Q20" s="7"/>
      <c r="S20" s="28"/>
    </row>
    <row r="21" spans="1:19" x14ac:dyDescent="0.2">
      <c r="A21" s="1"/>
      <c r="B21" s="61"/>
      <c r="C21" s="54"/>
      <c r="D21" s="37"/>
      <c r="E21" s="6"/>
      <c r="F21" s="16"/>
      <c r="G21" s="22"/>
      <c r="H21" s="15"/>
      <c r="I21" s="16"/>
      <c r="J21" s="12"/>
      <c r="K21" s="12"/>
      <c r="L21" s="12"/>
      <c r="M21" s="11"/>
      <c r="N21" s="67"/>
      <c r="O21" s="66"/>
      <c r="P21" s="67"/>
      <c r="Q21" s="7"/>
      <c r="S21" s="28"/>
    </row>
    <row r="22" spans="1:19" x14ac:dyDescent="0.2">
      <c r="A22" s="1"/>
      <c r="B22" s="55">
        <v>37</v>
      </c>
      <c r="C22" s="37"/>
      <c r="D22" s="37"/>
      <c r="E22" s="6"/>
      <c r="F22" s="16"/>
      <c r="G22" s="22"/>
      <c r="H22" s="15"/>
      <c r="I22" s="16"/>
      <c r="J22" s="12"/>
      <c r="K22" s="12"/>
      <c r="L22" s="12"/>
      <c r="M22" s="11"/>
      <c r="N22" s="67"/>
      <c r="O22" s="66"/>
      <c r="P22" s="67"/>
      <c r="Q22" s="7"/>
      <c r="S22" s="28"/>
    </row>
    <row r="23" spans="1:19" x14ac:dyDescent="0.2">
      <c r="A23" s="1"/>
      <c r="B23" s="55">
        <v>38</v>
      </c>
      <c r="C23" s="37"/>
      <c r="D23" s="37"/>
      <c r="E23" s="6"/>
      <c r="F23" s="16"/>
      <c r="G23" s="22"/>
      <c r="H23" s="15"/>
      <c r="I23" s="16"/>
      <c r="J23" s="12"/>
      <c r="K23" s="12"/>
      <c r="L23" s="12"/>
      <c r="M23" s="11"/>
      <c r="N23" s="67"/>
      <c r="O23" s="66"/>
      <c r="P23" s="67"/>
      <c r="Q23" s="7"/>
      <c r="S23" s="28"/>
    </row>
    <row r="24" spans="1:19" ht="15" thickBot="1" x14ac:dyDescent="0.25">
      <c r="A24" s="1"/>
      <c r="B24" s="55">
        <v>39</v>
      </c>
      <c r="C24" s="37"/>
      <c r="D24" s="37"/>
      <c r="E24" s="6"/>
      <c r="F24" s="16"/>
      <c r="G24" s="22"/>
      <c r="H24" s="15"/>
      <c r="I24" s="16"/>
      <c r="J24" s="12"/>
      <c r="K24" s="12"/>
      <c r="L24" s="12"/>
      <c r="M24" s="11"/>
      <c r="N24" s="67"/>
      <c r="O24" s="66"/>
      <c r="P24" s="67"/>
      <c r="Q24" s="7"/>
      <c r="S24" s="28"/>
    </row>
    <row r="25" spans="1:19" ht="15" thickBot="1" x14ac:dyDescent="0.25">
      <c r="A25" s="1"/>
      <c r="B25" s="42"/>
      <c r="C25" s="44"/>
      <c r="D25" s="37"/>
      <c r="E25" s="43"/>
      <c r="F25" s="16"/>
      <c r="G25" s="22"/>
      <c r="H25" s="15"/>
      <c r="I25" s="16"/>
      <c r="J25" s="12"/>
      <c r="K25" s="12"/>
      <c r="L25" s="12"/>
      <c r="M25" s="11"/>
      <c r="N25" s="67"/>
      <c r="O25" s="66"/>
      <c r="P25" s="67"/>
      <c r="Q25" s="7"/>
      <c r="S25" s="28"/>
    </row>
    <row r="26" spans="1:19" ht="13.5" customHeight="1" thickBot="1" x14ac:dyDescent="0.25">
      <c r="A26" s="1"/>
      <c r="B26" s="42"/>
      <c r="C26" s="44"/>
      <c r="D26" s="37"/>
      <c r="E26" s="43"/>
      <c r="F26" s="16"/>
      <c r="G26" s="22"/>
      <c r="H26" s="15"/>
      <c r="I26" s="16"/>
      <c r="J26" s="12"/>
      <c r="K26" s="12"/>
      <c r="L26" s="12"/>
      <c r="M26" s="11"/>
      <c r="N26" s="67"/>
      <c r="O26" s="66"/>
      <c r="P26" s="67"/>
      <c r="Q26" s="7"/>
      <c r="S26" s="28"/>
    </row>
    <row r="27" spans="1:19" ht="15" thickBot="1" x14ac:dyDescent="0.25">
      <c r="A27" s="1"/>
      <c r="B27" s="42"/>
      <c r="C27" s="37"/>
      <c r="D27" s="37"/>
      <c r="E27" s="27"/>
      <c r="F27" s="16"/>
      <c r="G27" s="22"/>
      <c r="H27" s="15"/>
      <c r="I27" s="16"/>
      <c r="J27" s="12"/>
      <c r="K27" s="12"/>
      <c r="L27" s="12"/>
      <c r="M27" s="11"/>
      <c r="N27" s="67"/>
      <c r="O27" s="66"/>
      <c r="P27" s="67"/>
      <c r="Q27" s="7"/>
      <c r="S27" s="28"/>
    </row>
    <row r="28" spans="1:19" ht="15" thickBot="1" x14ac:dyDescent="0.25">
      <c r="A28" s="1"/>
      <c r="B28" s="36"/>
      <c r="C28" s="44"/>
      <c r="D28" s="32"/>
      <c r="E28" s="43"/>
      <c r="F28" s="16"/>
      <c r="G28" s="22"/>
      <c r="H28" s="16"/>
      <c r="I28" s="16"/>
      <c r="J28" s="12"/>
      <c r="K28" s="12"/>
      <c r="L28" s="12"/>
      <c r="M28" s="12"/>
      <c r="N28" s="67"/>
      <c r="O28" s="66"/>
      <c r="P28" s="67"/>
      <c r="Q28" s="7"/>
      <c r="S28" s="28"/>
    </row>
    <row r="29" spans="1:19" ht="15" thickBot="1" x14ac:dyDescent="0.25">
      <c r="A29" s="1"/>
      <c r="B29" s="36"/>
      <c r="C29" s="44"/>
      <c r="D29" s="32"/>
      <c r="E29" s="43"/>
      <c r="F29" s="16"/>
      <c r="G29" s="22"/>
      <c r="H29" s="16"/>
      <c r="I29" s="16"/>
      <c r="J29" s="12"/>
      <c r="K29" s="12"/>
      <c r="L29" s="12"/>
      <c r="M29" s="12"/>
      <c r="N29" s="67"/>
      <c r="O29" s="66"/>
      <c r="P29" s="67"/>
      <c r="Q29" s="7"/>
      <c r="S29" s="28"/>
    </row>
    <row r="30" spans="1:19" ht="15" thickBot="1" x14ac:dyDescent="0.25">
      <c r="A30" s="1"/>
      <c r="B30" s="36"/>
      <c r="C30" s="44"/>
      <c r="D30" s="37"/>
      <c r="E30" s="43"/>
      <c r="F30" s="16"/>
      <c r="G30" s="22"/>
      <c r="H30" s="16"/>
      <c r="I30" s="16"/>
      <c r="J30" s="12"/>
      <c r="K30" s="12"/>
      <c r="L30" s="12"/>
      <c r="M30" s="12"/>
      <c r="N30" s="67"/>
      <c r="O30" s="66"/>
      <c r="P30" s="67"/>
      <c r="Q30" s="7"/>
      <c r="S30" s="28"/>
    </row>
    <row r="31" spans="1:19" ht="15" thickBot="1" x14ac:dyDescent="0.25">
      <c r="A31" s="1"/>
      <c r="B31" s="36"/>
      <c r="C31" s="44"/>
      <c r="D31" s="32"/>
      <c r="E31" s="43"/>
      <c r="F31" s="16"/>
      <c r="G31" s="22"/>
      <c r="H31" s="16"/>
      <c r="I31" s="16"/>
      <c r="J31" s="12"/>
      <c r="K31" s="12"/>
      <c r="L31" s="12"/>
      <c r="M31" s="12"/>
      <c r="N31" s="67"/>
      <c r="O31" s="66"/>
      <c r="P31" s="67"/>
      <c r="Q31" s="7"/>
      <c r="S31" s="28"/>
    </row>
    <row r="32" spans="1:19" ht="15" thickBot="1" x14ac:dyDescent="0.25">
      <c r="A32" s="1"/>
      <c r="B32" s="36"/>
      <c r="C32" s="44"/>
      <c r="D32" s="32"/>
      <c r="E32" s="43"/>
      <c r="F32" s="16"/>
      <c r="G32" s="22"/>
      <c r="H32" s="16"/>
      <c r="I32" s="16"/>
      <c r="J32" s="12"/>
      <c r="K32" s="12"/>
      <c r="L32" s="12"/>
      <c r="M32" s="12"/>
      <c r="N32" s="67"/>
      <c r="O32" s="66"/>
      <c r="P32" s="67"/>
      <c r="Q32" s="7"/>
      <c r="S32" s="28"/>
    </row>
    <row r="33" spans="1:19" ht="15" thickBot="1" x14ac:dyDescent="0.25">
      <c r="A33" s="1"/>
      <c r="B33" s="5"/>
      <c r="C33" s="44"/>
      <c r="D33" s="44"/>
      <c r="E33" s="43"/>
      <c r="F33" s="16"/>
      <c r="G33" s="22"/>
      <c r="H33" s="16"/>
      <c r="I33" s="16"/>
      <c r="J33" s="12"/>
      <c r="K33" s="12"/>
      <c r="L33" s="12"/>
      <c r="M33" s="12"/>
      <c r="N33" s="67"/>
      <c r="O33" s="68"/>
      <c r="P33" s="67"/>
      <c r="Q33" s="7"/>
      <c r="S33" s="28"/>
    </row>
    <row r="34" spans="1:19" ht="15" thickBot="1" x14ac:dyDescent="0.25">
      <c r="A34" s="1"/>
      <c r="B34" s="5"/>
      <c r="C34" s="54"/>
      <c r="D34" s="38"/>
      <c r="E34" s="6"/>
      <c r="F34" s="16"/>
      <c r="G34" s="22"/>
      <c r="H34" s="16"/>
      <c r="I34" s="16"/>
      <c r="J34" s="12"/>
      <c r="K34" s="12"/>
      <c r="L34" s="12"/>
      <c r="M34" s="12"/>
      <c r="N34" s="67"/>
      <c r="O34" s="68"/>
      <c r="P34" s="68"/>
      <c r="Q34" s="7"/>
      <c r="S34" s="28"/>
    </row>
    <row r="35" spans="1:19" ht="15" thickBot="1" x14ac:dyDescent="0.25">
      <c r="A35" s="1"/>
      <c r="B35" s="5"/>
      <c r="C35" s="43"/>
      <c r="D35" s="44"/>
      <c r="E35" s="6"/>
      <c r="F35" s="16"/>
      <c r="G35" s="22"/>
      <c r="H35" s="16"/>
      <c r="I35" s="16"/>
      <c r="J35" s="12"/>
      <c r="K35" s="12"/>
      <c r="L35" s="12"/>
      <c r="M35" s="12"/>
      <c r="N35" s="67"/>
      <c r="O35" s="68"/>
      <c r="P35" s="68"/>
      <c r="Q35" s="7"/>
      <c r="S35" s="28"/>
    </row>
    <row r="36" spans="1:19" ht="15.75" thickBot="1" x14ac:dyDescent="0.3">
      <c r="B36" s="5"/>
      <c r="C36" s="38"/>
      <c r="D36" s="41"/>
      <c r="E36" s="6"/>
      <c r="F36" s="16"/>
      <c r="G36" s="22"/>
      <c r="H36" s="16"/>
      <c r="I36" s="16"/>
      <c r="J36" s="12"/>
      <c r="K36" s="12"/>
      <c r="L36" s="12"/>
      <c r="M36" s="12"/>
      <c r="N36" s="67"/>
      <c r="O36" s="68"/>
      <c r="P36" s="68"/>
      <c r="Q36" s="7"/>
      <c r="S36" s="28"/>
    </row>
    <row r="37" spans="1:19" ht="15" thickBot="1" x14ac:dyDescent="0.25">
      <c r="B37" s="5"/>
      <c r="C37" s="39"/>
      <c r="D37" s="39"/>
      <c r="E37" s="6"/>
      <c r="F37" s="16"/>
      <c r="G37" s="22"/>
      <c r="H37" s="16"/>
      <c r="I37" s="16"/>
      <c r="J37" s="12"/>
      <c r="K37" s="12"/>
      <c r="L37" s="29"/>
      <c r="M37" s="12"/>
      <c r="N37" s="67"/>
      <c r="O37" s="68"/>
      <c r="P37" s="68"/>
      <c r="Q37" s="7"/>
      <c r="S37" s="28"/>
    </row>
    <row r="38" spans="1:19" ht="15" thickBot="1" x14ac:dyDescent="0.25">
      <c r="B38" s="8"/>
      <c r="C38" s="40"/>
      <c r="D38" s="40"/>
      <c r="E38" s="9" t="s">
        <v>0</v>
      </c>
      <c r="F38" s="17"/>
      <c r="G38" s="23"/>
      <c r="H38" s="17">
        <f>SUM(H3:H20)</f>
        <v>0</v>
      </c>
      <c r="I38" s="17"/>
      <c r="J38" s="13"/>
      <c r="K38" s="72"/>
      <c r="L38" s="56"/>
      <c r="M38" s="26">
        <f>SUM(M3:M37)</f>
        <v>2</v>
      </c>
      <c r="N38" s="67" t="e">
        <f>(O38)/#REF!</f>
        <v>#REF!</v>
      </c>
      <c r="O38" s="69">
        <f>SUM(O3:O10)</f>
        <v>116.02000000000035</v>
      </c>
      <c r="P38" s="70"/>
      <c r="Q38" s="10"/>
      <c r="S38" s="25"/>
    </row>
    <row r="41" spans="1:19" ht="18.75" x14ac:dyDescent="0.35">
      <c r="C41" s="33"/>
    </row>
    <row r="42" spans="1:19" ht="15" thickBot="1" x14ac:dyDescent="0.25"/>
    <row r="43" spans="1:19" ht="15.75" thickBot="1" x14ac:dyDescent="0.3">
      <c r="C43" s="43"/>
      <c r="D43" s="44"/>
      <c r="E43" s="30"/>
      <c r="F43" s="44"/>
    </row>
    <row r="46" spans="1:19" ht="18.75" x14ac:dyDescent="0.35">
      <c r="C46" s="59"/>
    </row>
    <row r="57" spans="3:3" ht="18.75" x14ac:dyDescent="0.35">
      <c r="C57" s="33"/>
    </row>
  </sheetData>
  <sortState xmlns:xlrd2="http://schemas.microsoft.com/office/spreadsheetml/2017/richdata2" ref="B3:Q20">
    <sortCondition ref="B3:B20"/>
  </sortState>
  <mergeCells count="8">
    <mergeCell ref="S1:S2"/>
    <mergeCell ref="A1:A2"/>
    <mergeCell ref="Q1:Q2"/>
    <mergeCell ref="B1:B2"/>
    <mergeCell ref="C1:C2"/>
    <mergeCell ref="D1:D2"/>
    <mergeCell ref="J1:M1"/>
    <mergeCell ref="E1:I1"/>
  </mergeCells>
  <phoneticPr fontId="5" type="noConversion"/>
  <conditionalFormatting sqref="N27:N38 O27:O32 N3:O26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1">
    <dataValidation type="list" allowBlank="1" showInputMessage="1" showErrorMessage="1" sqref="I3:I26" xr:uid="{DCE927E3-C8F5-4EBD-B4AD-D48AD216AA54}">
      <formula1>"清,买,中"</formula1>
    </dataValidation>
  </dataValidations>
  <hyperlinks>
    <hyperlink ref="C11" r:id="rId1" display="https://www.jisilu.cn/data/convert_bond_detail/128127" xr:uid="{F775A8FA-0761-4703-9405-6A882E77690F}"/>
    <hyperlink ref="C12" r:id="rId2" display="https://www.jisilu.cn/data/convert_bond_detail/113033" xr:uid="{E5A6F8E1-3718-4F65-BD5D-DB9151494EE9}"/>
    <hyperlink ref="C13" r:id="rId3" display="https://www.jisilu.cn/data/convert_bond_detail/128100" xr:uid="{55CF12B9-C611-4A9B-BE1E-5ED712A72912}"/>
    <hyperlink ref="C14" r:id="rId4" display="https://www.jisilu.cn/data/convert_bond_detail/113044" xr:uid="{F0A4398B-3D40-46BD-858C-B4C796568CC2}"/>
    <hyperlink ref="C15" r:id="rId5" display="https://www.jisilu.cn/data/convert_bond_detail/110080" xr:uid="{D6F7D318-FB89-4A2B-B032-8354BF7C372E}"/>
    <hyperlink ref="C16" r:id="rId6" display="https://www.jisilu.cn/data/convert_bond_detail/113601" xr:uid="{D9C0E75B-7ACE-4984-80CB-F3ACD51BB5FC}"/>
    <hyperlink ref="C17" r:id="rId7" display="https://www.jisilu.cn/data/convert_bond_detail/127034" xr:uid="{7CACD813-80EE-4BF5-8468-FEBA4DED908C}"/>
    <hyperlink ref="C18" r:id="rId8" display="https://www.jisilu.cn/data/convert_bond_detail/128049" xr:uid="{7BA098E8-A9D2-48E3-AB09-F66599665D63}"/>
  </hyperlinks>
  <pageMargins left="0.7" right="0.7" top="0.75" bottom="0.75" header="0.3" footer="0.3"/>
  <pageSetup paperSize="9" orientation="portrait" horizontalDpi="4294967294" verticalDpi="30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D3:D4"/>
  <sheetViews>
    <sheetView workbookViewId="0">
      <selection activeCell="D7" sqref="D7"/>
    </sheetView>
  </sheetViews>
  <sheetFormatPr defaultRowHeight="14.25" x14ac:dyDescent="0.2"/>
  <cols>
    <col min="4" max="4" width="14.25" bestFit="1" customWidth="1"/>
  </cols>
  <sheetData>
    <row r="3" spans="4:4" x14ac:dyDescent="0.2">
      <c r="D3" t="s">
        <v>18</v>
      </c>
    </row>
    <row r="4" spans="4:4" x14ac:dyDescent="0.2">
      <c r="D4" t="s">
        <v>19</v>
      </c>
    </row>
  </sheetData>
  <phoneticPr fontId="5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收益weekly</vt:lpstr>
      <vt:lpstr>2期</vt:lpstr>
      <vt:lpstr>1期</vt:lpstr>
      <vt:lpstr>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2021-12-31T08:43:46Z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