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5AAA2009-CEA0-4D02-980D-A357BB24E1C9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收益weekly" sheetId="6" r:id="rId1"/>
    <sheet name="3期 " sheetId="8" r:id="rId2"/>
    <sheet name="2期" sheetId="7" r:id="rId3"/>
    <sheet name="1期" sheetId="2" r:id="rId4"/>
    <sheet name="方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H10" i="8"/>
  <c r="P8" i="8"/>
  <c r="O8" i="8"/>
  <c r="N8" i="8"/>
  <c r="P7" i="8"/>
  <c r="O7" i="8"/>
  <c r="N7" i="8"/>
  <c r="P6" i="8"/>
  <c r="O6" i="8"/>
  <c r="N6" i="8"/>
  <c r="P5" i="8"/>
  <c r="O5" i="8"/>
  <c r="N5" i="8"/>
  <c r="P4" i="8"/>
  <c r="O4" i="8"/>
  <c r="N4" i="8"/>
  <c r="P3" i="8"/>
  <c r="O3" i="8"/>
  <c r="N3" i="8"/>
  <c r="P4" i="7"/>
  <c r="P5" i="7"/>
  <c r="P6" i="7"/>
  <c r="P7" i="7"/>
  <c r="P8" i="7"/>
  <c r="P9" i="7"/>
  <c r="P10" i="7"/>
  <c r="P11" i="7"/>
  <c r="P12" i="7"/>
  <c r="P13" i="7"/>
  <c r="P14" i="7"/>
  <c r="P15" i="7"/>
  <c r="P3" i="7"/>
  <c r="O4" i="2"/>
  <c r="O5" i="2"/>
  <c r="M19" i="7"/>
  <c r="H19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N4" i="2"/>
  <c r="N5" i="2"/>
  <c r="N6" i="2"/>
  <c r="N7" i="2"/>
  <c r="N8" i="2"/>
  <c r="O6" i="2"/>
  <c r="O7" i="2"/>
  <c r="O8" i="2"/>
  <c r="O3" i="2"/>
  <c r="P4" i="2"/>
  <c r="P5" i="2"/>
  <c r="P6" i="2"/>
  <c r="P7" i="2"/>
  <c r="P8" i="2"/>
  <c r="P3" i="2"/>
  <c r="N3" i="2"/>
  <c r="O10" i="8" l="1"/>
  <c r="N10" i="8" s="1"/>
  <c r="O10" i="2"/>
  <c r="N10" i="2" s="1"/>
  <c r="O19" i="7"/>
  <c r="N19" i="7" s="1"/>
  <c r="M10" i="2" l="1"/>
  <c r="H10" i="2"/>
</calcChain>
</file>

<file path=xl/sharedStrings.xml><?xml version="1.0" encoding="utf-8"?>
<sst xmlns="http://schemas.openxmlformats.org/spreadsheetml/2006/main" count="119" uniqueCount="48">
  <si>
    <t>总计</t>
  </si>
  <si>
    <t>代码</t>
  </si>
  <si>
    <t>转债</t>
  </si>
  <si>
    <t>数量</t>
  </si>
  <si>
    <t>收益率</t>
  </si>
  <si>
    <t>收益额</t>
  </si>
  <si>
    <t>总市值</t>
  </si>
  <si>
    <t>价格</t>
  </si>
  <si>
    <t>备注</t>
    <phoneticPr fontId="5" type="noConversion"/>
  </si>
  <si>
    <t>到期收益</t>
    <phoneticPr fontId="5" type="noConversion"/>
  </si>
  <si>
    <t>买入</t>
    <phoneticPr fontId="5" type="noConversion"/>
  </si>
  <si>
    <t>描述</t>
    <phoneticPr fontId="5" type="noConversion"/>
  </si>
  <si>
    <t>序列</t>
    <phoneticPr fontId="5" type="noConversion"/>
  </si>
  <si>
    <t>ctrl+;     insert date</t>
  </si>
  <si>
    <t>mom</t>
    <phoneticPr fontId="5" type="noConversion"/>
  </si>
  <si>
    <t>日期</t>
    <phoneticPr fontId="5" type="noConversion"/>
  </si>
  <si>
    <t>收益率</t>
    <phoneticPr fontId="5" type="noConversion"/>
  </si>
  <si>
    <t>收益额</t>
    <phoneticPr fontId="5" type="noConversion"/>
  </si>
  <si>
    <t>价格低于115</t>
    <phoneticPr fontId="5" type="noConversion"/>
  </si>
  <si>
    <t>溢价率低于50%</t>
    <phoneticPr fontId="5" type="noConversion"/>
  </si>
  <si>
    <t>搜特转债</t>
    <phoneticPr fontId="5" type="noConversion"/>
  </si>
  <si>
    <t>买</t>
  </si>
  <si>
    <t>卖出</t>
    <phoneticPr fontId="5" type="noConversion"/>
  </si>
  <si>
    <t>价格</t>
    <phoneticPr fontId="5" type="noConversion"/>
  </si>
  <si>
    <t>持仓天数</t>
    <phoneticPr fontId="5" type="noConversion"/>
  </si>
  <si>
    <t>交易费用</t>
    <phoneticPr fontId="5" type="noConversion"/>
  </si>
  <si>
    <t>大秦转债</t>
  </si>
  <si>
    <t>利群转债</t>
  </si>
  <si>
    <t>东湖转债</t>
  </si>
  <si>
    <t>搜特转债</t>
  </si>
  <si>
    <t>绿茵转债</t>
  </si>
  <si>
    <t>塞力转债</t>
  </si>
  <si>
    <t>海环转债</t>
  </si>
  <si>
    <t>东湖转债</t>
    <phoneticPr fontId="5" type="noConversion"/>
  </si>
  <si>
    <t>湖广转债</t>
    <phoneticPr fontId="5" type="noConversion"/>
  </si>
  <si>
    <t>雪榕转债</t>
    <phoneticPr fontId="5" type="noConversion"/>
  </si>
  <si>
    <t>买</t>
    <phoneticPr fontId="5" type="noConversion"/>
  </si>
  <si>
    <t>文科转债</t>
    <phoneticPr fontId="5" type="noConversion"/>
  </si>
  <si>
    <t>科华转债</t>
    <phoneticPr fontId="5" type="noConversion"/>
  </si>
  <si>
    <t>华源转债</t>
    <phoneticPr fontId="5" type="noConversion"/>
  </si>
  <si>
    <t>3支没有出</t>
    <phoneticPr fontId="5" type="noConversion"/>
  </si>
  <si>
    <t>龙净转债</t>
    <phoneticPr fontId="5" type="noConversion"/>
  </si>
  <si>
    <t xml:space="preserve"> </t>
    <phoneticPr fontId="5" type="noConversion"/>
  </si>
  <si>
    <t>海澜转债</t>
  </si>
  <si>
    <t>国城转债</t>
  </si>
  <si>
    <t>文科转债</t>
  </si>
  <si>
    <t>敖东转债</t>
  </si>
  <si>
    <t>华安转债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</si>
</sst>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0"/>
      <color rgb="FF3D3D3D"/>
      <name val="宋体"/>
      <family val="2"/>
      <charset val="134"/>
    </font>
    <font>
      <sz val="11"/>
      <color rgb="FFFF0000"/>
      <name val="等线"/>
      <family val="2"/>
      <charset val="134"/>
      <scheme val="minor"/>
    </font>
    <font>
      <u/>
      <sz val="11"/>
      <color rgb="FFFF0000"/>
      <name val="等线"/>
      <family val="2"/>
      <charset val="134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center"/>
    </xf>
    <xf numFmtId="0" fontId="6" fillId="4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7" fillId="0" borderId="0" xfId="0" applyFont="1"/>
    <xf numFmtId="0" fontId="0" fillId="0" borderId="0" xfId="0" applyBorder="1" applyAlignment="1">
      <alignment horizontal="left"/>
    </xf>
    <xf numFmtId="0" fontId="10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left"/>
    </xf>
    <xf numFmtId="0" fontId="8" fillId="5" borderId="15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" fillId="5" borderId="15" xfId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2" borderId="14" xfId="0" applyFill="1" applyBorder="1" applyAlignment="1"/>
    <xf numFmtId="0" fontId="0" fillId="6" borderId="3" xfId="0" applyFill="1" applyBorder="1" applyAlignment="1">
      <alignment horizontal="center"/>
    </xf>
    <xf numFmtId="0" fontId="10" fillId="0" borderId="0" xfId="0" applyFont="1" applyAlignment="1"/>
    <xf numFmtId="0" fontId="0" fillId="0" borderId="0" xfId="0" applyAlignment="1">
      <alignment wrapText="1"/>
    </xf>
    <xf numFmtId="0" fontId="0" fillId="0" borderId="7" xfId="0" applyBorder="1" applyAlignment="1" applyProtection="1">
      <alignment horizontal="center"/>
      <protection locked="0"/>
    </xf>
    <xf numFmtId="0" fontId="0" fillId="8" borderId="6" xfId="0" applyFill="1" applyBorder="1" applyAlignment="1" applyProtection="1">
      <protection locked="0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4" fontId="0" fillId="3" borderId="1" xfId="0" applyNumberFormat="1" applyFill="1" applyBorder="1" applyAlignment="1" applyProtection="1">
      <alignment horizontal="center"/>
      <protection locked="0"/>
    </xf>
    <xf numFmtId="0" fontId="0" fillId="7" borderId="3" xfId="0" applyFill="1" applyBorder="1" applyAlignment="1">
      <alignment horizont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>
      <alignment horizontal="center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 vertical="center"/>
    </xf>
    <xf numFmtId="0" fontId="0" fillId="9" borderId="3" xfId="0" applyFill="1" applyBorder="1" applyAlignment="1">
      <alignment horizontal="center"/>
    </xf>
    <xf numFmtId="0" fontId="0" fillId="9" borderId="7" xfId="0" applyFill="1" applyBorder="1" applyAlignment="1" applyProtection="1">
      <alignment horizontal="center"/>
      <protection locked="0"/>
    </xf>
    <xf numFmtId="0" fontId="1" fillId="9" borderId="15" xfId="1" applyFill="1" applyBorder="1" applyAlignment="1">
      <alignment vertical="center"/>
    </xf>
    <xf numFmtId="0" fontId="8" fillId="9" borderId="15" xfId="0" applyFont="1" applyFill="1" applyBorder="1" applyAlignment="1">
      <alignment vertical="center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7" xfId="0" applyFill="1" applyBorder="1" applyAlignment="1" applyProtection="1">
      <alignment horizontal="center"/>
      <protection locked="0"/>
    </xf>
    <xf numFmtId="0" fontId="1" fillId="10" borderId="15" xfId="1" applyFill="1" applyBorder="1" applyAlignment="1">
      <alignment vertical="center"/>
    </xf>
    <xf numFmtId="0" fontId="8" fillId="10" borderId="15" xfId="0" applyFont="1" applyFill="1" applyBorder="1" applyAlignment="1">
      <alignment vertical="center"/>
    </xf>
    <xf numFmtId="0" fontId="11" fillId="9" borderId="15" xfId="0" applyFont="1" applyFill="1" applyBorder="1" applyAlignment="1">
      <alignment vertical="center"/>
    </xf>
    <xf numFmtId="14" fontId="0" fillId="9" borderId="1" xfId="0" applyNumberFormat="1" applyFill="1" applyBorder="1" applyAlignment="1">
      <alignment horizontal="center"/>
    </xf>
    <xf numFmtId="0" fontId="9" fillId="9" borderId="15" xfId="0" applyFont="1" applyFill="1" applyBorder="1" applyAlignment="1">
      <alignment vertical="center"/>
    </xf>
    <xf numFmtId="0" fontId="12" fillId="9" borderId="3" xfId="0" applyFont="1" applyFill="1" applyBorder="1" applyAlignment="1">
      <alignment horizontal="center"/>
    </xf>
    <xf numFmtId="0" fontId="12" fillId="9" borderId="7" xfId="0" applyFont="1" applyFill="1" applyBorder="1" applyAlignment="1" applyProtection="1">
      <alignment horizontal="center"/>
      <protection locked="0"/>
    </xf>
    <xf numFmtId="0" fontId="13" fillId="9" borderId="15" xfId="1" applyFont="1" applyFill="1" applyBorder="1" applyAlignment="1">
      <alignment vertical="center"/>
    </xf>
    <xf numFmtId="0" fontId="14" fillId="9" borderId="15" xfId="0" applyFont="1" applyFill="1" applyBorder="1" applyAlignment="1">
      <alignment vertical="center"/>
    </xf>
    <xf numFmtId="14" fontId="12" fillId="9" borderId="1" xfId="0" applyNumberFormat="1" applyFont="1" applyFill="1" applyBorder="1" applyAlignment="1" applyProtection="1">
      <alignment horizontal="center"/>
      <protection locked="0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right"/>
    </xf>
    <xf numFmtId="0" fontId="12" fillId="9" borderId="1" xfId="0" applyFont="1" applyFill="1" applyBorder="1" applyAlignment="1" applyProtection="1">
      <alignment horizontal="center"/>
      <protection locked="0"/>
    </xf>
    <xf numFmtId="10" fontId="12" fillId="9" borderId="1" xfId="0" applyNumberFormat="1" applyFont="1" applyFill="1" applyBorder="1" applyAlignment="1" applyProtection="1">
      <alignment horizontal="center"/>
      <protection locked="0"/>
    </xf>
    <xf numFmtId="0" fontId="12" fillId="9" borderId="8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176" fontId="0" fillId="9" borderId="1" xfId="0" applyNumberFormat="1" applyFill="1" applyBorder="1" applyAlignment="1" applyProtection="1">
      <alignment horizontal="center"/>
      <protection locked="0"/>
    </xf>
  </cellXfs>
  <cellStyles count="2">
    <cellStyle name="常规" xfId="0" builtinId="0"/>
    <cellStyle name="超链接" xfId="1" builtinId="8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94.16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44577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5</xdr:row>
      <xdr:rowOff>152400</xdr:rowOff>
    </xdr:from>
    <xdr:to>
      <xdr:col>4</xdr:col>
      <xdr:colOff>6924676</xdr:colOff>
      <xdr:row>27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719666</xdr:colOff>
      <xdr:row>20</xdr:row>
      <xdr:rowOff>137583</xdr:rowOff>
    </xdr:from>
    <xdr:to>
      <xdr:col>15</xdr:col>
      <xdr:colOff>962106</xdr:colOff>
      <xdr:row>35</xdr:row>
      <xdr:rowOff>73738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D4EC21-9DD5-4F53-87B2-D47F5360A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499" y="3905250"/>
          <a:ext cx="7809524" cy="2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jisilu.cn/data/convert_bond_detail/113044" TargetMode="External"/><Relationship Id="rId7" Type="http://schemas.openxmlformats.org/officeDocument/2006/relationships/hyperlink" Target="https://www.jisilu.cn/data/convert_bond_detail/110067" TargetMode="External"/><Relationship Id="rId2" Type="http://schemas.openxmlformats.org/officeDocument/2006/relationships/hyperlink" Target="https://www.jisilu.cn/data/convert_bond_detail/110045" TargetMode="External"/><Relationship Id="rId1" Type="http://schemas.openxmlformats.org/officeDocument/2006/relationships/hyperlink" Target="https://www.jisilu.cn/data/convert_bond_detail/127019" TargetMode="External"/><Relationship Id="rId6" Type="http://schemas.openxmlformats.org/officeDocument/2006/relationships/hyperlink" Target="https://www.jisilu.cn/data/convert_bond_detail/127006" TargetMode="External"/><Relationship Id="rId5" Type="http://schemas.openxmlformats.org/officeDocument/2006/relationships/hyperlink" Target="https://www.jisilu.cn/data/convert_bond_detail/128127" TargetMode="External"/><Relationship Id="rId4" Type="http://schemas.openxmlformats.org/officeDocument/2006/relationships/hyperlink" Target="https://www.jisilu.cn/data/convert_bond_detail/12703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jisilu.cn/data/convert_bond_detail/110080" TargetMode="External"/><Relationship Id="rId7" Type="http://schemas.openxmlformats.org/officeDocument/2006/relationships/hyperlink" Target="https://www.jisilu.cn/data/convert_bond_detail/113532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3044" TargetMode="External"/><Relationship Id="rId6" Type="http://schemas.openxmlformats.org/officeDocument/2006/relationships/hyperlink" Target="https://www.jisilu.cn/data/convert_bond_detail/113601" TargetMode="External"/><Relationship Id="rId5" Type="http://schemas.openxmlformats.org/officeDocument/2006/relationships/hyperlink" Target="https://www.jisilu.cn/data/convert_bond_detail/127034" TargetMode="External"/><Relationship Id="rId4" Type="http://schemas.openxmlformats.org/officeDocument/2006/relationships/hyperlink" Target="https://www.jisilu.cn/data/convert_bond_detail/128100" TargetMode="External"/><Relationship Id="rId9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silu.cn/data/convert_bond_detail/113044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10080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5"/>
  <sheetViews>
    <sheetView workbookViewId="0">
      <selection activeCell="D30" sqref="D30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15</v>
      </c>
      <c r="B1" t="s">
        <v>17</v>
      </c>
      <c r="C1" t="s">
        <v>16</v>
      </c>
    </row>
    <row r="2" spans="1:4" ht="15" thickBot="1" x14ac:dyDescent="0.25">
      <c r="A2" s="32">
        <v>44577</v>
      </c>
      <c r="B2" s="20">
        <v>94.16</v>
      </c>
      <c r="C2" s="33">
        <v>0</v>
      </c>
      <c r="D2" t="s">
        <v>40</v>
      </c>
    </row>
    <row r="3" spans="1:4" ht="15" thickBot="1" x14ac:dyDescent="0.25">
      <c r="A3" s="32"/>
      <c r="B3" s="20"/>
      <c r="C3" s="33">
        <v>0</v>
      </c>
    </row>
    <row r="4" spans="1:4" ht="15" thickBot="1" x14ac:dyDescent="0.25">
      <c r="A4" s="32"/>
      <c r="B4" s="20">
        <v>0</v>
      </c>
      <c r="C4" s="33">
        <v>0</v>
      </c>
    </row>
    <row r="5" spans="1:4" ht="15" thickBot="1" x14ac:dyDescent="0.25">
      <c r="A5" s="32"/>
      <c r="B5" s="20">
        <v>0</v>
      </c>
      <c r="C5" s="33">
        <v>0</v>
      </c>
    </row>
    <row r="6" spans="1:4" ht="15" thickBot="1" x14ac:dyDescent="0.25">
      <c r="A6" s="32"/>
      <c r="B6" s="20">
        <v>0</v>
      </c>
      <c r="C6" s="33">
        <v>0</v>
      </c>
    </row>
    <row r="7" spans="1:4" ht="15" thickBot="1" x14ac:dyDescent="0.25">
      <c r="A7" s="32"/>
      <c r="B7" s="20">
        <v>0</v>
      </c>
      <c r="C7" s="33">
        <v>0</v>
      </c>
    </row>
    <row r="8" spans="1:4" ht="15" thickBot="1" x14ac:dyDescent="0.25">
      <c r="A8" s="32"/>
      <c r="B8" s="20">
        <v>0</v>
      </c>
      <c r="C8" s="33">
        <v>0</v>
      </c>
    </row>
    <row r="9" spans="1:4" ht="15" thickBot="1" x14ac:dyDescent="0.25">
      <c r="A9" s="32"/>
      <c r="B9" s="20">
        <v>0</v>
      </c>
      <c r="C9" s="33">
        <v>0</v>
      </c>
    </row>
    <row r="10" spans="1:4" ht="15" thickBot="1" x14ac:dyDescent="0.25">
      <c r="A10" s="32"/>
      <c r="B10" s="20">
        <v>0</v>
      </c>
      <c r="C10" s="33">
        <v>0</v>
      </c>
    </row>
    <row r="11" spans="1:4" ht="15" thickBot="1" x14ac:dyDescent="0.25">
      <c r="A11" s="32"/>
      <c r="B11" s="20">
        <v>0</v>
      </c>
      <c r="C11" s="33">
        <v>0</v>
      </c>
    </row>
    <row r="12" spans="1:4" ht="15" thickBot="1" x14ac:dyDescent="0.25">
      <c r="A12" s="32"/>
      <c r="B12" s="20">
        <v>0</v>
      </c>
      <c r="C12" s="33">
        <v>0</v>
      </c>
      <c r="D12" s="48"/>
    </row>
    <row r="13" spans="1:4" ht="15" thickBot="1" x14ac:dyDescent="0.25">
      <c r="A13" s="32"/>
      <c r="B13" s="20">
        <v>0</v>
      </c>
      <c r="C13" s="33">
        <v>0</v>
      </c>
    </row>
    <row r="14" spans="1:4" ht="15" thickBot="1" x14ac:dyDescent="0.25">
      <c r="A14" s="32"/>
      <c r="B14" s="20">
        <v>0</v>
      </c>
      <c r="C14" s="33">
        <v>0</v>
      </c>
    </row>
    <row r="15" spans="1:4" ht="15" thickBot="1" x14ac:dyDescent="0.25">
      <c r="A15" s="32"/>
      <c r="B15" s="20">
        <v>0</v>
      </c>
      <c r="C15" s="33"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5B58-1401-4091-9A89-9497DD2510F5}">
  <dimension ref="A1:W29"/>
  <sheetViews>
    <sheetView tabSelected="1" zoomScale="90" zoomScaleNormal="90" workbookViewId="0">
      <pane ySplit="2" topLeftCell="A3" activePane="bottomLeft" state="frozen"/>
      <selection pane="bottomLeft" activeCell="J27" sqref="J27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56" bestFit="1" customWidth="1"/>
    <col min="15" max="15" width="10.5" style="56" customWidth="1"/>
    <col min="16" max="16" width="12.75" style="56" bestFit="1" customWidth="1"/>
    <col min="17" max="18" width="12" style="1" customWidth="1"/>
    <col min="19" max="19" width="8.75" style="19"/>
    <col min="20" max="16384" width="8.75" style="1"/>
  </cols>
  <sheetData>
    <row r="1" spans="1:23" s="3" customFormat="1" x14ac:dyDescent="0.2">
      <c r="A1" s="111"/>
      <c r="B1" s="113" t="s">
        <v>12</v>
      </c>
      <c r="C1" s="115" t="s">
        <v>1</v>
      </c>
      <c r="D1" s="115" t="s">
        <v>2</v>
      </c>
      <c r="E1" s="117" t="s">
        <v>10</v>
      </c>
      <c r="F1" s="118"/>
      <c r="G1" s="118"/>
      <c r="H1" s="118"/>
      <c r="I1" s="119"/>
      <c r="J1" s="120" t="s">
        <v>22</v>
      </c>
      <c r="K1" s="121"/>
      <c r="L1" s="121"/>
      <c r="M1" s="122"/>
      <c r="N1" s="50"/>
      <c r="O1" s="50"/>
      <c r="P1" s="50"/>
      <c r="Q1" s="109" t="s">
        <v>8</v>
      </c>
      <c r="S1" s="123" t="s">
        <v>6</v>
      </c>
    </row>
    <row r="2" spans="1:23" s="2" customFormat="1" x14ac:dyDescent="0.2">
      <c r="A2" s="112"/>
      <c r="B2" s="114"/>
      <c r="C2" s="116"/>
      <c r="D2" s="116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51" t="s">
        <v>4</v>
      </c>
      <c r="O2" s="51" t="s">
        <v>5</v>
      </c>
      <c r="P2" s="51" t="s">
        <v>24</v>
      </c>
      <c r="Q2" s="110"/>
      <c r="R2" s="2" t="s">
        <v>9</v>
      </c>
      <c r="S2" s="124"/>
    </row>
    <row r="3" spans="1:23" s="74" customFormat="1" ht="15" thickBot="1" x14ac:dyDescent="0.25">
      <c r="A3" s="63"/>
      <c r="B3" s="64">
        <v>1</v>
      </c>
      <c r="C3" s="65">
        <v>128100</v>
      </c>
      <c r="D3" s="65" t="s">
        <v>20</v>
      </c>
      <c r="E3" s="66"/>
      <c r="F3" s="67">
        <v>10</v>
      </c>
      <c r="G3" s="68"/>
      <c r="H3" s="67"/>
      <c r="I3" s="69" t="s">
        <v>21</v>
      </c>
      <c r="J3" s="70"/>
      <c r="K3" s="69"/>
      <c r="L3" s="67"/>
      <c r="M3" s="67"/>
      <c r="N3" s="71" t="e">
        <f>(K3-G3)/G3</f>
        <v>#DIV/0!</v>
      </c>
      <c r="O3" s="67">
        <f>((K3-G3)*L3)-M3</f>
        <v>0</v>
      </c>
      <c r="P3" s="72">
        <f>J3-E3</f>
        <v>0</v>
      </c>
      <c r="Q3" s="73"/>
      <c r="S3" s="75"/>
      <c r="T3" s="76"/>
    </row>
    <row r="4" spans="1:23" s="76" customFormat="1" ht="15" thickBot="1" x14ac:dyDescent="0.25">
      <c r="A4" s="63"/>
      <c r="B4" s="64">
        <v>2</v>
      </c>
      <c r="C4" s="24"/>
      <c r="D4" s="38"/>
      <c r="E4" s="66"/>
      <c r="F4" s="69">
        <v>10</v>
      </c>
      <c r="G4" s="77"/>
      <c r="H4" s="67"/>
      <c r="I4" s="69" t="s">
        <v>21</v>
      </c>
      <c r="J4" s="70"/>
      <c r="K4" s="69"/>
      <c r="L4" s="69"/>
      <c r="M4" s="67"/>
      <c r="N4" s="71" t="e">
        <f t="shared" ref="N4:N8" si="0">(K4-G4)/G4</f>
        <v>#DIV/0!</v>
      </c>
      <c r="O4" s="67">
        <f t="shared" ref="O4:O8" si="1">((K4-G4)*L4)-M4</f>
        <v>0</v>
      </c>
      <c r="P4" s="72">
        <f t="shared" ref="P4:P8" si="2">J4-E4</f>
        <v>0</v>
      </c>
      <c r="Q4" s="78"/>
      <c r="S4" s="75"/>
      <c r="W4" s="79" t="s">
        <v>13</v>
      </c>
    </row>
    <row r="5" spans="1:23" s="76" customFormat="1" ht="15" thickBot="1" x14ac:dyDescent="0.25">
      <c r="A5" s="63"/>
      <c r="B5" s="64">
        <v>3</v>
      </c>
      <c r="C5" s="37">
        <v>127034</v>
      </c>
      <c r="D5" s="38" t="s">
        <v>30</v>
      </c>
      <c r="E5" s="66"/>
      <c r="F5" s="69">
        <v>10</v>
      </c>
      <c r="G5" s="77"/>
      <c r="H5" s="67"/>
      <c r="I5" s="69" t="s">
        <v>21</v>
      </c>
      <c r="J5" s="70"/>
      <c r="L5" s="69"/>
      <c r="M5" s="67"/>
      <c r="N5" s="71" t="e">
        <f t="shared" si="0"/>
        <v>#DIV/0!</v>
      </c>
      <c r="O5" s="67">
        <f t="shared" si="1"/>
        <v>0</v>
      </c>
      <c r="P5" s="72">
        <f t="shared" si="2"/>
        <v>0</v>
      </c>
      <c r="Q5" s="78"/>
      <c r="S5" s="75"/>
    </row>
    <row r="6" spans="1:23" s="76" customFormat="1" ht="14.25" customHeight="1" thickBot="1" x14ac:dyDescent="0.25">
      <c r="A6" s="63"/>
      <c r="B6" s="64">
        <v>4</v>
      </c>
      <c r="C6" s="65">
        <v>113044</v>
      </c>
      <c r="D6" s="38" t="s">
        <v>26</v>
      </c>
      <c r="E6" s="66"/>
      <c r="F6" s="69">
        <v>10</v>
      </c>
      <c r="G6" s="80"/>
      <c r="H6" s="67"/>
      <c r="I6" s="69" t="s">
        <v>21</v>
      </c>
      <c r="J6" s="70"/>
      <c r="K6" s="69"/>
      <c r="L6" s="69"/>
      <c r="M6" s="67"/>
      <c r="N6" s="71" t="e">
        <f t="shared" si="0"/>
        <v>#DIV/0!</v>
      </c>
      <c r="O6" s="67">
        <f t="shared" si="1"/>
        <v>0</v>
      </c>
      <c r="P6" s="72">
        <f t="shared" si="2"/>
        <v>0</v>
      </c>
      <c r="Q6" s="78"/>
      <c r="S6" s="75"/>
    </row>
    <row r="7" spans="1:23" s="76" customFormat="1" ht="15" thickBot="1" x14ac:dyDescent="0.25">
      <c r="A7" s="63"/>
      <c r="B7" s="64">
        <v>5</v>
      </c>
      <c r="C7" s="65">
        <v>127019</v>
      </c>
      <c r="D7" s="38" t="s">
        <v>44</v>
      </c>
      <c r="E7" s="66"/>
      <c r="F7" s="69">
        <v>10</v>
      </c>
      <c r="G7" s="77"/>
      <c r="H7" s="67"/>
      <c r="I7" s="69" t="s">
        <v>21</v>
      </c>
      <c r="J7" s="70"/>
      <c r="K7" s="69"/>
      <c r="L7" s="69"/>
      <c r="M7" s="67"/>
      <c r="N7" s="71" t="e">
        <f t="shared" si="0"/>
        <v>#DIV/0!</v>
      </c>
      <c r="O7" s="67">
        <f t="shared" si="1"/>
        <v>0</v>
      </c>
      <c r="P7" s="72">
        <f t="shared" si="2"/>
        <v>0</v>
      </c>
      <c r="Q7" s="78"/>
      <c r="S7" s="75"/>
      <c r="W7" s="76" t="s">
        <v>14</v>
      </c>
    </row>
    <row r="8" spans="1:23" s="76" customFormat="1" ht="15" thickBot="1" x14ac:dyDescent="0.25">
      <c r="A8" s="63"/>
      <c r="B8" s="64">
        <v>6</v>
      </c>
      <c r="C8" s="65"/>
      <c r="D8" s="65"/>
      <c r="E8" s="66"/>
      <c r="F8" s="69">
        <v>10</v>
      </c>
      <c r="G8" s="77"/>
      <c r="H8" s="67"/>
      <c r="I8" s="69" t="s">
        <v>36</v>
      </c>
      <c r="J8" s="70"/>
      <c r="K8" s="69"/>
      <c r="L8" s="69"/>
      <c r="M8" s="67"/>
      <c r="N8" s="71" t="e">
        <f t="shared" si="0"/>
        <v>#DIV/0!</v>
      </c>
      <c r="O8" s="67">
        <f t="shared" si="1"/>
        <v>0</v>
      </c>
      <c r="P8" s="72">
        <f t="shared" si="2"/>
        <v>0</v>
      </c>
      <c r="Q8" s="78"/>
      <c r="S8" s="75"/>
    </row>
    <row r="9" spans="1:23" ht="15" thickBot="1" x14ac:dyDescent="0.25">
      <c r="B9" s="5"/>
      <c r="C9" s="65">
        <v>110045</v>
      </c>
      <c r="D9" s="38" t="s">
        <v>43</v>
      </c>
      <c r="E9" s="66"/>
      <c r="F9" s="16"/>
      <c r="G9" s="22"/>
      <c r="H9" s="16"/>
      <c r="I9" s="16"/>
      <c r="J9" s="12"/>
      <c r="K9" s="12"/>
      <c r="L9" s="28"/>
      <c r="M9" s="12"/>
      <c r="N9" s="52"/>
      <c r="O9" s="53"/>
      <c r="P9" s="53"/>
      <c r="Q9" s="7"/>
      <c r="S9" s="27"/>
    </row>
    <row r="10" spans="1:23" ht="15" thickBot="1" x14ac:dyDescent="0.25">
      <c r="B10" s="8"/>
      <c r="C10" s="36"/>
      <c r="D10" s="36"/>
      <c r="E10" s="9" t="s">
        <v>0</v>
      </c>
      <c r="F10" s="17"/>
      <c r="G10" s="23"/>
      <c r="H10" s="17">
        <f>SUM(H3:H8)</f>
        <v>0</v>
      </c>
      <c r="I10" s="17"/>
      <c r="J10" s="13"/>
      <c r="K10" s="57"/>
      <c r="L10" s="45"/>
      <c r="M10" s="26">
        <f>SUM(M3:M9)</f>
        <v>0</v>
      </c>
      <c r="N10" s="52" t="e">
        <f>(O10)/#REF!</f>
        <v>#REF!</v>
      </c>
      <c r="O10" s="54">
        <f>SUM(O3:O8)</f>
        <v>0</v>
      </c>
      <c r="P10" s="55"/>
      <c r="Q10" s="10"/>
      <c r="S10" s="25"/>
    </row>
    <row r="11" spans="1:23" ht="15" thickBot="1" x14ac:dyDescent="0.25"/>
    <row r="12" spans="1:23" ht="15" thickBot="1" x14ac:dyDescent="0.25">
      <c r="C12" s="37">
        <v>128127</v>
      </c>
      <c r="D12" s="38" t="s">
        <v>45</v>
      </c>
    </row>
    <row r="13" spans="1:23" ht="15" thickBot="1" x14ac:dyDescent="0.25">
      <c r="C13" s="37">
        <v>127006</v>
      </c>
      <c r="D13" s="38" t="s">
        <v>46</v>
      </c>
    </row>
    <row r="14" spans="1:23" ht="15" thickBot="1" x14ac:dyDescent="0.25">
      <c r="C14" s="37">
        <v>110067</v>
      </c>
      <c r="D14" s="38" t="s">
        <v>47</v>
      </c>
    </row>
    <row r="15" spans="1:23" ht="15.75" thickBot="1" x14ac:dyDescent="0.3">
      <c r="C15" s="37"/>
      <c r="D15" s="38"/>
      <c r="E15" s="29"/>
      <c r="F15" s="38"/>
    </row>
    <row r="18" spans="3:14" ht="18.75" x14ac:dyDescent="0.35">
      <c r="C18" s="47"/>
    </row>
    <row r="19" spans="3:14" x14ac:dyDescent="0.2">
      <c r="N19" s="56" t="s">
        <v>42</v>
      </c>
    </row>
    <row r="29" spans="3:14" ht="18.75" x14ac:dyDescent="0.35">
      <c r="C29" s="31"/>
    </row>
  </sheetData>
  <mergeCells count="8">
    <mergeCell ref="Q1:Q2"/>
    <mergeCell ref="S1:S2"/>
    <mergeCell ref="A1:A2"/>
    <mergeCell ref="B1:B2"/>
    <mergeCell ref="C1:C2"/>
    <mergeCell ref="D1:D2"/>
    <mergeCell ref="E1:I1"/>
    <mergeCell ref="J1:M1"/>
  </mergeCells>
  <phoneticPr fontId="5" type="noConversion"/>
  <conditionalFormatting sqref="N3:O8 N9:N10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I3:I8" xr:uid="{DD213AD5-4445-4C57-A56C-6FDBEACA4701}">
      <formula1>"清,买,中"</formula1>
    </dataValidation>
  </dataValidations>
  <hyperlinks>
    <hyperlink ref="C7" r:id="rId1" display="https://www.jisilu.cn/data/convert_bond_detail/127019" xr:uid="{7E8BE804-36C4-4E54-8242-621DFBF92AC2}"/>
    <hyperlink ref="C9" r:id="rId2" display="https://www.jisilu.cn/data/convert_bond_detail/110045" xr:uid="{DF761325-DA3D-45AC-8493-4002115256D5}"/>
    <hyperlink ref="C6" r:id="rId3" display="https://www.jisilu.cn/data/convert_bond_detail/113044" xr:uid="{874B1D63-0AC4-4E0C-A9BD-60F88D991EFC}"/>
    <hyperlink ref="C5" r:id="rId4" display="https://www.jisilu.cn/data/convert_bond_detail/127034" xr:uid="{325BD4D0-E431-4A23-8AEC-62E1210E0396}"/>
    <hyperlink ref="C12" r:id="rId5" display="https://www.jisilu.cn/data/convert_bond_detail/128127" xr:uid="{5CA675ED-E190-426F-8FE3-3D3D0BA871C1}"/>
    <hyperlink ref="C13" r:id="rId6" display="https://www.jisilu.cn/data/convert_bond_detail/127006" xr:uid="{4FBA5DA3-7B87-4EA2-98FF-9ABF54BADDE9}"/>
    <hyperlink ref="C14" r:id="rId7" display="https://www.jisilu.cn/data/convert_bond_detail/110067" xr:uid="{2369B92B-B371-423B-A381-22AC0AD3CBD6}"/>
  </hyperlinks>
  <pageMargins left="0.7" right="0.7" top="0.75" bottom="0.75" header="0.3" footer="0.3"/>
  <pageSetup paperSize="9" orientation="portrait" horizontalDpi="4294967294" verticalDpi="3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A806-A1A8-411D-B836-CCA3F8001F21}">
  <dimension ref="A1:R33"/>
  <sheetViews>
    <sheetView zoomScale="90" zoomScaleNormal="90" workbookViewId="0">
      <pane ySplit="2" topLeftCell="A3" activePane="bottomLeft" state="frozen"/>
      <selection pane="bottomLeft" activeCell="T24" sqref="T24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56" bestFit="1" customWidth="1"/>
    <col min="15" max="15" width="10.5" style="56" customWidth="1"/>
    <col min="16" max="16" width="12.75" style="56" bestFit="1" customWidth="1"/>
    <col min="17" max="17" width="12" style="1" customWidth="1"/>
    <col min="18" max="16384" width="8.75" style="1"/>
  </cols>
  <sheetData>
    <row r="1" spans="1:18" s="3" customFormat="1" x14ac:dyDescent="0.2">
      <c r="A1" s="111"/>
      <c r="B1" s="113" t="s">
        <v>12</v>
      </c>
      <c r="C1" s="115" t="s">
        <v>1</v>
      </c>
      <c r="D1" s="115" t="s">
        <v>2</v>
      </c>
      <c r="E1" s="117" t="s">
        <v>10</v>
      </c>
      <c r="F1" s="118"/>
      <c r="G1" s="118"/>
      <c r="H1" s="118"/>
      <c r="I1" s="119"/>
      <c r="J1" s="120" t="s">
        <v>22</v>
      </c>
      <c r="K1" s="121"/>
      <c r="L1" s="121"/>
      <c r="M1" s="122"/>
      <c r="N1" s="50"/>
      <c r="O1" s="50"/>
      <c r="P1" s="50"/>
      <c r="Q1" s="109" t="s">
        <v>8</v>
      </c>
    </row>
    <row r="2" spans="1:18" s="2" customFormat="1" ht="15" thickBot="1" x14ac:dyDescent="0.25">
      <c r="A2" s="112"/>
      <c r="B2" s="114"/>
      <c r="C2" s="116"/>
      <c r="D2" s="116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51" t="s">
        <v>4</v>
      </c>
      <c r="O2" s="51" t="s">
        <v>5</v>
      </c>
      <c r="P2" s="51" t="s">
        <v>24</v>
      </c>
      <c r="Q2" s="110"/>
    </row>
    <row r="3" spans="1:18" s="91" customFormat="1" ht="15" thickBot="1" x14ac:dyDescent="0.25">
      <c r="A3" s="81"/>
      <c r="B3" s="82">
        <v>1</v>
      </c>
      <c r="C3" s="83">
        <v>113044</v>
      </c>
      <c r="D3" s="84" t="s">
        <v>26</v>
      </c>
      <c r="E3" s="85">
        <v>44606</v>
      </c>
      <c r="F3" s="86">
        <v>10</v>
      </c>
      <c r="G3" s="87">
        <v>114.67</v>
      </c>
      <c r="H3" s="88"/>
      <c r="I3" s="86" t="s">
        <v>21</v>
      </c>
      <c r="J3" s="96"/>
      <c r="K3" s="86"/>
      <c r="L3" s="86"/>
      <c r="M3" s="88"/>
      <c r="N3" s="89">
        <f t="shared" ref="N3:N9" si="0">(K3-G3)/G3</f>
        <v>-1</v>
      </c>
      <c r="O3" s="88">
        <f t="shared" ref="O3:O9" si="1">((K3-G3)*L3)-M3</f>
        <v>0</v>
      </c>
      <c r="P3" s="125">
        <f>J3-E3</f>
        <v>-44606</v>
      </c>
      <c r="Q3" s="90"/>
    </row>
    <row r="4" spans="1:18" s="91" customFormat="1" ht="16.5" customHeight="1" thickBot="1" x14ac:dyDescent="0.25">
      <c r="A4" s="81"/>
      <c r="B4" s="82">
        <v>3</v>
      </c>
      <c r="C4" s="84">
        <v>110068</v>
      </c>
      <c r="D4" s="97" t="s">
        <v>41</v>
      </c>
      <c r="E4" s="85">
        <v>44606</v>
      </c>
      <c r="F4" s="86">
        <v>10</v>
      </c>
      <c r="G4" s="87">
        <v>113.11</v>
      </c>
      <c r="H4" s="88"/>
      <c r="I4" s="86" t="s">
        <v>21</v>
      </c>
      <c r="J4" s="96">
        <v>44620</v>
      </c>
      <c r="K4" s="86">
        <v>119.16</v>
      </c>
      <c r="L4" s="86">
        <v>10</v>
      </c>
      <c r="M4" s="88">
        <v>0.2</v>
      </c>
      <c r="N4" s="89">
        <f t="shared" si="0"/>
        <v>5.3487755282468366E-2</v>
      </c>
      <c r="O4" s="88">
        <f t="shared" si="1"/>
        <v>60.299999999999969</v>
      </c>
      <c r="P4" s="125">
        <f t="shared" ref="P4:P15" si="2">J4-E4</f>
        <v>14</v>
      </c>
      <c r="Q4" s="90"/>
    </row>
    <row r="5" spans="1:18" s="91" customFormat="1" ht="14.25" customHeight="1" thickBot="1" x14ac:dyDescent="0.25">
      <c r="A5" s="81"/>
      <c r="B5" s="82">
        <v>4</v>
      </c>
      <c r="C5" s="83">
        <v>110080</v>
      </c>
      <c r="D5" s="97" t="s">
        <v>33</v>
      </c>
      <c r="E5" s="85"/>
      <c r="F5" s="86"/>
      <c r="G5" s="87"/>
      <c r="H5" s="88"/>
      <c r="I5" s="86" t="s">
        <v>21</v>
      </c>
      <c r="J5" s="86"/>
      <c r="K5" s="86"/>
      <c r="L5" s="86"/>
      <c r="M5" s="88"/>
      <c r="N5" s="89" t="e">
        <f t="shared" si="0"/>
        <v>#DIV/0!</v>
      </c>
      <c r="O5" s="88">
        <f t="shared" si="1"/>
        <v>0</v>
      </c>
      <c r="P5" s="125">
        <f t="shared" si="2"/>
        <v>0</v>
      </c>
      <c r="Q5" s="90"/>
    </row>
    <row r="6" spans="1:18" s="108" customFormat="1" ht="15" thickBot="1" x14ac:dyDescent="0.25">
      <c r="A6" s="98"/>
      <c r="B6" s="99">
        <v>5</v>
      </c>
      <c r="C6" s="100">
        <v>128100</v>
      </c>
      <c r="D6" s="101" t="s">
        <v>29</v>
      </c>
      <c r="E6" s="102">
        <v>44606</v>
      </c>
      <c r="F6" s="103">
        <v>10</v>
      </c>
      <c r="G6" s="104">
        <v>104.46</v>
      </c>
      <c r="H6" s="105"/>
      <c r="I6" s="86" t="s">
        <v>21</v>
      </c>
      <c r="J6" s="103"/>
      <c r="K6" s="103"/>
      <c r="L6" s="103"/>
      <c r="M6" s="105"/>
      <c r="N6" s="106">
        <f t="shared" si="0"/>
        <v>-1</v>
      </c>
      <c r="O6" s="105">
        <f t="shared" si="1"/>
        <v>0</v>
      </c>
      <c r="P6" s="125">
        <f t="shared" si="2"/>
        <v>-44606</v>
      </c>
      <c r="Q6" s="107"/>
    </row>
    <row r="7" spans="1:18" s="91" customFormat="1" ht="15" thickBot="1" x14ac:dyDescent="0.25">
      <c r="A7" s="81"/>
      <c r="B7" s="82">
        <v>6</v>
      </c>
      <c r="C7" s="83">
        <v>127034</v>
      </c>
      <c r="D7" s="84" t="s">
        <v>30</v>
      </c>
      <c r="E7" s="85">
        <v>44606</v>
      </c>
      <c r="F7" s="86">
        <v>10</v>
      </c>
      <c r="G7" s="87">
        <v>110.69</v>
      </c>
      <c r="H7" s="88"/>
      <c r="I7" s="86" t="s">
        <v>21</v>
      </c>
      <c r="J7" s="86"/>
      <c r="K7" s="86"/>
      <c r="L7" s="86"/>
      <c r="M7" s="88"/>
      <c r="N7" s="89">
        <f t="shared" si="0"/>
        <v>-1</v>
      </c>
      <c r="O7" s="88">
        <f t="shared" si="1"/>
        <v>0</v>
      </c>
      <c r="P7" s="125">
        <f t="shared" si="2"/>
        <v>-44606</v>
      </c>
      <c r="Q7" s="90"/>
    </row>
    <row r="8" spans="1:18" ht="15" thickBot="1" x14ac:dyDescent="0.25">
      <c r="A8" s="46"/>
      <c r="B8" s="92">
        <v>7</v>
      </c>
      <c r="C8" s="93">
        <v>113601</v>
      </c>
      <c r="D8" s="94" t="s">
        <v>31</v>
      </c>
      <c r="E8" s="58"/>
      <c r="F8" s="16"/>
      <c r="G8" s="22"/>
      <c r="H8" s="15"/>
      <c r="I8" s="86" t="s">
        <v>21</v>
      </c>
      <c r="J8" s="12"/>
      <c r="K8" s="12"/>
      <c r="L8" s="12"/>
      <c r="M8" s="11"/>
      <c r="N8" s="52" t="e">
        <f t="shared" si="0"/>
        <v>#DIV/0!</v>
      </c>
      <c r="O8" s="51">
        <f t="shared" si="1"/>
        <v>0</v>
      </c>
      <c r="P8" s="125">
        <f t="shared" si="2"/>
        <v>0</v>
      </c>
      <c r="Q8" s="7"/>
      <c r="R8" s="39"/>
    </row>
    <row r="9" spans="1:18" s="40" customFormat="1" ht="15" thickBot="1" x14ac:dyDescent="0.25">
      <c r="A9" s="59"/>
      <c r="B9" s="92">
        <v>8</v>
      </c>
      <c r="C9" s="93">
        <v>113532</v>
      </c>
      <c r="D9" s="94" t="s">
        <v>32</v>
      </c>
      <c r="E9" s="60"/>
      <c r="F9" s="41"/>
      <c r="G9" s="42"/>
      <c r="H9" s="43"/>
      <c r="I9" s="86" t="s">
        <v>21</v>
      </c>
      <c r="J9" s="61"/>
      <c r="K9" s="41"/>
      <c r="L9" s="41"/>
      <c r="M9" s="43"/>
      <c r="N9" s="62" t="e">
        <f t="shared" si="0"/>
        <v>#DIV/0!</v>
      </c>
      <c r="O9" s="43">
        <f t="shared" si="1"/>
        <v>0</v>
      </c>
      <c r="P9" s="125">
        <f t="shared" si="2"/>
        <v>0</v>
      </c>
      <c r="Q9" s="44"/>
    </row>
    <row r="10" spans="1:18" s="91" customFormat="1" ht="15" thickBot="1" x14ac:dyDescent="0.25">
      <c r="B10" s="82"/>
      <c r="C10" s="83">
        <v>128127</v>
      </c>
      <c r="D10" s="95" t="s">
        <v>37</v>
      </c>
      <c r="E10" s="85"/>
      <c r="F10" s="86"/>
      <c r="G10" s="87"/>
      <c r="H10" s="88"/>
      <c r="I10" s="86" t="s">
        <v>21</v>
      </c>
      <c r="J10" s="86"/>
      <c r="K10" s="86"/>
      <c r="L10" s="86"/>
      <c r="M10" s="88"/>
      <c r="N10" s="89"/>
      <c r="O10" s="88"/>
      <c r="P10" s="125">
        <f t="shared" si="2"/>
        <v>0</v>
      </c>
      <c r="Q10" s="90"/>
    </row>
    <row r="11" spans="1:18" s="91" customFormat="1" ht="15" thickBot="1" x14ac:dyDescent="0.25">
      <c r="B11" s="82"/>
      <c r="C11" s="83">
        <v>128124</v>
      </c>
      <c r="D11" s="95" t="s">
        <v>38</v>
      </c>
      <c r="E11" s="85"/>
      <c r="F11" s="86"/>
      <c r="G11" s="87"/>
      <c r="H11" s="86"/>
      <c r="I11" s="86" t="s">
        <v>21</v>
      </c>
      <c r="J11" s="86"/>
      <c r="K11" s="86"/>
      <c r="L11" s="86"/>
      <c r="M11" s="86"/>
      <c r="N11" s="89"/>
      <c r="O11" s="88"/>
      <c r="P11" s="125">
        <f t="shared" si="2"/>
        <v>0</v>
      </c>
      <c r="Q11" s="90"/>
    </row>
    <row r="12" spans="1:18" s="91" customFormat="1" ht="15" thickBot="1" x14ac:dyDescent="0.25">
      <c r="B12" s="82"/>
      <c r="C12" s="83">
        <v>128049</v>
      </c>
      <c r="D12" s="95" t="s">
        <v>39</v>
      </c>
      <c r="E12" s="85"/>
      <c r="F12" s="86"/>
      <c r="G12" s="87"/>
      <c r="H12" s="86"/>
      <c r="I12" s="86" t="s">
        <v>21</v>
      </c>
      <c r="J12" s="86"/>
      <c r="K12" s="86"/>
      <c r="L12" s="86"/>
      <c r="M12" s="86"/>
      <c r="N12" s="89"/>
      <c r="O12" s="88"/>
      <c r="P12" s="125">
        <f t="shared" si="2"/>
        <v>0</v>
      </c>
      <c r="Q12" s="90"/>
    </row>
    <row r="13" spans="1:18" ht="15" thickBot="1" x14ac:dyDescent="0.25">
      <c r="A13" s="1"/>
      <c r="B13" s="49"/>
      <c r="C13" s="37"/>
      <c r="D13" s="38"/>
      <c r="E13" s="58"/>
      <c r="F13" s="16"/>
      <c r="G13" s="22"/>
      <c r="H13" s="16"/>
      <c r="I13" s="86" t="s">
        <v>21</v>
      </c>
      <c r="J13" s="12"/>
      <c r="K13" s="12"/>
      <c r="L13" s="12"/>
      <c r="M13" s="12"/>
      <c r="N13" s="52"/>
      <c r="O13" s="51"/>
      <c r="P13" s="125">
        <f t="shared" si="2"/>
        <v>0</v>
      </c>
      <c r="Q13" s="7"/>
    </row>
    <row r="14" spans="1:18" ht="15" thickBot="1" x14ac:dyDescent="0.25">
      <c r="A14" s="1"/>
      <c r="B14" s="5"/>
      <c r="C14" s="37"/>
      <c r="D14" s="38"/>
      <c r="E14" s="58"/>
      <c r="F14" s="16"/>
      <c r="G14" s="22"/>
      <c r="H14" s="16"/>
      <c r="I14" s="86" t="s">
        <v>21</v>
      </c>
      <c r="J14" s="12"/>
      <c r="K14" s="12"/>
      <c r="L14" s="12"/>
      <c r="M14" s="12"/>
      <c r="N14" s="52"/>
      <c r="O14" s="53"/>
      <c r="P14" s="125">
        <f t="shared" si="2"/>
        <v>0</v>
      </c>
      <c r="Q14" s="7"/>
    </row>
    <row r="15" spans="1:18" ht="15" thickBot="1" x14ac:dyDescent="0.25">
      <c r="A15" s="1"/>
      <c r="B15" s="5"/>
      <c r="C15" s="37"/>
      <c r="D15" s="38"/>
      <c r="E15" s="58"/>
      <c r="F15" s="16"/>
      <c r="G15" s="22"/>
      <c r="H15" s="16"/>
      <c r="I15" s="86" t="s">
        <v>21</v>
      </c>
      <c r="J15" s="12"/>
      <c r="K15" s="12"/>
      <c r="L15" s="12"/>
      <c r="M15" s="12"/>
      <c r="N15" s="52"/>
      <c r="O15" s="53"/>
      <c r="P15" s="125">
        <f t="shared" si="2"/>
        <v>0</v>
      </c>
      <c r="Q15" s="7"/>
    </row>
    <row r="16" spans="1:18" x14ac:dyDescent="0.2">
      <c r="A16" s="1"/>
      <c r="B16" s="5"/>
      <c r="C16" s="34"/>
      <c r="D16" s="34"/>
      <c r="E16" s="58"/>
      <c r="F16" s="16"/>
      <c r="G16" s="22"/>
      <c r="H16" s="16"/>
      <c r="I16" s="86" t="s">
        <v>21</v>
      </c>
      <c r="J16" s="12"/>
      <c r="K16" s="12"/>
      <c r="L16" s="12"/>
      <c r="M16" s="12"/>
      <c r="N16" s="52"/>
      <c r="O16" s="53"/>
      <c r="P16" s="53"/>
      <c r="Q16" s="7"/>
    </row>
    <row r="17" spans="2:17" x14ac:dyDescent="0.2">
      <c r="B17" s="5"/>
      <c r="C17" s="16"/>
      <c r="D17" s="16"/>
      <c r="E17" s="16"/>
      <c r="F17" s="16"/>
      <c r="G17" s="22"/>
      <c r="H17" s="16"/>
      <c r="I17" s="16"/>
      <c r="J17" s="12"/>
      <c r="K17" s="12"/>
      <c r="L17" s="12"/>
      <c r="M17" s="12"/>
      <c r="N17" s="52"/>
      <c r="O17" s="53"/>
      <c r="P17" s="53"/>
      <c r="Q17" s="7"/>
    </row>
    <row r="18" spans="2:17" x14ac:dyDescent="0.2">
      <c r="B18" s="5"/>
      <c r="C18" s="34"/>
      <c r="D18" s="34"/>
      <c r="E18" s="15"/>
      <c r="F18" s="16"/>
      <c r="G18" s="22"/>
      <c r="H18" s="16"/>
      <c r="I18" s="16"/>
      <c r="J18" s="12"/>
      <c r="K18" s="12"/>
      <c r="L18" s="28"/>
      <c r="M18" s="12"/>
      <c r="N18" s="52"/>
      <c r="O18" s="53"/>
      <c r="P18" s="53"/>
      <c r="Q18" s="7"/>
    </row>
    <row r="19" spans="2:17" ht="15" thickBot="1" x14ac:dyDescent="0.25">
      <c r="B19" s="8"/>
      <c r="C19" s="34"/>
      <c r="D19" s="34"/>
      <c r="E19" s="15"/>
      <c r="F19" s="16"/>
      <c r="G19" s="23"/>
      <c r="H19" s="17">
        <f>SUM(H3:H9)</f>
        <v>0</v>
      </c>
      <c r="I19" s="17"/>
      <c r="J19" s="13"/>
      <c r="K19" s="57"/>
      <c r="L19" s="45"/>
      <c r="M19" s="26">
        <f>SUM(M3:M18)</f>
        <v>0.2</v>
      </c>
      <c r="N19" s="52" t="e">
        <f>(O19)/#REF!</f>
        <v>#REF!</v>
      </c>
      <c r="O19" s="54">
        <f>SUM(O3:O18)</f>
        <v>60.299999999999969</v>
      </c>
      <c r="P19" s="55"/>
      <c r="Q19" s="10"/>
    </row>
    <row r="22" spans="2:17" ht="18.75" x14ac:dyDescent="0.35">
      <c r="C22" s="47"/>
    </row>
    <row r="33" spans="3:3" ht="18.75" x14ac:dyDescent="0.35">
      <c r="C33" s="31"/>
    </row>
  </sheetData>
  <mergeCells count="7">
    <mergeCell ref="Q1:Q2"/>
    <mergeCell ref="A1:A2"/>
    <mergeCell ref="B1:B2"/>
    <mergeCell ref="C1:C2"/>
    <mergeCell ref="D1:D2"/>
    <mergeCell ref="E1:I1"/>
    <mergeCell ref="J1:M1"/>
  </mergeCells>
  <phoneticPr fontId="5" type="noConversion"/>
  <conditionalFormatting sqref="N10:N19 O10:O13 N3:O9">
    <cfRule type="cellIs" dxfId="5" priority="1" operator="greaterThan">
      <formula>0</formula>
    </cfRule>
    <cfRule type="cellIs" dxfId="4" priority="2" operator="lessThan">
      <formula>0</formula>
    </cfRule>
  </conditionalFormatting>
  <dataValidations count="1">
    <dataValidation type="list" allowBlank="1" showInputMessage="1" showErrorMessage="1" sqref="I3:I16" xr:uid="{300A2D70-BCD0-40E1-983F-866A4D05695D}">
      <formula1>"清,买,中"</formula1>
    </dataValidation>
  </dataValidations>
  <hyperlinks>
    <hyperlink ref="C3" r:id="rId1" display="https://www.jisilu.cn/data/convert_bond_detail/113044" xr:uid="{13CFC3F6-648E-41A3-8DC7-15CD8EBA3F80}"/>
    <hyperlink ref="C4" r:id="rId2" display="https://www.jisilu.cn/data/convert_bond_detail/113033" xr:uid="{F2BB8519-51ED-481A-A121-A6A37192EFB5}"/>
    <hyperlink ref="C5" r:id="rId3" display="https://www.jisilu.cn/data/convert_bond_detail/110080" xr:uid="{1F31D035-6411-4AC0-8E1B-FF22C2BEB294}"/>
    <hyperlink ref="C6" r:id="rId4" display="https://www.jisilu.cn/data/convert_bond_detail/128100" xr:uid="{AD026F30-85D8-49F1-949E-5A710E6508BA}"/>
    <hyperlink ref="C7" r:id="rId5" display="https://www.jisilu.cn/data/convert_bond_detail/127034" xr:uid="{584A935A-52C5-4D6B-AB1F-72CF0318A1B8}"/>
    <hyperlink ref="C8" r:id="rId6" display="https://www.jisilu.cn/data/convert_bond_detail/113601" xr:uid="{B4EBED84-E924-4F48-B05C-90B3D6F66DBC}"/>
    <hyperlink ref="C9" r:id="rId7" display="https://www.jisilu.cn/data/convert_bond_detail/113532" xr:uid="{8A950C5C-75D4-400B-8E28-78D1D25A97DC}"/>
  </hyperlinks>
  <pageMargins left="0.7" right="0.7" top="0.75" bottom="0.75" header="0.3" footer="0.3"/>
  <pageSetup paperSize="9" orientation="portrait" horizontalDpi="4294967294" verticalDpi="300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9"/>
  <sheetViews>
    <sheetView zoomScale="90" zoomScaleNormal="90" workbookViewId="0">
      <pane ySplit="2" topLeftCell="A3" activePane="bottomLeft" state="frozen"/>
      <selection pane="bottomLeft" activeCell="P3" sqref="P3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0" bestFit="1" customWidth="1"/>
    <col min="4" max="4" width="8.75" style="30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56" bestFit="1" customWidth="1"/>
    <col min="15" max="15" width="10.5" style="56" customWidth="1"/>
    <col min="16" max="16" width="12.75" style="56" bestFit="1" customWidth="1"/>
    <col min="17" max="18" width="12" style="1" customWidth="1"/>
    <col min="19" max="19" width="8.75" style="19"/>
    <col min="20" max="16384" width="8.75" style="1"/>
  </cols>
  <sheetData>
    <row r="1" spans="1:23" s="3" customFormat="1" x14ac:dyDescent="0.2">
      <c r="A1" s="111"/>
      <c r="B1" s="113" t="s">
        <v>12</v>
      </c>
      <c r="C1" s="115" t="s">
        <v>1</v>
      </c>
      <c r="D1" s="115" t="s">
        <v>2</v>
      </c>
      <c r="E1" s="117" t="s">
        <v>10</v>
      </c>
      <c r="F1" s="118"/>
      <c r="G1" s="118"/>
      <c r="H1" s="118"/>
      <c r="I1" s="119"/>
      <c r="J1" s="120" t="s">
        <v>22</v>
      </c>
      <c r="K1" s="121"/>
      <c r="L1" s="121"/>
      <c r="M1" s="122"/>
      <c r="N1" s="50"/>
      <c r="O1" s="50"/>
      <c r="P1" s="50"/>
      <c r="Q1" s="109" t="s">
        <v>8</v>
      </c>
      <c r="S1" s="123" t="s">
        <v>6</v>
      </c>
    </row>
    <row r="2" spans="1:23" s="2" customFormat="1" x14ac:dyDescent="0.2">
      <c r="A2" s="112"/>
      <c r="B2" s="114"/>
      <c r="C2" s="116"/>
      <c r="D2" s="116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23</v>
      </c>
      <c r="L2" s="11" t="s">
        <v>3</v>
      </c>
      <c r="M2" s="11" t="s">
        <v>25</v>
      </c>
      <c r="N2" s="51" t="s">
        <v>4</v>
      </c>
      <c r="O2" s="51" t="s">
        <v>5</v>
      </c>
      <c r="P2" s="51" t="s">
        <v>24</v>
      </c>
      <c r="Q2" s="110"/>
      <c r="R2" s="2" t="s">
        <v>9</v>
      </c>
      <c r="S2" s="124"/>
    </row>
    <row r="3" spans="1:23" s="74" customFormat="1" ht="15" thickBot="1" x14ac:dyDescent="0.25">
      <c r="A3" s="63"/>
      <c r="B3" s="64">
        <v>1</v>
      </c>
      <c r="C3" s="65">
        <v>128100</v>
      </c>
      <c r="D3" s="65" t="s">
        <v>20</v>
      </c>
      <c r="E3" s="66">
        <v>44571</v>
      </c>
      <c r="F3" s="67">
        <v>10</v>
      </c>
      <c r="G3" s="68">
        <v>111.988</v>
      </c>
      <c r="H3" s="67"/>
      <c r="I3" s="69" t="s">
        <v>21</v>
      </c>
      <c r="J3" s="70">
        <v>44574</v>
      </c>
      <c r="K3" s="69">
        <v>114.14</v>
      </c>
      <c r="L3" s="67">
        <v>10</v>
      </c>
      <c r="M3" s="67">
        <v>0.2</v>
      </c>
      <c r="N3" s="71">
        <f>(K3-G3)/G3</f>
        <v>1.9216344608350904E-2</v>
      </c>
      <c r="O3" s="67">
        <f>((K3-G3)*L3)-M3</f>
        <v>21.320000000000011</v>
      </c>
      <c r="P3" s="72">
        <f>J3-E3</f>
        <v>3</v>
      </c>
      <c r="Q3" s="73"/>
      <c r="S3" s="75"/>
      <c r="T3" s="76"/>
    </row>
    <row r="4" spans="1:23" s="76" customFormat="1" ht="15" thickBot="1" x14ac:dyDescent="0.25">
      <c r="A4" s="63"/>
      <c r="B4" s="64">
        <v>2</v>
      </c>
      <c r="C4" s="37">
        <v>113033</v>
      </c>
      <c r="D4" s="38" t="s">
        <v>27</v>
      </c>
      <c r="E4" s="66">
        <v>44571</v>
      </c>
      <c r="F4" s="69">
        <v>10</v>
      </c>
      <c r="G4" s="77">
        <v>113.68</v>
      </c>
      <c r="H4" s="67"/>
      <c r="I4" s="69" t="s">
        <v>21</v>
      </c>
      <c r="J4" s="70"/>
      <c r="K4" s="69"/>
      <c r="L4" s="69"/>
      <c r="M4" s="67">
        <v>0.2</v>
      </c>
      <c r="N4" s="71">
        <f t="shared" ref="N4:N8" si="0">(K4-G4)/G4</f>
        <v>-1</v>
      </c>
      <c r="O4" s="67">
        <f t="shared" ref="O4:O5" si="1">((K4-G4)*L4)-M4</f>
        <v>-0.2</v>
      </c>
      <c r="P4" s="72">
        <f t="shared" ref="P4:P8" si="2">J4-E4</f>
        <v>-44571</v>
      </c>
      <c r="Q4" s="78"/>
      <c r="S4" s="75"/>
      <c r="W4" s="79" t="s">
        <v>13</v>
      </c>
    </row>
    <row r="5" spans="1:23" s="76" customFormat="1" ht="15" thickBot="1" x14ac:dyDescent="0.25">
      <c r="A5" s="63"/>
      <c r="B5" s="64">
        <v>3</v>
      </c>
      <c r="C5" s="37">
        <v>110080</v>
      </c>
      <c r="D5" s="38" t="s">
        <v>28</v>
      </c>
      <c r="E5" s="66">
        <v>44571</v>
      </c>
      <c r="F5" s="69">
        <v>10</v>
      </c>
      <c r="G5" s="77">
        <v>114.4</v>
      </c>
      <c r="H5" s="67"/>
      <c r="I5" s="69" t="s">
        <v>21</v>
      </c>
      <c r="J5" s="70">
        <v>44606</v>
      </c>
      <c r="K5" s="76">
        <v>117.45</v>
      </c>
      <c r="L5" s="69">
        <v>10</v>
      </c>
      <c r="M5" s="67">
        <v>0.2</v>
      </c>
      <c r="N5" s="71">
        <f t="shared" si="0"/>
        <v>2.6660839160839136E-2</v>
      </c>
      <c r="O5" s="67">
        <f t="shared" si="1"/>
        <v>30.299999999999972</v>
      </c>
      <c r="P5" s="72">
        <f t="shared" si="2"/>
        <v>35</v>
      </c>
      <c r="Q5" s="78"/>
      <c r="S5" s="75"/>
    </row>
    <row r="6" spans="1:23" s="76" customFormat="1" ht="14.25" customHeight="1" thickBot="1" x14ac:dyDescent="0.25">
      <c r="A6" s="63"/>
      <c r="B6" s="64">
        <v>4</v>
      </c>
      <c r="C6" s="37">
        <v>113044</v>
      </c>
      <c r="D6" s="38" t="s">
        <v>26</v>
      </c>
      <c r="E6" s="66">
        <v>44571</v>
      </c>
      <c r="F6" s="69">
        <v>10</v>
      </c>
      <c r="G6" s="80">
        <v>111.01</v>
      </c>
      <c r="H6" s="67"/>
      <c r="I6" s="69" t="s">
        <v>21</v>
      </c>
      <c r="J6" s="70">
        <v>44600</v>
      </c>
      <c r="K6" s="69">
        <v>113.32</v>
      </c>
      <c r="L6" s="69">
        <v>10</v>
      </c>
      <c r="M6" s="67">
        <v>0.2</v>
      </c>
      <c r="N6" s="71">
        <f t="shared" si="0"/>
        <v>2.0808936131879903E-2</v>
      </c>
      <c r="O6" s="67">
        <f t="shared" ref="O6:O8" si="3">((K6-G6)*L6)-M6</f>
        <v>22.899999999999881</v>
      </c>
      <c r="P6" s="72">
        <f t="shared" si="2"/>
        <v>29</v>
      </c>
      <c r="Q6" s="78"/>
      <c r="S6" s="75"/>
    </row>
    <row r="7" spans="1:23" s="76" customFormat="1" x14ac:dyDescent="0.2">
      <c r="A7" s="63"/>
      <c r="B7" s="64">
        <v>5</v>
      </c>
      <c r="C7" s="65">
        <v>127007</v>
      </c>
      <c r="D7" s="65" t="s">
        <v>34</v>
      </c>
      <c r="E7" s="66">
        <v>44571</v>
      </c>
      <c r="F7" s="69">
        <v>10</v>
      </c>
      <c r="G7" s="77">
        <v>148.06</v>
      </c>
      <c r="H7" s="67"/>
      <c r="I7" s="69" t="s">
        <v>21</v>
      </c>
      <c r="J7" s="70">
        <v>44572</v>
      </c>
      <c r="K7" s="69">
        <v>153.75</v>
      </c>
      <c r="L7" s="69">
        <v>10</v>
      </c>
      <c r="M7" s="67">
        <v>0.2</v>
      </c>
      <c r="N7" s="71">
        <f t="shared" si="0"/>
        <v>3.8430366067810334E-2</v>
      </c>
      <c r="O7" s="67">
        <f t="shared" si="3"/>
        <v>56.699999999999974</v>
      </c>
      <c r="P7" s="72">
        <f t="shared" si="2"/>
        <v>1</v>
      </c>
      <c r="Q7" s="78"/>
      <c r="S7" s="75"/>
      <c r="W7" s="76" t="s">
        <v>14</v>
      </c>
    </row>
    <row r="8" spans="1:23" s="76" customFormat="1" ht="15" thickBot="1" x14ac:dyDescent="0.25">
      <c r="A8" s="63"/>
      <c r="B8" s="64">
        <v>6</v>
      </c>
      <c r="C8" s="65">
        <v>23056</v>
      </c>
      <c r="D8" s="65" t="s">
        <v>35</v>
      </c>
      <c r="E8" s="66">
        <v>44572</v>
      </c>
      <c r="F8" s="69">
        <v>10</v>
      </c>
      <c r="G8" s="77">
        <v>115.011</v>
      </c>
      <c r="H8" s="67"/>
      <c r="I8" s="69" t="s">
        <v>36</v>
      </c>
      <c r="J8" s="70">
        <v>44573</v>
      </c>
      <c r="K8" s="69">
        <v>116.705</v>
      </c>
      <c r="L8" s="69">
        <v>10</v>
      </c>
      <c r="M8" s="67">
        <v>0.2</v>
      </c>
      <c r="N8" s="71">
        <f t="shared" si="0"/>
        <v>1.472902591925992E-2</v>
      </c>
      <c r="O8" s="67">
        <f t="shared" si="3"/>
        <v>16.740000000000027</v>
      </c>
      <c r="P8" s="72">
        <f t="shared" si="2"/>
        <v>1</v>
      </c>
      <c r="Q8" s="78"/>
      <c r="S8" s="75"/>
    </row>
    <row r="9" spans="1:23" ht="15" thickBot="1" x14ac:dyDescent="0.25">
      <c r="B9" s="5"/>
      <c r="C9" s="35"/>
      <c r="D9" s="35"/>
      <c r="E9" s="6"/>
      <c r="F9" s="16"/>
      <c r="G9" s="22"/>
      <c r="H9" s="16"/>
      <c r="I9" s="16"/>
      <c r="J9" s="12"/>
      <c r="K9" s="12"/>
      <c r="L9" s="28"/>
      <c r="M9" s="12"/>
      <c r="N9" s="52"/>
      <c r="O9" s="53"/>
      <c r="P9" s="53"/>
      <c r="Q9" s="7"/>
      <c r="S9" s="27"/>
    </row>
    <row r="10" spans="1:23" ht="15" thickBot="1" x14ac:dyDescent="0.25">
      <c r="B10" s="8"/>
      <c r="C10" s="36"/>
      <c r="D10" s="36"/>
      <c r="E10" s="9" t="s">
        <v>0</v>
      </c>
      <c r="F10" s="17"/>
      <c r="G10" s="23"/>
      <c r="H10" s="17">
        <f>SUM(H3:H8)</f>
        <v>0</v>
      </c>
      <c r="I10" s="17"/>
      <c r="J10" s="13"/>
      <c r="K10" s="57"/>
      <c r="L10" s="45"/>
      <c r="M10" s="26">
        <f>SUM(M3:M9)</f>
        <v>1.2</v>
      </c>
      <c r="N10" s="52" t="e">
        <f>(O10)/#REF!</f>
        <v>#REF!</v>
      </c>
      <c r="O10" s="54">
        <f>SUM(O3:O8)</f>
        <v>147.75999999999988</v>
      </c>
      <c r="P10" s="55"/>
      <c r="Q10" s="10"/>
      <c r="S10" s="25"/>
    </row>
    <row r="13" spans="1:23" ht="18.75" x14ac:dyDescent="0.35">
      <c r="C13" s="31"/>
    </row>
    <row r="14" spans="1:23" ht="15" thickBot="1" x14ac:dyDescent="0.25"/>
    <row r="15" spans="1:23" ht="15.75" thickBot="1" x14ac:dyDescent="0.3">
      <c r="C15" s="37"/>
      <c r="D15" s="38"/>
      <c r="E15" s="29"/>
      <c r="F15" s="38"/>
    </row>
    <row r="18" spans="3:14" ht="18.75" x14ac:dyDescent="0.35">
      <c r="C18" s="47"/>
    </row>
    <row r="19" spans="3:14" x14ac:dyDescent="0.2">
      <c r="N19" s="56" t="s">
        <v>42</v>
      </c>
    </row>
    <row r="29" spans="3:14" ht="18.75" x14ac:dyDescent="0.35">
      <c r="C29" s="31"/>
    </row>
  </sheetData>
  <sortState xmlns:xlrd2="http://schemas.microsoft.com/office/spreadsheetml/2017/richdata2" ref="B3:Q8">
    <sortCondition ref="B3:B8"/>
  </sortState>
  <mergeCells count="8">
    <mergeCell ref="S1:S2"/>
    <mergeCell ref="A1:A2"/>
    <mergeCell ref="Q1:Q2"/>
    <mergeCell ref="B1:B2"/>
    <mergeCell ref="C1:C2"/>
    <mergeCell ref="D1:D2"/>
    <mergeCell ref="J1:M1"/>
    <mergeCell ref="E1:I1"/>
  </mergeCells>
  <phoneticPr fontId="5" type="noConversion"/>
  <conditionalFormatting sqref="N3:O8 N9:N10">
    <cfRule type="cellIs" dxfId="3" priority="5" operator="greaterThan">
      <formula>0</formula>
    </cfRule>
    <cfRule type="cellIs" dxfId="2" priority="6" operator="lessThan">
      <formula>0</formula>
    </cfRule>
  </conditionalFormatting>
  <dataValidations count="1">
    <dataValidation type="list" allowBlank="1" showInputMessage="1" showErrorMessage="1" sqref="I3:I8" xr:uid="{DCE927E3-C8F5-4EBD-B4AD-D48AD216AA54}">
      <formula1>"清,买,中"</formula1>
    </dataValidation>
  </dataValidations>
  <hyperlinks>
    <hyperlink ref="C5" r:id="rId1" display="https://www.jisilu.cn/data/convert_bond_detail/110080" xr:uid="{733FD4C5-2962-4946-AABA-7414E460EC0D}"/>
    <hyperlink ref="C4" r:id="rId2" display="https://www.jisilu.cn/data/convert_bond_detail/113033" xr:uid="{5E84D123-069C-4164-A663-8ECFEE06E0FC}"/>
    <hyperlink ref="C6" r:id="rId3" display="https://www.jisilu.cn/data/convert_bond_detail/113044" xr:uid="{378A343D-C9B1-4475-B260-3ECF2856F3A1}"/>
  </hyperlinks>
  <pageMargins left="0.7" right="0.7" top="0.75" bottom="0.75" header="0.3" footer="0.3"/>
  <pageSetup paperSize="9" orientation="portrait" horizontalDpi="4294967294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D3:D4"/>
  <sheetViews>
    <sheetView workbookViewId="0">
      <selection activeCell="G11" sqref="G11"/>
    </sheetView>
  </sheetViews>
  <sheetFormatPr defaultRowHeight="14.25" x14ac:dyDescent="0.2"/>
  <cols>
    <col min="4" max="4" width="14.25" bestFit="1" customWidth="1"/>
  </cols>
  <sheetData>
    <row r="3" spans="4:4" x14ac:dyDescent="0.2">
      <c r="D3" t="s">
        <v>18</v>
      </c>
    </row>
    <row r="4" spans="4:4" x14ac:dyDescent="0.2">
      <c r="D4" t="s">
        <v>19</v>
      </c>
    </row>
  </sheetData>
  <phoneticPr fontId="5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3期 </vt:lpstr>
      <vt:lpstr>2期</vt:lpstr>
      <vt:lpstr>1期</vt:lpstr>
      <vt:lpstr>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2022-02-28T11:33:06Z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