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9BF44E62-8ED0-4735-95C3-F47B4B2261E2}" xr6:coauthVersionLast="47" xr6:coauthVersionMax="47" xr10:uidLastSave="{00000000-0000-0000-0000-000000000000}"/>
  <bookViews>
    <workbookView xWindow="5655" yWindow="780" windowWidth="18345" windowHeight="13845" xr2:uid="{D298135B-E4C0-45E9-BB28-1F0B05CAE31B}"/>
  </bookViews>
  <sheets>
    <sheet name="收益weekly" sheetId="6" r:id="rId1"/>
    <sheet name="CB低价-每周一支定投" sheetId="2" r:id="rId2"/>
    <sheet name="方案" sheetId="3" r:id="rId3"/>
    <sheet name="Sheet2" sheetId="5" r:id="rId4"/>
    <sheet name="s" sheetId="1" r:id="rId5"/>
  </sheets>
  <definedNames>
    <definedName name="_xlnm._FilterDatabase" localSheetId="1" hidden="1">'CB低价-每周一支定投'!$A$2:$W$224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9" i="2" l="1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189" i="2"/>
  <c r="O187" i="2"/>
  <c r="O188" i="2"/>
  <c r="N187" i="2"/>
  <c r="N188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L210" i="2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M32" i="2" l="1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210" i="2" l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210" i="2" l="1"/>
  <c r="M210" i="2"/>
  <c r="E17" i="1"/>
  <c r="C17" i="1"/>
  <c r="P161" i="2" l="1"/>
  <c r="P162" i="2"/>
  <c r="P164" i="2"/>
  <c r="P165" i="2"/>
  <c r="P173" i="2"/>
  <c r="P166" i="2"/>
  <c r="P174" i="2"/>
  <c r="P177" i="2"/>
  <c r="P170" i="2"/>
  <c r="P179" i="2"/>
  <c r="P180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N210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<sst xmlns="http://schemas.openxmlformats.org/spreadsheetml/2006/main" count="500" uniqueCount="186">
  <si>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</si>
  <si>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</si>
  <si>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</si>
  <si>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</si>
  <si>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</si>
  <si>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</si>
  <si>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</si>
  <si>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</si>
  <si>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</si>
  <si>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</si>
  <si>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</si>
  <si>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</si>
  <si>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</si>
  <si>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</si>
  <si>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</si>
  <si>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</si>
  <si>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</si>
  <si>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</si>
  <si>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</si>
  <si>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</si>
  <si>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</si>
  <si>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</si>
  <si>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</si>
  <si>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</si>
  <si>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</si>
  <si>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</si>
  <si>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</si>
  <si>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</si>
  <si>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</si>
  <si>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</si>
  <si>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</si>
  <si>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</si>
  <si>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6" type="noConversion"/>
  </si>
  <si>
    <t>道恩转债</t>
    <phoneticPr fontId="6" type="noConversion"/>
  </si>
  <si>
    <t>到期收益</t>
    <phoneticPr fontId="6" type="noConversion"/>
  </si>
  <si>
    <t>买入</t>
    <phoneticPr fontId="6" type="noConversion"/>
  </si>
  <si>
    <t>描述</t>
    <phoneticPr fontId="6" type="noConversion"/>
  </si>
  <si>
    <t>序列</t>
    <phoneticPr fontId="6" type="noConversion"/>
  </si>
  <si>
    <t>家悦转债</t>
    <phoneticPr fontId="6" type="noConversion"/>
  </si>
  <si>
    <t>宁建转债</t>
  </si>
  <si>
    <t>交建转债</t>
    <phoneticPr fontId="6" type="noConversion"/>
  </si>
  <si>
    <t>岭南转债</t>
    <phoneticPr fontId="6" type="noConversion"/>
  </si>
  <si>
    <t>海印转债</t>
  </si>
  <si>
    <t>迪森转债</t>
  </si>
  <si>
    <t>ctrl+;     insert date</t>
  </si>
  <si>
    <t>mom</t>
    <phoneticPr fontId="6" type="noConversion"/>
  </si>
  <si>
    <t>吉视转债</t>
  </si>
  <si>
    <t>建工转债</t>
    <phoneticPr fontId="6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</si>
  <si>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6" type="noConversion"/>
  </si>
  <si>
    <t>华体转债</t>
    <phoneticPr fontId="6" type="noConversion"/>
  </si>
  <si>
    <t>长久转债</t>
    <phoneticPr fontId="6" type="noConversion"/>
  </si>
  <si>
    <t>柳药转债</t>
    <phoneticPr fontId="6" type="noConversion"/>
  </si>
  <si>
    <t>搜特转债</t>
    <phoneticPr fontId="6" type="noConversion"/>
  </si>
  <si>
    <t>天创转债</t>
    <phoneticPr fontId="6" type="noConversion"/>
  </si>
  <si>
    <t>128127 </t>
  </si>
  <si>
    <t>日期</t>
    <phoneticPr fontId="6" type="noConversion"/>
  </si>
  <si>
    <t>收益率</t>
    <phoneticPr fontId="6" type="noConversion"/>
  </si>
  <si>
    <t>收益额</t>
    <phoneticPr fontId="6" type="noConversion"/>
  </si>
  <si>
    <t>花王转债</t>
    <phoneticPr fontId="6" type="noConversion"/>
  </si>
  <si>
    <t>闻泰转债</t>
    <phoneticPr fontId="6" type="noConversion"/>
  </si>
  <si>
    <t>中</t>
    <phoneticPr fontId="6" type="noConversion"/>
  </si>
  <si>
    <t>城地转债</t>
    <phoneticPr fontId="6" type="noConversion"/>
  </si>
  <si>
    <t>110052 </t>
  </si>
  <si>
    <t>贵广转债</t>
    <phoneticPr fontId="6" type="noConversion"/>
  </si>
  <si>
    <t>鲁泰转债</t>
  </si>
  <si>
    <t>雪榕转债</t>
    <phoneticPr fontId="6" type="noConversion"/>
  </si>
  <si>
    <t>买</t>
    <phoneticPr fontId="6" type="noConversion"/>
  </si>
  <si>
    <t>清</t>
    <phoneticPr fontId="6" type="noConversion"/>
  </si>
  <si>
    <t>价格都高了，低于100的只有5支，越来越不好选择了</t>
    <phoneticPr fontId="6" type="noConversion"/>
  </si>
  <si>
    <t>起步转债</t>
  </si>
  <si>
    <t>全筑转债</t>
    <phoneticPr fontId="6" type="noConversion"/>
  </si>
  <si>
    <t>文科转债</t>
    <phoneticPr fontId="6" type="noConversion"/>
  </si>
  <si>
    <t>湖广转债</t>
  </si>
  <si>
    <t>亚药转债</t>
    <phoneticPr fontId="6" type="noConversion"/>
  </si>
  <si>
    <t>广汇转债</t>
    <phoneticPr fontId="6" type="noConversion"/>
  </si>
  <si>
    <t>帝欧转债</t>
    <phoneticPr fontId="6" type="noConversion"/>
  </si>
  <si>
    <t>债价格偏高了，低于100的5支。</t>
    <phoneticPr fontId="6" type="noConversion"/>
  </si>
  <si>
    <t>债价格偏高了，低于100的3支。</t>
    <phoneticPr fontId="6" type="noConversion"/>
  </si>
  <si>
    <t>清</t>
  </si>
  <si>
    <t>侨银转债</t>
  </si>
  <si>
    <t>买</t>
  </si>
  <si>
    <t>搜特转债</t>
  </si>
  <si>
    <t>金轮转债</t>
    <phoneticPr fontId="6" type="noConversion"/>
  </si>
  <si>
    <t>追高大量买3支，亏的严重</t>
    <phoneticPr fontId="6" type="noConversion"/>
  </si>
  <si>
    <t>龙净转债</t>
    <phoneticPr fontId="6" type="noConversion"/>
  </si>
  <si>
    <t>利群转债</t>
    <phoneticPr fontId="6" type="noConversion"/>
  </si>
  <si>
    <t>国城转债</t>
    <phoneticPr fontId="6" type="noConversion"/>
  </si>
  <si>
    <t>正邦转债</t>
    <phoneticPr fontId="6" type="noConversion"/>
  </si>
  <si>
    <t>塞力转债</t>
    <phoneticPr fontId="6" type="noConversion"/>
  </si>
  <si>
    <t>大盘大跌</t>
    <phoneticPr fontId="6" type="noConversion"/>
  </si>
  <si>
    <t>瑞达转债</t>
    <phoneticPr fontId="6" type="noConversion"/>
  </si>
  <si>
    <t>盈峰转债</t>
    <phoneticPr fontId="6" type="noConversion"/>
  </si>
  <si>
    <t>卖</t>
  </si>
  <si>
    <t>吉视转债</t>
    <phoneticPr fontId="6" type="noConversion"/>
  </si>
  <si>
    <t>科伦发债</t>
    <phoneticPr fontId="6" type="noConversion"/>
  </si>
  <si>
    <t>中</t>
  </si>
  <si>
    <t>科华转债</t>
    <phoneticPr fontId="6" type="noConversion"/>
  </si>
  <si>
    <t>中银转债</t>
    <phoneticPr fontId="6" type="noConversion"/>
  </si>
  <si>
    <t>强力转债</t>
    <phoneticPr fontId="6" type="noConversion"/>
  </si>
  <si>
    <t>长集转债</t>
    <phoneticPr fontId="6" type="noConversion"/>
  </si>
  <si>
    <t>国投转债</t>
    <phoneticPr fontId="6" type="noConversion"/>
  </si>
  <si>
    <t>正裕转债</t>
    <phoneticPr fontId="6" type="noConversion"/>
  </si>
  <si>
    <t>未来转债</t>
    <phoneticPr fontId="6" type="noConversion"/>
  </si>
  <si>
    <t>起步转债</t>
    <phoneticPr fontId="6" type="noConversion"/>
  </si>
  <si>
    <t>多伦转债</t>
    <phoneticPr fontId="6" type="noConversion"/>
  </si>
  <si>
    <t>侨银转债</t>
    <phoneticPr fontId="6" type="noConversion"/>
  </si>
  <si>
    <t>思创转债</t>
    <phoneticPr fontId="6" type="noConversion"/>
  </si>
  <si>
    <t>晨丰转债</t>
    <phoneticPr fontId="6" type="noConversion"/>
  </si>
  <si>
    <t>首华转债</t>
    <phoneticPr fontId="6" type="noConversion"/>
  </si>
  <si>
    <t>北港转债</t>
    <phoneticPr fontId="6" type="noConversion"/>
  </si>
  <si>
    <t>蓝帆转债</t>
    <phoneticPr fontId="6" type="noConversion"/>
  </si>
  <si>
    <t>铁汉转债</t>
    <phoneticPr fontId="6" type="noConversion"/>
  </si>
  <si>
    <t>卖</t>
    <phoneticPr fontId="6" type="noConversion"/>
  </si>
  <si>
    <t>大盘转好迹象</t>
    <phoneticPr fontId="6" type="noConversion"/>
  </si>
  <si>
    <t>追高6手，出了1手，没T成功</t>
    <phoneticPr fontId="6" type="noConversion"/>
  </si>
  <si>
    <t>海印转债</t>
    <phoneticPr fontId="6" type="noConversion"/>
  </si>
  <si>
    <t>正股再次涨停，追买后，回落。看明天开盘机会</t>
    <phoneticPr fontId="6" type="noConversion"/>
  </si>
  <si>
    <t>上市首日</t>
    <phoneticPr fontId="6" type="noConversion"/>
  </si>
  <si>
    <t>继续下跌，补仓</t>
    <phoneticPr fontId="6" type="noConversion"/>
  </si>
  <si>
    <t>维尔转债</t>
    <phoneticPr fontId="6" type="noConversion"/>
  </si>
  <si>
    <t>建仓</t>
    <phoneticPr fontId="6" type="noConversion"/>
  </si>
  <si>
    <t>■小盘低价格债：</t>
  </si>
  <si>
    <t>全筑转债101元，正川转债104元，晨丰转债104元，众兴转债106元，翔鹭转债106元，华阳转债106元，威派转债107元，华源转债107元，瀛通转债108元，正丹转债109元。</t>
    <phoneticPr fontId="6" type="noConversion"/>
  </si>
  <si>
    <t>正股3连板</t>
    <phoneticPr fontId="6" type="noConversion"/>
  </si>
  <si>
    <t>越买越跌</t>
    <phoneticPr fontId="6" type="noConversion"/>
  </si>
  <si>
    <t>全筑转债101元，正川转债104元，晨丰转债105元，众兴转债106元，翔鹭转债106元，威派转债107元，瀛通转债108元，华阳转债108元，华源转债109元，正丹转债109元。</t>
  </si>
  <si>
    <t>正股3连板后，脉冲到6个点，后续一路下行-6.</t>
    <phoneticPr fontId="6" type="noConversion"/>
  </si>
  <si>
    <t>连加2手，不该啊</t>
    <phoneticPr fontId="6" type="noConversion"/>
  </si>
  <si>
    <t>110，强赎</t>
    <phoneticPr fontId="6" type="noConversion"/>
  </si>
  <si>
    <t>全筑转债102元，正川转债105元，晨丰转债105元，众兴转债106元，翔鹭转债106元，威派转债107元，华阳转债108元，瀛通转债108元，华源转债108元，威唐转债109元。</t>
  </si>
  <si>
    <t>科伦转债</t>
    <phoneticPr fontId="6" type="noConversion"/>
  </si>
  <si>
    <t>众兴转债</t>
    <phoneticPr fontId="6" type="noConversion"/>
  </si>
  <si>
    <t>抽风上涨</t>
    <phoneticPr fontId="6" type="noConversion"/>
  </si>
  <si>
    <t>随花王，脉冲。</t>
    <phoneticPr fontId="6" type="noConversion"/>
  </si>
  <si>
    <t>数量</t>
    <phoneticPr fontId="6" type="noConversion"/>
  </si>
  <si>
    <t>全筑转债103元，正川转债105元，晨丰转债106元，众兴转债107元，翔鹭转债107元，华源转债108元，威派转债108元，华阳转债109元，瀛通转债109元，正丹转债110元</t>
    <phoneticPr fontId="6" type="noConversion"/>
  </si>
  <si>
    <t>3146点</t>
    <phoneticPr fontId="6" type="noConversion"/>
  </si>
  <si>
    <t>瑞丰转债</t>
    <phoneticPr fontId="6" type="noConversion"/>
  </si>
  <si>
    <t>威派转债</t>
    <phoneticPr fontId="6" type="noConversion"/>
  </si>
  <si>
    <t>今天沪指大跌2.41.深-3.34%</t>
    <phoneticPr fontId="6" type="noConversion"/>
  </si>
  <si>
    <t>全筑转债103元，众兴转债106元，正川转债106元，威派转债107元，晨丰转债107元，华阳转债107元，翔鹭转债107元，瀛通转债109元，华源转债109元，博世转债110元。</t>
    <phoneticPr fontId="6" type="noConversion"/>
  </si>
  <si>
    <t>瀛通转债109元，</t>
  </si>
  <si>
    <t>鸿达转债</t>
    <phoneticPr fontId="6" type="noConversion"/>
  </si>
  <si>
    <t>天路转债</t>
  </si>
  <si>
    <t>维格转债</t>
    <phoneticPr fontId="6" type="noConversion"/>
  </si>
  <si>
    <t>翔鹭转债</t>
    <phoneticPr fontId="6" type="noConversion"/>
  </si>
  <si>
    <t>建仓,这周净入3手。</t>
    <phoneticPr fontId="6" type="noConversion"/>
  </si>
  <si>
    <t>这周5手</t>
    <phoneticPr fontId="6" type="noConversion"/>
  </si>
  <si>
    <t>全筑104，众兴107，晨丰107，正川107，华阳108，翔鹭108，威派109，瀛通109，华源110，博世111。</t>
  </si>
  <si>
    <t>华阳转债</t>
  </si>
  <si>
    <t>博世转债</t>
  </si>
  <si>
    <t>本周次入4手</t>
    <phoneticPr fontId="6" type="noConversion"/>
  </si>
  <si>
    <r>
      <t>好客转债</t>
    </r>
    <r>
      <rPr>
        <u/>
        <sz val="11"/>
        <color theme="10"/>
        <rFont val="等线"/>
        <family val="3"/>
        <charset val="134"/>
        <scheme val="minor"/>
      </rPr>
      <t>!</t>
    </r>
  </si>
  <si>
    <t>蒙娜转债</t>
    <phoneticPr fontId="6" type="noConversion"/>
  </si>
  <si>
    <t>烽火转债</t>
    <phoneticPr fontId="6" type="noConversion"/>
  </si>
  <si>
    <t>沪3305</t>
    <phoneticPr fontId="6" type="noConversion"/>
  </si>
  <si>
    <t>大涨之后，大跌。再次建仓</t>
    <phoneticPr fontId="6" type="noConversion"/>
  </si>
  <si>
    <t>本周净入3手，成交量再上万亿</t>
    <phoneticPr fontId="6" type="noConversion"/>
  </si>
  <si>
    <t>3316点，大盘强势，万亿</t>
    <phoneticPr fontId="6" type="noConversion"/>
  </si>
  <si>
    <t>华正转债</t>
  </si>
  <si>
    <t>可转债规则修改。提高门槛，20%涨跌幅限制，杀溢价</t>
    <phoneticPr fontId="6" type="noConversion"/>
  </si>
  <si>
    <t>做T。入局新能源。大涨13%</t>
    <phoneticPr fontId="6" type="noConversion"/>
  </si>
  <si>
    <t>拓斯转债</t>
    <phoneticPr fontId="6" type="noConversion"/>
  </si>
  <si>
    <t>金田转债</t>
    <phoneticPr fontId="6" type="noConversion"/>
  </si>
  <si>
    <t>本周净入70张。</t>
    <phoneticPr fontId="6" type="noConversion"/>
  </si>
  <si>
    <t>本周净入10张</t>
    <phoneticPr fontId="6" type="noConversion"/>
  </si>
  <si>
    <t>3387.64点。7支亏损</t>
    <phoneticPr fontId="6" type="noConversion"/>
  </si>
  <si>
    <t>绿茵转债</t>
    <phoneticPr fontId="6" type="noConversion"/>
  </si>
  <si>
    <t>财通转债</t>
    <phoneticPr fontId="6" type="noConversion"/>
  </si>
  <si>
    <t>大秦转债</t>
    <phoneticPr fontId="6" type="noConversion"/>
  </si>
  <si>
    <t>本周净入50张</t>
    <phoneticPr fontId="6" type="noConversion"/>
  </si>
  <si>
    <t>3356.08点。10支亏损</t>
    <phoneticPr fontId="6" type="noConversion"/>
  </si>
  <si>
    <t>科达转债</t>
    <phoneticPr fontId="6" type="noConversion"/>
  </si>
  <si>
    <t>正川转债</t>
    <phoneticPr fontId="6" type="noConversion"/>
  </si>
  <si>
    <t>建</t>
    <phoneticPr fontId="6" type="noConversion"/>
  </si>
  <si>
    <t>博杰转债</t>
    <phoneticPr fontId="6" type="noConversion"/>
  </si>
  <si>
    <t>下修预期，T的利润太小，未出。</t>
    <phoneticPr fontId="6" type="noConversion"/>
  </si>
  <si>
    <t>3228.06点，大盘跌的厉害。</t>
    <phoneticPr fontId="6" type="noConversion"/>
  </si>
  <si>
    <t>本周净入80张,大盘跌的趋势</t>
    <phoneticPr fontId="6" type="noConversion"/>
  </si>
  <si>
    <t>本周净入10张。</t>
    <phoneticPr fontId="6" type="noConversion"/>
  </si>
  <si>
    <t>敖东转债</t>
    <phoneticPr fontId="6" type="noConversion"/>
  </si>
  <si>
    <t>3277点。1360张。</t>
    <phoneticPr fontId="6" type="noConversion"/>
  </si>
  <si>
    <t>建.本周20张</t>
    <phoneticPr fontId="6" type="noConversion"/>
  </si>
  <si>
    <t xml:space="preserve"> </t>
    <phoneticPr fontId="6" type="noConversion"/>
  </si>
  <si>
    <t>本周净入40张</t>
    <phoneticPr fontId="6" type="noConversion"/>
  </si>
  <si>
    <t>3236点。1400张。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</si>
</sst>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sz val="13"/>
      <color rgb="FF888888"/>
      <name val="Microsoft YaHei UI"/>
      <family val="2"/>
      <charset val="134"/>
    </font>
    <font>
      <sz val="13"/>
      <color rgb="FF222222"/>
      <name val="Microsoft YaHei UI"/>
      <family val="2"/>
      <charset val="134"/>
    </font>
    <font>
      <sz val="10"/>
      <color theme="1"/>
      <name val="Arial"/>
      <family val="2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3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5" fillId="6" borderId="0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0" fontId="11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7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7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7" fillId="12" borderId="0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0" borderId="0" xfId="0" applyFont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7" fillId="1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9" borderId="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 applyProtection="1">
      <alignment horizontal="center"/>
      <protection locked="0"/>
    </xf>
    <xf numFmtId="0" fontId="12" fillId="9" borderId="0" xfId="0" applyFont="1" applyFill="1" applyBorder="1" applyAlignment="1" applyProtection="1">
      <alignment horizontal="center"/>
      <protection locked="0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 applyProtection="1">
      <alignment horizontal="center"/>
      <protection locked="0"/>
    </xf>
    <xf numFmtId="14" fontId="13" fillId="9" borderId="1" xfId="0" applyNumberFormat="1" applyFont="1" applyFill="1" applyBorder="1" applyAlignment="1">
      <alignment horizontal="center"/>
    </xf>
    <xf numFmtId="0" fontId="14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right"/>
    </xf>
    <xf numFmtId="0" fontId="13" fillId="9" borderId="1" xfId="0" applyFont="1" applyFill="1" applyBorder="1" applyAlignment="1" applyProtection="1">
      <alignment horizontal="center"/>
      <protection locked="0"/>
    </xf>
    <xf numFmtId="10" fontId="13" fillId="9" borderId="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5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/>
    <xf numFmtId="0" fontId="8" fillId="11" borderId="0" xfId="0" applyFont="1" applyFill="1" applyBorder="1"/>
    <xf numFmtId="0" fontId="8" fillId="9" borderId="0" xfId="0" applyFont="1" applyFill="1" applyBorder="1"/>
    <xf numFmtId="0" fontId="0" fillId="9" borderId="0" xfId="0" applyFill="1" applyBorder="1" applyAlignment="1">
      <alignment horizontal="right" vertical="center"/>
    </xf>
    <xf numFmtId="0" fontId="0" fillId="4" borderId="1" xfId="0" applyFill="1" applyBorder="1" applyAlignment="1"/>
    <xf numFmtId="0" fontId="5" fillId="4" borderId="1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10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7" fillId="14" borderId="0" xfId="0" applyFont="1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left"/>
    </xf>
    <xf numFmtId="10" fontId="0" fillId="0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9" borderId="1" xfId="0" applyFont="1" applyFill="1" applyBorder="1"/>
    <xf numFmtId="0" fontId="0" fillId="0" borderId="10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0" fillId="13" borderId="10" xfId="0" applyFill="1" applyBorder="1" applyAlignment="1">
      <alignment horizontal="left"/>
    </xf>
    <xf numFmtId="0" fontId="12" fillId="9" borderId="10" xfId="0" applyFont="1" applyFill="1" applyBorder="1" applyAlignment="1">
      <alignment horizontal="left"/>
    </xf>
    <xf numFmtId="0" fontId="0" fillId="14" borderId="10" xfId="0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14" borderId="0" xfId="0" applyFill="1" applyBorder="1" applyAlignment="1">
      <alignment horizontal="right"/>
    </xf>
    <xf numFmtId="0" fontId="8" fillId="9" borderId="1" xfId="0" applyFont="1" applyFill="1" applyBorder="1" applyAlignment="1">
      <alignment horizontal="right" vertical="center"/>
    </xf>
    <xf numFmtId="0" fontId="8" fillId="7" borderId="14" xfId="0" applyFont="1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16" fillId="0" borderId="0" xfId="0" applyFont="1"/>
    <xf numFmtId="0" fontId="0" fillId="15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3" fillId="3" borderId="0" xfId="0" applyFont="1" applyFill="1" applyBorder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17" fillId="0" borderId="15" xfId="0" applyFont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0" fillId="12" borderId="5" xfId="0" applyFill="1" applyBorder="1" applyAlignment="1">
      <alignment horizontal="center"/>
    </xf>
    <xf numFmtId="0" fontId="0" fillId="12" borderId="9" xfId="0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10" fillId="12" borderId="1" xfId="0" applyFont="1" applyFill="1" applyBorder="1"/>
    <xf numFmtId="0" fontId="0" fillId="16" borderId="9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right"/>
      <protection locked="0"/>
    </xf>
    <xf numFmtId="0" fontId="0" fillId="12" borderId="13" xfId="0" applyFill="1" applyBorder="1" applyAlignment="1" applyProtection="1">
      <alignment horizontal="left"/>
      <protection locked="0"/>
    </xf>
    <xf numFmtId="0" fontId="0" fillId="12" borderId="0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0" fontId="0" fillId="19" borderId="9" xfId="0" applyFill="1" applyBorder="1" applyAlignment="1" applyProtection="1">
      <alignment horizontal="center"/>
      <protection locked="0"/>
    </xf>
    <xf numFmtId="0" fontId="0" fillId="20" borderId="9" xfId="0" applyFill="1" applyBorder="1" applyAlignment="1" applyProtection="1">
      <alignment horizontal="center"/>
      <protection locked="0"/>
    </xf>
    <xf numFmtId="4" fontId="0" fillId="0" borderId="0" xfId="0" applyNumberFormat="1" applyAlignment="1">
      <alignment horizontal="left"/>
    </xf>
    <xf numFmtId="0" fontId="0" fillId="21" borderId="9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13" borderId="9" xfId="0" applyFill="1" applyBorder="1" applyAlignment="1" applyProtection="1">
      <alignment horizontal="center"/>
      <protection locked="0"/>
    </xf>
    <xf numFmtId="14" fontId="0" fillId="13" borderId="1" xfId="0" applyNumberFormat="1" applyFill="1" applyBorder="1" applyAlignment="1" applyProtection="1">
      <alignment horizontal="center"/>
      <protection locked="0"/>
    </xf>
    <xf numFmtId="0" fontId="19" fillId="4" borderId="0" xfId="0" applyFont="1" applyFill="1" applyBorder="1" applyAlignment="1">
      <alignment horizontal="center"/>
    </xf>
    <xf numFmtId="0" fontId="0" fillId="22" borderId="9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</c:numCache>
            </c:numRef>
          </c:cat>
          <c:val>
            <c:numRef>
              <c:f>收益weekly!$B$2:$B$52</c:f>
              <c:numCache>
                <c:formatCode>General</c:formatCode>
                <c:ptCount val="51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  <c:pt idx="27">
                  <c:v>11533.51</c:v>
                </c:pt>
                <c:pt idx="28">
                  <c:v>9329</c:v>
                </c:pt>
                <c:pt idx="29">
                  <c:v>11710.43</c:v>
                </c:pt>
                <c:pt idx="30">
                  <c:v>13004.16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收益weekly!$A$2:$A$52</c:f>
              <c:numCache>
                <c:formatCode>m/d/yyyy</c:formatCode>
                <c:ptCount val="51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  <c:pt idx="27">
                  <c:v>44750</c:v>
                </c:pt>
                <c:pt idx="28">
                  <c:v>44757</c:v>
                </c:pt>
                <c:pt idx="29">
                  <c:v>44768</c:v>
                </c:pt>
                <c:pt idx="30">
                  <c:v>44781</c:v>
                </c:pt>
              </c:numCache>
            </c:numRef>
          </c:cat>
          <c:val>
            <c:numRef>
              <c:f>收益weekly!$C$2:$C$52</c:f>
              <c:numCache>
                <c:formatCode>0.00%</c:formatCode>
                <c:ptCount val="51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  <c:pt idx="27">
                  <c:v>8.5300000000000001E-2</c:v>
                </c:pt>
                <c:pt idx="28">
                  <c:v>6.5699999999999995E-2</c:v>
                </c:pt>
                <c:pt idx="29">
                  <c:v>7.8799999999999995E-2</c:v>
                </c:pt>
                <c:pt idx="30">
                  <c:v>8.4900000000000003E-2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11</xdr:row>
      <xdr:rowOff>133350</xdr:rowOff>
    </xdr:from>
    <xdr:to>
      <xdr:col>4</xdr:col>
      <xdr:colOff>7591425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76200</xdr:rowOff>
    </xdr:from>
    <xdr:to>
      <xdr:col>7</xdr:col>
      <xdr:colOff>485195</xdr:colOff>
      <xdr:row>17</xdr:row>
      <xdr:rowOff>123363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4638095" cy="3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0</xdr:row>
      <xdr:rowOff>152400</xdr:rowOff>
    </xdr:from>
    <xdr:to>
      <xdr:col>16</xdr:col>
      <xdr:colOff>418024</xdr:colOff>
      <xdr:row>14</xdr:row>
      <xdr:rowOff>56781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9FBE3C-5762-0988-170D-D168158A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152400"/>
          <a:ext cx="8609524" cy="2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20</xdr:row>
      <xdr:rowOff>57150</xdr:rowOff>
    </xdr:from>
    <xdr:to>
      <xdr:col>6</xdr:col>
      <xdr:colOff>209137</xdr:colOff>
      <xdr:row>33</xdr:row>
      <xdr:rowOff>180637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15492B0-06B8-479D-BE40-B26426223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" y="4362450"/>
          <a:ext cx="3304762" cy="2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hyperlink" Target="https://www.jisilu.cn/data/convert_bond_detail/128132" TargetMode="External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ninwin.cn/index.php?m=cb&amp;c=detail&amp;a=detail&amp;id=329" TargetMode="External"/><Relationship Id="rId2" Type="http://schemas.openxmlformats.org/officeDocument/2006/relationships/hyperlink" Target="https://www.jisilu.cn/data/convert_bond_detail/128132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5" Type="http://schemas.openxmlformats.org/officeDocument/2006/relationships/hyperlink" Target="https://www.jisilu.cn/data/convert_bond_detail/113589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hyperlink" Target="https://www.jisilu.cn/data/convert_bond_detail/113589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47"/>
  <sheetViews>
    <sheetView tabSelected="1" workbookViewId="0">
      <selection activeCell="D38" sqref="D38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55</v>
      </c>
      <c r="B1" t="s">
        <v>57</v>
      </c>
      <c r="C1" t="s">
        <v>56</v>
      </c>
    </row>
    <row r="2" spans="1:4" ht="15" thickBot="1" x14ac:dyDescent="0.25">
      <c r="A2" s="29">
        <v>44400</v>
      </c>
      <c r="B2" s="19">
        <v>475.78</v>
      </c>
      <c r="C2" s="30">
        <v>2.8400000000000002E-2</v>
      </c>
    </row>
    <row r="3" spans="1:4" ht="15" thickBot="1" x14ac:dyDescent="0.25">
      <c r="A3" s="29">
        <v>44409</v>
      </c>
      <c r="B3" s="19">
        <v>379.53</v>
      </c>
      <c r="C3" s="30">
        <v>2.1399999999999999E-2</v>
      </c>
    </row>
    <row r="4" spans="1:4" ht="15" thickBot="1" x14ac:dyDescent="0.25">
      <c r="A4" s="29">
        <v>44416</v>
      </c>
      <c r="B4" s="19">
        <v>738.74</v>
      </c>
      <c r="C4" s="30">
        <v>4.1700000000000001E-2</v>
      </c>
    </row>
    <row r="5" spans="1:4" ht="15" thickBot="1" x14ac:dyDescent="0.25">
      <c r="A5" s="29">
        <v>44435</v>
      </c>
      <c r="B5" s="19">
        <v>1475.4</v>
      </c>
      <c r="C5" s="30">
        <v>6.8500000000000005E-2</v>
      </c>
    </row>
    <row r="6" spans="1:4" x14ac:dyDescent="0.2">
      <c r="A6" s="29">
        <v>44448</v>
      </c>
      <c r="B6" s="48">
        <v>2086.1</v>
      </c>
      <c r="C6" s="30">
        <v>9.2299999999999993E-2</v>
      </c>
    </row>
    <row r="7" spans="1:4" x14ac:dyDescent="0.2">
      <c r="A7" s="29">
        <v>44457</v>
      </c>
      <c r="B7" s="49">
        <v>1592.6</v>
      </c>
      <c r="C7" s="50">
        <v>6.7599999999999993E-2</v>
      </c>
    </row>
    <row r="8" spans="1:4" ht="15" thickBot="1" x14ac:dyDescent="0.25">
      <c r="A8" s="29">
        <v>44463</v>
      </c>
      <c r="B8" s="19">
        <v>1866.5</v>
      </c>
      <c r="C8" s="30">
        <v>7.6100000000000001E-2</v>
      </c>
    </row>
    <row r="9" spans="1:4" x14ac:dyDescent="0.2">
      <c r="A9" s="29">
        <v>44498</v>
      </c>
      <c r="B9" s="48">
        <v>2017.3</v>
      </c>
      <c r="C9" s="30">
        <v>7.5899999999999995E-2</v>
      </c>
    </row>
    <row r="10" spans="1:4" x14ac:dyDescent="0.2">
      <c r="A10" s="29">
        <v>44515</v>
      </c>
      <c r="B10" s="48">
        <v>3211.7</v>
      </c>
      <c r="C10" s="30">
        <v>0.1166</v>
      </c>
    </row>
    <row r="11" spans="1:4" x14ac:dyDescent="0.2">
      <c r="A11" s="29">
        <v>44520</v>
      </c>
      <c r="B11" s="48">
        <v>3310.1</v>
      </c>
      <c r="C11" s="30">
        <v>0.1202</v>
      </c>
    </row>
    <row r="12" spans="1:4" x14ac:dyDescent="0.2">
      <c r="A12" s="29">
        <v>44527</v>
      </c>
      <c r="B12" s="48">
        <v>3906</v>
      </c>
      <c r="C12" s="30">
        <v>0.1419</v>
      </c>
      <c r="D12" s="70"/>
    </row>
    <row r="13" spans="1:4" x14ac:dyDescent="0.2">
      <c r="A13" s="29">
        <v>44540</v>
      </c>
      <c r="B13" s="48">
        <v>4096.3</v>
      </c>
      <c r="C13" s="30">
        <v>0.14879999999999999</v>
      </c>
    </row>
    <row r="14" spans="1:4" x14ac:dyDescent="0.2">
      <c r="A14" s="29">
        <v>44548</v>
      </c>
      <c r="B14" s="48">
        <v>4648.7</v>
      </c>
      <c r="C14" s="30">
        <v>0.16250000000000001</v>
      </c>
    </row>
    <row r="15" spans="1:4" x14ac:dyDescent="0.2">
      <c r="A15" s="29">
        <v>44555</v>
      </c>
      <c r="B15" s="48">
        <v>5331.1</v>
      </c>
      <c r="C15" s="30">
        <v>0.18060000000000001</v>
      </c>
    </row>
    <row r="16" spans="1:4" x14ac:dyDescent="0.2">
      <c r="A16" s="29">
        <v>44561</v>
      </c>
      <c r="B16" s="48">
        <v>5630.3</v>
      </c>
      <c r="C16" s="30">
        <v>0.18340000000000001</v>
      </c>
      <c r="D16" s="29"/>
    </row>
    <row r="17" spans="1:4" x14ac:dyDescent="0.2">
      <c r="A17" s="29">
        <v>44603</v>
      </c>
      <c r="B17" s="48">
        <v>5702.4</v>
      </c>
      <c r="C17" s="30">
        <v>0.13150000000000001</v>
      </c>
      <c r="D17" t="s">
        <v>83</v>
      </c>
    </row>
    <row r="18" spans="1:4" x14ac:dyDescent="0.2">
      <c r="A18" s="29">
        <v>44620</v>
      </c>
      <c r="B18" s="48">
        <v>5836.4</v>
      </c>
      <c r="C18" s="30">
        <v>0.1221</v>
      </c>
    </row>
    <row r="19" spans="1:4" x14ac:dyDescent="0.2">
      <c r="A19" s="29">
        <v>44632</v>
      </c>
      <c r="B19" s="48">
        <v>4735</v>
      </c>
      <c r="C19" s="30">
        <v>9.69E-2</v>
      </c>
      <c r="D19" t="s">
        <v>89</v>
      </c>
    </row>
    <row r="20" spans="1:4" x14ac:dyDescent="0.2">
      <c r="A20" s="29">
        <v>44665</v>
      </c>
      <c r="B20" s="48">
        <v>5041</v>
      </c>
      <c r="C20" s="30">
        <v>6.7699999999999996E-2</v>
      </c>
    </row>
    <row r="21" spans="1:4" x14ac:dyDescent="0.2">
      <c r="A21" s="29">
        <v>44686</v>
      </c>
      <c r="B21" s="48">
        <v>5331.5</v>
      </c>
      <c r="C21" s="30">
        <v>6.3600000000000004E-2</v>
      </c>
    </row>
    <row r="22" spans="1:4" x14ac:dyDescent="0.2">
      <c r="A22" s="29">
        <v>44696</v>
      </c>
      <c r="B22" s="48">
        <v>6290.18</v>
      </c>
      <c r="C22" s="30">
        <v>6.2799999999999995E-2</v>
      </c>
    </row>
    <row r="23" spans="1:4" x14ac:dyDescent="0.2">
      <c r="A23" s="29">
        <v>44702</v>
      </c>
      <c r="B23" s="48">
        <v>7890</v>
      </c>
      <c r="C23" s="30">
        <v>7.5399999999999995E-2</v>
      </c>
      <c r="D23" t="s">
        <v>136</v>
      </c>
    </row>
    <row r="24" spans="1:4" x14ac:dyDescent="0.2">
      <c r="A24" s="29">
        <v>44709</v>
      </c>
      <c r="B24" s="48">
        <v>8015.17</v>
      </c>
      <c r="C24" s="30">
        <v>7.3700000000000002E-2</v>
      </c>
    </row>
    <row r="25" spans="1:4" x14ac:dyDescent="0.2">
      <c r="A25" s="29">
        <v>44714</v>
      </c>
      <c r="B25" s="146">
        <v>7862.12</v>
      </c>
      <c r="C25" s="147">
        <v>7.0199999999999999E-2</v>
      </c>
    </row>
    <row r="26" spans="1:4" x14ac:dyDescent="0.2">
      <c r="A26" s="29">
        <v>44722</v>
      </c>
      <c r="B26" s="48">
        <v>8184.56</v>
      </c>
      <c r="C26" s="30">
        <v>7.0999999999999994E-2</v>
      </c>
    </row>
    <row r="27" spans="1:4" x14ac:dyDescent="0.2">
      <c r="A27" s="29">
        <v>44729</v>
      </c>
      <c r="B27" s="48">
        <v>9143.41</v>
      </c>
      <c r="C27" s="30">
        <v>7.5800000000000006E-2</v>
      </c>
      <c r="D27" t="s">
        <v>158</v>
      </c>
    </row>
    <row r="28" spans="1:4" x14ac:dyDescent="0.2">
      <c r="A28" s="29">
        <v>44744</v>
      </c>
      <c r="B28" s="48">
        <v>10883.25</v>
      </c>
      <c r="C28" s="30">
        <v>8.3900000000000002E-2</v>
      </c>
      <c r="D28" t="s">
        <v>166</v>
      </c>
    </row>
    <row r="29" spans="1:4" x14ac:dyDescent="0.2">
      <c r="A29" s="29">
        <v>44750</v>
      </c>
      <c r="B29" s="48">
        <v>11533.51</v>
      </c>
      <c r="C29" s="30">
        <v>8.5300000000000001E-2</v>
      </c>
      <c r="D29" t="s">
        <v>171</v>
      </c>
    </row>
    <row r="30" spans="1:4" x14ac:dyDescent="0.2">
      <c r="A30" s="29">
        <v>44757</v>
      </c>
      <c r="B30" s="146">
        <v>9329</v>
      </c>
      <c r="C30" s="147">
        <v>6.5699999999999995E-2</v>
      </c>
      <c r="D30" s="163" t="s">
        <v>177</v>
      </c>
    </row>
    <row r="31" spans="1:4" x14ac:dyDescent="0.2">
      <c r="A31" s="29">
        <v>44768</v>
      </c>
      <c r="B31" s="48">
        <v>11710.43</v>
      </c>
      <c r="C31" s="30">
        <v>7.8799999999999995E-2</v>
      </c>
      <c r="D31" t="s">
        <v>181</v>
      </c>
    </row>
    <row r="32" spans="1:4" x14ac:dyDescent="0.2">
      <c r="A32" s="29">
        <v>44781</v>
      </c>
      <c r="B32" s="48">
        <v>13004.16</v>
      </c>
      <c r="C32" s="30">
        <v>8.4900000000000003E-2</v>
      </c>
      <c r="D32" t="s">
        <v>185</v>
      </c>
    </row>
    <row r="33" spans="1:3" x14ac:dyDescent="0.2">
      <c r="A33" s="29"/>
      <c r="B33" s="48"/>
      <c r="C33" s="30"/>
    </row>
    <row r="34" spans="1:3" x14ac:dyDescent="0.2">
      <c r="A34" s="29"/>
      <c r="B34" s="48"/>
      <c r="C34" s="30"/>
    </row>
    <row r="35" spans="1:3" x14ac:dyDescent="0.2">
      <c r="A35" s="29"/>
      <c r="B35" s="48"/>
      <c r="C35" s="30"/>
    </row>
    <row r="36" spans="1:3" x14ac:dyDescent="0.2">
      <c r="A36" s="29"/>
      <c r="B36" s="48"/>
      <c r="C36" s="30"/>
    </row>
    <row r="37" spans="1:3" x14ac:dyDescent="0.2">
      <c r="A37" s="29"/>
      <c r="B37" s="48"/>
      <c r="C37" s="30"/>
    </row>
    <row r="38" spans="1:3" x14ac:dyDescent="0.2">
      <c r="A38" s="29"/>
      <c r="B38" s="48"/>
      <c r="C38" s="30"/>
    </row>
    <row r="39" spans="1:3" x14ac:dyDescent="0.2">
      <c r="A39" s="29"/>
      <c r="B39" s="48"/>
      <c r="C39" s="30"/>
    </row>
    <row r="40" spans="1:3" x14ac:dyDescent="0.2">
      <c r="A40" s="29"/>
      <c r="B40" s="48"/>
      <c r="C40" s="30"/>
    </row>
    <row r="41" spans="1:3" x14ac:dyDescent="0.2">
      <c r="A41" s="29"/>
      <c r="B41" s="48"/>
      <c r="C41" s="30"/>
    </row>
    <row r="42" spans="1:3" x14ac:dyDescent="0.2">
      <c r="A42" s="29"/>
      <c r="B42" s="48"/>
      <c r="C42" s="30"/>
    </row>
    <row r="43" spans="1:3" x14ac:dyDescent="0.2">
      <c r="A43" s="29"/>
      <c r="B43" s="48"/>
      <c r="C43" s="30"/>
    </row>
    <row r="44" spans="1:3" x14ac:dyDescent="0.2">
      <c r="A44" s="29"/>
      <c r="B44" s="48"/>
      <c r="C44" s="30"/>
    </row>
    <row r="45" spans="1:3" x14ac:dyDescent="0.2">
      <c r="B45" s="48"/>
      <c r="C45" s="30"/>
    </row>
    <row r="46" spans="1:3" x14ac:dyDescent="0.2">
      <c r="B46" s="48"/>
      <c r="C46" s="30"/>
    </row>
    <row r="47" spans="1:3" x14ac:dyDescent="0.2">
      <c r="B47" s="4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29"/>
  <sheetViews>
    <sheetView zoomScale="85" zoomScaleNormal="85" workbookViewId="0">
      <pane ySplit="2" topLeftCell="A178" activePane="bottomLeft" state="frozen"/>
      <selection pane="bottomLeft" activeCell="M212" sqref="M212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27" customWidth="1"/>
    <col min="5" max="5" width="8.75" style="27"/>
    <col min="6" max="7" width="8.75" style="22"/>
    <col min="8" max="8" width="8.75" style="16"/>
    <col min="9" max="9" width="5.25" style="16" bestFit="1" customWidth="1"/>
    <col min="10" max="11" width="8.5" style="13" bestFit="1" customWidth="1"/>
    <col min="12" max="12" width="5.5" style="13" bestFit="1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7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73"/>
      <c r="B1" s="179" t="s">
        <v>37</v>
      </c>
      <c r="C1" s="181" t="s">
        <v>7</v>
      </c>
      <c r="D1" s="183" t="s">
        <v>8</v>
      </c>
      <c r="E1" s="183" t="s">
        <v>9</v>
      </c>
      <c r="F1" s="178" t="s">
        <v>35</v>
      </c>
      <c r="G1" s="178"/>
      <c r="H1" s="178"/>
      <c r="I1" s="178"/>
      <c r="J1" s="177" t="s">
        <v>12</v>
      </c>
      <c r="K1" s="177"/>
      <c r="L1" s="177"/>
      <c r="M1" s="177"/>
      <c r="N1" s="177"/>
      <c r="O1" s="177"/>
      <c r="P1" s="177"/>
      <c r="Q1" s="175" t="s">
        <v>32</v>
      </c>
      <c r="S1" s="171" t="s">
        <v>28</v>
      </c>
    </row>
    <row r="2" spans="1:23" s="8" customFormat="1" x14ac:dyDescent="0.2">
      <c r="A2" s="174"/>
      <c r="B2" s="180"/>
      <c r="C2" s="182"/>
      <c r="D2" s="184"/>
      <c r="E2" s="184"/>
      <c r="F2" s="20" t="s">
        <v>134</v>
      </c>
      <c r="G2" s="20" t="s">
        <v>31</v>
      </c>
      <c r="H2" s="14" t="s">
        <v>11</v>
      </c>
      <c r="I2" s="14" t="s">
        <v>36</v>
      </c>
      <c r="J2" s="11" t="s">
        <v>13</v>
      </c>
      <c r="K2" s="11" t="s">
        <v>27</v>
      </c>
      <c r="L2" s="11" t="s">
        <v>10</v>
      </c>
      <c r="M2" s="11" t="s">
        <v>14</v>
      </c>
      <c r="N2" s="11" t="s">
        <v>15</v>
      </c>
      <c r="O2" s="11" t="s">
        <v>16</v>
      </c>
      <c r="P2" s="11" t="s">
        <v>17</v>
      </c>
      <c r="Q2" s="176"/>
      <c r="R2" s="8" t="s">
        <v>34</v>
      </c>
      <c r="S2" s="172"/>
    </row>
    <row r="3" spans="1:23" s="158" customFormat="1" ht="13.5" customHeight="1" x14ac:dyDescent="0.2">
      <c r="A3" s="151"/>
      <c r="B3" s="152">
        <v>1</v>
      </c>
      <c r="C3" s="153">
        <v>44385</v>
      </c>
      <c r="D3" s="61">
        <v>128117</v>
      </c>
      <c r="E3" s="61" t="s">
        <v>33</v>
      </c>
      <c r="F3" s="156">
        <v>10</v>
      </c>
      <c r="G3" s="156">
        <v>101.247</v>
      </c>
      <c r="H3" s="64">
        <f>F3*G3</f>
        <v>1012.47</v>
      </c>
      <c r="I3" s="62" t="s">
        <v>80</v>
      </c>
      <c r="J3" s="62"/>
      <c r="K3" s="62"/>
      <c r="L3" s="64">
        <v>0</v>
      </c>
      <c r="M3" s="64">
        <f t="shared" ref="M3:M34" si="0">J3*L3</f>
        <v>0</v>
      </c>
      <c r="N3" s="65" t="e">
        <f t="shared" ref="N3:N34" si="1">(J3-K3)/K3</f>
        <v>#DIV/0!</v>
      </c>
      <c r="O3" s="64">
        <f>(J3-K3)*L3</f>
        <v>0</v>
      </c>
      <c r="P3" s="65">
        <f t="shared" ref="P3:P34" si="2">M3/$M$210</f>
        <v>0</v>
      </c>
      <c r="Q3" s="157"/>
      <c r="R3" s="59"/>
      <c r="S3" s="66"/>
      <c r="T3" s="59"/>
      <c r="U3" s="59"/>
    </row>
    <row r="4" spans="1:23" x14ac:dyDescent="0.2">
      <c r="B4" s="105">
        <v>2</v>
      </c>
      <c r="C4" s="24">
        <v>44385</v>
      </c>
      <c r="D4" s="32">
        <v>113584</v>
      </c>
      <c r="E4" s="32" t="s">
        <v>38</v>
      </c>
      <c r="F4" s="21">
        <v>10</v>
      </c>
      <c r="G4" s="21">
        <v>98.03</v>
      </c>
      <c r="H4" s="14">
        <f>F4*G4</f>
        <v>980.3</v>
      </c>
      <c r="I4" s="15" t="s">
        <v>80</v>
      </c>
      <c r="J4" s="12">
        <v>104.93899999999999</v>
      </c>
      <c r="K4" s="12">
        <v>102.00700000000001</v>
      </c>
      <c r="L4" s="12">
        <v>30</v>
      </c>
      <c r="M4" s="11">
        <f t="shared" si="0"/>
        <v>3148.1699999999996</v>
      </c>
      <c r="N4" s="25">
        <f t="shared" si="1"/>
        <v>2.874312547178123E-2</v>
      </c>
      <c r="O4" s="11">
        <f>(J4-K4)*L4</f>
        <v>87.959999999999638</v>
      </c>
      <c r="P4" s="25">
        <f t="shared" si="2"/>
        <v>2.0547301471767844E-2</v>
      </c>
      <c r="Q4" s="129"/>
      <c r="S4" s="26"/>
      <c r="W4" s="27" t="s">
        <v>44</v>
      </c>
    </row>
    <row r="5" spans="1:23" s="40" customFormat="1" x14ac:dyDescent="0.2">
      <c r="A5" s="69"/>
      <c r="B5" s="82">
        <v>3</v>
      </c>
      <c r="C5" s="83">
        <v>44385</v>
      </c>
      <c r="D5" s="42">
        <v>113036</v>
      </c>
      <c r="E5" s="42" t="s">
        <v>39</v>
      </c>
      <c r="F5" s="44">
        <v>10</v>
      </c>
      <c r="G5" s="113">
        <v>100.92</v>
      </c>
      <c r="H5" s="45">
        <f>F5*G5</f>
        <v>1009.2</v>
      </c>
      <c r="I5" s="43" t="s">
        <v>80</v>
      </c>
      <c r="J5" s="43"/>
      <c r="K5" s="43">
        <v>0</v>
      </c>
      <c r="L5" s="43"/>
      <c r="M5" s="45">
        <f t="shared" si="0"/>
        <v>0</v>
      </c>
      <c r="N5" s="46" t="e">
        <f t="shared" si="1"/>
        <v>#DIV/0!</v>
      </c>
      <c r="O5" s="45">
        <v>859.5</v>
      </c>
      <c r="P5" s="46">
        <f t="shared" si="2"/>
        <v>0</v>
      </c>
      <c r="Q5" s="130"/>
      <c r="S5" s="47"/>
      <c r="U5" s="7"/>
    </row>
    <row r="6" spans="1:23" ht="14.25" customHeight="1" x14ac:dyDescent="0.2">
      <c r="B6" s="105">
        <v>4</v>
      </c>
      <c r="C6" s="24">
        <v>44385</v>
      </c>
      <c r="D6" s="109">
        <v>128132</v>
      </c>
      <c r="E6" s="32" t="s">
        <v>40</v>
      </c>
      <c r="F6" s="21">
        <v>10</v>
      </c>
      <c r="G6" s="15">
        <v>95.751000000000005</v>
      </c>
      <c r="H6" s="14">
        <f>F6*G6</f>
        <v>957.51</v>
      </c>
      <c r="I6" s="15" t="s">
        <v>80</v>
      </c>
      <c r="J6" s="12">
        <v>117.29</v>
      </c>
      <c r="K6" s="12">
        <v>95.370999999999995</v>
      </c>
      <c r="L6" s="12">
        <v>10</v>
      </c>
      <c r="M6" s="11">
        <f t="shared" si="0"/>
        <v>1172.9000000000001</v>
      </c>
      <c r="N6" s="25">
        <f t="shared" si="1"/>
        <v>0.22982877394595855</v>
      </c>
      <c r="O6" s="11">
        <f>(J6-K6)*L6</f>
        <v>219.19000000000011</v>
      </c>
      <c r="P6" s="25">
        <f t="shared" si="2"/>
        <v>7.6552187131687637E-3</v>
      </c>
      <c r="Q6" s="129"/>
      <c r="R6" s="59"/>
      <c r="S6" s="26"/>
    </row>
    <row r="7" spans="1:23" ht="16.5" customHeight="1" x14ac:dyDescent="0.2">
      <c r="B7" s="67">
        <v>5</v>
      </c>
      <c r="C7" s="24">
        <v>44385</v>
      </c>
      <c r="D7" s="32">
        <v>128044</v>
      </c>
      <c r="E7" s="32" t="s">
        <v>41</v>
      </c>
      <c r="F7" s="21">
        <v>20</v>
      </c>
      <c r="G7" s="21">
        <v>0</v>
      </c>
      <c r="H7" s="14">
        <f>F7*G7</f>
        <v>0</v>
      </c>
      <c r="I7" s="15" t="s">
        <v>80</v>
      </c>
      <c r="J7" s="12">
        <v>113.107</v>
      </c>
      <c r="K7" s="12">
        <v>86.438000000000002</v>
      </c>
      <c r="L7" s="12">
        <v>30</v>
      </c>
      <c r="M7" s="11">
        <f t="shared" si="0"/>
        <v>3393.21</v>
      </c>
      <c r="N7" s="25">
        <f t="shared" si="1"/>
        <v>0.30853328397232693</v>
      </c>
      <c r="O7" s="11">
        <f>(J7-K7)*L7</f>
        <v>800.06999999999994</v>
      </c>
      <c r="P7" s="25">
        <f t="shared" si="2"/>
        <v>2.2146614962666365E-2</v>
      </c>
      <c r="Q7" s="129"/>
      <c r="S7" s="26"/>
      <c r="U7" s="51"/>
      <c r="W7" s="7" t="s">
        <v>45</v>
      </c>
    </row>
    <row r="8" spans="1:23" ht="16.5" customHeight="1" x14ac:dyDescent="0.2">
      <c r="B8" s="79">
        <v>6</v>
      </c>
      <c r="C8" s="24">
        <v>44389</v>
      </c>
      <c r="D8" s="32">
        <v>113033</v>
      </c>
      <c r="E8" s="32" t="s">
        <v>85</v>
      </c>
      <c r="F8" s="21">
        <v>10</v>
      </c>
      <c r="G8" s="21"/>
      <c r="H8" s="14"/>
      <c r="I8" s="15" t="s">
        <v>80</v>
      </c>
      <c r="J8" s="12">
        <v>109.259</v>
      </c>
      <c r="K8" s="12">
        <v>105.64700000000001</v>
      </c>
      <c r="L8" s="12">
        <v>30</v>
      </c>
      <c r="M8" s="11">
        <f t="shared" si="0"/>
        <v>3277.77</v>
      </c>
      <c r="N8" s="25">
        <f t="shared" si="1"/>
        <v>3.4189328613211868E-2</v>
      </c>
      <c r="O8" s="11">
        <f>(J8-K8)*L8</f>
        <v>108.35999999999984</v>
      </c>
      <c r="P8" s="25">
        <f t="shared" si="2"/>
        <v>2.1393167568815055E-2</v>
      </c>
      <c r="Q8" s="129"/>
      <c r="S8" s="26"/>
    </row>
    <row r="9" spans="1:23" ht="16.5" customHeight="1" x14ac:dyDescent="0.2">
      <c r="B9" s="105">
        <v>7</v>
      </c>
      <c r="C9" s="24">
        <v>44389</v>
      </c>
      <c r="D9" s="32">
        <v>127019</v>
      </c>
      <c r="E9" s="32" t="s">
        <v>86</v>
      </c>
      <c r="F9" s="21">
        <v>10</v>
      </c>
      <c r="G9" s="21"/>
      <c r="H9" s="14"/>
      <c r="I9" s="15" t="s">
        <v>80</v>
      </c>
      <c r="J9" s="12">
        <v>121.35899999999999</v>
      </c>
      <c r="K9" s="12">
        <v>98.42</v>
      </c>
      <c r="L9" s="12">
        <v>10</v>
      </c>
      <c r="M9" s="11">
        <f t="shared" si="0"/>
        <v>1213.5899999999999</v>
      </c>
      <c r="N9" s="25">
        <f t="shared" si="1"/>
        <v>0.23307254623044088</v>
      </c>
      <c r="O9" s="11">
        <f>(J9-K9)*L9</f>
        <v>229.38999999999993</v>
      </c>
      <c r="P9" s="25">
        <f t="shared" si="2"/>
        <v>7.9207919499654517E-3</v>
      </c>
      <c r="Q9" s="129"/>
      <c r="S9" s="26"/>
    </row>
    <row r="10" spans="1:23" s="59" customFormat="1" ht="16.5" customHeight="1" x14ac:dyDescent="0.2">
      <c r="A10" s="151"/>
      <c r="B10" s="152">
        <v>8</v>
      </c>
      <c r="C10" s="153">
        <v>44389</v>
      </c>
      <c r="D10" s="61">
        <v>110068</v>
      </c>
      <c r="E10" s="61" t="s">
        <v>84</v>
      </c>
      <c r="F10" s="63">
        <v>10</v>
      </c>
      <c r="G10" s="63"/>
      <c r="H10" s="64">
        <f>F10*G10</f>
        <v>0</v>
      </c>
      <c r="I10" s="62" t="s">
        <v>80</v>
      </c>
      <c r="J10" s="62">
        <v>0</v>
      </c>
      <c r="K10" s="62">
        <v>0</v>
      </c>
      <c r="L10" s="62">
        <v>0</v>
      </c>
      <c r="M10" s="64">
        <f t="shared" si="0"/>
        <v>0</v>
      </c>
      <c r="N10" s="65" t="e">
        <f t="shared" si="1"/>
        <v>#DIV/0!</v>
      </c>
      <c r="O10" s="64">
        <f>(J10-K10)*L10</f>
        <v>0</v>
      </c>
      <c r="P10" s="65">
        <f t="shared" si="2"/>
        <v>0</v>
      </c>
      <c r="Q10" s="133"/>
      <c r="S10" s="66"/>
    </row>
    <row r="11" spans="1:23" s="40" customFormat="1" x14ac:dyDescent="0.2">
      <c r="A11" s="69"/>
      <c r="B11" s="166">
        <v>9</v>
      </c>
      <c r="C11" s="167"/>
      <c r="D11" s="72">
        <v>127039</v>
      </c>
      <c r="E11" s="72" t="s">
        <v>109</v>
      </c>
      <c r="F11" s="74">
        <v>10</v>
      </c>
      <c r="G11" s="74">
        <v>0</v>
      </c>
      <c r="H11" s="75">
        <f>F11*G11</f>
        <v>0</v>
      </c>
      <c r="I11" s="73" t="s">
        <v>80</v>
      </c>
      <c r="J11" s="73"/>
      <c r="K11" s="73"/>
      <c r="L11" s="73"/>
      <c r="M11" s="75">
        <f t="shared" si="0"/>
        <v>0</v>
      </c>
      <c r="N11" s="76" t="e">
        <f t="shared" si="1"/>
        <v>#DIV/0!</v>
      </c>
      <c r="O11" s="75">
        <v>333.03</v>
      </c>
      <c r="P11" s="76">
        <f t="shared" si="2"/>
        <v>0</v>
      </c>
      <c r="Q11" s="134"/>
      <c r="S11" s="47"/>
    </row>
    <row r="12" spans="1:23" s="40" customFormat="1" ht="14.25" customHeight="1" x14ac:dyDescent="0.2">
      <c r="A12" s="69"/>
      <c r="B12" s="166">
        <v>10</v>
      </c>
      <c r="C12" s="167">
        <v>44389</v>
      </c>
      <c r="D12" s="72">
        <v>127003</v>
      </c>
      <c r="E12" s="72" t="s">
        <v>42</v>
      </c>
      <c r="F12" s="74">
        <v>10</v>
      </c>
      <c r="G12" s="74">
        <v>0</v>
      </c>
      <c r="H12" s="75">
        <f>F12*G12</f>
        <v>0</v>
      </c>
      <c r="I12" s="73" t="s">
        <v>80</v>
      </c>
      <c r="J12" s="73">
        <v>0</v>
      </c>
      <c r="K12" s="73">
        <v>0</v>
      </c>
      <c r="L12" s="73">
        <v>0</v>
      </c>
      <c r="M12" s="75">
        <f t="shared" si="0"/>
        <v>0</v>
      </c>
      <c r="N12" s="76" t="e">
        <f t="shared" si="1"/>
        <v>#DIV/0!</v>
      </c>
      <c r="O12" s="75">
        <f>(J12-K12)*L12</f>
        <v>0</v>
      </c>
      <c r="P12" s="76">
        <f t="shared" si="2"/>
        <v>0</v>
      </c>
      <c r="Q12" s="134"/>
      <c r="S12" s="47"/>
    </row>
    <row r="13" spans="1:23" ht="16.5" customHeight="1" x14ac:dyDescent="0.35">
      <c r="B13" s="79">
        <v>11</v>
      </c>
      <c r="C13" s="24">
        <v>44389</v>
      </c>
      <c r="D13" s="32">
        <v>113569</v>
      </c>
      <c r="E13" s="32" t="s">
        <v>48</v>
      </c>
      <c r="F13" s="21">
        <v>10</v>
      </c>
      <c r="G13" s="21">
        <v>0</v>
      </c>
      <c r="H13" s="14">
        <f>F13*G13</f>
        <v>0</v>
      </c>
      <c r="I13" s="15" t="s">
        <v>80</v>
      </c>
      <c r="J13" s="12">
        <v>106.29</v>
      </c>
      <c r="K13" s="12">
        <v>102.215</v>
      </c>
      <c r="L13" s="12">
        <v>20</v>
      </c>
      <c r="M13" s="11">
        <f t="shared" si="0"/>
        <v>2125.8000000000002</v>
      </c>
      <c r="N13" s="25">
        <f t="shared" si="1"/>
        <v>3.9866947121264026E-2</v>
      </c>
      <c r="O13" s="11">
        <f>(J13-K13)*L13</f>
        <v>81.500000000000057</v>
      </c>
      <c r="P13" s="25">
        <f t="shared" si="2"/>
        <v>1.3874553619621586E-2</v>
      </c>
      <c r="Q13" s="129"/>
      <c r="S13" s="26"/>
    </row>
    <row r="14" spans="1:23" s="40" customFormat="1" ht="14.25" customHeight="1" x14ac:dyDescent="0.2">
      <c r="A14" s="69"/>
      <c r="B14" s="79">
        <v>12</v>
      </c>
      <c r="C14" s="83"/>
      <c r="D14" s="42">
        <v>110064</v>
      </c>
      <c r="E14" s="42" t="s">
        <v>47</v>
      </c>
      <c r="F14" s="44">
        <v>10</v>
      </c>
      <c r="G14" s="44"/>
      <c r="H14" s="45"/>
      <c r="I14" s="43" t="s">
        <v>80</v>
      </c>
      <c r="J14" s="43"/>
      <c r="K14" s="43"/>
      <c r="L14" s="43"/>
      <c r="M14" s="45">
        <f t="shared" si="0"/>
        <v>0</v>
      </c>
      <c r="N14" s="46" t="e">
        <f t="shared" si="1"/>
        <v>#DIV/0!</v>
      </c>
      <c r="O14" s="45">
        <v>445.2</v>
      </c>
      <c r="P14" s="46">
        <f t="shared" si="2"/>
        <v>0</v>
      </c>
      <c r="Q14" s="130"/>
      <c r="S14" s="47"/>
      <c r="U14" s="71"/>
    </row>
    <row r="15" spans="1:23" x14ac:dyDescent="0.2">
      <c r="A15" s="108"/>
      <c r="B15" s="79">
        <v>13</v>
      </c>
      <c r="C15" s="24">
        <v>44389</v>
      </c>
      <c r="D15" s="32">
        <v>123023</v>
      </c>
      <c r="E15" s="32" t="s">
        <v>43</v>
      </c>
      <c r="F15" s="21">
        <v>10</v>
      </c>
      <c r="G15" s="21">
        <v>0</v>
      </c>
      <c r="H15" s="14">
        <f>F15*G15</f>
        <v>0</v>
      </c>
      <c r="I15" s="15" t="s">
        <v>80</v>
      </c>
      <c r="J15" s="12">
        <v>127.4</v>
      </c>
      <c r="K15" s="12">
        <v>97.131</v>
      </c>
      <c r="L15" s="12">
        <v>10</v>
      </c>
      <c r="M15" s="11">
        <f t="shared" si="0"/>
        <v>1274</v>
      </c>
      <c r="N15" s="25">
        <f t="shared" si="1"/>
        <v>0.31163068433352897</v>
      </c>
      <c r="O15" s="11">
        <f t="shared" ref="O15:O24" si="3">(J15-K15)*L15</f>
        <v>302.69000000000005</v>
      </c>
      <c r="P15" s="25">
        <f t="shared" si="2"/>
        <v>8.3150725898004981E-3</v>
      </c>
      <c r="Q15" s="129"/>
      <c r="R15" s="39"/>
      <c r="S15" s="58"/>
      <c r="T15" s="51"/>
    </row>
    <row r="16" spans="1:23" s="40" customFormat="1" x14ac:dyDescent="0.2">
      <c r="A16" s="69"/>
      <c r="B16" s="82">
        <v>14</v>
      </c>
      <c r="C16" s="83"/>
      <c r="D16" s="42">
        <v>113574</v>
      </c>
      <c r="E16" s="42" t="s">
        <v>49</v>
      </c>
      <c r="F16" s="44">
        <v>10</v>
      </c>
      <c r="G16" s="44"/>
      <c r="H16" s="45"/>
      <c r="I16" s="43" t="s">
        <v>78</v>
      </c>
      <c r="J16" s="43"/>
      <c r="K16" s="43"/>
      <c r="L16" s="43"/>
      <c r="M16" s="45">
        <f t="shared" si="0"/>
        <v>0</v>
      </c>
      <c r="N16" s="46" t="e">
        <f t="shared" si="1"/>
        <v>#DIV/0!</v>
      </c>
      <c r="O16" s="45">
        <f t="shared" si="3"/>
        <v>0</v>
      </c>
      <c r="P16" s="46">
        <f t="shared" si="2"/>
        <v>0</v>
      </c>
      <c r="Q16" s="130"/>
      <c r="S16" s="47"/>
    </row>
    <row r="17" spans="1:21" x14ac:dyDescent="0.2">
      <c r="A17" s="69"/>
      <c r="B17" s="79">
        <v>15</v>
      </c>
      <c r="C17" s="24">
        <v>44389</v>
      </c>
      <c r="D17" s="32">
        <v>113519</v>
      </c>
      <c r="E17" s="32" t="s">
        <v>50</v>
      </c>
      <c r="F17" s="21">
        <v>10</v>
      </c>
      <c r="G17" s="21">
        <v>0</v>
      </c>
      <c r="H17" s="14">
        <f t="shared" ref="H17:H23" si="4">F17*G17</f>
        <v>0</v>
      </c>
      <c r="I17" s="15" t="s">
        <v>80</v>
      </c>
      <c r="J17" s="12">
        <v>118.252</v>
      </c>
      <c r="K17" s="12">
        <v>116.52</v>
      </c>
      <c r="L17" s="12">
        <v>90</v>
      </c>
      <c r="M17" s="11">
        <f t="shared" si="0"/>
        <v>10642.68</v>
      </c>
      <c r="N17" s="25">
        <f t="shared" si="1"/>
        <v>1.4864400961208371E-2</v>
      </c>
      <c r="O17" s="11">
        <f t="shared" si="3"/>
        <v>155.87999999999994</v>
      </c>
      <c r="P17" s="25">
        <f t="shared" si="2"/>
        <v>6.9462053963907353E-2</v>
      </c>
      <c r="Q17" s="129"/>
      <c r="S17" s="47"/>
      <c r="T17" s="40"/>
    </row>
    <row r="18" spans="1:21" x14ac:dyDescent="0.2">
      <c r="B18" s="79">
        <v>16</v>
      </c>
      <c r="C18" s="24">
        <v>44389</v>
      </c>
      <c r="D18" s="32">
        <v>113563</v>
      </c>
      <c r="E18" s="32" t="s">
        <v>51</v>
      </c>
      <c r="F18" s="21">
        <v>10</v>
      </c>
      <c r="G18" s="21">
        <v>0</v>
      </c>
      <c r="H18" s="14">
        <f t="shared" si="4"/>
        <v>0</v>
      </c>
      <c r="I18" s="15" t="s">
        <v>80</v>
      </c>
      <c r="J18" s="12">
        <v>114.014</v>
      </c>
      <c r="K18" s="12">
        <v>108.61499999999999</v>
      </c>
      <c r="L18" s="12">
        <v>20</v>
      </c>
      <c r="M18" s="11">
        <f t="shared" si="0"/>
        <v>2280.2799999999997</v>
      </c>
      <c r="N18" s="25">
        <f t="shared" si="1"/>
        <v>4.970768310086085E-2</v>
      </c>
      <c r="O18" s="11">
        <f t="shared" si="3"/>
        <v>107.98000000000002</v>
      </c>
      <c r="P18" s="25">
        <f t="shared" si="2"/>
        <v>1.4882805121719214E-2</v>
      </c>
      <c r="Q18" s="129"/>
      <c r="R18" s="51"/>
      <c r="S18" s="26"/>
      <c r="U18" s="59"/>
    </row>
    <row r="19" spans="1:21" x14ac:dyDescent="0.2">
      <c r="B19" s="79">
        <v>17</v>
      </c>
      <c r="C19" s="24">
        <v>44389</v>
      </c>
      <c r="D19" s="32">
        <v>128100</v>
      </c>
      <c r="E19" s="32" t="s">
        <v>52</v>
      </c>
      <c r="F19" s="21">
        <v>10</v>
      </c>
      <c r="G19" s="21">
        <v>0</v>
      </c>
      <c r="H19" s="14">
        <f t="shared" si="4"/>
        <v>0</v>
      </c>
      <c r="I19" s="15" t="s">
        <v>80</v>
      </c>
      <c r="J19" s="12">
        <v>98.444000000000003</v>
      </c>
      <c r="K19" s="12">
        <v>92.355999999999995</v>
      </c>
      <c r="L19" s="12">
        <v>60</v>
      </c>
      <c r="M19" s="11">
        <f t="shared" si="0"/>
        <v>5906.64</v>
      </c>
      <c r="N19" s="25">
        <f t="shared" si="1"/>
        <v>6.5918835809259918E-2</v>
      </c>
      <c r="O19" s="11">
        <f t="shared" si="3"/>
        <v>365.28000000000048</v>
      </c>
      <c r="P19" s="25">
        <f t="shared" si="2"/>
        <v>3.8551130582275682E-2</v>
      </c>
      <c r="Q19" s="129"/>
      <c r="S19" s="26"/>
    </row>
    <row r="20" spans="1:21" x14ac:dyDescent="0.2">
      <c r="B20" s="79">
        <v>18</v>
      </c>
      <c r="C20" s="24">
        <v>44397</v>
      </c>
      <c r="D20" s="32">
        <v>113589</v>
      </c>
      <c r="E20" s="32" t="s">
        <v>53</v>
      </c>
      <c r="F20" s="21">
        <v>10</v>
      </c>
      <c r="G20" s="21">
        <v>0</v>
      </c>
      <c r="H20" s="14">
        <f t="shared" si="4"/>
        <v>0</v>
      </c>
      <c r="I20" s="15" t="s">
        <v>80</v>
      </c>
      <c r="J20" s="12">
        <v>98.706999999999994</v>
      </c>
      <c r="K20" s="12">
        <v>98.334000000000003</v>
      </c>
      <c r="L20" s="12">
        <v>50</v>
      </c>
      <c r="M20" s="11">
        <f t="shared" si="0"/>
        <v>4935.3499999999995</v>
      </c>
      <c r="N20" s="25">
        <f t="shared" si="1"/>
        <v>3.7931946224092424E-3</v>
      </c>
      <c r="O20" s="11">
        <f t="shared" si="3"/>
        <v>18.649999999999523</v>
      </c>
      <c r="P20" s="25">
        <f t="shared" si="2"/>
        <v>3.2211768843070553E-2</v>
      </c>
      <c r="Q20" s="129"/>
      <c r="S20" s="26"/>
    </row>
    <row r="21" spans="1:21" ht="16.5" customHeight="1" x14ac:dyDescent="0.35">
      <c r="B21" s="79">
        <v>19</v>
      </c>
      <c r="C21" s="31">
        <v>44403</v>
      </c>
      <c r="D21" s="32" t="s">
        <v>54</v>
      </c>
      <c r="E21" s="68" t="s">
        <v>71</v>
      </c>
      <c r="F21" s="21">
        <v>10</v>
      </c>
      <c r="G21" s="21">
        <v>0</v>
      </c>
      <c r="H21" s="14">
        <f t="shared" si="4"/>
        <v>0</v>
      </c>
      <c r="I21" s="15" t="s">
        <v>80</v>
      </c>
      <c r="J21" s="12">
        <v>109.574</v>
      </c>
      <c r="K21" s="12">
        <v>97.37</v>
      </c>
      <c r="L21" s="12">
        <v>10</v>
      </c>
      <c r="M21" s="11">
        <f t="shared" si="0"/>
        <v>1095.74</v>
      </c>
      <c r="N21" s="25">
        <f t="shared" si="1"/>
        <v>0.1253363458970935</v>
      </c>
      <c r="O21" s="11">
        <f t="shared" si="3"/>
        <v>122.03999999999994</v>
      </c>
      <c r="P21" s="25">
        <f t="shared" si="2"/>
        <v>7.1516151016860268E-3</v>
      </c>
      <c r="Q21" s="129"/>
      <c r="S21" s="26"/>
    </row>
    <row r="22" spans="1:21" ht="16.5" customHeight="1" x14ac:dyDescent="0.2">
      <c r="B22" s="79">
        <v>20</v>
      </c>
      <c r="C22" s="31">
        <v>44418</v>
      </c>
      <c r="D22" s="32">
        <v>113595</v>
      </c>
      <c r="E22" s="32" t="s">
        <v>58</v>
      </c>
      <c r="F22" s="21">
        <v>10</v>
      </c>
      <c r="G22" s="21">
        <v>0</v>
      </c>
      <c r="H22" s="14">
        <f t="shared" si="4"/>
        <v>0</v>
      </c>
      <c r="I22" s="15" t="s">
        <v>80</v>
      </c>
      <c r="J22" s="12">
        <v>106.54900000000001</v>
      </c>
      <c r="K22" s="12">
        <v>85.147999999999996</v>
      </c>
      <c r="L22" s="12">
        <v>60</v>
      </c>
      <c r="M22" s="11">
        <f t="shared" si="0"/>
        <v>6392.9400000000005</v>
      </c>
      <c r="N22" s="25">
        <f t="shared" si="1"/>
        <v>0.25133884530464617</v>
      </c>
      <c r="O22" s="11">
        <f t="shared" si="3"/>
        <v>1284.0600000000006</v>
      </c>
      <c r="P22" s="25">
        <f t="shared" si="2"/>
        <v>4.1725086469575512E-2</v>
      </c>
      <c r="Q22" s="129"/>
      <c r="S22" s="26"/>
      <c r="U22" s="40"/>
    </row>
    <row r="23" spans="1:21" x14ac:dyDescent="0.2">
      <c r="B23" s="79">
        <v>21</v>
      </c>
      <c r="C23" s="31">
        <v>44425</v>
      </c>
      <c r="D23" s="32">
        <v>113596</v>
      </c>
      <c r="E23" s="32" t="s">
        <v>61</v>
      </c>
      <c r="F23" s="21">
        <v>10</v>
      </c>
      <c r="G23" s="21"/>
      <c r="H23" s="14">
        <f t="shared" si="4"/>
        <v>0</v>
      </c>
      <c r="I23" s="15" t="s">
        <v>80</v>
      </c>
      <c r="J23" s="12">
        <v>96.271000000000001</v>
      </c>
      <c r="K23" s="12">
        <v>96.58</v>
      </c>
      <c r="L23" s="12">
        <v>40</v>
      </c>
      <c r="M23" s="11">
        <f t="shared" si="0"/>
        <v>3850.84</v>
      </c>
      <c r="N23" s="25">
        <f t="shared" si="1"/>
        <v>-3.1994201698073879E-3</v>
      </c>
      <c r="O23" s="11">
        <f t="shared" si="3"/>
        <v>-12.3599999999999</v>
      </c>
      <c r="P23" s="25">
        <f t="shared" si="2"/>
        <v>2.5133449082972804E-2</v>
      </c>
      <c r="Q23" s="129"/>
      <c r="S23" s="26"/>
    </row>
    <row r="24" spans="1:21" s="39" customFormat="1" x14ac:dyDescent="0.2">
      <c r="A24" s="10"/>
      <c r="B24" s="79">
        <v>22</v>
      </c>
      <c r="C24" s="33">
        <v>44427</v>
      </c>
      <c r="D24" s="34">
        <v>110081</v>
      </c>
      <c r="E24" s="34" t="s">
        <v>59</v>
      </c>
      <c r="F24" s="36">
        <v>10</v>
      </c>
      <c r="G24" s="36">
        <v>100</v>
      </c>
      <c r="H24" s="14"/>
      <c r="I24" s="35" t="s">
        <v>60</v>
      </c>
      <c r="J24" s="35"/>
      <c r="K24" s="35"/>
      <c r="L24" s="35"/>
      <c r="M24" s="37">
        <f t="shared" si="0"/>
        <v>0</v>
      </c>
      <c r="N24" s="38" t="e">
        <f t="shared" si="1"/>
        <v>#DIV/0!</v>
      </c>
      <c r="O24" s="37">
        <f t="shared" si="3"/>
        <v>0</v>
      </c>
      <c r="P24" s="38">
        <f t="shared" si="2"/>
        <v>0</v>
      </c>
      <c r="Q24" s="131"/>
      <c r="R24" s="59"/>
      <c r="S24" s="26"/>
      <c r="T24" s="7"/>
      <c r="U24" s="7"/>
    </row>
    <row r="25" spans="1:21" s="40" customFormat="1" x14ac:dyDescent="0.2">
      <c r="B25" s="79">
        <v>23</v>
      </c>
      <c r="C25" s="41">
        <v>44434</v>
      </c>
      <c r="D25" s="42" t="s">
        <v>62</v>
      </c>
      <c r="E25" s="42" t="s">
        <v>63</v>
      </c>
      <c r="F25" s="44">
        <v>10</v>
      </c>
      <c r="G25" s="44">
        <v>102.7</v>
      </c>
      <c r="H25" s="45">
        <f>F25*G25</f>
        <v>1027</v>
      </c>
      <c r="I25" s="43" t="s">
        <v>80</v>
      </c>
      <c r="J25" s="43"/>
      <c r="K25" s="43"/>
      <c r="L25" s="43"/>
      <c r="M25" s="45">
        <f t="shared" si="0"/>
        <v>0</v>
      </c>
      <c r="N25" s="46" t="e">
        <f t="shared" si="1"/>
        <v>#DIV/0!</v>
      </c>
      <c r="O25" s="45">
        <v>343.5</v>
      </c>
      <c r="P25" s="46">
        <f t="shared" si="2"/>
        <v>0</v>
      </c>
      <c r="Q25" s="130"/>
      <c r="S25" s="47"/>
      <c r="U25" s="51"/>
    </row>
    <row r="26" spans="1:21" x14ac:dyDescent="0.2">
      <c r="A26" s="7"/>
      <c r="B26" s="105">
        <v>24</v>
      </c>
      <c r="C26" s="31">
        <v>44438</v>
      </c>
      <c r="D26" s="32">
        <v>123056</v>
      </c>
      <c r="E26" s="32" t="s">
        <v>65</v>
      </c>
      <c r="F26" s="21">
        <v>10</v>
      </c>
      <c r="G26" s="21">
        <v>104.477</v>
      </c>
      <c r="H26" s="14">
        <f>F26*G26</f>
        <v>1044.77</v>
      </c>
      <c r="I26" s="15" t="s">
        <v>66</v>
      </c>
      <c r="J26" s="12">
        <v>110.46899999999999</v>
      </c>
      <c r="K26" s="12">
        <v>103.797</v>
      </c>
      <c r="L26" s="12">
        <v>10</v>
      </c>
      <c r="M26" s="11">
        <f t="shared" si="0"/>
        <v>1104.69</v>
      </c>
      <c r="N26" s="25">
        <f t="shared" si="1"/>
        <v>6.4279314431052892E-2</v>
      </c>
      <c r="O26" s="11">
        <f>(J26-K26)*L26</f>
        <v>66.71999999999997</v>
      </c>
      <c r="P26" s="25">
        <f t="shared" si="2"/>
        <v>7.2100294656410619E-3</v>
      </c>
      <c r="Q26" s="129"/>
      <c r="S26" s="26"/>
    </row>
    <row r="27" spans="1:21" s="40" customFormat="1" x14ac:dyDescent="0.2">
      <c r="B27" s="82">
        <v>25</v>
      </c>
      <c r="C27" s="41"/>
      <c r="D27" s="42">
        <v>110081</v>
      </c>
      <c r="E27" s="42" t="s">
        <v>59</v>
      </c>
      <c r="F27" s="44">
        <v>-10</v>
      </c>
      <c r="G27" s="44">
        <v>156.43</v>
      </c>
      <c r="H27" s="45">
        <v>0</v>
      </c>
      <c r="I27" s="43" t="s">
        <v>67</v>
      </c>
      <c r="J27" s="43"/>
      <c r="K27" s="43"/>
      <c r="L27" s="43"/>
      <c r="M27" s="45">
        <f t="shared" si="0"/>
        <v>0</v>
      </c>
      <c r="N27" s="46" t="e">
        <f t="shared" si="1"/>
        <v>#DIV/0!</v>
      </c>
      <c r="O27" s="45">
        <v>563.20000000000005</v>
      </c>
      <c r="P27" s="46">
        <f t="shared" si="2"/>
        <v>0</v>
      </c>
      <c r="Q27" s="130"/>
      <c r="S27" s="47"/>
    </row>
    <row r="28" spans="1:21" x14ac:dyDescent="0.2">
      <c r="A28" s="7"/>
      <c r="B28" s="105">
        <v>26</v>
      </c>
      <c r="C28" s="31">
        <v>44448</v>
      </c>
      <c r="D28" s="32">
        <v>113017</v>
      </c>
      <c r="E28" s="32" t="s">
        <v>46</v>
      </c>
      <c r="F28" s="21">
        <v>10</v>
      </c>
      <c r="G28" s="21">
        <v>101.91</v>
      </c>
      <c r="H28" s="14">
        <f t="shared" ref="H28:H58" si="5">F28*G28</f>
        <v>1019.0999999999999</v>
      </c>
      <c r="I28" s="15" t="s">
        <v>66</v>
      </c>
      <c r="J28" s="12">
        <v>111.55</v>
      </c>
      <c r="K28" s="12">
        <v>123.71599999999999</v>
      </c>
      <c r="L28" s="12">
        <v>70</v>
      </c>
      <c r="M28" s="11">
        <f t="shared" si="0"/>
        <v>7808.5</v>
      </c>
      <c r="N28" s="25">
        <f t="shared" si="1"/>
        <v>-9.8338129263797716E-2</v>
      </c>
      <c r="O28" s="11">
        <f>(J28-K28)*L28</f>
        <v>-851.61999999999978</v>
      </c>
      <c r="P28" s="25">
        <f t="shared" si="2"/>
        <v>5.0964085021551954E-2</v>
      </c>
      <c r="Q28" s="129" t="s">
        <v>68</v>
      </c>
      <c r="S28" s="26"/>
    </row>
    <row r="29" spans="1:21" s="51" customFormat="1" x14ac:dyDescent="0.2">
      <c r="A29" s="7"/>
      <c r="B29" s="105">
        <v>27</v>
      </c>
      <c r="C29" s="52">
        <v>44453</v>
      </c>
      <c r="D29" s="53">
        <v>113576</v>
      </c>
      <c r="E29" s="111" t="s">
        <v>69</v>
      </c>
      <c r="F29" s="55">
        <v>10</v>
      </c>
      <c r="G29" s="55">
        <v>96.6</v>
      </c>
      <c r="H29" s="56">
        <f t="shared" si="5"/>
        <v>966</v>
      </c>
      <c r="I29" s="54" t="s">
        <v>66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132"/>
      <c r="R29" s="7"/>
      <c r="S29" s="26"/>
      <c r="T29" s="7"/>
      <c r="U29" s="7"/>
    </row>
    <row r="30" spans="1:21" x14ac:dyDescent="0.2">
      <c r="A30" s="7"/>
      <c r="B30" s="80">
        <v>28</v>
      </c>
      <c r="C30" s="31">
        <v>44461</v>
      </c>
      <c r="D30" s="32">
        <v>113578</v>
      </c>
      <c r="E30" s="32" t="s">
        <v>70</v>
      </c>
      <c r="F30" s="21">
        <v>10</v>
      </c>
      <c r="G30" s="21">
        <v>98.3</v>
      </c>
      <c r="H30" s="14">
        <f t="shared" si="5"/>
        <v>983</v>
      </c>
      <c r="I30" s="15" t="s">
        <v>66</v>
      </c>
      <c r="J30" s="12">
        <v>106.05</v>
      </c>
      <c r="K30" s="12">
        <v>101.34</v>
      </c>
      <c r="L30" s="12">
        <v>30</v>
      </c>
      <c r="M30" s="11">
        <f t="shared" si="0"/>
        <v>3181.5</v>
      </c>
      <c r="N30" s="25">
        <f t="shared" si="1"/>
        <v>4.6477205447009999E-2</v>
      </c>
      <c r="O30" s="11">
        <f>(J30-K30)*L30</f>
        <v>141.29999999999981</v>
      </c>
      <c r="P30" s="25">
        <f t="shared" si="2"/>
        <v>2.0764837868485309E-2</v>
      </c>
      <c r="Q30" s="129"/>
      <c r="S30" s="26"/>
    </row>
    <row r="31" spans="1:21" s="71" customFormat="1" x14ac:dyDescent="0.2">
      <c r="B31" s="107">
        <v>29</v>
      </c>
      <c r="C31" s="31">
        <v>44466</v>
      </c>
      <c r="D31" s="32">
        <v>127016</v>
      </c>
      <c r="E31" s="32" t="s">
        <v>64</v>
      </c>
      <c r="F31" s="21">
        <v>10</v>
      </c>
      <c r="G31" s="21">
        <v>102.20099999999999</v>
      </c>
      <c r="H31" s="14">
        <f t="shared" si="5"/>
        <v>1022.01</v>
      </c>
      <c r="I31" s="15" t="s">
        <v>66</v>
      </c>
      <c r="J31" s="12">
        <v>116.902</v>
      </c>
      <c r="K31" s="12">
        <v>101.621</v>
      </c>
      <c r="L31" s="12">
        <v>10</v>
      </c>
      <c r="M31" s="11">
        <f t="shared" si="0"/>
        <v>1169.02</v>
      </c>
      <c r="N31" s="25">
        <f t="shared" si="1"/>
        <v>0.15037246238474339</v>
      </c>
      <c r="O31" s="11">
        <f>(J31-K31)*L31</f>
        <v>152.81000000000006</v>
      </c>
      <c r="P31" s="25">
        <f t="shared" si="2"/>
        <v>7.6298949442139552E-3</v>
      </c>
      <c r="Q31" s="129"/>
      <c r="R31" s="7"/>
      <c r="S31" s="77"/>
      <c r="U31" s="7"/>
    </row>
    <row r="32" spans="1:21" s="59" customFormat="1" x14ac:dyDescent="0.2">
      <c r="B32" s="79">
        <v>30</v>
      </c>
      <c r="C32" s="60">
        <v>44482</v>
      </c>
      <c r="D32" s="61">
        <v>127007</v>
      </c>
      <c r="E32" s="61" t="s">
        <v>72</v>
      </c>
      <c r="F32" s="63">
        <v>10</v>
      </c>
      <c r="G32" s="63">
        <v>102.511</v>
      </c>
      <c r="H32" s="64">
        <f t="shared" si="5"/>
        <v>1025.1099999999999</v>
      </c>
      <c r="I32" s="62" t="s">
        <v>66</v>
      </c>
      <c r="J32" s="62"/>
      <c r="K32" s="62"/>
      <c r="L32" s="62"/>
      <c r="M32" s="64">
        <f t="shared" si="0"/>
        <v>0</v>
      </c>
      <c r="N32" s="65" t="e">
        <f t="shared" si="1"/>
        <v>#DIV/0!</v>
      </c>
      <c r="O32" s="64">
        <v>0</v>
      </c>
      <c r="P32" s="65">
        <f t="shared" si="2"/>
        <v>0</v>
      </c>
      <c r="Q32" s="133"/>
      <c r="R32" s="7"/>
      <c r="S32" s="66"/>
    </row>
    <row r="33" spans="1:21" x14ac:dyDescent="0.2">
      <c r="A33" s="8"/>
      <c r="B33" s="79">
        <v>31</v>
      </c>
      <c r="C33" s="31">
        <v>44487</v>
      </c>
      <c r="D33" s="32">
        <v>128062</v>
      </c>
      <c r="E33" s="32" t="s">
        <v>73</v>
      </c>
      <c r="F33" s="21">
        <v>10</v>
      </c>
      <c r="G33" s="21">
        <v>89.132999999999996</v>
      </c>
      <c r="H33" s="14">
        <f t="shared" si="5"/>
        <v>891.32999999999993</v>
      </c>
      <c r="I33" s="15" t="s">
        <v>66</v>
      </c>
      <c r="J33" s="12">
        <v>103.155</v>
      </c>
      <c r="K33" s="12">
        <v>93.847999999999999</v>
      </c>
      <c r="L33" s="12">
        <v>30</v>
      </c>
      <c r="M33" s="11">
        <f t="shared" si="0"/>
        <v>3094.65</v>
      </c>
      <c r="N33" s="25">
        <f t="shared" si="1"/>
        <v>9.9170999914755795E-2</v>
      </c>
      <c r="O33" s="11">
        <f>(J33-K33)*L33</f>
        <v>279.21000000000004</v>
      </c>
      <c r="P33" s="25">
        <f t="shared" si="2"/>
        <v>2.0197990102061313E-2</v>
      </c>
      <c r="Q33" s="129"/>
      <c r="R33" s="8"/>
      <c r="S33" s="23"/>
      <c r="T33" s="8"/>
      <c r="U33" s="8"/>
    </row>
    <row r="34" spans="1:21" s="40" customFormat="1" x14ac:dyDescent="0.2">
      <c r="B34" s="82">
        <v>32</v>
      </c>
      <c r="C34" s="41">
        <v>44495</v>
      </c>
      <c r="D34" s="42">
        <v>113576</v>
      </c>
      <c r="E34" s="112" t="s">
        <v>69</v>
      </c>
      <c r="F34" s="44">
        <v>-10</v>
      </c>
      <c r="G34" s="44">
        <v>140.5</v>
      </c>
      <c r="H34" s="45">
        <f t="shared" si="5"/>
        <v>-1405</v>
      </c>
      <c r="I34" s="43" t="s">
        <v>67</v>
      </c>
      <c r="J34" s="43"/>
      <c r="K34" s="43"/>
      <c r="L34" s="43"/>
      <c r="M34" s="45">
        <f t="shared" si="0"/>
        <v>0</v>
      </c>
      <c r="N34" s="46" t="e">
        <f t="shared" si="1"/>
        <v>#DIV/0!</v>
      </c>
      <c r="O34" s="45">
        <f>(J34-K34)*L34</f>
        <v>0</v>
      </c>
      <c r="P34" s="46">
        <f t="shared" si="2"/>
        <v>0</v>
      </c>
      <c r="Q34" s="130"/>
      <c r="S34" s="47"/>
    </row>
    <row r="35" spans="1:21" x14ac:dyDescent="0.2">
      <c r="A35" s="7"/>
      <c r="B35" s="79">
        <v>33</v>
      </c>
      <c r="C35" s="31">
        <v>44487</v>
      </c>
      <c r="D35" s="32">
        <v>110072</v>
      </c>
      <c r="E35" s="32" t="s">
        <v>74</v>
      </c>
      <c r="F35" s="21">
        <v>10</v>
      </c>
      <c r="G35" s="21">
        <v>99.03</v>
      </c>
      <c r="H35" s="14">
        <f t="shared" si="5"/>
        <v>990.3</v>
      </c>
      <c r="I35" s="15" t="s">
        <v>66</v>
      </c>
      <c r="J35" s="12">
        <v>99.567999999999998</v>
      </c>
      <c r="K35" s="12">
        <v>98.19</v>
      </c>
      <c r="L35" s="12">
        <v>70</v>
      </c>
      <c r="M35" s="11">
        <f t="shared" ref="M35:M59" si="6">J35*L35</f>
        <v>6969.76</v>
      </c>
      <c r="N35" s="25">
        <f t="shared" ref="N35:N59" si="7">(J35-K35)/K35</f>
        <v>1.4034015683878198E-2</v>
      </c>
      <c r="O35" s="11">
        <f>(J35-K35)*L35</f>
        <v>96.460000000000008</v>
      </c>
      <c r="P35" s="25">
        <f t="shared" ref="P35:P66" si="8">M35/$M$210</f>
        <v>4.5489843275893192E-2</v>
      </c>
      <c r="Q35" s="129"/>
      <c r="S35" s="26"/>
    </row>
    <row r="36" spans="1:21" x14ac:dyDescent="0.2">
      <c r="A36" s="7"/>
      <c r="B36" s="79">
        <v>34</v>
      </c>
      <c r="C36" s="73"/>
      <c r="D36" s="72">
        <v>127047</v>
      </c>
      <c r="E36" s="72" t="s">
        <v>75</v>
      </c>
      <c r="F36" s="74">
        <v>10</v>
      </c>
      <c r="G36" s="74"/>
      <c r="H36" s="75">
        <f t="shared" si="5"/>
        <v>0</v>
      </c>
      <c r="I36" s="73" t="s">
        <v>60</v>
      </c>
      <c r="J36" s="73"/>
      <c r="K36" s="73"/>
      <c r="L36" s="73"/>
      <c r="M36" s="75">
        <f t="shared" si="6"/>
        <v>0</v>
      </c>
      <c r="N36" s="76" t="e">
        <f t="shared" si="7"/>
        <v>#DIV/0!</v>
      </c>
      <c r="O36" s="75"/>
      <c r="P36" s="25">
        <f t="shared" si="8"/>
        <v>0</v>
      </c>
      <c r="Q36" s="134"/>
      <c r="R36" s="59"/>
      <c r="S36" s="26"/>
      <c r="U36" s="71"/>
    </row>
    <row r="37" spans="1:21" s="59" customFormat="1" x14ac:dyDescent="0.2">
      <c r="B37" s="79">
        <v>35</v>
      </c>
      <c r="C37" s="60">
        <v>44509</v>
      </c>
      <c r="D37" s="61">
        <v>113574</v>
      </c>
      <c r="E37" s="61" t="s">
        <v>49</v>
      </c>
      <c r="F37" s="63">
        <v>-10</v>
      </c>
      <c r="G37" s="63">
        <v>120.8</v>
      </c>
      <c r="H37" s="64">
        <f t="shared" si="5"/>
        <v>-1208</v>
      </c>
      <c r="I37" s="62" t="s">
        <v>67</v>
      </c>
      <c r="J37" s="62"/>
      <c r="K37" s="62"/>
      <c r="L37" s="62"/>
      <c r="M37" s="64">
        <f t="shared" si="6"/>
        <v>0</v>
      </c>
      <c r="N37" s="65" t="e">
        <f t="shared" si="7"/>
        <v>#DIV/0!</v>
      </c>
      <c r="O37" s="64">
        <v>210.48</v>
      </c>
      <c r="P37" s="25">
        <f t="shared" si="8"/>
        <v>0</v>
      </c>
      <c r="Q37" s="133" t="s">
        <v>76</v>
      </c>
      <c r="R37" s="7"/>
      <c r="S37" s="66"/>
      <c r="U37" s="7"/>
    </row>
    <row r="38" spans="1:21" x14ac:dyDescent="0.2">
      <c r="A38" s="7"/>
      <c r="B38" s="79">
        <v>36</v>
      </c>
      <c r="C38" s="31">
        <v>44536</v>
      </c>
      <c r="D38" s="32">
        <v>110072</v>
      </c>
      <c r="E38" s="32" t="s">
        <v>74</v>
      </c>
      <c r="F38" s="21">
        <v>10</v>
      </c>
      <c r="G38" s="21">
        <v>98.98</v>
      </c>
      <c r="H38" s="14">
        <f t="shared" si="5"/>
        <v>989.80000000000007</v>
      </c>
      <c r="I38" s="15" t="s">
        <v>66</v>
      </c>
      <c r="J38" s="12"/>
      <c r="K38" s="12"/>
      <c r="L38" s="12"/>
      <c r="M38" s="11">
        <f t="shared" si="6"/>
        <v>0</v>
      </c>
      <c r="N38" s="25" t="e">
        <f t="shared" si="7"/>
        <v>#DIV/0!</v>
      </c>
      <c r="O38" s="11">
        <f>(J38-K38)*L38</f>
        <v>0</v>
      </c>
      <c r="P38" s="25">
        <f t="shared" si="8"/>
        <v>0</v>
      </c>
      <c r="Q38" s="133" t="s">
        <v>77</v>
      </c>
      <c r="R38" s="71"/>
      <c r="S38" s="26"/>
    </row>
    <row r="39" spans="1:21" s="40" customFormat="1" x14ac:dyDescent="0.2">
      <c r="B39" s="82">
        <v>37</v>
      </c>
      <c r="C39" s="41">
        <v>44539</v>
      </c>
      <c r="D39" s="42">
        <v>127047</v>
      </c>
      <c r="E39" s="42" t="s">
        <v>75</v>
      </c>
      <c r="F39" s="44">
        <v>-10</v>
      </c>
      <c r="G39" s="44"/>
      <c r="H39" s="45">
        <f t="shared" si="5"/>
        <v>0</v>
      </c>
      <c r="I39" s="43" t="s">
        <v>67</v>
      </c>
      <c r="J39" s="43"/>
      <c r="K39" s="43"/>
      <c r="L39" s="43"/>
      <c r="M39" s="45">
        <f t="shared" si="6"/>
        <v>0</v>
      </c>
      <c r="N39" s="46" t="e">
        <f t="shared" si="7"/>
        <v>#DIV/0!</v>
      </c>
      <c r="O39" s="45">
        <v>380.91</v>
      </c>
      <c r="P39" s="46">
        <f t="shared" si="8"/>
        <v>0</v>
      </c>
      <c r="Q39" s="130"/>
      <c r="S39" s="47"/>
    </row>
    <row r="40" spans="1:21" x14ac:dyDescent="0.2">
      <c r="A40" s="7"/>
      <c r="B40" s="79">
        <v>38</v>
      </c>
      <c r="C40" s="31">
        <v>44544</v>
      </c>
      <c r="D40" s="32">
        <v>113036</v>
      </c>
      <c r="E40" s="32" t="s">
        <v>39</v>
      </c>
      <c r="F40" s="21">
        <v>10</v>
      </c>
      <c r="G40" s="21">
        <v>107.89</v>
      </c>
      <c r="H40" s="14">
        <f t="shared" si="5"/>
        <v>1078.9000000000001</v>
      </c>
      <c r="I40" s="15" t="s">
        <v>80</v>
      </c>
      <c r="J40" s="12"/>
      <c r="K40" s="12"/>
      <c r="L40" s="12"/>
      <c r="M40" s="11">
        <f t="shared" si="6"/>
        <v>0</v>
      </c>
      <c r="N40" s="25" t="e">
        <f t="shared" si="7"/>
        <v>#DIV/0!</v>
      </c>
      <c r="O40" s="11">
        <f>(J40-K40)*L40</f>
        <v>0</v>
      </c>
      <c r="P40" s="25">
        <f t="shared" si="8"/>
        <v>0</v>
      </c>
      <c r="Q40" s="129"/>
      <c r="S40" s="26"/>
    </row>
    <row r="41" spans="1:21" ht="14.25" customHeight="1" x14ac:dyDescent="0.2">
      <c r="A41" s="7"/>
      <c r="B41" s="79">
        <v>39</v>
      </c>
      <c r="C41" s="31">
        <v>44550</v>
      </c>
      <c r="D41" s="32">
        <v>128062</v>
      </c>
      <c r="E41" s="32" t="s">
        <v>73</v>
      </c>
      <c r="F41" s="21">
        <v>10</v>
      </c>
      <c r="G41" s="21">
        <v>94.59</v>
      </c>
      <c r="H41" s="14">
        <f t="shared" si="5"/>
        <v>945.90000000000009</v>
      </c>
      <c r="I41" s="15" t="s">
        <v>80</v>
      </c>
      <c r="J41" s="12"/>
      <c r="K41" s="12"/>
      <c r="L41" s="12"/>
      <c r="M41" s="11">
        <f t="shared" si="6"/>
        <v>0</v>
      </c>
      <c r="N41" s="25" t="e">
        <f t="shared" si="7"/>
        <v>#DIV/0!</v>
      </c>
      <c r="O41" s="11">
        <f>(J41-K41)*L41</f>
        <v>0</v>
      </c>
      <c r="P41" s="25">
        <f t="shared" si="8"/>
        <v>0</v>
      </c>
      <c r="Q41" s="129"/>
      <c r="R41" s="59"/>
      <c r="S41" s="26"/>
    </row>
    <row r="42" spans="1:21" s="59" customFormat="1" x14ac:dyDescent="0.2">
      <c r="B42" s="79">
        <v>40</v>
      </c>
      <c r="C42" s="60">
        <v>44557</v>
      </c>
      <c r="D42" s="61">
        <v>127007</v>
      </c>
      <c r="E42" s="61" t="s">
        <v>72</v>
      </c>
      <c r="F42" s="63">
        <v>10</v>
      </c>
      <c r="G42" s="63">
        <v>149.65100000000001</v>
      </c>
      <c r="H42" s="64">
        <f t="shared" si="5"/>
        <v>1496.5100000000002</v>
      </c>
      <c r="I42" s="62" t="s">
        <v>78</v>
      </c>
      <c r="J42" s="62"/>
      <c r="K42" s="62"/>
      <c r="L42" s="62"/>
      <c r="M42" s="64">
        <f t="shared" si="6"/>
        <v>0</v>
      </c>
      <c r="N42" s="65" t="e">
        <f t="shared" si="7"/>
        <v>#DIV/0!</v>
      </c>
      <c r="O42" s="64">
        <v>471</v>
      </c>
      <c r="P42" s="25">
        <f t="shared" si="8"/>
        <v>0</v>
      </c>
      <c r="Q42" s="133"/>
      <c r="R42" s="7"/>
      <c r="S42" s="66"/>
      <c r="U42" s="7"/>
    </row>
    <row r="43" spans="1:21" x14ac:dyDescent="0.2">
      <c r="A43" s="7"/>
      <c r="B43" s="105">
        <v>41</v>
      </c>
      <c r="C43" s="31">
        <v>44561</v>
      </c>
      <c r="D43" s="32">
        <v>128100</v>
      </c>
      <c r="E43" s="110" t="s">
        <v>81</v>
      </c>
      <c r="F43" s="21">
        <v>10</v>
      </c>
      <c r="G43" s="21">
        <v>109.17</v>
      </c>
      <c r="H43" s="14">
        <f t="shared" si="5"/>
        <v>1091.7</v>
      </c>
      <c r="I43" s="15" t="s">
        <v>80</v>
      </c>
      <c r="J43" s="12"/>
      <c r="K43" s="12"/>
      <c r="L43" s="12"/>
      <c r="M43" s="11">
        <f t="shared" si="6"/>
        <v>0</v>
      </c>
      <c r="N43" s="25" t="e">
        <f t="shared" si="7"/>
        <v>#DIV/0!</v>
      </c>
      <c r="O43" s="11">
        <f t="shared" ref="O43:O67" si="9">(J43-K43)*L43</f>
        <v>0</v>
      </c>
      <c r="P43" s="25">
        <f t="shared" si="8"/>
        <v>0</v>
      </c>
      <c r="Q43" s="129"/>
      <c r="S43" s="26"/>
    </row>
    <row r="44" spans="1:21" x14ac:dyDescent="0.2">
      <c r="A44" s="7"/>
      <c r="B44" s="79">
        <v>42</v>
      </c>
      <c r="C44" s="31">
        <v>44581</v>
      </c>
      <c r="D44" s="32">
        <v>113595</v>
      </c>
      <c r="E44" s="32" t="s">
        <v>58</v>
      </c>
      <c r="F44" s="21">
        <v>10</v>
      </c>
      <c r="G44" s="21">
        <v>106.51</v>
      </c>
      <c r="H44" s="14">
        <f t="shared" si="5"/>
        <v>1065.1000000000001</v>
      </c>
      <c r="I44" s="15" t="s">
        <v>80</v>
      </c>
      <c r="J44" s="12"/>
      <c r="K44" s="12"/>
      <c r="L44" s="12"/>
      <c r="M44" s="11">
        <f t="shared" si="6"/>
        <v>0</v>
      </c>
      <c r="N44" s="25" t="e">
        <f t="shared" si="7"/>
        <v>#DIV/0!</v>
      </c>
      <c r="O44" s="11">
        <f t="shared" si="9"/>
        <v>0</v>
      </c>
      <c r="P44" s="25">
        <f t="shared" si="8"/>
        <v>0</v>
      </c>
      <c r="Q44" s="129"/>
      <c r="S44" s="26"/>
    </row>
    <row r="45" spans="1:21" x14ac:dyDescent="0.2">
      <c r="A45" s="7"/>
      <c r="B45" s="79">
        <v>43</v>
      </c>
      <c r="C45" s="31">
        <v>44582</v>
      </c>
      <c r="D45" s="32">
        <v>113596</v>
      </c>
      <c r="E45" s="32" t="s">
        <v>61</v>
      </c>
      <c r="F45" s="21">
        <v>10</v>
      </c>
      <c r="G45" s="21">
        <v>102.83</v>
      </c>
      <c r="H45" s="14">
        <f t="shared" si="5"/>
        <v>1028.3</v>
      </c>
      <c r="I45" s="15" t="s">
        <v>80</v>
      </c>
      <c r="J45" s="12"/>
      <c r="K45" s="12"/>
      <c r="L45" s="12"/>
      <c r="M45" s="11">
        <f t="shared" si="6"/>
        <v>0</v>
      </c>
      <c r="N45" s="25" t="e">
        <f t="shared" si="7"/>
        <v>#DIV/0!</v>
      </c>
      <c r="O45" s="11">
        <f t="shared" si="9"/>
        <v>0</v>
      </c>
      <c r="P45" s="25">
        <f t="shared" si="8"/>
        <v>0</v>
      </c>
      <c r="Q45" s="129"/>
      <c r="S45" s="26"/>
    </row>
    <row r="46" spans="1:21" x14ac:dyDescent="0.2">
      <c r="A46" s="7"/>
      <c r="B46" s="79">
        <v>44</v>
      </c>
      <c r="C46" s="31">
        <v>44541</v>
      </c>
      <c r="D46" s="32">
        <v>128076</v>
      </c>
      <c r="E46" s="31" t="s">
        <v>82</v>
      </c>
      <c r="F46" s="21">
        <v>40</v>
      </c>
      <c r="G46" s="21">
        <v>147.58199999999999</v>
      </c>
      <c r="H46" s="14">
        <f t="shared" si="5"/>
        <v>5903.28</v>
      </c>
      <c r="I46" s="15" t="s">
        <v>80</v>
      </c>
      <c r="J46" s="12">
        <v>132.989</v>
      </c>
      <c r="K46" s="12">
        <v>131.05000000000001</v>
      </c>
      <c r="L46" s="12">
        <v>40</v>
      </c>
      <c r="M46" s="11">
        <f t="shared" si="6"/>
        <v>5319.56</v>
      </c>
      <c r="N46" s="25">
        <f t="shared" si="7"/>
        <v>1.4795879435329971E-2</v>
      </c>
      <c r="O46" s="11">
        <f t="shared" si="9"/>
        <v>77.559999999999718</v>
      </c>
      <c r="P46" s="25">
        <f t="shared" si="8"/>
        <v>3.4719409376608432E-2</v>
      </c>
      <c r="Q46" s="129"/>
      <c r="S46" s="26"/>
    </row>
    <row r="47" spans="1:21" x14ac:dyDescent="0.2">
      <c r="A47" s="7"/>
      <c r="B47" s="107">
        <v>45</v>
      </c>
      <c r="C47" s="31">
        <v>44541</v>
      </c>
      <c r="D47" s="32">
        <v>128138</v>
      </c>
      <c r="E47" s="78" t="s">
        <v>79</v>
      </c>
      <c r="F47" s="21">
        <v>10</v>
      </c>
      <c r="G47" s="21">
        <v>118.562</v>
      </c>
      <c r="H47" s="14">
        <f t="shared" si="5"/>
        <v>1185.6199999999999</v>
      </c>
      <c r="I47" s="15" t="s">
        <v>80</v>
      </c>
      <c r="J47" s="12">
        <v>119.11</v>
      </c>
      <c r="K47" s="12">
        <v>115.91</v>
      </c>
      <c r="L47" s="12">
        <v>20</v>
      </c>
      <c r="M47" s="11">
        <f t="shared" si="6"/>
        <v>2382.1999999999998</v>
      </c>
      <c r="N47" s="25">
        <f t="shared" si="7"/>
        <v>2.7607626606850167E-2</v>
      </c>
      <c r="O47" s="11">
        <f t="shared" si="9"/>
        <v>64.000000000000057</v>
      </c>
      <c r="P47" s="25">
        <f t="shared" si="8"/>
        <v>1.5548010928903254E-2</v>
      </c>
      <c r="Q47" s="129"/>
      <c r="S47" s="26"/>
    </row>
    <row r="48" spans="1:21" x14ac:dyDescent="0.2">
      <c r="A48" s="7"/>
      <c r="B48" s="107">
        <v>46</v>
      </c>
      <c r="C48" s="31">
        <v>44582</v>
      </c>
      <c r="D48" s="32">
        <v>113017</v>
      </c>
      <c r="E48" s="32" t="s">
        <v>46</v>
      </c>
      <c r="F48" s="21">
        <v>20</v>
      </c>
      <c r="G48" s="21">
        <v>152.79</v>
      </c>
      <c r="H48" s="14">
        <f t="shared" si="5"/>
        <v>3055.7999999999997</v>
      </c>
      <c r="I48" s="15" t="s">
        <v>80</v>
      </c>
      <c r="J48" s="12"/>
      <c r="K48" s="12"/>
      <c r="L48" s="12"/>
      <c r="M48" s="11">
        <f t="shared" si="6"/>
        <v>0</v>
      </c>
      <c r="N48" s="25" t="e">
        <f t="shared" si="7"/>
        <v>#DIV/0!</v>
      </c>
      <c r="O48" s="11">
        <f t="shared" si="9"/>
        <v>0</v>
      </c>
      <c r="P48" s="25">
        <f t="shared" si="8"/>
        <v>0</v>
      </c>
      <c r="Q48" s="129"/>
      <c r="S48" s="26"/>
    </row>
    <row r="49" spans="1:19" x14ac:dyDescent="0.2">
      <c r="A49" s="7"/>
      <c r="B49" s="127">
        <v>47</v>
      </c>
      <c r="C49" s="31">
        <v>44582</v>
      </c>
      <c r="D49" s="32">
        <v>113601</v>
      </c>
      <c r="E49" s="81" t="s">
        <v>88</v>
      </c>
      <c r="F49" s="21">
        <v>30</v>
      </c>
      <c r="G49" s="21">
        <v>143.19999999999999</v>
      </c>
      <c r="H49" s="14">
        <f t="shared" si="5"/>
        <v>4296</v>
      </c>
      <c r="I49" s="15" t="s">
        <v>80</v>
      </c>
      <c r="J49" s="12">
        <v>114.304</v>
      </c>
      <c r="K49" s="12">
        <v>114.46</v>
      </c>
      <c r="L49" s="12">
        <v>10</v>
      </c>
      <c r="M49" s="11">
        <f t="shared" si="6"/>
        <v>1143.04</v>
      </c>
      <c r="N49" s="25">
        <f t="shared" si="7"/>
        <v>-1.3629215446443448E-3</v>
      </c>
      <c r="O49" s="11">
        <f t="shared" si="9"/>
        <v>-1.559999999999917</v>
      </c>
      <c r="P49" s="25">
        <f t="shared" si="8"/>
        <v>7.460330120129954E-3</v>
      </c>
      <c r="Q49" s="129"/>
      <c r="S49" s="26"/>
    </row>
    <row r="50" spans="1:19" x14ac:dyDescent="0.2">
      <c r="A50" s="7"/>
      <c r="B50" s="127">
        <v>48</v>
      </c>
      <c r="C50" s="31">
        <v>44585</v>
      </c>
      <c r="D50" s="32">
        <v>128044</v>
      </c>
      <c r="E50" s="32" t="s">
        <v>41</v>
      </c>
      <c r="F50" s="21">
        <v>-10</v>
      </c>
      <c r="G50" s="21">
        <v>160.31200000000001</v>
      </c>
      <c r="H50" s="14">
        <f t="shared" si="5"/>
        <v>-1603.1200000000001</v>
      </c>
      <c r="I50" s="15" t="s">
        <v>92</v>
      </c>
      <c r="J50" s="12"/>
      <c r="K50" s="12"/>
      <c r="L50" s="12"/>
      <c r="M50" s="11">
        <f t="shared" si="6"/>
        <v>0</v>
      </c>
      <c r="N50" s="25" t="e">
        <f t="shared" si="7"/>
        <v>#DIV/0!</v>
      </c>
      <c r="O50" s="11">
        <f t="shared" si="9"/>
        <v>0</v>
      </c>
      <c r="P50" s="25">
        <f t="shared" si="8"/>
        <v>0</v>
      </c>
      <c r="Q50" s="129"/>
      <c r="S50" s="26"/>
    </row>
    <row r="51" spans="1:19" x14ac:dyDescent="0.2">
      <c r="A51" s="7"/>
      <c r="B51" s="127">
        <v>49</v>
      </c>
      <c r="C51" s="31">
        <v>44603</v>
      </c>
      <c r="D51" s="32">
        <v>113596</v>
      </c>
      <c r="E51" s="32" t="s">
        <v>61</v>
      </c>
      <c r="F51" s="21">
        <v>10</v>
      </c>
      <c r="G51" s="21">
        <v>102.83</v>
      </c>
      <c r="H51" s="14">
        <f t="shared" si="5"/>
        <v>1028.3</v>
      </c>
      <c r="I51" s="15" t="s">
        <v>80</v>
      </c>
      <c r="J51" s="12"/>
      <c r="K51" s="12"/>
      <c r="L51" s="12"/>
      <c r="M51" s="11">
        <f t="shared" si="6"/>
        <v>0</v>
      </c>
      <c r="N51" s="25" t="e">
        <f t="shared" si="7"/>
        <v>#DIV/0!</v>
      </c>
      <c r="O51" s="11">
        <f t="shared" si="9"/>
        <v>0</v>
      </c>
      <c r="P51" s="25">
        <f t="shared" si="8"/>
        <v>0</v>
      </c>
      <c r="Q51" s="129"/>
      <c r="S51" s="26"/>
    </row>
    <row r="52" spans="1:19" s="91" customFormat="1" x14ac:dyDescent="0.2">
      <c r="B52" s="82">
        <v>51</v>
      </c>
      <c r="C52" s="41">
        <v>44610</v>
      </c>
      <c r="D52" s="92">
        <v>113036</v>
      </c>
      <c r="E52" s="92" t="s">
        <v>39</v>
      </c>
      <c r="F52" s="94">
        <v>-10</v>
      </c>
      <c r="G52" s="94">
        <v>154.72999999999999</v>
      </c>
      <c r="H52" s="95">
        <f t="shared" si="5"/>
        <v>-1547.3</v>
      </c>
      <c r="I52" s="43" t="s">
        <v>78</v>
      </c>
      <c r="J52" s="93"/>
      <c r="K52" s="93"/>
      <c r="L52" s="93"/>
      <c r="M52" s="45">
        <f t="shared" si="6"/>
        <v>0</v>
      </c>
      <c r="N52" s="46" t="e">
        <f t="shared" si="7"/>
        <v>#DIV/0!</v>
      </c>
      <c r="O52" s="45">
        <f t="shared" si="9"/>
        <v>0</v>
      </c>
      <c r="P52" s="46">
        <f t="shared" si="8"/>
        <v>0</v>
      </c>
      <c r="Q52" s="135"/>
      <c r="S52" s="96"/>
    </row>
    <row r="53" spans="1:19" s="40" customFormat="1" x14ac:dyDescent="0.2">
      <c r="B53" s="82">
        <v>52</v>
      </c>
      <c r="C53" s="41">
        <v>44613</v>
      </c>
      <c r="D53" s="42">
        <v>110064</v>
      </c>
      <c r="E53" s="42" t="s">
        <v>47</v>
      </c>
      <c r="F53" s="44">
        <v>-10</v>
      </c>
      <c r="G53" s="44">
        <v>140.94999999999999</v>
      </c>
      <c r="H53" s="45">
        <f t="shared" si="5"/>
        <v>-1409.5</v>
      </c>
      <c r="I53" s="43" t="s">
        <v>78</v>
      </c>
      <c r="J53" s="43"/>
      <c r="K53" s="43"/>
      <c r="L53" s="43"/>
      <c r="M53" s="45">
        <f t="shared" si="6"/>
        <v>0</v>
      </c>
      <c r="N53" s="46" t="e">
        <f t="shared" si="7"/>
        <v>#DIV/0!</v>
      </c>
      <c r="O53" s="45">
        <f t="shared" si="9"/>
        <v>0</v>
      </c>
      <c r="P53" s="46">
        <f t="shared" si="8"/>
        <v>0</v>
      </c>
      <c r="Q53" s="130"/>
      <c r="S53" s="47"/>
    </row>
    <row r="54" spans="1:19" s="40" customFormat="1" x14ac:dyDescent="0.2">
      <c r="B54" s="82">
        <v>53</v>
      </c>
      <c r="C54" s="41">
        <v>44613</v>
      </c>
      <c r="D54" s="42" t="s">
        <v>62</v>
      </c>
      <c r="E54" s="42" t="s">
        <v>63</v>
      </c>
      <c r="F54" s="44">
        <v>-10</v>
      </c>
      <c r="G54" s="44">
        <v>137.11000000000001</v>
      </c>
      <c r="H54" s="45">
        <f t="shared" si="5"/>
        <v>-1371.1000000000001</v>
      </c>
      <c r="I54" s="43" t="s">
        <v>78</v>
      </c>
      <c r="J54" s="43"/>
      <c r="K54" s="43"/>
      <c r="L54" s="43"/>
      <c r="M54" s="45">
        <f t="shared" si="6"/>
        <v>0</v>
      </c>
      <c r="N54" s="46" t="e">
        <f t="shared" si="7"/>
        <v>#DIV/0!</v>
      </c>
      <c r="O54" s="45">
        <f t="shared" si="9"/>
        <v>0</v>
      </c>
      <c r="P54" s="46">
        <f t="shared" si="8"/>
        <v>0</v>
      </c>
      <c r="Q54" s="130"/>
      <c r="S54" s="47"/>
    </row>
    <row r="55" spans="1:19" x14ac:dyDescent="0.2">
      <c r="A55" s="7"/>
      <c r="B55" s="107">
        <v>54</v>
      </c>
      <c r="C55" s="31">
        <v>44614</v>
      </c>
      <c r="D55" s="32">
        <v>128062</v>
      </c>
      <c r="E55" s="32" t="s">
        <v>73</v>
      </c>
      <c r="F55" s="21">
        <v>10</v>
      </c>
      <c r="G55" s="21">
        <v>100.76</v>
      </c>
      <c r="H55" s="14">
        <f t="shared" si="5"/>
        <v>1007.6</v>
      </c>
      <c r="I55" s="15" t="s">
        <v>80</v>
      </c>
      <c r="J55" s="12"/>
      <c r="K55" s="12"/>
      <c r="L55" s="12"/>
      <c r="M55" s="11">
        <f t="shared" si="6"/>
        <v>0</v>
      </c>
      <c r="N55" s="25" t="e">
        <f t="shared" si="7"/>
        <v>#DIV/0!</v>
      </c>
      <c r="O55" s="11">
        <f t="shared" si="9"/>
        <v>0</v>
      </c>
      <c r="P55" s="25">
        <f t="shared" si="8"/>
        <v>0</v>
      </c>
      <c r="Q55" s="129"/>
      <c r="S55" s="26"/>
    </row>
    <row r="56" spans="1:19" x14ac:dyDescent="0.2">
      <c r="A56" s="7"/>
      <c r="B56" s="127">
        <v>55</v>
      </c>
      <c r="C56" s="31">
        <v>44614</v>
      </c>
      <c r="D56" s="32">
        <v>128100</v>
      </c>
      <c r="E56" s="32" t="s">
        <v>52</v>
      </c>
      <c r="F56" s="21">
        <v>10</v>
      </c>
      <c r="G56" s="21">
        <v>101.768</v>
      </c>
      <c r="H56" s="14">
        <f t="shared" si="5"/>
        <v>1017.6800000000001</v>
      </c>
      <c r="I56" s="15" t="s">
        <v>80</v>
      </c>
      <c r="J56" s="12"/>
      <c r="K56" s="12"/>
      <c r="L56" s="12"/>
      <c r="M56" s="11">
        <f t="shared" si="6"/>
        <v>0</v>
      </c>
      <c r="N56" s="25" t="e">
        <f t="shared" si="7"/>
        <v>#DIV/0!</v>
      </c>
      <c r="O56" s="11">
        <f t="shared" si="9"/>
        <v>0</v>
      </c>
      <c r="P56" s="25">
        <f t="shared" si="8"/>
        <v>0</v>
      </c>
      <c r="Q56" s="129"/>
      <c r="S56" s="26"/>
    </row>
    <row r="57" spans="1:19" x14ac:dyDescent="0.2">
      <c r="A57" s="7"/>
      <c r="B57" s="79">
        <v>56</v>
      </c>
      <c r="C57" s="31">
        <v>44614</v>
      </c>
      <c r="D57" s="32">
        <v>113595</v>
      </c>
      <c r="E57" s="32" t="s">
        <v>58</v>
      </c>
      <c r="F57" s="21">
        <v>10</v>
      </c>
      <c r="G57" s="21">
        <v>101.97</v>
      </c>
      <c r="H57" s="14">
        <f t="shared" si="5"/>
        <v>1019.7</v>
      </c>
      <c r="I57" s="15" t="s">
        <v>80</v>
      </c>
      <c r="J57" s="12"/>
      <c r="K57" s="12"/>
      <c r="L57" s="12"/>
      <c r="M57" s="11">
        <f t="shared" si="6"/>
        <v>0</v>
      </c>
      <c r="N57" s="25" t="e">
        <f t="shared" si="7"/>
        <v>#DIV/0!</v>
      </c>
      <c r="O57" s="11">
        <f t="shared" si="9"/>
        <v>0</v>
      </c>
      <c r="P57" s="25">
        <f t="shared" si="8"/>
        <v>0</v>
      </c>
      <c r="Q57" s="129"/>
      <c r="S57" s="26"/>
    </row>
    <row r="58" spans="1:19" x14ac:dyDescent="0.2">
      <c r="A58" s="7"/>
      <c r="B58" s="107">
        <v>57</v>
      </c>
      <c r="C58" s="31">
        <v>44620</v>
      </c>
      <c r="D58" s="32">
        <v>113017</v>
      </c>
      <c r="E58" s="32" t="s">
        <v>93</v>
      </c>
      <c r="F58" s="21">
        <v>10</v>
      </c>
      <c r="G58" s="21">
        <v>124.05</v>
      </c>
      <c r="H58" s="14">
        <f t="shared" si="5"/>
        <v>1240.5</v>
      </c>
      <c r="I58" s="15" t="s">
        <v>80</v>
      </c>
      <c r="J58" s="12"/>
      <c r="K58" s="12"/>
      <c r="L58" s="12"/>
      <c r="M58" s="11">
        <f t="shared" si="6"/>
        <v>0</v>
      </c>
      <c r="N58" s="25" t="e">
        <f t="shared" si="7"/>
        <v>#DIV/0!</v>
      </c>
      <c r="O58" s="11">
        <f t="shared" si="9"/>
        <v>0</v>
      </c>
      <c r="P58" s="25">
        <f t="shared" si="8"/>
        <v>0</v>
      </c>
      <c r="Q58" s="129"/>
      <c r="S58" s="26"/>
    </row>
    <row r="59" spans="1:19" x14ac:dyDescent="0.2">
      <c r="A59" s="7"/>
      <c r="B59" s="127">
        <v>58</v>
      </c>
      <c r="C59" s="31">
        <v>44620</v>
      </c>
      <c r="D59" s="32">
        <v>128076</v>
      </c>
      <c r="E59" s="81" t="s">
        <v>82</v>
      </c>
      <c r="F59" s="21">
        <v>10</v>
      </c>
      <c r="G59" s="21">
        <v>125.67</v>
      </c>
      <c r="H59" s="14">
        <f t="shared" ref="H59:H90" si="10">F59*G59</f>
        <v>1256.7</v>
      </c>
      <c r="I59" s="15" t="s">
        <v>66</v>
      </c>
      <c r="J59" s="12"/>
      <c r="K59" s="12"/>
      <c r="L59" s="12"/>
      <c r="M59" s="11">
        <f t="shared" si="6"/>
        <v>0</v>
      </c>
      <c r="N59" s="25" t="e">
        <f t="shared" si="7"/>
        <v>#DIV/0!</v>
      </c>
      <c r="O59" s="11">
        <f t="shared" si="9"/>
        <v>0</v>
      </c>
      <c r="P59" s="25">
        <f t="shared" si="8"/>
        <v>0</v>
      </c>
      <c r="Q59" s="129"/>
      <c r="S59" s="26"/>
    </row>
    <row r="60" spans="1:19" x14ac:dyDescent="0.2">
      <c r="A60" s="7"/>
      <c r="B60" s="80">
        <v>59</v>
      </c>
      <c r="C60" s="31">
        <v>44622</v>
      </c>
      <c r="D60" s="32">
        <v>113601</v>
      </c>
      <c r="E60" s="81" t="s">
        <v>88</v>
      </c>
      <c r="F60" s="21">
        <v>10</v>
      </c>
      <c r="G60" s="21">
        <v>116.5</v>
      </c>
      <c r="H60" s="14">
        <f t="shared" si="10"/>
        <v>1165</v>
      </c>
      <c r="I60" s="15" t="s">
        <v>80</v>
      </c>
      <c r="J60" s="12"/>
      <c r="K60" s="12"/>
      <c r="L60" s="12"/>
      <c r="M60" s="11"/>
      <c r="N60" s="25"/>
      <c r="O60" s="11">
        <f t="shared" si="9"/>
        <v>0</v>
      </c>
      <c r="P60" s="25">
        <f t="shared" si="8"/>
        <v>0</v>
      </c>
      <c r="Q60" s="129"/>
      <c r="S60" s="26"/>
    </row>
    <row r="61" spans="1:19" ht="16.5" x14ac:dyDescent="0.35">
      <c r="A61" s="7"/>
      <c r="B61" s="80">
        <v>60</v>
      </c>
      <c r="C61" s="31">
        <v>44627</v>
      </c>
      <c r="D61" s="32">
        <v>128114</v>
      </c>
      <c r="E61" s="85" t="s">
        <v>87</v>
      </c>
      <c r="F61" s="21">
        <v>10</v>
      </c>
      <c r="G61" s="21">
        <v>102.3</v>
      </c>
      <c r="H61" s="14">
        <f t="shared" si="10"/>
        <v>1023</v>
      </c>
      <c r="I61" s="15" t="s">
        <v>80</v>
      </c>
      <c r="J61" s="12">
        <v>109.599</v>
      </c>
      <c r="K61" s="12">
        <v>98.869</v>
      </c>
      <c r="L61" s="12">
        <v>50</v>
      </c>
      <c r="M61" s="11">
        <f t="shared" ref="M61:M67" si="11">J61*L61</f>
        <v>5479.95</v>
      </c>
      <c r="N61" s="25">
        <f t="shared" ref="N61:N95" si="12">(J61-K61)/K61</f>
        <v>0.10852744540755954</v>
      </c>
      <c r="O61" s="11">
        <f t="shared" si="9"/>
        <v>536.50000000000023</v>
      </c>
      <c r="P61" s="25">
        <f t="shared" si="8"/>
        <v>3.5766233939150113E-2</v>
      </c>
      <c r="Q61" s="129"/>
      <c r="S61" s="26"/>
    </row>
    <row r="62" spans="1:19" ht="16.5" x14ac:dyDescent="0.35">
      <c r="A62" s="7"/>
      <c r="B62" s="107">
        <v>61</v>
      </c>
      <c r="C62" s="31">
        <v>44634</v>
      </c>
      <c r="D62" s="32">
        <v>113601</v>
      </c>
      <c r="E62" s="85" t="s">
        <v>88</v>
      </c>
      <c r="F62" s="21">
        <v>-30</v>
      </c>
      <c r="G62" s="21">
        <v>143.9</v>
      </c>
      <c r="H62" s="14">
        <f t="shared" si="10"/>
        <v>-4317</v>
      </c>
      <c r="I62" s="15" t="s">
        <v>92</v>
      </c>
      <c r="J62" s="12"/>
      <c r="K62" s="12"/>
      <c r="L62" s="12"/>
      <c r="M62" s="11">
        <f t="shared" si="11"/>
        <v>0</v>
      </c>
      <c r="N62" s="25" t="e">
        <f t="shared" si="12"/>
        <v>#DIV/0!</v>
      </c>
      <c r="O62" s="11">
        <f t="shared" si="9"/>
        <v>0</v>
      </c>
      <c r="P62" s="25">
        <f t="shared" si="8"/>
        <v>0</v>
      </c>
      <c r="Q62" s="129"/>
      <c r="S62" s="26"/>
    </row>
    <row r="63" spans="1:19" ht="16.5" x14ac:dyDescent="0.35">
      <c r="A63" s="7"/>
      <c r="B63" s="127">
        <v>62</v>
      </c>
      <c r="C63" s="31">
        <v>44634</v>
      </c>
      <c r="D63" s="32">
        <v>110072</v>
      </c>
      <c r="E63" s="85" t="s">
        <v>74</v>
      </c>
      <c r="F63" s="21">
        <v>10</v>
      </c>
      <c r="G63" s="21">
        <v>99.11</v>
      </c>
      <c r="H63" s="14">
        <f t="shared" si="10"/>
        <v>991.1</v>
      </c>
      <c r="I63" s="15" t="s">
        <v>80</v>
      </c>
      <c r="J63" s="12"/>
      <c r="K63" s="12"/>
      <c r="L63" s="12"/>
      <c r="M63" s="11">
        <f t="shared" si="11"/>
        <v>0</v>
      </c>
      <c r="N63" s="25" t="e">
        <f t="shared" si="12"/>
        <v>#DIV/0!</v>
      </c>
      <c r="O63" s="11">
        <f t="shared" si="9"/>
        <v>0</v>
      </c>
      <c r="P63" s="25">
        <f t="shared" si="8"/>
        <v>0</v>
      </c>
      <c r="Q63" s="129"/>
      <c r="S63" s="26"/>
    </row>
    <row r="64" spans="1:19" ht="16.5" x14ac:dyDescent="0.35">
      <c r="A64" s="7"/>
      <c r="B64" s="84">
        <v>63</v>
      </c>
      <c r="C64" s="31">
        <v>44634</v>
      </c>
      <c r="D64" s="32">
        <v>128114</v>
      </c>
      <c r="E64" s="85" t="s">
        <v>87</v>
      </c>
      <c r="F64" s="21">
        <v>10</v>
      </c>
      <c r="G64" s="21">
        <v>100.16</v>
      </c>
      <c r="H64" s="14">
        <f t="shared" si="10"/>
        <v>1001.5999999999999</v>
      </c>
      <c r="I64" s="15" t="s">
        <v>80</v>
      </c>
      <c r="J64" s="12"/>
      <c r="K64" s="12"/>
      <c r="L64" s="12"/>
      <c r="M64" s="11">
        <f t="shared" si="11"/>
        <v>0</v>
      </c>
      <c r="N64" s="25" t="e">
        <f t="shared" si="12"/>
        <v>#DIV/0!</v>
      </c>
      <c r="O64" s="11">
        <f t="shared" si="9"/>
        <v>0</v>
      </c>
      <c r="P64" s="25">
        <f t="shared" si="8"/>
        <v>0</v>
      </c>
      <c r="Q64" s="129"/>
      <c r="S64" s="26"/>
    </row>
    <row r="65" spans="1:19" ht="16.5" x14ac:dyDescent="0.35">
      <c r="A65" s="7"/>
      <c r="B65" s="84">
        <v>64</v>
      </c>
      <c r="C65" s="31">
        <v>44635</v>
      </c>
      <c r="D65" s="32">
        <v>113589</v>
      </c>
      <c r="E65" s="85" t="s">
        <v>53</v>
      </c>
      <c r="F65" s="21">
        <v>10</v>
      </c>
      <c r="G65" s="21">
        <v>102.11</v>
      </c>
      <c r="H65" s="14">
        <f t="shared" si="10"/>
        <v>1021.1</v>
      </c>
      <c r="I65" s="15" t="s">
        <v>80</v>
      </c>
      <c r="J65" s="12"/>
      <c r="K65" s="12"/>
      <c r="L65" s="12"/>
      <c r="M65" s="11">
        <f t="shared" si="11"/>
        <v>0</v>
      </c>
      <c r="N65" s="25" t="e">
        <f t="shared" si="12"/>
        <v>#DIV/0!</v>
      </c>
      <c r="O65" s="11">
        <f t="shared" si="9"/>
        <v>0</v>
      </c>
      <c r="P65" s="25">
        <f t="shared" si="8"/>
        <v>0</v>
      </c>
      <c r="Q65" s="129"/>
      <c r="S65" s="26"/>
    </row>
    <row r="66" spans="1:19" s="59" customFormat="1" ht="16.5" x14ac:dyDescent="0.35">
      <c r="B66" s="152">
        <v>65</v>
      </c>
      <c r="C66" s="60">
        <v>44635</v>
      </c>
      <c r="D66" s="61">
        <v>128116</v>
      </c>
      <c r="E66" s="154" t="s">
        <v>90</v>
      </c>
      <c r="F66" s="63">
        <v>10</v>
      </c>
      <c r="G66" s="63">
        <v>106.28400000000001</v>
      </c>
      <c r="H66" s="64">
        <f t="shared" si="10"/>
        <v>1062.8400000000001</v>
      </c>
      <c r="I66" s="62" t="s">
        <v>80</v>
      </c>
      <c r="J66" s="62"/>
      <c r="K66" s="62"/>
      <c r="L66" s="62">
        <v>0</v>
      </c>
      <c r="M66" s="64">
        <f t="shared" si="11"/>
        <v>0</v>
      </c>
      <c r="N66" s="65" t="e">
        <f t="shared" si="12"/>
        <v>#DIV/0!</v>
      </c>
      <c r="O66" s="64">
        <f t="shared" si="9"/>
        <v>0</v>
      </c>
      <c r="P66" s="65">
        <f t="shared" si="8"/>
        <v>0</v>
      </c>
      <c r="Q66" s="133"/>
      <c r="S66" s="66"/>
    </row>
    <row r="67" spans="1:19" ht="16.5" x14ac:dyDescent="0.35">
      <c r="A67" s="7"/>
      <c r="B67" s="84">
        <v>66</v>
      </c>
      <c r="C67" s="31">
        <v>44635</v>
      </c>
      <c r="D67" s="32">
        <v>127024</v>
      </c>
      <c r="E67" s="85" t="s">
        <v>91</v>
      </c>
      <c r="F67" s="21">
        <v>10</v>
      </c>
      <c r="G67" s="21">
        <v>106.38500000000001</v>
      </c>
      <c r="H67" s="14">
        <f t="shared" si="10"/>
        <v>1063.8500000000001</v>
      </c>
      <c r="I67" s="15" t="s">
        <v>80</v>
      </c>
      <c r="J67" s="12">
        <v>108.96599999999999</v>
      </c>
      <c r="K67" s="12">
        <v>106.405</v>
      </c>
      <c r="L67" s="12">
        <v>10</v>
      </c>
      <c r="M67" s="11">
        <f t="shared" si="11"/>
        <v>1089.6599999999999</v>
      </c>
      <c r="N67" s="25">
        <f t="shared" si="12"/>
        <v>2.4068417837507568E-2</v>
      </c>
      <c r="O67" s="11">
        <f t="shared" si="9"/>
        <v>25.609999999999928</v>
      </c>
      <c r="P67" s="25">
        <f t="shared" ref="P67:P98" si="13">M67/$M$210</f>
        <v>7.1119324946640585E-3</v>
      </c>
      <c r="Q67" s="129"/>
      <c r="S67" s="26"/>
    </row>
    <row r="68" spans="1:19" s="40" customFormat="1" ht="16.5" x14ac:dyDescent="0.35">
      <c r="B68" s="82">
        <v>67</v>
      </c>
      <c r="C68" s="41">
        <v>44641</v>
      </c>
      <c r="D68" s="128"/>
      <c r="E68" s="128" t="s">
        <v>94</v>
      </c>
      <c r="F68" s="44">
        <v>10</v>
      </c>
      <c r="G68" s="44">
        <v>100</v>
      </c>
      <c r="H68" s="45">
        <f t="shared" si="10"/>
        <v>1000</v>
      </c>
      <c r="I68" s="43" t="s">
        <v>95</v>
      </c>
      <c r="J68" s="43"/>
      <c r="K68" s="43"/>
      <c r="L68" s="43"/>
      <c r="M68" s="45">
        <v>0</v>
      </c>
      <c r="N68" s="46" t="e">
        <f t="shared" si="12"/>
        <v>#DIV/0!</v>
      </c>
      <c r="O68" s="45">
        <v>282.69</v>
      </c>
      <c r="P68" s="46">
        <f t="shared" si="13"/>
        <v>0</v>
      </c>
      <c r="Q68" s="130"/>
      <c r="S68" s="47"/>
    </row>
    <row r="69" spans="1:19" ht="16.5" x14ac:dyDescent="0.35">
      <c r="A69" s="7"/>
      <c r="B69" s="107">
        <v>68</v>
      </c>
      <c r="C69" s="31">
        <v>44644</v>
      </c>
      <c r="D69" s="32">
        <v>128124</v>
      </c>
      <c r="E69" s="68" t="s">
        <v>96</v>
      </c>
      <c r="F69" s="21">
        <v>10</v>
      </c>
      <c r="G69" s="21">
        <v>105.369</v>
      </c>
      <c r="H69" s="14">
        <f t="shared" si="10"/>
        <v>1053.69</v>
      </c>
      <c r="I69" s="15" t="s">
        <v>66</v>
      </c>
      <c r="J69" s="12">
        <v>103.86799999999999</v>
      </c>
      <c r="K69" s="12">
        <v>97.278999999999996</v>
      </c>
      <c r="L69" s="12">
        <v>70</v>
      </c>
      <c r="M69" s="11">
        <f t="shared" ref="M69:M95" si="14">J69*L69</f>
        <v>7270.7599999999993</v>
      </c>
      <c r="N69" s="25">
        <f t="shared" si="12"/>
        <v>6.7733015347608408E-2</v>
      </c>
      <c r="O69" s="11">
        <f>(J69-K69)*L69</f>
        <v>461.2299999999999</v>
      </c>
      <c r="P69" s="25">
        <f t="shared" si="13"/>
        <v>4.7454393393263634E-2</v>
      </c>
      <c r="Q69" s="129"/>
      <c r="S69" s="26"/>
    </row>
    <row r="70" spans="1:19" s="116" customFormat="1" ht="16.5" x14ac:dyDescent="0.35">
      <c r="B70" s="117">
        <v>69</v>
      </c>
      <c r="C70" s="118">
        <v>44645</v>
      </c>
      <c r="D70" s="125"/>
      <c r="E70" s="119" t="s">
        <v>97</v>
      </c>
      <c r="F70" s="120">
        <v>10</v>
      </c>
      <c r="G70" s="120">
        <v>100</v>
      </c>
      <c r="H70" s="121">
        <f t="shared" si="10"/>
        <v>1000</v>
      </c>
      <c r="I70" s="122" t="s">
        <v>60</v>
      </c>
      <c r="J70" s="122">
        <v>0</v>
      </c>
      <c r="K70" s="122">
        <v>0</v>
      </c>
      <c r="L70" s="122">
        <v>0</v>
      </c>
      <c r="M70" s="121">
        <f t="shared" si="14"/>
        <v>0</v>
      </c>
      <c r="N70" s="123" t="e">
        <f t="shared" si="12"/>
        <v>#DIV/0!</v>
      </c>
      <c r="O70" s="121">
        <v>77.3</v>
      </c>
      <c r="P70" s="123">
        <f t="shared" si="13"/>
        <v>0</v>
      </c>
      <c r="Q70" s="136"/>
      <c r="S70" s="124"/>
    </row>
    <row r="71" spans="1:19" ht="16.5" x14ac:dyDescent="0.35">
      <c r="A71" s="7"/>
      <c r="B71" s="107">
        <v>70</v>
      </c>
      <c r="C71" s="31">
        <v>44648</v>
      </c>
      <c r="D71" s="32">
        <v>123076</v>
      </c>
      <c r="E71" s="85" t="s">
        <v>98</v>
      </c>
      <c r="F71" s="21">
        <v>10</v>
      </c>
      <c r="G71" s="21">
        <v>104.491</v>
      </c>
      <c r="H71" s="14">
        <f t="shared" si="10"/>
        <v>1044.9100000000001</v>
      </c>
      <c r="I71" s="15" t="s">
        <v>66</v>
      </c>
      <c r="J71" s="12">
        <v>110.961</v>
      </c>
      <c r="K71" s="12">
        <v>104.511</v>
      </c>
      <c r="L71" s="12">
        <v>10</v>
      </c>
      <c r="M71" s="11">
        <f t="shared" si="14"/>
        <v>1109.6099999999999</v>
      </c>
      <c r="N71" s="25">
        <f t="shared" si="12"/>
        <v>6.1715991618107216E-2</v>
      </c>
      <c r="O71" s="11">
        <f>(J71-K71)*L71</f>
        <v>64.500000000000028</v>
      </c>
      <c r="P71" s="25">
        <f t="shared" si="13"/>
        <v>7.2421410489548902E-3</v>
      </c>
      <c r="Q71" s="129"/>
      <c r="S71" s="26"/>
    </row>
    <row r="72" spans="1:19" s="40" customFormat="1" ht="16.5" x14ac:dyDescent="0.35">
      <c r="B72" s="82">
        <v>71</v>
      </c>
      <c r="C72" s="41">
        <v>44651</v>
      </c>
      <c r="D72" s="42">
        <v>113561</v>
      </c>
      <c r="E72" s="128" t="s">
        <v>101</v>
      </c>
      <c r="F72" s="44">
        <v>10</v>
      </c>
      <c r="G72" s="44">
        <v>115.8</v>
      </c>
      <c r="H72" s="45">
        <f t="shared" si="10"/>
        <v>1158</v>
      </c>
      <c r="I72" s="43" t="s">
        <v>66</v>
      </c>
      <c r="J72" s="43"/>
      <c r="K72" s="43"/>
      <c r="L72" s="43"/>
      <c r="M72" s="45">
        <f t="shared" si="14"/>
        <v>0</v>
      </c>
      <c r="N72" s="46" t="e">
        <f t="shared" si="12"/>
        <v>#DIV/0!</v>
      </c>
      <c r="O72" s="45">
        <v>154.9</v>
      </c>
      <c r="P72" s="46">
        <f t="shared" si="13"/>
        <v>0</v>
      </c>
      <c r="Q72" s="130"/>
      <c r="S72" s="47"/>
    </row>
    <row r="73" spans="1:19" ht="16.5" x14ac:dyDescent="0.35">
      <c r="A73" s="7"/>
      <c r="B73" s="127">
        <v>72</v>
      </c>
      <c r="C73" s="31">
        <v>44651</v>
      </c>
      <c r="D73" s="32">
        <v>128063</v>
      </c>
      <c r="E73" s="85" t="s">
        <v>102</v>
      </c>
      <c r="F73" s="21">
        <v>10</v>
      </c>
      <c r="G73" s="21">
        <v>114.501</v>
      </c>
      <c r="H73" s="14">
        <f t="shared" si="10"/>
        <v>1145.01</v>
      </c>
      <c r="I73" s="15" t="s">
        <v>66</v>
      </c>
      <c r="J73" s="12">
        <v>120.405</v>
      </c>
      <c r="K73" s="12">
        <v>113.021</v>
      </c>
      <c r="L73" s="12">
        <v>10</v>
      </c>
      <c r="M73" s="11">
        <f t="shared" si="14"/>
        <v>1204.05</v>
      </c>
      <c r="N73" s="25">
        <f t="shared" si="12"/>
        <v>6.5332991214022182E-2</v>
      </c>
      <c r="O73" s="11">
        <f>(J73-K73)*L73</f>
        <v>73.84</v>
      </c>
      <c r="P73" s="25">
        <f t="shared" si="13"/>
        <v>7.8585268067105883E-3</v>
      </c>
      <c r="Q73" s="129"/>
      <c r="S73" s="26"/>
    </row>
    <row r="74" spans="1:19" ht="16.5" x14ac:dyDescent="0.35">
      <c r="A74" s="7"/>
      <c r="B74" s="127">
        <v>73</v>
      </c>
      <c r="C74" s="31">
        <v>44657</v>
      </c>
      <c r="D74" s="32">
        <v>113589</v>
      </c>
      <c r="E74" s="85" t="s">
        <v>53</v>
      </c>
      <c r="F74" s="21">
        <v>10</v>
      </c>
      <c r="G74" s="21">
        <v>100.37</v>
      </c>
      <c r="H74" s="14">
        <f t="shared" si="10"/>
        <v>1003.7</v>
      </c>
      <c r="I74" s="15" t="s">
        <v>66</v>
      </c>
      <c r="J74" s="12"/>
      <c r="K74" s="12"/>
      <c r="L74" s="12"/>
      <c r="M74" s="11">
        <f t="shared" si="14"/>
        <v>0</v>
      </c>
      <c r="N74" s="25" t="e">
        <f t="shared" si="12"/>
        <v>#DIV/0!</v>
      </c>
      <c r="O74" s="11">
        <f>(J74-K74)*L74</f>
        <v>0</v>
      </c>
      <c r="P74" s="25">
        <f t="shared" si="13"/>
        <v>0</v>
      </c>
      <c r="Q74" s="129"/>
      <c r="S74" s="26"/>
    </row>
    <row r="75" spans="1:19" s="116" customFormat="1" ht="16.5" x14ac:dyDescent="0.35">
      <c r="B75" s="117">
        <v>74</v>
      </c>
      <c r="C75" s="118">
        <v>44658</v>
      </c>
      <c r="D75" s="125">
        <v>113576</v>
      </c>
      <c r="E75" s="119" t="s">
        <v>103</v>
      </c>
      <c r="F75" s="120">
        <v>10</v>
      </c>
      <c r="G75" s="120">
        <v>106.01</v>
      </c>
      <c r="H75" s="121">
        <f t="shared" si="10"/>
        <v>1060.1000000000001</v>
      </c>
      <c r="I75" s="122" t="s">
        <v>66</v>
      </c>
      <c r="J75" s="122"/>
      <c r="K75" s="122"/>
      <c r="L75" s="122">
        <v>0</v>
      </c>
      <c r="M75" s="121">
        <f t="shared" si="14"/>
        <v>0</v>
      </c>
      <c r="N75" s="123" t="e">
        <f t="shared" si="12"/>
        <v>#DIV/0!</v>
      </c>
      <c r="O75" s="121">
        <v>80.599999999999994</v>
      </c>
      <c r="P75" s="123">
        <f t="shared" si="13"/>
        <v>0</v>
      </c>
      <c r="Q75" s="136"/>
      <c r="S75" s="124"/>
    </row>
    <row r="76" spans="1:19" ht="16.5" x14ac:dyDescent="0.35">
      <c r="A76" s="7"/>
      <c r="B76" s="127">
        <v>75</v>
      </c>
      <c r="C76" s="31">
        <v>44658</v>
      </c>
      <c r="D76" s="32">
        <v>128076</v>
      </c>
      <c r="E76" s="85" t="s">
        <v>82</v>
      </c>
      <c r="F76" s="21">
        <v>10</v>
      </c>
      <c r="G76" s="21">
        <v>119.71299999999999</v>
      </c>
      <c r="H76" s="14">
        <f t="shared" si="10"/>
        <v>1197.1299999999999</v>
      </c>
      <c r="I76" s="15" t="s">
        <v>66</v>
      </c>
      <c r="J76" s="12"/>
      <c r="K76" s="12"/>
      <c r="L76" s="12"/>
      <c r="M76" s="11">
        <f t="shared" si="14"/>
        <v>0</v>
      </c>
      <c r="N76" s="25" t="e">
        <f t="shared" si="12"/>
        <v>#DIV/0!</v>
      </c>
      <c r="O76" s="11">
        <f t="shared" ref="O76:O107" si="15">(J76-K76)*L76</f>
        <v>0</v>
      </c>
      <c r="P76" s="25">
        <f t="shared" si="13"/>
        <v>0</v>
      </c>
      <c r="Q76" s="129"/>
      <c r="S76" s="26"/>
    </row>
    <row r="77" spans="1:19" x14ac:dyDescent="0.2">
      <c r="A77" s="7"/>
      <c r="B77" s="86">
        <v>76</v>
      </c>
      <c r="C77" s="31">
        <v>44659</v>
      </c>
      <c r="D77" s="32">
        <v>113604</v>
      </c>
      <c r="E77" s="27" t="s">
        <v>104</v>
      </c>
      <c r="F77" s="21">
        <v>10</v>
      </c>
      <c r="G77" s="21">
        <v>105.61</v>
      </c>
      <c r="H77" s="14">
        <f t="shared" si="10"/>
        <v>1056.0999999999999</v>
      </c>
      <c r="I77" s="15" t="s">
        <v>66</v>
      </c>
      <c r="J77" s="12">
        <v>113.75700000000001</v>
      </c>
      <c r="K77" s="12">
        <v>83.54</v>
      </c>
      <c r="L77" s="12">
        <v>10</v>
      </c>
      <c r="M77" s="11">
        <f t="shared" si="14"/>
        <v>1137.5700000000002</v>
      </c>
      <c r="N77" s="25">
        <f t="shared" si="12"/>
        <v>0.36170696672252811</v>
      </c>
      <c r="O77" s="11">
        <f t="shared" si="15"/>
        <v>302.16999999999996</v>
      </c>
      <c r="P77" s="25">
        <f t="shared" si="13"/>
        <v>7.4246288272993366E-3</v>
      </c>
      <c r="Q77" s="129"/>
      <c r="S77" s="26"/>
    </row>
    <row r="78" spans="1:19" ht="13.5" customHeight="1" x14ac:dyDescent="0.2">
      <c r="A78" s="7"/>
      <c r="B78" s="86">
        <v>77</v>
      </c>
      <c r="C78" s="31">
        <v>44659</v>
      </c>
      <c r="D78" s="32">
        <v>128138</v>
      </c>
      <c r="E78" s="27" t="s">
        <v>105</v>
      </c>
      <c r="F78" s="21">
        <v>10</v>
      </c>
      <c r="G78" s="21">
        <v>113.238</v>
      </c>
      <c r="H78" s="14">
        <f t="shared" si="10"/>
        <v>1132.3800000000001</v>
      </c>
      <c r="I78" s="15" t="s">
        <v>66</v>
      </c>
      <c r="J78" s="12"/>
      <c r="K78" s="12"/>
      <c r="L78" s="12"/>
      <c r="M78" s="11">
        <f t="shared" si="14"/>
        <v>0</v>
      </c>
      <c r="N78" s="25" t="e">
        <f t="shared" si="12"/>
        <v>#DIV/0!</v>
      </c>
      <c r="O78" s="11">
        <f t="shared" si="15"/>
        <v>0</v>
      </c>
      <c r="P78" s="25">
        <f t="shared" si="13"/>
        <v>0</v>
      </c>
      <c r="Q78" s="129"/>
      <c r="S78" s="26"/>
    </row>
    <row r="79" spans="1:19" ht="16.5" x14ac:dyDescent="0.35">
      <c r="A79" s="7"/>
      <c r="B79" s="86">
        <v>78</v>
      </c>
      <c r="C79" s="31">
        <v>44662</v>
      </c>
      <c r="D79" s="32">
        <v>113628</v>
      </c>
      <c r="E79" s="85" t="s">
        <v>107</v>
      </c>
      <c r="F79" s="21">
        <v>10</v>
      </c>
      <c r="G79" s="21">
        <v>109.07</v>
      </c>
      <c r="H79" s="14">
        <f t="shared" si="10"/>
        <v>1090.6999999999998</v>
      </c>
      <c r="I79" s="15" t="s">
        <v>66</v>
      </c>
      <c r="J79" s="12">
        <v>114.776</v>
      </c>
      <c r="K79" s="12">
        <v>109.09</v>
      </c>
      <c r="L79" s="12">
        <v>10</v>
      </c>
      <c r="M79" s="11">
        <f t="shared" si="14"/>
        <v>1147.76</v>
      </c>
      <c r="N79" s="25">
        <f t="shared" si="12"/>
        <v>5.2122101017508415E-2</v>
      </c>
      <c r="O79" s="11">
        <f t="shared" si="15"/>
        <v>56.859999999999928</v>
      </c>
      <c r="P79" s="25">
        <f t="shared" si="13"/>
        <v>7.4911363545285868E-3</v>
      </c>
      <c r="Q79" s="129"/>
      <c r="S79" s="26"/>
    </row>
    <row r="80" spans="1:19" ht="16.5" x14ac:dyDescent="0.35">
      <c r="A80" s="7"/>
      <c r="B80" s="86">
        <v>79</v>
      </c>
      <c r="C80" s="31">
        <v>44662</v>
      </c>
      <c r="D80" s="32">
        <v>123096</v>
      </c>
      <c r="E80" s="85" t="s">
        <v>106</v>
      </c>
      <c r="F80" s="21">
        <v>10</v>
      </c>
      <c r="G80" s="21">
        <v>110.172</v>
      </c>
      <c r="H80" s="14">
        <f t="shared" si="10"/>
        <v>1101.72</v>
      </c>
      <c r="I80" s="15" t="s">
        <v>66</v>
      </c>
      <c r="J80" s="12">
        <v>107.43600000000001</v>
      </c>
      <c r="K80" s="12">
        <v>107.056</v>
      </c>
      <c r="L80" s="12">
        <v>40</v>
      </c>
      <c r="M80" s="11">
        <f t="shared" si="14"/>
        <v>4297.4400000000005</v>
      </c>
      <c r="N80" s="25">
        <f t="shared" si="12"/>
        <v>3.5495441638022126E-3</v>
      </c>
      <c r="O80" s="11">
        <f t="shared" si="15"/>
        <v>15.200000000000387</v>
      </c>
      <c r="P80" s="25">
        <f t="shared" si="13"/>
        <v>2.804829321060617E-2</v>
      </c>
      <c r="Q80" s="129"/>
      <c r="S80" s="26"/>
    </row>
    <row r="81" spans="1:19" s="97" customFormat="1" ht="16.5" x14ac:dyDescent="0.35">
      <c r="B81" s="98">
        <v>80</v>
      </c>
      <c r="C81" s="99">
        <v>44663</v>
      </c>
      <c r="D81" s="42">
        <v>127039</v>
      </c>
      <c r="E81" s="100" t="s">
        <v>109</v>
      </c>
      <c r="F81" s="102">
        <v>-10</v>
      </c>
      <c r="G81" s="102">
        <v>133.32300000000001</v>
      </c>
      <c r="H81" s="103">
        <f t="shared" si="10"/>
        <v>-1333.23</v>
      </c>
      <c r="I81" s="101" t="s">
        <v>78</v>
      </c>
      <c r="J81" s="101"/>
      <c r="K81" s="101"/>
      <c r="L81" s="101"/>
      <c r="M81" s="103">
        <f t="shared" si="14"/>
        <v>0</v>
      </c>
      <c r="N81" s="104" t="e">
        <f t="shared" si="12"/>
        <v>#DIV/0!</v>
      </c>
      <c r="O81" s="103">
        <f t="shared" si="15"/>
        <v>0</v>
      </c>
      <c r="P81" s="104">
        <f t="shared" si="13"/>
        <v>0</v>
      </c>
      <c r="Q81" s="137"/>
      <c r="S81" s="96"/>
    </row>
    <row r="82" spans="1:19" ht="16.5" x14ac:dyDescent="0.35">
      <c r="A82" s="7"/>
      <c r="B82" s="87">
        <v>81</v>
      </c>
      <c r="C82" s="31">
        <v>44664</v>
      </c>
      <c r="D82" s="32">
        <v>123128</v>
      </c>
      <c r="E82" s="85" t="s">
        <v>108</v>
      </c>
      <c r="F82" s="21">
        <v>90</v>
      </c>
      <c r="G82" s="21">
        <v>105.504</v>
      </c>
      <c r="H82" s="14">
        <f t="shared" si="10"/>
        <v>9495.36</v>
      </c>
      <c r="I82" s="15" t="s">
        <v>66</v>
      </c>
      <c r="J82" s="12">
        <v>107.68</v>
      </c>
      <c r="K82" s="12">
        <v>102.289</v>
      </c>
      <c r="L82" s="12">
        <v>30</v>
      </c>
      <c r="M82" s="11">
        <f t="shared" si="14"/>
        <v>3230.4</v>
      </c>
      <c r="N82" s="25">
        <f t="shared" si="12"/>
        <v>5.2703614269374081E-2</v>
      </c>
      <c r="O82" s="11">
        <f t="shared" si="15"/>
        <v>161.73000000000016</v>
      </c>
      <c r="P82" s="25">
        <f t="shared" si="13"/>
        <v>2.1083995678250811E-2</v>
      </c>
      <c r="Q82" s="129"/>
      <c r="S82" s="26"/>
    </row>
    <row r="83" spans="1:19" s="40" customFormat="1" ht="16.5" x14ac:dyDescent="0.35">
      <c r="B83" s="82">
        <v>82</v>
      </c>
      <c r="C83" s="41">
        <v>44665</v>
      </c>
      <c r="D83" s="42">
        <v>127039</v>
      </c>
      <c r="E83" s="128" t="s">
        <v>109</v>
      </c>
      <c r="F83" s="44">
        <v>10</v>
      </c>
      <c r="G83" s="44">
        <v>121.771</v>
      </c>
      <c r="H83" s="45">
        <f t="shared" si="10"/>
        <v>1217.71</v>
      </c>
      <c r="I83" s="43" t="s">
        <v>66</v>
      </c>
      <c r="J83" s="43"/>
      <c r="K83" s="43"/>
      <c r="L83" s="43"/>
      <c r="M83" s="45">
        <v>0</v>
      </c>
      <c r="N83" s="46" t="e">
        <f t="shared" si="12"/>
        <v>#DIV/0!</v>
      </c>
      <c r="O83" s="45">
        <f t="shared" si="15"/>
        <v>0</v>
      </c>
      <c r="P83" s="46">
        <f t="shared" si="13"/>
        <v>0</v>
      </c>
      <c r="Q83" s="130"/>
      <c r="S83" s="47"/>
    </row>
    <row r="84" spans="1:19" ht="16.5" x14ac:dyDescent="0.35">
      <c r="A84" s="7"/>
      <c r="B84" s="88">
        <v>83</v>
      </c>
      <c r="C84" s="31">
        <v>44670</v>
      </c>
      <c r="D84" s="32">
        <v>123004</v>
      </c>
      <c r="E84" s="85" t="s">
        <v>111</v>
      </c>
      <c r="F84" s="21">
        <v>10</v>
      </c>
      <c r="G84" s="21">
        <v>106.611</v>
      </c>
      <c r="H84" s="14">
        <f t="shared" si="10"/>
        <v>1066.1100000000001</v>
      </c>
      <c r="I84" s="15" t="s">
        <v>66</v>
      </c>
      <c r="J84" s="12">
        <v>107.355</v>
      </c>
      <c r="K84" s="12">
        <v>106.631</v>
      </c>
      <c r="L84" s="12">
        <v>10</v>
      </c>
      <c r="M84" s="11">
        <f t="shared" si="14"/>
        <v>1073.55</v>
      </c>
      <c r="N84" s="25">
        <f t="shared" si="12"/>
        <v>6.7897703294539464E-3</v>
      </c>
      <c r="O84" s="11">
        <f t="shared" si="15"/>
        <v>7.2400000000000375</v>
      </c>
      <c r="P84" s="25">
        <f t="shared" si="13"/>
        <v>7.006786639544996E-3</v>
      </c>
      <c r="Q84" s="129"/>
      <c r="S84" s="26"/>
    </row>
    <row r="85" spans="1:19" ht="16.5" x14ac:dyDescent="0.35">
      <c r="A85" s="7"/>
      <c r="B85" s="88">
        <v>84</v>
      </c>
      <c r="C85" s="31">
        <v>44671</v>
      </c>
      <c r="D85" s="32">
        <v>128105</v>
      </c>
      <c r="E85" s="85" t="s">
        <v>99</v>
      </c>
      <c r="F85" s="21">
        <v>10</v>
      </c>
      <c r="G85" s="21">
        <v>104.5</v>
      </c>
      <c r="H85" s="14">
        <f t="shared" si="10"/>
        <v>1045</v>
      </c>
      <c r="I85" s="15" t="s">
        <v>66</v>
      </c>
      <c r="J85" s="12">
        <v>107.336</v>
      </c>
      <c r="K85" s="12">
        <v>102.88500000000001</v>
      </c>
      <c r="L85" s="12">
        <v>30</v>
      </c>
      <c r="M85" s="11">
        <f t="shared" si="14"/>
        <v>3220.08</v>
      </c>
      <c r="N85" s="25">
        <f t="shared" si="12"/>
        <v>4.3261894348058445E-2</v>
      </c>
      <c r="O85" s="11">
        <f t="shared" si="15"/>
        <v>133.5299999999998</v>
      </c>
      <c r="P85" s="25">
        <f t="shared" si="13"/>
        <v>2.1016639674226678E-2</v>
      </c>
      <c r="Q85" s="129"/>
      <c r="S85" s="26"/>
    </row>
    <row r="86" spans="1:19" ht="16.5" x14ac:dyDescent="0.35">
      <c r="A86" s="7"/>
      <c r="B86" s="107">
        <v>85</v>
      </c>
      <c r="C86" s="31">
        <v>44670</v>
      </c>
      <c r="D86" s="32"/>
      <c r="E86" s="85" t="s">
        <v>74</v>
      </c>
      <c r="F86" s="21">
        <v>10</v>
      </c>
      <c r="G86" s="21">
        <v>99</v>
      </c>
      <c r="H86" s="14">
        <f t="shared" si="10"/>
        <v>990</v>
      </c>
      <c r="I86" s="15" t="s">
        <v>80</v>
      </c>
      <c r="J86" s="12"/>
      <c r="K86" s="12"/>
      <c r="L86" s="12"/>
      <c r="M86" s="11">
        <f t="shared" si="14"/>
        <v>0</v>
      </c>
      <c r="N86" s="25" t="e">
        <f t="shared" si="12"/>
        <v>#DIV/0!</v>
      </c>
      <c r="O86" s="11">
        <f t="shared" si="15"/>
        <v>0</v>
      </c>
      <c r="P86" s="25">
        <f t="shared" si="13"/>
        <v>0</v>
      </c>
      <c r="Q86" s="129" t="s">
        <v>89</v>
      </c>
      <c r="S86" s="26"/>
    </row>
    <row r="87" spans="1:19" ht="16.5" x14ac:dyDescent="0.35">
      <c r="A87" s="7"/>
      <c r="B87" s="88">
        <v>86</v>
      </c>
      <c r="C87" s="31">
        <v>44670</v>
      </c>
      <c r="D87" s="32"/>
      <c r="E87" s="85" t="s">
        <v>96</v>
      </c>
      <c r="F87" s="21">
        <v>10</v>
      </c>
      <c r="G87" s="21">
        <v>99</v>
      </c>
      <c r="H87" s="14">
        <f t="shared" si="10"/>
        <v>990</v>
      </c>
      <c r="I87" s="15" t="s">
        <v>80</v>
      </c>
      <c r="J87" s="12"/>
      <c r="K87" s="12"/>
      <c r="L87" s="12"/>
      <c r="M87" s="11">
        <f t="shared" si="14"/>
        <v>0</v>
      </c>
      <c r="N87" s="25" t="e">
        <f t="shared" si="12"/>
        <v>#DIV/0!</v>
      </c>
      <c r="O87" s="11">
        <f t="shared" si="15"/>
        <v>0</v>
      </c>
      <c r="P87" s="25">
        <f t="shared" si="13"/>
        <v>0</v>
      </c>
      <c r="Q87" s="129"/>
      <c r="S87" s="26"/>
    </row>
    <row r="88" spans="1:19" ht="16.5" x14ac:dyDescent="0.35">
      <c r="A88" s="7"/>
      <c r="B88" s="88">
        <v>87</v>
      </c>
      <c r="C88" s="31">
        <v>44676</v>
      </c>
      <c r="D88" s="32">
        <v>113017</v>
      </c>
      <c r="E88" s="85" t="s">
        <v>93</v>
      </c>
      <c r="F88" s="21">
        <v>10</v>
      </c>
      <c r="G88" s="21">
        <v>109.11</v>
      </c>
      <c r="H88" s="14">
        <f t="shared" si="10"/>
        <v>1091.0999999999999</v>
      </c>
      <c r="I88" s="14" t="s">
        <v>66</v>
      </c>
      <c r="J88" s="12"/>
      <c r="K88" s="12"/>
      <c r="L88" s="12"/>
      <c r="M88" s="11">
        <f t="shared" si="14"/>
        <v>0</v>
      </c>
      <c r="N88" s="25" t="e">
        <f t="shared" si="12"/>
        <v>#DIV/0!</v>
      </c>
      <c r="O88" s="11">
        <f t="shared" si="15"/>
        <v>0</v>
      </c>
      <c r="P88" s="25">
        <f t="shared" si="13"/>
        <v>0</v>
      </c>
      <c r="Q88" s="129"/>
      <c r="S88" s="26"/>
    </row>
    <row r="89" spans="1:19" ht="16.5" x14ac:dyDescent="0.35">
      <c r="A89" s="7"/>
      <c r="B89" s="107">
        <v>88</v>
      </c>
      <c r="C89" s="31">
        <v>44676</v>
      </c>
      <c r="D89" s="32">
        <v>128076</v>
      </c>
      <c r="E89" s="85" t="s">
        <v>82</v>
      </c>
      <c r="F89" s="21">
        <v>10</v>
      </c>
      <c r="G89" s="21">
        <v>116</v>
      </c>
      <c r="H89" s="14">
        <f t="shared" si="10"/>
        <v>1160</v>
      </c>
      <c r="I89" s="15" t="s">
        <v>66</v>
      </c>
      <c r="J89" s="12"/>
      <c r="K89" s="12"/>
      <c r="L89" s="12"/>
      <c r="M89" s="11">
        <f t="shared" si="14"/>
        <v>0</v>
      </c>
      <c r="N89" s="25" t="e">
        <f t="shared" si="12"/>
        <v>#DIV/0!</v>
      </c>
      <c r="O89" s="11">
        <f t="shared" si="15"/>
        <v>0</v>
      </c>
      <c r="P89" s="25">
        <f t="shared" si="13"/>
        <v>0</v>
      </c>
      <c r="Q89" s="129"/>
      <c r="S89" s="26"/>
    </row>
    <row r="90" spans="1:19" ht="16.5" x14ac:dyDescent="0.35">
      <c r="A90" s="7"/>
      <c r="B90" s="127">
        <v>89</v>
      </c>
      <c r="C90" s="31">
        <v>44676</v>
      </c>
      <c r="D90" s="32">
        <v>128108</v>
      </c>
      <c r="E90" s="85" t="s">
        <v>110</v>
      </c>
      <c r="F90" s="21">
        <v>10</v>
      </c>
      <c r="G90" s="21">
        <v>102.4</v>
      </c>
      <c r="H90" s="14">
        <f t="shared" si="10"/>
        <v>1024</v>
      </c>
      <c r="I90" s="15" t="s">
        <v>66</v>
      </c>
      <c r="J90" s="12">
        <v>103.099</v>
      </c>
      <c r="K90" s="12">
        <v>101.134</v>
      </c>
      <c r="L90" s="12">
        <v>30</v>
      </c>
      <c r="M90" s="11">
        <f t="shared" si="14"/>
        <v>3092.9700000000003</v>
      </c>
      <c r="N90" s="25">
        <f t="shared" si="12"/>
        <v>1.9429667569758967E-2</v>
      </c>
      <c r="O90" s="11">
        <f t="shared" si="15"/>
        <v>58.950000000000102</v>
      </c>
      <c r="P90" s="25">
        <f t="shared" si="13"/>
        <v>2.0187025171173666E-2</v>
      </c>
      <c r="Q90" s="129"/>
      <c r="S90" s="26"/>
    </row>
    <row r="91" spans="1:19" ht="16.5" x14ac:dyDescent="0.35">
      <c r="A91" s="7"/>
      <c r="B91" s="88">
        <v>90</v>
      </c>
      <c r="C91" s="31">
        <v>44678</v>
      </c>
      <c r="D91" s="32">
        <v>128100</v>
      </c>
      <c r="E91" s="85" t="s">
        <v>52</v>
      </c>
      <c r="F91" s="21">
        <v>20</v>
      </c>
      <c r="G91" s="21">
        <v>91</v>
      </c>
      <c r="H91" s="14">
        <f t="shared" ref="H91:H122" si="16">F91*G91</f>
        <v>1820</v>
      </c>
      <c r="I91" s="15" t="s">
        <v>66</v>
      </c>
      <c r="J91" s="12"/>
      <c r="K91" s="12"/>
      <c r="L91" s="12"/>
      <c r="M91" s="11">
        <f t="shared" si="14"/>
        <v>0</v>
      </c>
      <c r="N91" s="25" t="e">
        <f t="shared" si="12"/>
        <v>#DIV/0!</v>
      </c>
      <c r="O91" s="11">
        <f t="shared" si="15"/>
        <v>0</v>
      </c>
      <c r="P91" s="25">
        <f t="shared" si="13"/>
        <v>0</v>
      </c>
      <c r="Q91" s="129"/>
      <c r="S91" s="26"/>
    </row>
    <row r="92" spans="1:19" ht="16.5" x14ac:dyDescent="0.35">
      <c r="A92" s="7"/>
      <c r="B92" s="88">
        <v>91</v>
      </c>
      <c r="C92" s="31">
        <v>44678</v>
      </c>
      <c r="D92" s="32">
        <v>113595</v>
      </c>
      <c r="E92" s="85" t="s">
        <v>58</v>
      </c>
      <c r="F92" s="21">
        <v>10</v>
      </c>
      <c r="G92" s="21">
        <v>94.18</v>
      </c>
      <c r="H92" s="14">
        <f t="shared" si="16"/>
        <v>941.80000000000007</v>
      </c>
      <c r="I92" s="15" t="s">
        <v>66</v>
      </c>
      <c r="J92" s="12"/>
      <c r="K92" s="12"/>
      <c r="L92" s="12"/>
      <c r="M92" s="11">
        <f t="shared" si="14"/>
        <v>0</v>
      </c>
      <c r="N92" s="25" t="e">
        <f t="shared" si="12"/>
        <v>#DIV/0!</v>
      </c>
      <c r="O92" s="11">
        <f t="shared" si="15"/>
        <v>0</v>
      </c>
      <c r="P92" s="25">
        <f t="shared" si="13"/>
        <v>0</v>
      </c>
      <c r="Q92" s="129"/>
      <c r="S92" s="26"/>
    </row>
    <row r="93" spans="1:19" ht="16.5" x14ac:dyDescent="0.35">
      <c r="A93" s="7"/>
      <c r="B93" s="88">
        <v>92</v>
      </c>
      <c r="C93" s="31">
        <v>44680</v>
      </c>
      <c r="D93" s="32">
        <v>113595</v>
      </c>
      <c r="E93" s="85" t="s">
        <v>58</v>
      </c>
      <c r="F93" s="21">
        <v>-20</v>
      </c>
      <c r="G93" s="21">
        <v>121</v>
      </c>
      <c r="H93" s="14">
        <f t="shared" si="16"/>
        <v>-2420</v>
      </c>
      <c r="I93" s="15" t="s">
        <v>112</v>
      </c>
      <c r="J93" s="12"/>
      <c r="K93" s="12"/>
      <c r="L93" s="12"/>
      <c r="M93" s="11">
        <f t="shared" si="14"/>
        <v>0</v>
      </c>
      <c r="N93" s="25" t="e">
        <f t="shared" si="12"/>
        <v>#DIV/0!</v>
      </c>
      <c r="O93" s="11">
        <f t="shared" si="15"/>
        <v>0</v>
      </c>
      <c r="P93" s="25">
        <f t="shared" si="13"/>
        <v>0</v>
      </c>
      <c r="Q93" s="129"/>
      <c r="S93" s="26"/>
    </row>
    <row r="94" spans="1:19" ht="16.5" x14ac:dyDescent="0.35">
      <c r="A94" s="7"/>
      <c r="B94" s="88">
        <v>93</v>
      </c>
      <c r="C94" s="31">
        <v>44686</v>
      </c>
      <c r="D94" s="32">
        <v>113595</v>
      </c>
      <c r="E94" s="85" t="s">
        <v>58</v>
      </c>
      <c r="F94" s="21">
        <v>-10</v>
      </c>
      <c r="G94" s="21">
        <v>135.18</v>
      </c>
      <c r="H94" s="14">
        <f t="shared" si="16"/>
        <v>-1351.8000000000002</v>
      </c>
      <c r="I94" s="15" t="s">
        <v>92</v>
      </c>
      <c r="J94" s="12"/>
      <c r="K94" s="12"/>
      <c r="L94" s="12"/>
      <c r="M94" s="11">
        <f t="shared" si="14"/>
        <v>0</v>
      </c>
      <c r="N94" s="25" t="e">
        <f t="shared" si="12"/>
        <v>#DIV/0!</v>
      </c>
      <c r="O94" s="11">
        <f t="shared" si="15"/>
        <v>0</v>
      </c>
      <c r="P94" s="25">
        <f t="shared" si="13"/>
        <v>0</v>
      </c>
      <c r="Q94" s="129"/>
      <c r="S94" s="26"/>
    </row>
    <row r="95" spans="1:19" ht="16.5" x14ac:dyDescent="0.35">
      <c r="A95" s="7"/>
      <c r="B95" s="88">
        <v>94</v>
      </c>
      <c r="C95" s="31">
        <v>44686</v>
      </c>
      <c r="D95" s="32">
        <v>128108</v>
      </c>
      <c r="E95" s="85" t="s">
        <v>110</v>
      </c>
      <c r="F95" s="21">
        <v>10</v>
      </c>
      <c r="G95" s="21">
        <v>100.791</v>
      </c>
      <c r="H95" s="14">
        <f t="shared" si="16"/>
        <v>1007.91</v>
      </c>
      <c r="I95" s="15" t="s">
        <v>66</v>
      </c>
      <c r="J95" s="12"/>
      <c r="K95" s="12"/>
      <c r="L95" s="12"/>
      <c r="M95" s="11">
        <f t="shared" si="14"/>
        <v>0</v>
      </c>
      <c r="N95" s="25" t="e">
        <f t="shared" si="12"/>
        <v>#DIV/0!</v>
      </c>
      <c r="O95" s="11">
        <f t="shared" si="15"/>
        <v>0</v>
      </c>
      <c r="P95" s="25">
        <f t="shared" si="13"/>
        <v>0</v>
      </c>
      <c r="Q95" s="129" t="s">
        <v>113</v>
      </c>
      <c r="S95" s="26"/>
    </row>
    <row r="96" spans="1:19" ht="16.5" x14ac:dyDescent="0.35">
      <c r="A96" s="7"/>
      <c r="B96" s="89">
        <v>95</v>
      </c>
      <c r="C96" s="31">
        <v>44687</v>
      </c>
      <c r="D96" s="32">
        <v>110068</v>
      </c>
      <c r="E96" s="85" t="s">
        <v>84</v>
      </c>
      <c r="F96" s="21">
        <v>10</v>
      </c>
      <c r="G96" s="21">
        <v>101</v>
      </c>
      <c r="H96" s="14">
        <f t="shared" si="16"/>
        <v>1010</v>
      </c>
      <c r="I96" s="15" t="s">
        <v>66</v>
      </c>
      <c r="J96" s="12"/>
      <c r="K96" s="12"/>
      <c r="L96" s="12"/>
      <c r="M96" s="11"/>
      <c r="N96" s="25"/>
      <c r="O96" s="11">
        <f t="shared" si="15"/>
        <v>0</v>
      </c>
      <c r="P96" s="25">
        <f t="shared" si="13"/>
        <v>0</v>
      </c>
      <c r="Q96" s="129"/>
      <c r="S96" s="26"/>
    </row>
    <row r="97" spans="1:19" ht="16.5" x14ac:dyDescent="0.35">
      <c r="A97" s="7"/>
      <c r="B97" s="89">
        <v>96</v>
      </c>
      <c r="C97" s="31">
        <v>44687</v>
      </c>
      <c r="D97" s="32">
        <v>128124</v>
      </c>
      <c r="E97" s="85" t="s">
        <v>96</v>
      </c>
      <c r="F97" s="21">
        <v>10</v>
      </c>
      <c r="G97" s="21">
        <v>94.531999999999996</v>
      </c>
      <c r="H97" s="14">
        <f t="shared" si="16"/>
        <v>945.31999999999994</v>
      </c>
      <c r="I97" s="15" t="s">
        <v>66</v>
      </c>
      <c r="J97" s="12"/>
      <c r="K97" s="12"/>
      <c r="L97" s="12"/>
      <c r="M97" s="11"/>
      <c r="N97" s="25"/>
      <c r="O97" s="11">
        <f t="shared" si="15"/>
        <v>0</v>
      </c>
      <c r="P97" s="25">
        <f t="shared" si="13"/>
        <v>0</v>
      </c>
      <c r="Q97" s="129"/>
      <c r="S97" s="26"/>
    </row>
    <row r="98" spans="1:19" ht="16.5" x14ac:dyDescent="0.35">
      <c r="A98" s="7"/>
      <c r="B98" s="89">
        <v>97</v>
      </c>
      <c r="C98" s="31">
        <v>44687</v>
      </c>
      <c r="D98" s="32">
        <v>113578</v>
      </c>
      <c r="E98" s="85" t="s">
        <v>70</v>
      </c>
      <c r="F98" s="21">
        <v>10</v>
      </c>
      <c r="G98" s="21">
        <v>102.36</v>
      </c>
      <c r="H98" s="14">
        <f t="shared" si="16"/>
        <v>1023.6</v>
      </c>
      <c r="I98" s="15" t="s">
        <v>80</v>
      </c>
      <c r="J98" s="12"/>
      <c r="K98" s="12"/>
      <c r="L98" s="12"/>
      <c r="M98" s="11"/>
      <c r="N98" s="25"/>
      <c r="O98" s="11">
        <f t="shared" si="15"/>
        <v>0</v>
      </c>
      <c r="P98" s="25">
        <f t="shared" si="13"/>
        <v>0</v>
      </c>
      <c r="Q98" s="129"/>
      <c r="S98" s="26"/>
    </row>
    <row r="99" spans="1:19" ht="16.5" x14ac:dyDescent="0.35">
      <c r="A99" s="7"/>
      <c r="B99" s="89">
        <v>98</v>
      </c>
      <c r="C99" s="31">
        <v>44687</v>
      </c>
      <c r="D99" s="32">
        <v>113519</v>
      </c>
      <c r="E99" s="85" t="s">
        <v>50</v>
      </c>
      <c r="F99" s="21">
        <v>60</v>
      </c>
      <c r="G99" s="21">
        <v>118.3</v>
      </c>
      <c r="H99" s="14">
        <f t="shared" si="16"/>
        <v>7098</v>
      </c>
      <c r="I99" s="15" t="s">
        <v>66</v>
      </c>
      <c r="J99" s="12"/>
      <c r="K99" s="12"/>
      <c r="L99" s="12"/>
      <c r="M99" s="11"/>
      <c r="N99" s="25"/>
      <c r="O99" s="11">
        <f t="shared" si="15"/>
        <v>0</v>
      </c>
      <c r="P99" s="25">
        <f t="shared" ref="P99:P130" si="17">M99/$M$210</f>
        <v>0</v>
      </c>
      <c r="Q99" s="138" t="s">
        <v>114</v>
      </c>
      <c r="S99" s="26"/>
    </row>
    <row r="100" spans="1:19" ht="16.5" x14ac:dyDescent="0.35">
      <c r="A100" s="7"/>
      <c r="B100" s="89">
        <v>99</v>
      </c>
      <c r="C100" s="31">
        <v>44687</v>
      </c>
      <c r="D100" s="32">
        <v>113519</v>
      </c>
      <c r="E100" s="85" t="s">
        <v>50</v>
      </c>
      <c r="F100" s="21">
        <v>-10</v>
      </c>
      <c r="G100" s="21">
        <v>119.22</v>
      </c>
      <c r="H100" s="14">
        <f t="shared" si="16"/>
        <v>-1192.2</v>
      </c>
      <c r="I100" s="15" t="s">
        <v>112</v>
      </c>
      <c r="J100" s="12"/>
      <c r="K100" s="12"/>
      <c r="L100" s="12"/>
      <c r="M100" s="11">
        <f t="shared" ref="M100:M163" si="18">J100*L100</f>
        <v>0</v>
      </c>
      <c r="N100" s="25" t="e">
        <f t="shared" ref="N100:N151" si="19">(J100-K100)/K100</f>
        <v>#DIV/0!</v>
      </c>
      <c r="O100" s="11">
        <f t="shared" si="15"/>
        <v>0</v>
      </c>
      <c r="P100" s="25">
        <f t="shared" si="17"/>
        <v>0</v>
      </c>
      <c r="Q100" s="129"/>
      <c r="S100" s="26"/>
    </row>
    <row r="101" spans="1:19" ht="16.5" x14ac:dyDescent="0.35">
      <c r="A101" s="7"/>
      <c r="B101" s="89">
        <v>100</v>
      </c>
      <c r="C101" s="31">
        <v>44687</v>
      </c>
      <c r="D101" s="32">
        <v>113595</v>
      </c>
      <c r="E101" s="85" t="s">
        <v>58</v>
      </c>
      <c r="F101" s="21">
        <v>10</v>
      </c>
      <c r="G101" s="21">
        <v>115.11</v>
      </c>
      <c r="H101" s="14">
        <f t="shared" si="16"/>
        <v>1151.0999999999999</v>
      </c>
      <c r="I101" s="15" t="s">
        <v>66</v>
      </c>
      <c r="J101" s="12"/>
      <c r="K101" s="12"/>
      <c r="L101" s="12"/>
      <c r="M101" s="11">
        <f t="shared" si="18"/>
        <v>0</v>
      </c>
      <c r="N101" s="25" t="e">
        <f t="shared" si="19"/>
        <v>#DIV/0!</v>
      </c>
      <c r="O101" s="11">
        <f t="shared" si="15"/>
        <v>0</v>
      </c>
      <c r="P101" s="25">
        <f t="shared" si="17"/>
        <v>0</v>
      </c>
      <c r="Q101" s="129"/>
      <c r="S101" s="26"/>
    </row>
    <row r="102" spans="1:19" x14ac:dyDescent="0.2">
      <c r="A102" s="7"/>
      <c r="B102" s="90">
        <v>101</v>
      </c>
      <c r="C102" s="31">
        <v>44690</v>
      </c>
      <c r="D102" s="32">
        <v>128044</v>
      </c>
      <c r="E102" s="32" t="s">
        <v>41</v>
      </c>
      <c r="F102" s="21">
        <v>10</v>
      </c>
      <c r="G102" s="21">
        <v>114.755</v>
      </c>
      <c r="H102" s="14">
        <f t="shared" si="16"/>
        <v>1147.55</v>
      </c>
      <c r="I102" s="15" t="s">
        <v>80</v>
      </c>
      <c r="J102" s="12"/>
      <c r="K102" s="12"/>
      <c r="L102" s="12"/>
      <c r="M102" s="11">
        <f t="shared" si="18"/>
        <v>0</v>
      </c>
      <c r="N102" s="25" t="e">
        <f t="shared" si="19"/>
        <v>#DIV/0!</v>
      </c>
      <c r="O102" s="11">
        <f t="shared" si="15"/>
        <v>0</v>
      </c>
      <c r="P102" s="25">
        <f t="shared" si="17"/>
        <v>0</v>
      </c>
      <c r="Q102" s="129"/>
      <c r="S102" s="26"/>
    </row>
    <row r="103" spans="1:19" x14ac:dyDescent="0.2">
      <c r="A103" s="7"/>
      <c r="B103" s="90">
        <v>102</v>
      </c>
      <c r="C103" s="31">
        <v>44690</v>
      </c>
      <c r="D103" s="32">
        <v>128044</v>
      </c>
      <c r="E103" s="32" t="s">
        <v>41</v>
      </c>
      <c r="F103" s="21">
        <v>-10</v>
      </c>
      <c r="G103" s="21">
        <v>118.51</v>
      </c>
      <c r="H103" s="14">
        <f t="shared" si="16"/>
        <v>-1185.1000000000001</v>
      </c>
      <c r="I103" s="15" t="s">
        <v>92</v>
      </c>
      <c r="J103" s="12"/>
      <c r="K103" s="12"/>
      <c r="L103" s="12"/>
      <c r="M103" s="11">
        <f t="shared" si="18"/>
        <v>0</v>
      </c>
      <c r="N103" s="25" t="e">
        <f t="shared" si="19"/>
        <v>#DIV/0!</v>
      </c>
      <c r="O103" s="11">
        <f t="shared" si="15"/>
        <v>0</v>
      </c>
      <c r="P103" s="25">
        <f t="shared" si="17"/>
        <v>0</v>
      </c>
      <c r="Q103" s="129"/>
      <c r="S103" s="26"/>
    </row>
    <row r="104" spans="1:19" x14ac:dyDescent="0.2">
      <c r="A104" s="7"/>
      <c r="B104" s="90">
        <v>103</v>
      </c>
      <c r="C104" s="31">
        <v>44690</v>
      </c>
      <c r="D104" s="32">
        <v>127003</v>
      </c>
      <c r="E104" s="27" t="s">
        <v>115</v>
      </c>
      <c r="F104" s="21">
        <v>-10</v>
      </c>
      <c r="G104" s="21">
        <v>110.012</v>
      </c>
      <c r="H104" s="14">
        <f t="shared" si="16"/>
        <v>-1100.1199999999999</v>
      </c>
      <c r="I104" s="15" t="s">
        <v>92</v>
      </c>
      <c r="J104" s="12"/>
      <c r="K104" s="12"/>
      <c r="L104" s="12"/>
      <c r="M104" s="11">
        <f t="shared" si="18"/>
        <v>0</v>
      </c>
      <c r="N104" s="25" t="e">
        <f t="shared" si="19"/>
        <v>#DIV/0!</v>
      </c>
      <c r="O104" s="11">
        <f t="shared" si="15"/>
        <v>0</v>
      </c>
      <c r="P104" s="25">
        <f t="shared" si="17"/>
        <v>0</v>
      </c>
      <c r="Q104" s="129"/>
      <c r="S104" s="26"/>
    </row>
    <row r="105" spans="1:19" x14ac:dyDescent="0.2">
      <c r="A105" s="7"/>
      <c r="B105" s="90">
        <v>104</v>
      </c>
      <c r="C105" s="31">
        <v>44690</v>
      </c>
      <c r="D105" s="32">
        <v>127047</v>
      </c>
      <c r="E105" s="32" t="s">
        <v>75</v>
      </c>
      <c r="F105" s="21">
        <v>10</v>
      </c>
      <c r="G105" s="21">
        <v>104.414</v>
      </c>
      <c r="H105" s="14">
        <f t="shared" si="16"/>
        <v>1044.1400000000001</v>
      </c>
      <c r="I105" s="15"/>
      <c r="J105" s="12">
        <v>103.38</v>
      </c>
      <c r="K105" s="12">
        <v>103.464</v>
      </c>
      <c r="L105" s="12">
        <v>50</v>
      </c>
      <c r="M105" s="11">
        <f t="shared" si="18"/>
        <v>5169</v>
      </c>
      <c r="N105" s="25">
        <f t="shared" si="19"/>
        <v>-8.1187659475762759E-4</v>
      </c>
      <c r="O105" s="11">
        <f t="shared" si="15"/>
        <v>-4.2000000000001592</v>
      </c>
      <c r="P105" s="25">
        <f t="shared" si="17"/>
        <v>3.3736742713248648E-2</v>
      </c>
      <c r="Q105" s="129" t="s">
        <v>120</v>
      </c>
      <c r="S105" s="26"/>
    </row>
    <row r="106" spans="1:19" x14ac:dyDescent="0.2">
      <c r="A106" s="7"/>
      <c r="B106" s="90">
        <v>105</v>
      </c>
      <c r="C106" s="31">
        <v>44690</v>
      </c>
      <c r="D106" s="32">
        <v>110073</v>
      </c>
      <c r="E106" s="32" t="s">
        <v>100</v>
      </c>
      <c r="F106" s="21">
        <v>10</v>
      </c>
      <c r="G106" s="21">
        <v>103.99</v>
      </c>
      <c r="H106" s="14">
        <f t="shared" si="16"/>
        <v>1039.8999999999999</v>
      </c>
      <c r="I106" s="15"/>
      <c r="J106" s="12">
        <v>105.94799999999999</v>
      </c>
      <c r="K106" s="12">
        <v>103.61</v>
      </c>
      <c r="L106" s="12">
        <v>10</v>
      </c>
      <c r="M106" s="11">
        <f t="shared" si="18"/>
        <v>1059.48</v>
      </c>
      <c r="N106" s="25">
        <f t="shared" si="19"/>
        <v>2.2565389441173572E-2</v>
      </c>
      <c r="O106" s="11">
        <f t="shared" si="15"/>
        <v>23.379999999999939</v>
      </c>
      <c r="P106" s="25">
        <f t="shared" si="17"/>
        <v>6.9149553433609356E-3</v>
      </c>
      <c r="Q106" s="129" t="s">
        <v>120</v>
      </c>
      <c r="S106" s="26"/>
    </row>
    <row r="107" spans="1:19" ht="16.5" x14ac:dyDescent="0.35">
      <c r="A107" s="7"/>
      <c r="B107" s="107">
        <v>106</v>
      </c>
      <c r="C107" s="31">
        <v>44691</v>
      </c>
      <c r="D107" s="32">
        <v>110072</v>
      </c>
      <c r="E107" s="85" t="s">
        <v>74</v>
      </c>
      <c r="F107" s="21">
        <v>10</v>
      </c>
      <c r="G107" s="21">
        <v>93.54</v>
      </c>
      <c r="H107" s="14">
        <f t="shared" si="16"/>
        <v>935.40000000000009</v>
      </c>
      <c r="I107" s="15" t="s">
        <v>80</v>
      </c>
      <c r="J107" s="12"/>
      <c r="K107" s="12"/>
      <c r="L107" s="12"/>
      <c r="M107" s="11">
        <f t="shared" si="18"/>
        <v>0</v>
      </c>
      <c r="N107" s="25" t="e">
        <f t="shared" si="19"/>
        <v>#DIV/0!</v>
      </c>
      <c r="O107" s="11">
        <f t="shared" si="15"/>
        <v>0</v>
      </c>
      <c r="P107" s="25">
        <f t="shared" si="17"/>
        <v>0</v>
      </c>
      <c r="Q107" s="129" t="s">
        <v>118</v>
      </c>
      <c r="S107" s="26"/>
    </row>
    <row r="108" spans="1:19" x14ac:dyDescent="0.2">
      <c r="A108" s="7"/>
      <c r="B108" s="90">
        <v>107</v>
      </c>
      <c r="C108" s="31">
        <v>44691</v>
      </c>
      <c r="D108" s="32">
        <v>128044</v>
      </c>
      <c r="E108" s="32" t="s">
        <v>41</v>
      </c>
      <c r="F108" s="21">
        <v>10</v>
      </c>
      <c r="G108" s="21">
        <v>116.7</v>
      </c>
      <c r="H108" s="14">
        <f t="shared" si="16"/>
        <v>1167</v>
      </c>
      <c r="I108" s="15" t="s">
        <v>80</v>
      </c>
      <c r="J108" s="12"/>
      <c r="K108" s="12"/>
      <c r="L108" s="12"/>
      <c r="M108" s="11">
        <f t="shared" si="18"/>
        <v>0</v>
      </c>
      <c r="N108" s="25" t="e">
        <f t="shared" si="19"/>
        <v>#DIV/0!</v>
      </c>
      <c r="O108" s="11">
        <f t="shared" ref="O108:O128" si="20">(J108-K108)*L108</f>
        <v>0</v>
      </c>
      <c r="P108" s="25">
        <f t="shared" si="17"/>
        <v>0</v>
      </c>
      <c r="Q108" s="129"/>
      <c r="S108" s="26"/>
    </row>
    <row r="109" spans="1:19" x14ac:dyDescent="0.2">
      <c r="A109" s="7"/>
      <c r="B109" s="90">
        <v>108</v>
      </c>
      <c r="C109" s="31">
        <v>44691</v>
      </c>
      <c r="D109" s="32">
        <v>128044</v>
      </c>
      <c r="E109" s="32" t="s">
        <v>41</v>
      </c>
      <c r="F109" s="21">
        <v>10</v>
      </c>
      <c r="G109" s="21">
        <v>121.313</v>
      </c>
      <c r="H109" s="14">
        <f t="shared" si="16"/>
        <v>1213.1300000000001</v>
      </c>
      <c r="I109" s="15" t="s">
        <v>80</v>
      </c>
      <c r="J109" s="12"/>
      <c r="K109" s="12"/>
      <c r="L109" s="12"/>
      <c r="M109" s="11">
        <f t="shared" si="18"/>
        <v>0</v>
      </c>
      <c r="N109" s="25" t="e">
        <f t="shared" si="19"/>
        <v>#DIV/0!</v>
      </c>
      <c r="O109" s="11">
        <f t="shared" si="20"/>
        <v>0</v>
      </c>
      <c r="P109" s="25">
        <f t="shared" si="17"/>
        <v>0</v>
      </c>
      <c r="Q109" s="129" t="s">
        <v>116</v>
      </c>
      <c r="S109" s="26"/>
    </row>
    <row r="110" spans="1:19" ht="16.5" x14ac:dyDescent="0.35">
      <c r="A110" s="7"/>
      <c r="B110" s="90">
        <v>109</v>
      </c>
      <c r="C110" s="31">
        <v>44691</v>
      </c>
      <c r="D110" s="32">
        <v>113595</v>
      </c>
      <c r="E110" s="85" t="s">
        <v>58</v>
      </c>
      <c r="F110" s="21">
        <v>10</v>
      </c>
      <c r="G110" s="21">
        <v>107.35</v>
      </c>
      <c r="H110" s="14">
        <f t="shared" si="16"/>
        <v>1073.5</v>
      </c>
      <c r="I110" s="15" t="s">
        <v>80</v>
      </c>
      <c r="J110" s="12"/>
      <c r="K110" s="12"/>
      <c r="L110" s="12"/>
      <c r="M110" s="11">
        <f t="shared" si="18"/>
        <v>0</v>
      </c>
      <c r="N110" s="25" t="e">
        <f t="shared" si="19"/>
        <v>#DIV/0!</v>
      </c>
      <c r="O110" s="11">
        <f t="shared" si="20"/>
        <v>0</v>
      </c>
      <c r="P110" s="25">
        <f t="shared" si="17"/>
        <v>0</v>
      </c>
      <c r="Q110" s="129"/>
      <c r="S110" s="26"/>
    </row>
    <row r="111" spans="1:19" ht="16.5" x14ac:dyDescent="0.35">
      <c r="A111" s="7"/>
      <c r="B111" s="90">
        <v>110</v>
      </c>
      <c r="C111" s="31">
        <v>44691</v>
      </c>
      <c r="D111" s="32">
        <v>113595</v>
      </c>
      <c r="E111" s="85" t="s">
        <v>58</v>
      </c>
      <c r="F111" s="21">
        <v>-10</v>
      </c>
      <c r="G111" s="21">
        <v>109.88</v>
      </c>
      <c r="H111" s="14">
        <f t="shared" si="16"/>
        <v>-1098.8</v>
      </c>
      <c r="I111" s="15" t="s">
        <v>92</v>
      </c>
      <c r="J111" s="12"/>
      <c r="K111" s="12"/>
      <c r="L111" s="12"/>
      <c r="M111" s="11">
        <f t="shared" si="18"/>
        <v>0</v>
      </c>
      <c r="N111" s="25" t="e">
        <f t="shared" si="19"/>
        <v>#DIV/0!</v>
      </c>
      <c r="O111" s="11">
        <f t="shared" si="20"/>
        <v>0</v>
      </c>
      <c r="P111" s="25">
        <f t="shared" si="17"/>
        <v>0</v>
      </c>
      <c r="Q111" s="129"/>
      <c r="S111" s="26"/>
    </row>
    <row r="112" spans="1:19" s="40" customFormat="1" x14ac:dyDescent="0.2">
      <c r="B112" s="82">
        <v>111</v>
      </c>
      <c r="C112" s="41">
        <v>44691</v>
      </c>
      <c r="D112" s="42">
        <v>113057</v>
      </c>
      <c r="E112" s="42" t="s">
        <v>97</v>
      </c>
      <c r="F112" s="44">
        <v>-10</v>
      </c>
      <c r="G112" s="44">
        <v>107.75</v>
      </c>
      <c r="H112" s="45">
        <f t="shared" si="16"/>
        <v>-1077.5</v>
      </c>
      <c r="I112" s="43" t="s">
        <v>78</v>
      </c>
      <c r="J112" s="43"/>
      <c r="K112" s="43"/>
      <c r="L112" s="43"/>
      <c r="M112" s="45">
        <f t="shared" si="18"/>
        <v>0</v>
      </c>
      <c r="N112" s="46" t="e">
        <f t="shared" si="19"/>
        <v>#DIV/0!</v>
      </c>
      <c r="O112" s="45">
        <f t="shared" si="20"/>
        <v>0</v>
      </c>
      <c r="P112" s="25">
        <f t="shared" si="17"/>
        <v>0</v>
      </c>
      <c r="Q112" s="130" t="s">
        <v>117</v>
      </c>
      <c r="S112" s="47"/>
    </row>
    <row r="113" spans="1:19" x14ac:dyDescent="0.2">
      <c r="A113" s="7"/>
      <c r="B113" s="90">
        <v>112</v>
      </c>
      <c r="C113" s="31">
        <v>44691</v>
      </c>
      <c r="D113" s="32">
        <v>123049</v>
      </c>
      <c r="E113" s="32" t="s">
        <v>119</v>
      </c>
      <c r="F113" s="21">
        <v>10</v>
      </c>
      <c r="G113" s="21">
        <v>105.42</v>
      </c>
      <c r="H113" s="14">
        <f t="shared" si="16"/>
        <v>1054.2</v>
      </c>
      <c r="I113" s="15"/>
      <c r="J113" s="12">
        <v>111.06</v>
      </c>
      <c r="K113" s="12">
        <v>105.44</v>
      </c>
      <c r="L113" s="12">
        <v>10</v>
      </c>
      <c r="M113" s="11">
        <f t="shared" si="18"/>
        <v>1110.5999999999999</v>
      </c>
      <c r="N113" s="25">
        <f t="shared" si="19"/>
        <v>5.3300455235204901E-2</v>
      </c>
      <c r="O113" s="11">
        <f t="shared" si="20"/>
        <v>56.200000000000045</v>
      </c>
      <c r="P113" s="25">
        <f t="shared" si="17"/>
        <v>7.2486025260851119E-3</v>
      </c>
      <c r="Q113" s="129" t="s">
        <v>120</v>
      </c>
      <c r="S113" s="26"/>
    </row>
    <row r="114" spans="1:19" x14ac:dyDescent="0.2">
      <c r="A114" s="7"/>
      <c r="B114" s="127">
        <v>113</v>
      </c>
      <c r="C114" s="31">
        <v>44692</v>
      </c>
      <c r="D114" s="32">
        <v>128044</v>
      </c>
      <c r="E114" s="32" t="s">
        <v>41</v>
      </c>
      <c r="F114" s="21">
        <v>-10</v>
      </c>
      <c r="G114" s="21">
        <v>124.127</v>
      </c>
      <c r="H114" s="14">
        <f t="shared" si="16"/>
        <v>-1241.27</v>
      </c>
      <c r="I114" s="15" t="s">
        <v>92</v>
      </c>
      <c r="J114" s="12"/>
      <c r="K114" s="12"/>
      <c r="L114" s="12"/>
      <c r="M114" s="11">
        <f t="shared" si="18"/>
        <v>0</v>
      </c>
      <c r="N114" s="25" t="e">
        <f t="shared" si="19"/>
        <v>#DIV/0!</v>
      </c>
      <c r="O114" s="11">
        <f t="shared" si="20"/>
        <v>0</v>
      </c>
      <c r="P114" s="25">
        <f t="shared" si="17"/>
        <v>0</v>
      </c>
      <c r="Q114" s="129"/>
      <c r="S114" s="26"/>
    </row>
    <row r="115" spans="1:19" x14ac:dyDescent="0.2">
      <c r="A115" s="7"/>
      <c r="B115" s="90">
        <v>114</v>
      </c>
      <c r="C115" s="31">
        <v>44692</v>
      </c>
      <c r="D115" s="32">
        <v>128044</v>
      </c>
      <c r="E115" s="32" t="s">
        <v>41</v>
      </c>
      <c r="F115" s="21">
        <v>-10</v>
      </c>
      <c r="G115" s="21">
        <v>126.35</v>
      </c>
      <c r="H115" s="14">
        <f t="shared" si="16"/>
        <v>-1263.5</v>
      </c>
      <c r="I115" s="15" t="s">
        <v>92</v>
      </c>
      <c r="J115" s="12"/>
      <c r="K115" s="12"/>
      <c r="L115" s="12"/>
      <c r="M115" s="11">
        <f t="shared" si="18"/>
        <v>0</v>
      </c>
      <c r="N115" s="25" t="e">
        <f t="shared" si="19"/>
        <v>#DIV/0!</v>
      </c>
      <c r="O115" s="11">
        <f t="shared" si="20"/>
        <v>0</v>
      </c>
      <c r="P115" s="25">
        <f t="shared" si="17"/>
        <v>0</v>
      </c>
      <c r="Q115" s="129"/>
      <c r="S115" s="26"/>
    </row>
    <row r="116" spans="1:19" x14ac:dyDescent="0.2">
      <c r="A116" s="7"/>
      <c r="B116" s="90">
        <v>115</v>
      </c>
      <c r="C116" s="31">
        <v>44692</v>
      </c>
      <c r="D116" s="32">
        <v>128044</v>
      </c>
      <c r="E116" s="32" t="s">
        <v>41</v>
      </c>
      <c r="F116" s="21">
        <v>10</v>
      </c>
      <c r="G116" s="21">
        <v>124.53700000000001</v>
      </c>
      <c r="H116" s="14">
        <f t="shared" si="16"/>
        <v>1245.3700000000001</v>
      </c>
      <c r="I116" s="15" t="s">
        <v>80</v>
      </c>
      <c r="J116" s="12"/>
      <c r="K116" s="12"/>
      <c r="L116" s="12"/>
      <c r="M116" s="11">
        <f t="shared" si="18"/>
        <v>0</v>
      </c>
      <c r="N116" s="25" t="e">
        <f t="shared" si="19"/>
        <v>#DIV/0!</v>
      </c>
      <c r="O116" s="11">
        <f t="shared" si="20"/>
        <v>0</v>
      </c>
      <c r="P116" s="25">
        <f t="shared" si="17"/>
        <v>0</v>
      </c>
      <c r="Q116" s="129" t="s">
        <v>123</v>
      </c>
      <c r="S116" s="26"/>
    </row>
    <row r="117" spans="1:19" ht="16.5" x14ac:dyDescent="0.35">
      <c r="A117" s="7"/>
      <c r="B117" s="107">
        <v>116</v>
      </c>
      <c r="C117" s="31">
        <v>44692</v>
      </c>
      <c r="D117" s="32">
        <v>113595</v>
      </c>
      <c r="E117" s="85" t="s">
        <v>58</v>
      </c>
      <c r="F117" s="21">
        <v>10</v>
      </c>
      <c r="G117" s="21">
        <v>107.58</v>
      </c>
      <c r="H117" s="14">
        <f t="shared" si="16"/>
        <v>1075.8</v>
      </c>
      <c r="I117" s="15" t="s">
        <v>80</v>
      </c>
      <c r="J117" s="12"/>
      <c r="K117" s="12"/>
      <c r="L117" s="12"/>
      <c r="M117" s="11">
        <f t="shared" si="18"/>
        <v>0</v>
      </c>
      <c r="N117" s="25" t="e">
        <f t="shared" si="19"/>
        <v>#DIV/0!</v>
      </c>
      <c r="O117" s="11">
        <f t="shared" si="20"/>
        <v>0</v>
      </c>
      <c r="P117" s="25">
        <f t="shared" si="17"/>
        <v>0</v>
      </c>
      <c r="Q117" s="129"/>
      <c r="S117" s="26"/>
    </row>
    <row r="118" spans="1:19" ht="16.5" x14ac:dyDescent="0.35">
      <c r="A118" s="7"/>
      <c r="B118" s="107">
        <v>117</v>
      </c>
      <c r="C118" s="31">
        <v>44692</v>
      </c>
      <c r="D118" s="32">
        <v>113595</v>
      </c>
      <c r="E118" s="85" t="s">
        <v>58</v>
      </c>
      <c r="F118" s="21">
        <v>30</v>
      </c>
      <c r="G118" s="21">
        <v>107.19</v>
      </c>
      <c r="H118" s="14">
        <f t="shared" si="16"/>
        <v>3215.7</v>
      </c>
      <c r="I118" s="15" t="s">
        <v>80</v>
      </c>
      <c r="J118" s="12"/>
      <c r="K118" s="12"/>
      <c r="L118" s="12"/>
      <c r="M118" s="11">
        <f t="shared" si="18"/>
        <v>0</v>
      </c>
      <c r="N118" s="25" t="e">
        <f t="shared" si="19"/>
        <v>#DIV/0!</v>
      </c>
      <c r="O118" s="11">
        <f t="shared" si="20"/>
        <v>0</v>
      </c>
      <c r="P118" s="25">
        <f t="shared" si="17"/>
        <v>0</v>
      </c>
      <c r="Q118" s="129" t="s">
        <v>124</v>
      </c>
      <c r="S118" s="26"/>
    </row>
    <row r="119" spans="1:19" ht="16.5" x14ac:dyDescent="0.35">
      <c r="A119" s="7"/>
      <c r="B119" s="107">
        <v>118</v>
      </c>
      <c r="C119" s="31">
        <v>44692</v>
      </c>
      <c r="D119" s="32">
        <v>113595</v>
      </c>
      <c r="E119" s="85" t="s">
        <v>58</v>
      </c>
      <c r="F119" s="21">
        <v>10</v>
      </c>
      <c r="G119" s="21">
        <v>105.56</v>
      </c>
      <c r="H119" s="14">
        <f t="shared" si="16"/>
        <v>1055.5999999999999</v>
      </c>
      <c r="I119" s="15" t="s">
        <v>80</v>
      </c>
      <c r="J119" s="12"/>
      <c r="K119" s="12"/>
      <c r="L119" s="12"/>
      <c r="M119" s="11">
        <f t="shared" si="18"/>
        <v>0</v>
      </c>
      <c r="N119" s="25" t="e">
        <f t="shared" si="19"/>
        <v>#DIV/0!</v>
      </c>
      <c r="O119" s="11">
        <f t="shared" si="20"/>
        <v>0</v>
      </c>
      <c r="P119" s="25">
        <f t="shared" si="17"/>
        <v>0</v>
      </c>
      <c r="Q119" s="129"/>
      <c r="S119" s="26"/>
    </row>
    <row r="120" spans="1:19" x14ac:dyDescent="0.2">
      <c r="A120" s="7"/>
      <c r="B120" s="107">
        <v>119</v>
      </c>
      <c r="C120" s="31">
        <v>44693</v>
      </c>
      <c r="D120" s="32">
        <v>128044</v>
      </c>
      <c r="E120" s="32" t="s">
        <v>41</v>
      </c>
      <c r="F120" s="21">
        <v>-10</v>
      </c>
      <c r="G120" s="21">
        <v>127.286</v>
      </c>
      <c r="H120" s="14">
        <f t="shared" si="16"/>
        <v>-1272.8600000000001</v>
      </c>
      <c r="I120" s="15" t="s">
        <v>92</v>
      </c>
      <c r="J120" s="12"/>
      <c r="K120" s="12"/>
      <c r="L120" s="12"/>
      <c r="M120" s="11">
        <f t="shared" si="18"/>
        <v>0</v>
      </c>
      <c r="N120" s="25" t="e">
        <f t="shared" si="19"/>
        <v>#DIV/0!</v>
      </c>
      <c r="O120" s="11">
        <f t="shared" si="20"/>
        <v>0</v>
      </c>
      <c r="P120" s="25">
        <f t="shared" si="17"/>
        <v>0</v>
      </c>
      <c r="Q120" s="129" t="s">
        <v>126</v>
      </c>
      <c r="S120" s="26"/>
    </row>
    <row r="121" spans="1:19" x14ac:dyDescent="0.2">
      <c r="A121" s="7"/>
      <c r="B121" s="105">
        <v>120</v>
      </c>
      <c r="C121" s="31">
        <v>44693</v>
      </c>
      <c r="D121" s="32">
        <v>128044</v>
      </c>
      <c r="E121" s="32" t="s">
        <v>41</v>
      </c>
      <c r="F121" s="21">
        <v>10</v>
      </c>
      <c r="G121" s="21">
        <v>125.5</v>
      </c>
      <c r="H121" s="14">
        <f t="shared" si="16"/>
        <v>1255</v>
      </c>
      <c r="I121" s="15" t="s">
        <v>80</v>
      </c>
      <c r="J121" s="12"/>
      <c r="K121" s="12"/>
      <c r="L121" s="12"/>
      <c r="M121" s="11">
        <f t="shared" si="18"/>
        <v>0</v>
      </c>
      <c r="N121" s="25" t="e">
        <f t="shared" si="19"/>
        <v>#DIV/0!</v>
      </c>
      <c r="O121" s="11">
        <f t="shared" si="20"/>
        <v>0</v>
      </c>
      <c r="P121" s="25">
        <f t="shared" si="17"/>
        <v>0</v>
      </c>
      <c r="Q121" s="129"/>
      <c r="S121" s="26"/>
    </row>
    <row r="122" spans="1:19" x14ac:dyDescent="0.2">
      <c r="A122" s="7"/>
      <c r="B122" s="107">
        <v>121</v>
      </c>
      <c r="C122" s="31">
        <v>44693</v>
      </c>
      <c r="D122" s="32">
        <v>128044</v>
      </c>
      <c r="E122" s="32" t="s">
        <v>41</v>
      </c>
      <c r="F122" s="21">
        <v>10</v>
      </c>
      <c r="G122" s="21">
        <v>120.194</v>
      </c>
      <c r="H122" s="14">
        <f t="shared" si="16"/>
        <v>1201.94</v>
      </c>
      <c r="I122" s="15" t="s">
        <v>80</v>
      </c>
      <c r="J122" s="12"/>
      <c r="K122" s="12"/>
      <c r="L122" s="12"/>
      <c r="M122" s="11">
        <f t="shared" si="18"/>
        <v>0</v>
      </c>
      <c r="N122" s="25" t="e">
        <f t="shared" si="19"/>
        <v>#DIV/0!</v>
      </c>
      <c r="O122" s="11">
        <f t="shared" si="20"/>
        <v>0</v>
      </c>
      <c r="P122" s="25">
        <f t="shared" si="17"/>
        <v>0</v>
      </c>
      <c r="Q122" s="129" t="s">
        <v>127</v>
      </c>
      <c r="S122" s="26"/>
    </row>
    <row r="123" spans="1:19" s="40" customFormat="1" x14ac:dyDescent="0.2">
      <c r="B123" s="142">
        <v>122</v>
      </c>
      <c r="C123" s="41">
        <v>44693</v>
      </c>
      <c r="D123" s="42">
        <v>127003</v>
      </c>
      <c r="E123" s="42" t="s">
        <v>115</v>
      </c>
      <c r="F123" s="44">
        <v>10</v>
      </c>
      <c r="G123" s="44">
        <v>109.872</v>
      </c>
      <c r="H123" s="45">
        <f t="shared" ref="H123:H133" si="21">F123*G123</f>
        <v>1098.72</v>
      </c>
      <c r="I123" s="43" t="s">
        <v>80</v>
      </c>
      <c r="J123" s="43"/>
      <c r="K123" s="43"/>
      <c r="L123" s="43"/>
      <c r="M123" s="45">
        <f t="shared" si="18"/>
        <v>0</v>
      </c>
      <c r="N123" s="46" t="e">
        <f t="shared" si="19"/>
        <v>#DIV/0!</v>
      </c>
      <c r="O123" s="45">
        <f t="shared" si="20"/>
        <v>0</v>
      </c>
      <c r="P123" s="25">
        <f t="shared" si="17"/>
        <v>0</v>
      </c>
      <c r="Q123" s="130" t="s">
        <v>128</v>
      </c>
      <c r="S123" s="47"/>
    </row>
    <row r="124" spans="1:19" ht="16.5" x14ac:dyDescent="0.35">
      <c r="A124" s="7"/>
      <c r="B124" s="142">
        <v>123</v>
      </c>
      <c r="C124" s="31">
        <v>44694</v>
      </c>
      <c r="D124" s="32">
        <v>113595</v>
      </c>
      <c r="E124" s="85" t="s">
        <v>58</v>
      </c>
      <c r="F124" s="21">
        <v>-30</v>
      </c>
      <c r="G124" s="21">
        <v>115.36</v>
      </c>
      <c r="H124" s="14">
        <f t="shared" si="21"/>
        <v>-3460.8</v>
      </c>
      <c r="I124" s="15" t="s">
        <v>92</v>
      </c>
      <c r="J124" s="12"/>
      <c r="K124" s="12"/>
      <c r="L124" s="12"/>
      <c r="M124" s="11">
        <f t="shared" si="18"/>
        <v>0</v>
      </c>
      <c r="N124" s="25" t="e">
        <f t="shared" si="19"/>
        <v>#DIV/0!</v>
      </c>
      <c r="O124" s="11">
        <f t="shared" si="20"/>
        <v>0</v>
      </c>
      <c r="P124" s="25">
        <f t="shared" si="17"/>
        <v>0</v>
      </c>
      <c r="Q124" s="129" t="s">
        <v>132</v>
      </c>
      <c r="S124" s="26"/>
    </row>
    <row r="125" spans="1:19" s="116" customFormat="1" ht="16.5" x14ac:dyDescent="0.35">
      <c r="B125" s="142">
        <v>124</v>
      </c>
      <c r="C125" s="118">
        <v>44694</v>
      </c>
      <c r="D125" s="119">
        <v>113576</v>
      </c>
      <c r="E125" s="119" t="s">
        <v>103</v>
      </c>
      <c r="F125" s="139">
        <v>-10</v>
      </c>
      <c r="G125" s="120">
        <v>113.31</v>
      </c>
      <c r="H125" s="121">
        <f t="shared" si="21"/>
        <v>-1133.0999999999999</v>
      </c>
      <c r="I125" s="122" t="s">
        <v>78</v>
      </c>
      <c r="J125" s="122"/>
      <c r="K125" s="122"/>
      <c r="L125" s="122"/>
      <c r="M125" s="121">
        <f t="shared" si="18"/>
        <v>0</v>
      </c>
      <c r="N125" s="123" t="e">
        <f t="shared" si="19"/>
        <v>#DIV/0!</v>
      </c>
      <c r="O125" s="121">
        <f t="shared" si="20"/>
        <v>0</v>
      </c>
      <c r="P125" s="25">
        <f t="shared" si="17"/>
        <v>0</v>
      </c>
      <c r="Q125" s="136" t="s">
        <v>133</v>
      </c>
      <c r="S125" s="124"/>
    </row>
    <row r="126" spans="1:19" s="40" customFormat="1" x14ac:dyDescent="0.2">
      <c r="B126" s="142">
        <v>125</v>
      </c>
      <c r="C126" s="41">
        <v>44697</v>
      </c>
      <c r="D126" s="42">
        <v>127058</v>
      </c>
      <c r="E126" s="42" t="s">
        <v>130</v>
      </c>
      <c r="F126" s="44">
        <v>-10</v>
      </c>
      <c r="G126" s="44">
        <v>128.29900000000001</v>
      </c>
      <c r="H126" s="45">
        <f t="shared" si="21"/>
        <v>-1282.99</v>
      </c>
      <c r="I126" s="43" t="s">
        <v>78</v>
      </c>
      <c r="J126" s="43"/>
      <c r="K126" s="43"/>
      <c r="L126" s="43"/>
      <c r="M126" s="45">
        <f t="shared" si="18"/>
        <v>0</v>
      </c>
      <c r="N126" s="46" t="e">
        <f t="shared" si="19"/>
        <v>#DIV/0!</v>
      </c>
      <c r="O126" s="45">
        <f t="shared" si="20"/>
        <v>0</v>
      </c>
      <c r="P126" s="25">
        <f t="shared" si="17"/>
        <v>0</v>
      </c>
      <c r="Q126" s="130"/>
      <c r="S126" s="47"/>
    </row>
    <row r="127" spans="1:19" ht="16.5" x14ac:dyDescent="0.35">
      <c r="A127" s="7"/>
      <c r="B127" s="142">
        <v>126</v>
      </c>
      <c r="C127" s="31">
        <v>44697</v>
      </c>
      <c r="D127" s="32">
        <v>128026</v>
      </c>
      <c r="E127" s="85" t="s">
        <v>131</v>
      </c>
      <c r="F127" s="21">
        <v>10</v>
      </c>
      <c r="G127" s="21">
        <v>107.10299999999999</v>
      </c>
      <c r="H127" s="14">
        <f t="shared" si="21"/>
        <v>1071.03</v>
      </c>
      <c r="I127" s="15"/>
      <c r="J127" s="12">
        <v>108.11499999999999</v>
      </c>
      <c r="K127" s="12">
        <v>107.123</v>
      </c>
      <c r="L127" s="12">
        <v>10</v>
      </c>
      <c r="M127" s="11">
        <f t="shared" si="18"/>
        <v>1081.1499999999999</v>
      </c>
      <c r="N127" s="25">
        <f t="shared" si="19"/>
        <v>9.2603829243018791E-3</v>
      </c>
      <c r="O127" s="11">
        <f t="shared" si="20"/>
        <v>9.9199999999999022</v>
      </c>
      <c r="P127" s="25">
        <f t="shared" si="17"/>
        <v>7.0563898983224552E-3</v>
      </c>
      <c r="Q127" s="129" t="s">
        <v>120</v>
      </c>
      <c r="S127" s="26"/>
    </row>
    <row r="128" spans="1:19" x14ac:dyDescent="0.2">
      <c r="A128" s="7"/>
      <c r="B128" s="142">
        <v>127</v>
      </c>
      <c r="C128" s="31">
        <v>44697</v>
      </c>
      <c r="D128" s="32">
        <v>123096</v>
      </c>
      <c r="E128" s="32" t="s">
        <v>106</v>
      </c>
      <c r="F128" s="21">
        <v>10</v>
      </c>
      <c r="G128" s="21">
        <v>105.26900000000001</v>
      </c>
      <c r="H128" s="14">
        <f t="shared" si="21"/>
        <v>1052.69</v>
      </c>
      <c r="I128" s="15" t="s">
        <v>80</v>
      </c>
      <c r="J128" s="12"/>
      <c r="K128" s="12"/>
      <c r="L128" s="12"/>
      <c r="M128" s="11">
        <f t="shared" si="18"/>
        <v>0</v>
      </c>
      <c r="N128" s="25" t="e">
        <f t="shared" si="19"/>
        <v>#DIV/0!</v>
      </c>
      <c r="O128" s="11">
        <f t="shared" si="20"/>
        <v>0</v>
      </c>
      <c r="P128" s="25">
        <f t="shared" si="17"/>
        <v>0</v>
      </c>
      <c r="Q128" s="129"/>
      <c r="S128" s="26"/>
    </row>
    <row r="129" spans="1:19" s="40" customFormat="1" ht="16.5" x14ac:dyDescent="0.35">
      <c r="B129" s="82">
        <v>128</v>
      </c>
      <c r="C129" s="41">
        <v>44697</v>
      </c>
      <c r="D129" s="42">
        <v>127003</v>
      </c>
      <c r="E129" s="128" t="s">
        <v>115</v>
      </c>
      <c r="F129" s="140">
        <v>-10</v>
      </c>
      <c r="G129" s="44">
        <v>110.08799999999999</v>
      </c>
      <c r="H129" s="45">
        <f t="shared" si="21"/>
        <v>-1100.8799999999999</v>
      </c>
      <c r="I129" s="43" t="s">
        <v>78</v>
      </c>
      <c r="J129" s="43"/>
      <c r="K129" s="43"/>
      <c r="L129" s="43"/>
      <c r="M129" s="45">
        <f t="shared" si="18"/>
        <v>0</v>
      </c>
      <c r="N129" s="46" t="e">
        <f t="shared" si="19"/>
        <v>#DIV/0!</v>
      </c>
      <c r="O129" s="45">
        <v>1.66</v>
      </c>
      <c r="P129" s="25">
        <f t="shared" si="17"/>
        <v>0</v>
      </c>
      <c r="Q129" s="130"/>
      <c r="S129" s="47"/>
    </row>
    <row r="130" spans="1:19" ht="16.5" x14ac:dyDescent="0.35">
      <c r="A130" s="7"/>
      <c r="B130" s="142">
        <v>129</v>
      </c>
      <c r="C130" s="31">
        <v>44698</v>
      </c>
      <c r="D130" s="32">
        <v>113595</v>
      </c>
      <c r="E130" s="85" t="s">
        <v>58</v>
      </c>
      <c r="F130" s="21">
        <v>10</v>
      </c>
      <c r="G130" s="21">
        <v>108.89</v>
      </c>
      <c r="H130" s="14">
        <f t="shared" si="21"/>
        <v>1088.9000000000001</v>
      </c>
      <c r="I130" s="15" t="s">
        <v>80</v>
      </c>
      <c r="J130" s="12"/>
      <c r="K130" s="12"/>
      <c r="L130" s="12"/>
      <c r="M130" s="11">
        <f t="shared" si="18"/>
        <v>0</v>
      </c>
      <c r="N130" s="25" t="e">
        <f t="shared" si="19"/>
        <v>#DIV/0!</v>
      </c>
      <c r="O130" s="11">
        <f t="shared" ref="O130:O149" si="22">(J130-K130)*L130</f>
        <v>0</v>
      </c>
      <c r="P130" s="25">
        <f t="shared" si="17"/>
        <v>0</v>
      </c>
      <c r="Q130" s="129"/>
      <c r="S130" s="26"/>
    </row>
    <row r="131" spans="1:19" ht="16.5" x14ac:dyDescent="0.35">
      <c r="A131" s="7"/>
      <c r="B131" s="145">
        <v>130</v>
      </c>
      <c r="C131" s="31">
        <v>44704</v>
      </c>
      <c r="D131" s="32">
        <v>128100</v>
      </c>
      <c r="E131" s="85" t="s">
        <v>52</v>
      </c>
      <c r="F131" s="21">
        <v>10</v>
      </c>
      <c r="G131" s="21">
        <v>99.944000000000003</v>
      </c>
      <c r="H131" s="14">
        <f t="shared" si="21"/>
        <v>999.44</v>
      </c>
      <c r="I131" s="15" t="s">
        <v>80</v>
      </c>
      <c r="J131" s="12"/>
      <c r="K131" s="12"/>
      <c r="L131" s="12"/>
      <c r="M131" s="11">
        <f t="shared" si="18"/>
        <v>0</v>
      </c>
      <c r="N131" s="25" t="e">
        <f t="shared" si="19"/>
        <v>#DIV/0!</v>
      </c>
      <c r="O131" s="11">
        <f t="shared" si="22"/>
        <v>0</v>
      </c>
      <c r="P131" s="25">
        <f t="shared" ref="P131:P162" si="23">M131/$M$210</f>
        <v>0</v>
      </c>
      <c r="Q131" s="129"/>
      <c r="S131" s="26"/>
    </row>
    <row r="132" spans="1:19" ht="16.5" x14ac:dyDescent="0.35">
      <c r="A132" s="7"/>
      <c r="B132" s="145">
        <v>131</v>
      </c>
      <c r="C132" s="31">
        <v>44704</v>
      </c>
      <c r="D132" s="32">
        <v>113595</v>
      </c>
      <c r="E132" s="85" t="s">
        <v>58</v>
      </c>
      <c r="F132" s="21">
        <v>-10</v>
      </c>
      <c r="G132" s="21">
        <v>121</v>
      </c>
      <c r="H132" s="14">
        <f t="shared" si="21"/>
        <v>-1210</v>
      </c>
      <c r="I132" s="15" t="s">
        <v>92</v>
      </c>
      <c r="J132" s="12"/>
      <c r="K132" s="12"/>
      <c r="L132" s="12"/>
      <c r="M132" s="11">
        <f t="shared" si="18"/>
        <v>0</v>
      </c>
      <c r="N132" s="25" t="e">
        <f t="shared" si="19"/>
        <v>#DIV/0!</v>
      </c>
      <c r="O132" s="11">
        <f t="shared" si="22"/>
        <v>0</v>
      </c>
      <c r="P132" s="25">
        <f t="shared" si="23"/>
        <v>0</v>
      </c>
      <c r="Q132" s="129"/>
      <c r="S132" s="26"/>
    </row>
    <row r="133" spans="1:19" x14ac:dyDescent="0.2">
      <c r="A133" s="7"/>
      <c r="B133" s="145">
        <v>132</v>
      </c>
      <c r="C133" s="31">
        <v>44704</v>
      </c>
      <c r="D133" s="32">
        <v>123126</v>
      </c>
      <c r="E133" s="32" t="s">
        <v>137</v>
      </c>
      <c r="F133" s="21">
        <v>10</v>
      </c>
      <c r="G133" s="21">
        <v>111.70099999999999</v>
      </c>
      <c r="H133" s="14">
        <f t="shared" si="21"/>
        <v>1117.01</v>
      </c>
      <c r="I133" s="15"/>
      <c r="J133" s="12">
        <v>118.24299999999999</v>
      </c>
      <c r="K133" s="12">
        <v>111.721</v>
      </c>
      <c r="L133" s="12">
        <v>10</v>
      </c>
      <c r="M133" s="11">
        <f t="shared" si="18"/>
        <v>1182.4299999999998</v>
      </c>
      <c r="N133" s="25">
        <f t="shared" si="19"/>
        <v>5.8377565542735842E-2</v>
      </c>
      <c r="O133" s="11">
        <f t="shared" si="22"/>
        <v>65.219999999999914</v>
      </c>
      <c r="P133" s="25">
        <f t="shared" si="23"/>
        <v>7.7174185889778667E-3</v>
      </c>
      <c r="Q133" s="129" t="s">
        <v>120</v>
      </c>
      <c r="S133" s="26"/>
    </row>
    <row r="134" spans="1:19" x14ac:dyDescent="0.2">
      <c r="A134" s="7"/>
      <c r="B134" s="145">
        <v>133</v>
      </c>
      <c r="C134" s="31">
        <v>44705</v>
      </c>
      <c r="D134" s="32">
        <v>113578</v>
      </c>
      <c r="E134" s="32" t="s">
        <v>70</v>
      </c>
      <c r="F134" s="21">
        <v>10</v>
      </c>
      <c r="G134" s="21">
        <v>103.9</v>
      </c>
      <c r="H134" s="14">
        <f>F134*G134</f>
        <v>1039</v>
      </c>
      <c r="I134" s="15" t="s">
        <v>66</v>
      </c>
      <c r="J134" s="12"/>
      <c r="K134" s="12"/>
      <c r="L134" s="12"/>
      <c r="M134" s="11">
        <f t="shared" si="18"/>
        <v>0</v>
      </c>
      <c r="N134" s="25" t="e">
        <f t="shared" si="19"/>
        <v>#DIV/0!</v>
      </c>
      <c r="O134" s="11">
        <f t="shared" si="22"/>
        <v>0</v>
      </c>
      <c r="P134" s="25">
        <f t="shared" si="23"/>
        <v>0</v>
      </c>
      <c r="Q134" s="129"/>
      <c r="S134" s="26"/>
    </row>
    <row r="135" spans="1:19" x14ac:dyDescent="0.2">
      <c r="A135" s="7"/>
      <c r="B135" s="145">
        <v>134</v>
      </c>
      <c r="C135" s="31">
        <v>44705</v>
      </c>
      <c r="D135" s="32">
        <v>113608</v>
      </c>
      <c r="E135" s="32" t="s">
        <v>138</v>
      </c>
      <c r="F135" s="21">
        <v>10</v>
      </c>
      <c r="G135" s="21">
        <v>107.61</v>
      </c>
      <c r="H135" s="14">
        <f t="shared" ref="H135:H188" si="24">F135*G135</f>
        <v>1076.0999999999999</v>
      </c>
      <c r="I135" s="15"/>
      <c r="J135" s="12">
        <v>113.396</v>
      </c>
      <c r="K135" s="12">
        <v>107.63</v>
      </c>
      <c r="L135" s="12">
        <v>10</v>
      </c>
      <c r="M135" s="11">
        <f t="shared" si="18"/>
        <v>1133.96</v>
      </c>
      <c r="N135" s="25">
        <f t="shared" si="19"/>
        <v>5.3572424045340572E-2</v>
      </c>
      <c r="O135" s="11">
        <f t="shared" si="22"/>
        <v>57.660000000000053</v>
      </c>
      <c r="P135" s="25">
        <f t="shared" si="23"/>
        <v>7.4010672793800424E-3</v>
      </c>
      <c r="Q135" s="129" t="s">
        <v>139</v>
      </c>
      <c r="S135" s="26"/>
    </row>
    <row r="136" spans="1:19" x14ac:dyDescent="0.2">
      <c r="A136" s="7"/>
      <c r="B136" s="145">
        <v>135</v>
      </c>
      <c r="C136" s="31">
        <v>44706</v>
      </c>
      <c r="D136" s="32">
        <v>128105</v>
      </c>
      <c r="E136" s="32" t="s">
        <v>99</v>
      </c>
      <c r="F136" s="21">
        <v>10</v>
      </c>
      <c r="G136" s="21">
        <v>102.806</v>
      </c>
      <c r="H136" s="14">
        <f t="shared" si="24"/>
        <v>1028.06</v>
      </c>
      <c r="I136" s="15" t="s">
        <v>66</v>
      </c>
      <c r="J136" s="12"/>
      <c r="K136" s="12"/>
      <c r="L136" s="12"/>
      <c r="M136" s="11">
        <f t="shared" si="18"/>
        <v>0</v>
      </c>
      <c r="N136" s="25" t="e">
        <f t="shared" si="19"/>
        <v>#DIV/0!</v>
      </c>
      <c r="O136" s="11">
        <f t="shared" si="22"/>
        <v>0</v>
      </c>
      <c r="P136" s="25">
        <f t="shared" si="23"/>
        <v>0</v>
      </c>
      <c r="Q136" s="129"/>
      <c r="S136" s="26"/>
    </row>
    <row r="137" spans="1:19" ht="16.5" x14ac:dyDescent="0.35">
      <c r="A137" s="7"/>
      <c r="B137" s="145">
        <v>136</v>
      </c>
      <c r="C137" s="31">
        <v>44707</v>
      </c>
      <c r="D137" s="32">
        <v>110072</v>
      </c>
      <c r="E137" s="85" t="s">
        <v>74</v>
      </c>
      <c r="F137" s="21">
        <v>10</v>
      </c>
      <c r="G137" s="21">
        <v>101.37</v>
      </c>
      <c r="H137" s="14">
        <f t="shared" si="24"/>
        <v>1013.7</v>
      </c>
      <c r="I137" s="15" t="s">
        <v>66</v>
      </c>
      <c r="J137" s="12"/>
      <c r="K137" s="12"/>
      <c r="L137" s="12"/>
      <c r="M137" s="11">
        <f t="shared" si="18"/>
        <v>0</v>
      </c>
      <c r="N137" s="25" t="e">
        <f t="shared" si="19"/>
        <v>#DIV/0!</v>
      </c>
      <c r="O137" s="11">
        <f t="shared" si="22"/>
        <v>0</v>
      </c>
      <c r="P137" s="25">
        <f t="shared" si="23"/>
        <v>0</v>
      </c>
      <c r="Q137" s="129" t="s">
        <v>147</v>
      </c>
      <c r="S137" s="26"/>
    </row>
    <row r="138" spans="1:19" x14ac:dyDescent="0.2">
      <c r="A138" s="7"/>
      <c r="B138" s="144">
        <v>137</v>
      </c>
      <c r="C138" s="31">
        <v>44713</v>
      </c>
      <c r="D138" s="32">
        <v>128085</v>
      </c>
      <c r="E138" s="32" t="s">
        <v>142</v>
      </c>
      <c r="F138" s="21">
        <v>10</v>
      </c>
      <c r="G138" s="21">
        <v>115.12</v>
      </c>
      <c r="H138" s="14">
        <f t="shared" si="24"/>
        <v>1151.2</v>
      </c>
      <c r="I138" s="15"/>
      <c r="J138" s="12">
        <v>117.85599999999999</v>
      </c>
      <c r="K138" s="12">
        <v>115.14</v>
      </c>
      <c r="L138" s="12">
        <v>10</v>
      </c>
      <c r="M138" s="11">
        <f t="shared" si="18"/>
        <v>1178.56</v>
      </c>
      <c r="N138" s="25">
        <f t="shared" si="19"/>
        <v>2.3588674656939326E-2</v>
      </c>
      <c r="O138" s="11">
        <f t="shared" si="22"/>
        <v>27.15999999999994</v>
      </c>
      <c r="P138" s="25">
        <f t="shared" si="23"/>
        <v>7.6921600874688186E-3</v>
      </c>
      <c r="Q138" s="129" t="s">
        <v>120</v>
      </c>
      <c r="S138" s="26"/>
    </row>
    <row r="139" spans="1:19" x14ac:dyDescent="0.2">
      <c r="A139" s="7"/>
      <c r="B139" s="144">
        <v>138</v>
      </c>
      <c r="C139" s="31">
        <v>44714</v>
      </c>
      <c r="D139" s="32">
        <v>113527</v>
      </c>
      <c r="E139" s="32" t="s">
        <v>144</v>
      </c>
      <c r="F139" s="21">
        <v>10</v>
      </c>
      <c r="G139" s="21">
        <v>119.23</v>
      </c>
      <c r="H139" s="14">
        <f t="shared" si="24"/>
        <v>1192.3</v>
      </c>
      <c r="I139" s="15"/>
      <c r="J139" s="12">
        <v>122.952</v>
      </c>
      <c r="K139" s="12">
        <v>119.23</v>
      </c>
      <c r="L139" s="12">
        <v>10</v>
      </c>
      <c r="M139" s="11">
        <f t="shared" si="18"/>
        <v>1229.52</v>
      </c>
      <c r="N139" s="25">
        <f t="shared" si="19"/>
        <v>3.1216975593390876E-2</v>
      </c>
      <c r="O139" s="11">
        <f t="shared" si="22"/>
        <v>37.219999999999942</v>
      </c>
      <c r="P139" s="25">
        <f t="shared" si="23"/>
        <v>8.0247629910608388E-3</v>
      </c>
      <c r="Q139" s="129" t="s">
        <v>120</v>
      </c>
      <c r="S139" s="26"/>
    </row>
    <row r="140" spans="1:19" x14ac:dyDescent="0.2">
      <c r="A140" s="7"/>
      <c r="B140" s="144">
        <v>139</v>
      </c>
      <c r="C140" s="31">
        <v>44714</v>
      </c>
      <c r="D140" s="32">
        <v>128072</v>
      </c>
      <c r="E140" s="32" t="s">
        <v>145</v>
      </c>
      <c r="F140" s="21">
        <v>10</v>
      </c>
      <c r="G140" s="21">
        <v>108.1</v>
      </c>
      <c r="H140" s="14">
        <f t="shared" si="24"/>
        <v>1081</v>
      </c>
      <c r="I140" s="15"/>
      <c r="J140" s="12">
        <v>115.999</v>
      </c>
      <c r="K140" s="12">
        <v>108.14</v>
      </c>
      <c r="L140" s="12">
        <v>10</v>
      </c>
      <c r="M140" s="11">
        <f t="shared" si="18"/>
        <v>1159.99</v>
      </c>
      <c r="N140" s="25">
        <f t="shared" si="19"/>
        <v>7.2674311078231871E-2</v>
      </c>
      <c r="O140" s="11">
        <f t="shared" si="22"/>
        <v>78.589999999999947</v>
      </c>
      <c r="P140" s="25">
        <f t="shared" si="23"/>
        <v>7.5709584406928416E-3</v>
      </c>
      <c r="Q140" s="129" t="s">
        <v>146</v>
      </c>
      <c r="S140" s="26"/>
    </row>
    <row r="141" spans="1:19" x14ac:dyDescent="0.2">
      <c r="A141" s="7"/>
      <c r="B141" s="148">
        <v>140</v>
      </c>
      <c r="C141" s="31">
        <v>44718</v>
      </c>
      <c r="D141" s="32">
        <v>128125</v>
      </c>
      <c r="E141" s="27" t="s">
        <v>149</v>
      </c>
      <c r="F141" s="22">
        <v>10</v>
      </c>
      <c r="G141" s="21">
        <v>107.73099999999999</v>
      </c>
      <c r="H141" s="14">
        <f t="shared" si="24"/>
        <v>1077.31</v>
      </c>
      <c r="I141" s="15"/>
      <c r="J141" s="12">
        <v>110.985</v>
      </c>
      <c r="K141" s="12">
        <v>107.751</v>
      </c>
      <c r="L141" s="12">
        <v>10</v>
      </c>
      <c r="M141" s="11">
        <f t="shared" si="18"/>
        <v>1109.8499999999999</v>
      </c>
      <c r="N141" s="25">
        <f t="shared" si="19"/>
        <v>3.0013642564802132E-2</v>
      </c>
      <c r="O141" s="11">
        <f t="shared" si="22"/>
        <v>32.339999999999947</v>
      </c>
      <c r="P141" s="25">
        <f t="shared" si="23"/>
        <v>7.2437074676531257E-3</v>
      </c>
      <c r="Q141" s="129" t="s">
        <v>120</v>
      </c>
      <c r="S141" s="26"/>
    </row>
    <row r="142" spans="1:19" x14ac:dyDescent="0.2">
      <c r="A142" s="7"/>
      <c r="B142" s="148">
        <v>141</v>
      </c>
      <c r="C142" s="31">
        <v>44719</v>
      </c>
      <c r="D142" s="32">
        <v>123010</v>
      </c>
      <c r="E142" s="32" t="s">
        <v>150</v>
      </c>
      <c r="F142" s="21">
        <v>10</v>
      </c>
      <c r="G142" s="21">
        <v>110.801</v>
      </c>
      <c r="H142" s="14">
        <f t="shared" si="24"/>
        <v>1108.01</v>
      </c>
      <c r="I142" s="15"/>
      <c r="J142" s="12">
        <v>115.6</v>
      </c>
      <c r="K142" s="12">
        <v>109.321</v>
      </c>
      <c r="L142" s="12">
        <v>10</v>
      </c>
      <c r="M142" s="11">
        <f t="shared" si="18"/>
        <v>1156</v>
      </c>
      <c r="N142" s="25">
        <f t="shared" si="19"/>
        <v>5.7436357150044332E-2</v>
      </c>
      <c r="O142" s="11">
        <f t="shared" si="22"/>
        <v>62.789999999999964</v>
      </c>
      <c r="P142" s="25">
        <f t="shared" si="23"/>
        <v>7.5449167298346749E-3</v>
      </c>
      <c r="Q142" s="129" t="s">
        <v>120</v>
      </c>
      <c r="S142" s="26"/>
    </row>
    <row r="143" spans="1:19" s="40" customFormat="1" x14ac:dyDescent="0.2">
      <c r="B143" s="148">
        <v>142</v>
      </c>
      <c r="C143" s="41">
        <v>44719</v>
      </c>
      <c r="D143" s="42">
        <v>127039</v>
      </c>
      <c r="E143" s="42" t="s">
        <v>109</v>
      </c>
      <c r="F143" s="44">
        <v>-10</v>
      </c>
      <c r="G143" s="44">
        <v>126.111</v>
      </c>
      <c r="H143" s="45">
        <f t="shared" si="24"/>
        <v>-1261.1100000000001</v>
      </c>
      <c r="I143" s="43" t="s">
        <v>78</v>
      </c>
      <c r="J143" s="43"/>
      <c r="K143" s="43"/>
      <c r="L143" s="43"/>
      <c r="M143" s="45">
        <f t="shared" si="18"/>
        <v>0</v>
      </c>
      <c r="N143" s="46" t="e">
        <f t="shared" si="19"/>
        <v>#DIV/0!</v>
      </c>
      <c r="O143" s="45">
        <v>53.5</v>
      </c>
      <c r="P143" s="46">
        <f t="shared" si="23"/>
        <v>0</v>
      </c>
      <c r="Q143" s="130"/>
      <c r="S143" s="47"/>
    </row>
    <row r="144" spans="1:19" x14ac:dyDescent="0.2">
      <c r="A144" s="7"/>
      <c r="B144" s="148">
        <v>143</v>
      </c>
      <c r="C144" s="31">
        <v>44719</v>
      </c>
      <c r="D144" s="32">
        <v>113595</v>
      </c>
      <c r="E144" s="32" t="s">
        <v>58</v>
      </c>
      <c r="F144" s="21">
        <v>10</v>
      </c>
      <c r="G144" s="21">
        <v>107.87</v>
      </c>
      <c r="H144" s="14">
        <f t="shared" si="24"/>
        <v>1078.7</v>
      </c>
      <c r="I144" s="15" t="s">
        <v>80</v>
      </c>
      <c r="J144" s="12"/>
      <c r="K144" s="12"/>
      <c r="L144" s="12"/>
      <c r="M144" s="11">
        <f t="shared" si="18"/>
        <v>0</v>
      </c>
      <c r="N144" s="25" t="e">
        <f t="shared" si="19"/>
        <v>#DIV/0!</v>
      </c>
      <c r="O144" s="11">
        <f t="shared" si="22"/>
        <v>0</v>
      </c>
      <c r="P144" s="25">
        <f t="shared" si="23"/>
        <v>0</v>
      </c>
      <c r="Q144" s="129"/>
      <c r="S144" s="26"/>
    </row>
    <row r="145" spans="1:19" x14ac:dyDescent="0.2">
      <c r="A145" s="7"/>
      <c r="B145" s="148">
        <v>144</v>
      </c>
      <c r="C145" s="31">
        <v>44720</v>
      </c>
      <c r="D145" s="32">
        <v>113017</v>
      </c>
      <c r="E145" s="32" t="s">
        <v>93</v>
      </c>
      <c r="F145" s="21">
        <v>10</v>
      </c>
      <c r="G145" s="21">
        <v>114.7</v>
      </c>
      <c r="H145" s="14">
        <f t="shared" si="24"/>
        <v>1147</v>
      </c>
      <c r="I145" s="15" t="s">
        <v>66</v>
      </c>
      <c r="J145" s="12"/>
      <c r="K145" s="12"/>
      <c r="L145" s="12"/>
      <c r="M145" s="11">
        <f t="shared" si="18"/>
        <v>0</v>
      </c>
      <c r="N145" s="25" t="e">
        <f t="shared" si="19"/>
        <v>#DIV/0!</v>
      </c>
      <c r="O145" s="11">
        <f t="shared" si="22"/>
        <v>0</v>
      </c>
      <c r="P145" s="25">
        <f t="shared" si="23"/>
        <v>0</v>
      </c>
      <c r="Q145" s="129"/>
      <c r="S145" s="26"/>
    </row>
    <row r="146" spans="1:19" x14ac:dyDescent="0.2">
      <c r="A146" s="7"/>
      <c r="B146" s="148">
        <v>145</v>
      </c>
      <c r="C146" s="31">
        <v>44721</v>
      </c>
      <c r="D146" s="32">
        <v>110068</v>
      </c>
      <c r="E146" s="27" t="s">
        <v>84</v>
      </c>
      <c r="F146" s="21">
        <v>-10</v>
      </c>
      <c r="G146" s="21">
        <v>136.4</v>
      </c>
      <c r="H146" s="14">
        <f t="shared" si="24"/>
        <v>-1364</v>
      </c>
      <c r="I146" s="15" t="s">
        <v>112</v>
      </c>
      <c r="J146" s="12"/>
      <c r="K146" s="12"/>
      <c r="L146" s="12"/>
      <c r="M146" s="11">
        <f t="shared" si="18"/>
        <v>0</v>
      </c>
      <c r="N146" s="25" t="e">
        <f t="shared" si="19"/>
        <v>#DIV/0!</v>
      </c>
      <c r="O146" s="11">
        <f t="shared" si="22"/>
        <v>0</v>
      </c>
      <c r="P146" s="25">
        <f t="shared" si="23"/>
        <v>0</v>
      </c>
      <c r="Q146" s="129"/>
      <c r="S146" s="26"/>
    </row>
    <row r="147" spans="1:19" x14ac:dyDescent="0.2">
      <c r="A147" s="7"/>
      <c r="B147" s="148">
        <v>146</v>
      </c>
      <c r="C147" s="31">
        <v>44721</v>
      </c>
      <c r="D147" s="27">
        <v>128114</v>
      </c>
      <c r="E147" s="32" t="s">
        <v>87</v>
      </c>
      <c r="F147" s="21">
        <v>10</v>
      </c>
      <c r="G147" s="21">
        <v>107.437</v>
      </c>
      <c r="H147" s="14">
        <f t="shared" si="24"/>
        <v>1074.3699999999999</v>
      </c>
      <c r="I147" s="15" t="s">
        <v>66</v>
      </c>
      <c r="J147" s="12"/>
      <c r="K147" s="12"/>
      <c r="L147" s="12"/>
      <c r="M147" s="11">
        <f t="shared" si="18"/>
        <v>0</v>
      </c>
      <c r="N147" s="25" t="e">
        <f t="shared" si="19"/>
        <v>#DIV/0!</v>
      </c>
      <c r="O147" s="11">
        <f t="shared" si="22"/>
        <v>0</v>
      </c>
      <c r="P147" s="25">
        <f t="shared" si="23"/>
        <v>0</v>
      </c>
      <c r="Q147" s="129" t="s">
        <v>151</v>
      </c>
      <c r="S147" s="26"/>
    </row>
    <row r="148" spans="1:19" x14ac:dyDescent="0.2">
      <c r="A148" s="7"/>
      <c r="B148" s="155">
        <v>147</v>
      </c>
      <c r="C148" s="31">
        <v>44725</v>
      </c>
      <c r="D148" s="32">
        <v>127044</v>
      </c>
      <c r="E148" s="32" t="s">
        <v>153</v>
      </c>
      <c r="F148" s="21">
        <v>10</v>
      </c>
      <c r="G148" s="21">
        <v>106.358</v>
      </c>
      <c r="H148" s="14">
        <f t="shared" si="24"/>
        <v>1063.58</v>
      </c>
      <c r="I148" s="15"/>
      <c r="J148" s="12">
        <v>109.9</v>
      </c>
      <c r="K148" s="12">
        <v>106.378</v>
      </c>
      <c r="L148" s="12">
        <v>10</v>
      </c>
      <c r="M148" s="11">
        <f t="shared" si="18"/>
        <v>1099</v>
      </c>
      <c r="N148" s="25">
        <f t="shared" si="19"/>
        <v>3.3108349470755284E-2</v>
      </c>
      <c r="O148" s="11">
        <f t="shared" si="22"/>
        <v>35.220000000000056</v>
      </c>
      <c r="P148" s="25">
        <f t="shared" si="23"/>
        <v>7.1728922890037265E-3</v>
      </c>
      <c r="Q148" s="129" t="s">
        <v>120</v>
      </c>
      <c r="S148" s="26"/>
    </row>
    <row r="149" spans="1:19" x14ac:dyDescent="0.2">
      <c r="A149" s="7"/>
      <c r="B149" s="155">
        <v>148</v>
      </c>
      <c r="C149" s="31">
        <v>44726</v>
      </c>
      <c r="D149" s="32">
        <v>110062</v>
      </c>
      <c r="E149" s="31" t="s">
        <v>154</v>
      </c>
      <c r="F149" s="21">
        <v>10</v>
      </c>
      <c r="G149" s="21">
        <v>107.25</v>
      </c>
      <c r="H149" s="14">
        <f t="shared" si="24"/>
        <v>1072.5</v>
      </c>
      <c r="I149" s="15"/>
      <c r="J149" s="12">
        <v>110.852</v>
      </c>
      <c r="K149" s="114">
        <v>107.27</v>
      </c>
      <c r="L149" s="115">
        <v>10</v>
      </c>
      <c r="M149" s="11">
        <f t="shared" si="18"/>
        <v>1108.52</v>
      </c>
      <c r="N149" s="25">
        <f t="shared" si="19"/>
        <v>3.3392374382399628E-2</v>
      </c>
      <c r="O149" s="11">
        <f t="shared" si="22"/>
        <v>35.820000000000078</v>
      </c>
      <c r="P149" s="25">
        <f t="shared" si="23"/>
        <v>7.2350268973670707E-3</v>
      </c>
      <c r="Q149" s="129" t="s">
        <v>120</v>
      </c>
      <c r="S149" s="23"/>
    </row>
    <row r="150" spans="1:19" s="59" customFormat="1" x14ac:dyDescent="0.2">
      <c r="A150" s="151"/>
      <c r="B150" s="155">
        <v>149</v>
      </c>
      <c r="C150" s="60">
        <v>44726</v>
      </c>
      <c r="D150" s="61">
        <v>110068</v>
      </c>
      <c r="E150" s="61" t="s">
        <v>84</v>
      </c>
      <c r="F150" s="63">
        <v>-10</v>
      </c>
      <c r="G150" s="63">
        <v>137.11000000000001</v>
      </c>
      <c r="H150" s="64">
        <f t="shared" si="24"/>
        <v>-1371.1000000000001</v>
      </c>
      <c r="I150" s="62" t="s">
        <v>67</v>
      </c>
      <c r="J150" s="62"/>
      <c r="K150" s="62"/>
      <c r="L150" s="62"/>
      <c r="M150" s="64">
        <f t="shared" si="18"/>
        <v>0</v>
      </c>
      <c r="N150" s="65" t="e">
        <f t="shared" si="19"/>
        <v>#DIV/0!</v>
      </c>
      <c r="O150" s="64">
        <v>731.7</v>
      </c>
      <c r="P150" s="65">
        <f t="shared" si="23"/>
        <v>0</v>
      </c>
      <c r="Q150" s="133"/>
      <c r="S150" s="66"/>
    </row>
    <row r="151" spans="1:19" s="59" customFormat="1" ht="16.5" x14ac:dyDescent="0.35">
      <c r="B151" s="155">
        <v>150</v>
      </c>
      <c r="C151" s="60">
        <v>44727</v>
      </c>
      <c r="D151" s="61">
        <v>128116</v>
      </c>
      <c r="E151" s="154" t="s">
        <v>90</v>
      </c>
      <c r="F151" s="63">
        <v>-10</v>
      </c>
      <c r="G151" s="63">
        <v>137</v>
      </c>
      <c r="H151" s="64">
        <f t="shared" si="24"/>
        <v>-1370</v>
      </c>
      <c r="I151" s="62" t="s">
        <v>78</v>
      </c>
      <c r="J151" s="62"/>
      <c r="K151" s="62"/>
      <c r="L151" s="62"/>
      <c r="M151" s="64">
        <f t="shared" si="18"/>
        <v>0</v>
      </c>
      <c r="N151" s="65" t="e">
        <f t="shared" si="19"/>
        <v>#DIV/0!</v>
      </c>
      <c r="O151" s="64">
        <v>306.66000000000003</v>
      </c>
      <c r="P151" s="65">
        <f t="shared" si="23"/>
        <v>0</v>
      </c>
      <c r="Q151" s="133" t="s">
        <v>155</v>
      </c>
    </row>
    <row r="152" spans="1:19" x14ac:dyDescent="0.2">
      <c r="A152" s="7"/>
      <c r="B152" s="155">
        <v>151</v>
      </c>
      <c r="C152" s="31">
        <v>44728</v>
      </c>
      <c r="D152" s="32">
        <v>128116</v>
      </c>
      <c r="E152" s="32" t="s">
        <v>90</v>
      </c>
      <c r="F152" s="21">
        <v>20</v>
      </c>
      <c r="G152" s="21">
        <v>111.69799999999999</v>
      </c>
      <c r="H152" s="14">
        <f t="shared" si="24"/>
        <v>2233.96</v>
      </c>
      <c r="I152" s="15"/>
      <c r="J152" s="12">
        <v>109.16500000000001</v>
      </c>
      <c r="K152" s="12">
        <v>110.36499999999999</v>
      </c>
      <c r="L152" s="12">
        <v>30</v>
      </c>
      <c r="M152" s="11">
        <f t="shared" si="18"/>
        <v>3274.9500000000003</v>
      </c>
      <c r="N152" s="25">
        <f t="shared" ref="N152:N188" si="25">(J152-K152)/K152</f>
        <v>-1.0873012277442928E-2</v>
      </c>
      <c r="O152" s="11">
        <f t="shared" ref="O152:O188" si="26">(J152-K152)*L152</f>
        <v>-35.999999999999659</v>
      </c>
      <c r="P152" s="25">
        <f t="shared" si="23"/>
        <v>2.1374762149110788E-2</v>
      </c>
      <c r="Q152" s="129" t="s">
        <v>156</v>
      </c>
      <c r="S152" s="26"/>
    </row>
    <row r="153" spans="1:19" s="40" customFormat="1" x14ac:dyDescent="0.2">
      <c r="B153" s="155">
        <v>152</v>
      </c>
      <c r="C153" s="41">
        <v>44729</v>
      </c>
      <c r="D153" s="42">
        <v>113561</v>
      </c>
      <c r="E153" s="42" t="s">
        <v>101</v>
      </c>
      <c r="F153" s="44">
        <v>-10</v>
      </c>
      <c r="G153" s="44">
        <v>131.33000000000001</v>
      </c>
      <c r="H153" s="45">
        <f t="shared" si="24"/>
        <v>-1313.3000000000002</v>
      </c>
      <c r="I153" s="43" t="s">
        <v>78</v>
      </c>
      <c r="J153" s="43"/>
      <c r="K153" s="43"/>
      <c r="L153" s="43"/>
      <c r="M153" s="45">
        <f t="shared" si="18"/>
        <v>0</v>
      </c>
      <c r="N153" s="46" t="e">
        <f t="shared" si="25"/>
        <v>#DIV/0!</v>
      </c>
      <c r="O153" s="45">
        <f t="shared" si="26"/>
        <v>0</v>
      </c>
      <c r="P153" s="46">
        <f t="shared" si="23"/>
        <v>0</v>
      </c>
      <c r="Q153" s="130"/>
      <c r="S153" s="47"/>
    </row>
    <row r="154" spans="1:19" x14ac:dyDescent="0.2">
      <c r="A154" s="7"/>
      <c r="B154" s="155">
        <v>153</v>
      </c>
      <c r="C154" s="31">
        <v>44729</v>
      </c>
      <c r="D154" s="32">
        <v>128108</v>
      </c>
      <c r="E154" s="32" t="s">
        <v>110</v>
      </c>
      <c r="F154" s="21">
        <v>10</v>
      </c>
      <c r="G154" s="21">
        <v>101.351</v>
      </c>
      <c r="H154" s="14">
        <f t="shared" si="24"/>
        <v>1013.51</v>
      </c>
      <c r="I154" s="15" t="s">
        <v>80</v>
      </c>
      <c r="J154" s="12"/>
      <c r="K154" s="12"/>
      <c r="L154" s="12"/>
      <c r="M154" s="11">
        <f t="shared" si="18"/>
        <v>0</v>
      </c>
      <c r="N154" s="25" t="e">
        <f t="shared" si="25"/>
        <v>#DIV/0!</v>
      </c>
      <c r="O154" s="11">
        <f t="shared" si="26"/>
        <v>0</v>
      </c>
      <c r="P154" s="25">
        <f t="shared" si="23"/>
        <v>0</v>
      </c>
      <c r="Q154" s="129"/>
      <c r="S154" s="26"/>
    </row>
    <row r="155" spans="1:19" x14ac:dyDescent="0.2">
      <c r="A155" s="7"/>
      <c r="B155" s="155">
        <v>154</v>
      </c>
      <c r="C155" s="31">
        <v>44729</v>
      </c>
      <c r="D155" s="32">
        <v>127047</v>
      </c>
      <c r="E155" s="32" t="s">
        <v>75</v>
      </c>
      <c r="F155" s="21">
        <v>10</v>
      </c>
      <c r="G155" s="21">
        <v>103.56100000000001</v>
      </c>
      <c r="H155" s="14">
        <f t="shared" si="24"/>
        <v>1035.6100000000001</v>
      </c>
      <c r="I155" s="15" t="s">
        <v>80</v>
      </c>
      <c r="J155" s="12"/>
      <c r="K155" s="12"/>
      <c r="L155" s="12"/>
      <c r="M155" s="11">
        <f>J155*L155</f>
        <v>0</v>
      </c>
      <c r="N155" s="25" t="e">
        <f>(J155-K155)/K155</f>
        <v>#DIV/0!</v>
      </c>
      <c r="O155" s="11">
        <f>(J155-K155)*L155</f>
        <v>0</v>
      </c>
      <c r="P155" s="25">
        <f t="shared" si="23"/>
        <v>0</v>
      </c>
      <c r="Q155" s="129"/>
      <c r="S155" s="26"/>
    </row>
    <row r="156" spans="1:19" x14ac:dyDescent="0.2">
      <c r="A156" s="7"/>
      <c r="B156" s="155">
        <v>155</v>
      </c>
      <c r="C156" s="31">
        <v>44729</v>
      </c>
      <c r="D156" s="27">
        <v>128105</v>
      </c>
      <c r="E156" s="32" t="s">
        <v>99</v>
      </c>
      <c r="F156" s="21">
        <v>10</v>
      </c>
      <c r="G156" s="21">
        <v>101.49</v>
      </c>
      <c r="H156" s="14">
        <f t="shared" si="24"/>
        <v>1014.9</v>
      </c>
      <c r="I156" s="15" t="s">
        <v>80</v>
      </c>
      <c r="J156" s="12"/>
      <c r="K156" s="12"/>
      <c r="L156" s="12"/>
      <c r="M156" s="11">
        <f t="shared" si="18"/>
        <v>0</v>
      </c>
      <c r="N156" s="25" t="e">
        <f t="shared" si="25"/>
        <v>#DIV/0!</v>
      </c>
      <c r="O156" s="11">
        <f t="shared" si="26"/>
        <v>0</v>
      </c>
      <c r="P156" s="25">
        <f t="shared" si="23"/>
        <v>0</v>
      </c>
      <c r="Q156" s="129" t="s">
        <v>157</v>
      </c>
      <c r="S156" s="26"/>
    </row>
    <row r="157" spans="1:19" x14ac:dyDescent="0.2">
      <c r="A157" s="7"/>
      <c r="B157" s="159">
        <v>156</v>
      </c>
      <c r="C157" s="31">
        <v>44732</v>
      </c>
      <c r="D157" s="27">
        <v>113639</v>
      </c>
      <c r="E157" s="32" t="s">
        <v>159</v>
      </c>
      <c r="F157" s="21">
        <v>10</v>
      </c>
      <c r="G157" s="21">
        <v>109.07</v>
      </c>
      <c r="H157" s="14">
        <f t="shared" si="24"/>
        <v>1090.6999999999998</v>
      </c>
      <c r="I157" s="15" t="s">
        <v>80</v>
      </c>
      <c r="J157" s="12">
        <v>119.535</v>
      </c>
      <c r="K157" s="12">
        <v>109.09</v>
      </c>
      <c r="L157" s="12">
        <v>10</v>
      </c>
      <c r="M157" s="11">
        <f t="shared" si="18"/>
        <v>1195.3499999999999</v>
      </c>
      <c r="N157" s="25">
        <f t="shared" si="25"/>
        <v>9.5746631221926781E-2</v>
      </c>
      <c r="O157" s="11">
        <f t="shared" si="26"/>
        <v>104.44999999999993</v>
      </c>
      <c r="P157" s="25">
        <f t="shared" si="23"/>
        <v>7.8017441288995484E-3</v>
      </c>
      <c r="Q157" s="129" t="s">
        <v>160</v>
      </c>
      <c r="S157" s="26"/>
    </row>
    <row r="158" spans="1:19" x14ac:dyDescent="0.2">
      <c r="A158" s="7"/>
      <c r="B158" s="159">
        <v>157</v>
      </c>
      <c r="C158" s="31">
        <v>44732</v>
      </c>
      <c r="D158" s="32">
        <v>128114</v>
      </c>
      <c r="E158" s="32" t="s">
        <v>87</v>
      </c>
      <c r="F158" s="21">
        <v>0</v>
      </c>
      <c r="G158" s="21">
        <v>0</v>
      </c>
      <c r="H158" s="14">
        <f t="shared" si="24"/>
        <v>0</v>
      </c>
      <c r="I158" s="15"/>
      <c r="J158" s="12"/>
      <c r="K158" s="12"/>
      <c r="L158" s="12"/>
      <c r="M158" s="11">
        <f t="shared" si="18"/>
        <v>0</v>
      </c>
      <c r="N158" s="25" t="e">
        <f t="shared" si="25"/>
        <v>#DIV/0!</v>
      </c>
      <c r="O158" s="11">
        <f t="shared" si="26"/>
        <v>0</v>
      </c>
      <c r="P158" s="25">
        <f t="shared" si="23"/>
        <v>0</v>
      </c>
      <c r="Q158" s="129" t="s">
        <v>161</v>
      </c>
      <c r="S158" s="26"/>
    </row>
    <row r="159" spans="1:19" x14ac:dyDescent="0.2">
      <c r="A159" s="7"/>
      <c r="B159" s="159">
        <v>158</v>
      </c>
      <c r="C159" s="31">
        <v>44732</v>
      </c>
      <c r="D159" s="27">
        <v>123101</v>
      </c>
      <c r="E159" s="32" t="s">
        <v>162</v>
      </c>
      <c r="F159" s="21">
        <v>10</v>
      </c>
      <c r="G159" s="21">
        <v>107.624</v>
      </c>
      <c r="H159" s="14">
        <f t="shared" si="24"/>
        <v>1076.24</v>
      </c>
      <c r="I159" s="15" t="s">
        <v>80</v>
      </c>
      <c r="J159" s="12">
        <v>117.27</v>
      </c>
      <c r="K159" s="12">
        <v>107.64400000000001</v>
      </c>
      <c r="L159" s="12">
        <v>10</v>
      </c>
      <c r="M159" s="11">
        <f t="shared" si="18"/>
        <v>1172.7</v>
      </c>
      <c r="N159" s="25">
        <f t="shared" si="25"/>
        <v>8.9424398944669373E-2</v>
      </c>
      <c r="O159" s="11">
        <f t="shared" si="26"/>
        <v>96.259999999999906</v>
      </c>
      <c r="P159" s="25">
        <f t="shared" si="23"/>
        <v>7.6539133642535674E-3</v>
      </c>
      <c r="Q159" s="129"/>
      <c r="S159" s="26"/>
    </row>
    <row r="160" spans="1:19" x14ac:dyDescent="0.2">
      <c r="A160" s="7"/>
      <c r="B160" s="159">
        <v>159</v>
      </c>
      <c r="C160" s="31">
        <v>44732</v>
      </c>
      <c r="D160" s="27">
        <v>113595</v>
      </c>
      <c r="E160" s="32" t="s">
        <v>58</v>
      </c>
      <c r="F160" s="21">
        <v>10</v>
      </c>
      <c r="G160" s="21">
        <v>107.35</v>
      </c>
      <c r="H160" s="14">
        <f t="shared" si="24"/>
        <v>1073.5</v>
      </c>
      <c r="I160" s="15" t="s">
        <v>80</v>
      </c>
      <c r="J160" s="12"/>
      <c r="K160" s="12"/>
      <c r="L160" s="12"/>
      <c r="M160" s="11">
        <f t="shared" si="18"/>
        <v>0</v>
      </c>
      <c r="N160" s="25" t="e">
        <f t="shared" si="25"/>
        <v>#DIV/0!</v>
      </c>
      <c r="O160" s="11">
        <f t="shared" si="26"/>
        <v>0</v>
      </c>
      <c r="P160" s="25">
        <f t="shared" si="23"/>
        <v>0</v>
      </c>
      <c r="Q160" s="129"/>
      <c r="S160" s="26"/>
    </row>
    <row r="161" spans="1:19" x14ac:dyDescent="0.2">
      <c r="A161" s="7"/>
      <c r="B161" s="159">
        <v>160</v>
      </c>
      <c r="C161" s="31">
        <v>44732</v>
      </c>
      <c r="D161" s="32">
        <v>113604</v>
      </c>
      <c r="E161" s="32" t="s">
        <v>104</v>
      </c>
      <c r="F161" s="21">
        <v>10</v>
      </c>
      <c r="G161" s="21">
        <v>104.44</v>
      </c>
      <c r="H161" s="14">
        <f t="shared" si="24"/>
        <v>1044.4000000000001</v>
      </c>
      <c r="I161" s="15" t="s">
        <v>80</v>
      </c>
      <c r="J161" s="12"/>
      <c r="K161" s="12"/>
      <c r="L161" s="12"/>
      <c r="M161" s="11">
        <f t="shared" si="18"/>
        <v>0</v>
      </c>
      <c r="N161" s="25" t="e">
        <f t="shared" si="25"/>
        <v>#DIV/0!</v>
      </c>
      <c r="O161" s="11">
        <f t="shared" si="26"/>
        <v>0</v>
      </c>
      <c r="P161" s="25">
        <f t="shared" si="23"/>
        <v>0</v>
      </c>
      <c r="Q161" s="129"/>
      <c r="S161" s="26"/>
    </row>
    <row r="162" spans="1:19" x14ac:dyDescent="0.2">
      <c r="A162" s="7"/>
      <c r="B162" s="159">
        <v>161</v>
      </c>
      <c r="C162" s="31">
        <v>44733</v>
      </c>
      <c r="D162" s="32">
        <v>128114</v>
      </c>
      <c r="E162" s="32" t="s">
        <v>87</v>
      </c>
      <c r="F162" s="21">
        <v>30</v>
      </c>
      <c r="G162" s="21">
        <v>120</v>
      </c>
      <c r="H162" s="14">
        <f t="shared" si="24"/>
        <v>3600</v>
      </c>
      <c r="I162" s="15" t="s">
        <v>80</v>
      </c>
      <c r="J162" s="12"/>
      <c r="K162" s="12"/>
      <c r="L162" s="12"/>
      <c r="M162" s="11">
        <f t="shared" si="18"/>
        <v>0</v>
      </c>
      <c r="N162" s="25" t="e">
        <f t="shared" si="25"/>
        <v>#DIV/0!</v>
      </c>
      <c r="O162" s="11">
        <f t="shared" si="26"/>
        <v>0</v>
      </c>
      <c r="P162" s="25">
        <f t="shared" si="23"/>
        <v>0</v>
      </c>
      <c r="Q162" s="129"/>
      <c r="S162" s="26"/>
    </row>
    <row r="163" spans="1:19" x14ac:dyDescent="0.2">
      <c r="A163" s="7"/>
      <c r="B163" s="159">
        <v>162</v>
      </c>
      <c r="C163" s="31">
        <v>44733</v>
      </c>
      <c r="D163" s="32">
        <v>113046</v>
      </c>
      <c r="E163" s="32" t="s">
        <v>163</v>
      </c>
      <c r="F163" s="21">
        <v>10</v>
      </c>
      <c r="G163" s="21">
        <v>109.05</v>
      </c>
      <c r="H163" s="14">
        <f t="shared" si="24"/>
        <v>1090.5</v>
      </c>
      <c r="I163" s="15"/>
      <c r="J163" s="12">
        <v>117.595</v>
      </c>
      <c r="K163" s="12">
        <v>109.07</v>
      </c>
      <c r="L163" s="12">
        <v>10</v>
      </c>
      <c r="M163" s="11">
        <f t="shared" si="18"/>
        <v>1175.95</v>
      </c>
      <c r="N163" s="25">
        <f t="shared" si="25"/>
        <v>7.8160814156046629E-2</v>
      </c>
      <c r="O163" s="11">
        <f t="shared" si="26"/>
        <v>85.250000000000057</v>
      </c>
      <c r="P163" s="25">
        <f t="shared" ref="P163:P180" si="27">M163/$M$210</f>
        <v>7.6751252841255075E-3</v>
      </c>
      <c r="Q163" s="129" t="s">
        <v>120</v>
      </c>
      <c r="S163" s="26"/>
    </row>
    <row r="164" spans="1:19" s="59" customFormat="1" x14ac:dyDescent="0.2">
      <c r="B164" s="159">
        <v>163</v>
      </c>
      <c r="C164" s="60">
        <v>44735</v>
      </c>
      <c r="D164" s="61">
        <v>128117</v>
      </c>
      <c r="E164" s="61" t="s">
        <v>33</v>
      </c>
      <c r="F164" s="63">
        <v>-10</v>
      </c>
      <c r="G164" s="63">
        <v>146.21100000000001</v>
      </c>
      <c r="H164" s="64">
        <f t="shared" si="24"/>
        <v>-1462.1100000000001</v>
      </c>
      <c r="I164" s="62" t="s">
        <v>67</v>
      </c>
      <c r="J164" s="62"/>
      <c r="K164" s="62"/>
      <c r="L164" s="62"/>
      <c r="M164" s="64">
        <f t="shared" ref="M164" si="28">J164*L164</f>
        <v>0</v>
      </c>
      <c r="N164" s="65" t="e">
        <f t="shared" si="25"/>
        <v>#DIV/0!</v>
      </c>
      <c r="O164" s="64">
        <v>449.14</v>
      </c>
      <c r="P164" s="65">
        <f t="shared" si="27"/>
        <v>0</v>
      </c>
      <c r="Q164" s="133"/>
      <c r="S164" s="66"/>
    </row>
    <row r="165" spans="1:19" x14ac:dyDescent="0.2">
      <c r="A165" s="7"/>
      <c r="B165" s="159">
        <v>164</v>
      </c>
      <c r="C165" s="31">
        <v>44735</v>
      </c>
      <c r="D165" s="32">
        <v>127047</v>
      </c>
      <c r="E165" s="32" t="s">
        <v>75</v>
      </c>
      <c r="F165" s="21">
        <v>10</v>
      </c>
      <c r="G165" s="21">
        <v>103.1</v>
      </c>
      <c r="H165" s="14">
        <f t="shared" si="24"/>
        <v>1031</v>
      </c>
      <c r="I165" s="15" t="s">
        <v>80</v>
      </c>
      <c r="J165" s="12"/>
      <c r="K165" s="12"/>
      <c r="L165" s="12"/>
      <c r="M165" s="11">
        <f t="shared" ref="M165:M188" si="29">J165*L165</f>
        <v>0</v>
      </c>
      <c r="N165" s="25" t="e">
        <f t="shared" si="25"/>
        <v>#DIV/0!</v>
      </c>
      <c r="O165" s="11"/>
      <c r="P165" s="25">
        <f t="shared" si="27"/>
        <v>0</v>
      </c>
      <c r="Q165" s="129"/>
      <c r="S165" s="26"/>
    </row>
    <row r="166" spans="1:19" x14ac:dyDescent="0.2">
      <c r="A166" s="7"/>
      <c r="B166" s="159">
        <v>165</v>
      </c>
      <c r="C166" s="31">
        <v>44736</v>
      </c>
      <c r="D166" s="32">
        <v>110072</v>
      </c>
      <c r="E166" s="32" t="s">
        <v>74</v>
      </c>
      <c r="F166" s="21">
        <v>10</v>
      </c>
      <c r="G166" s="21">
        <v>99.09</v>
      </c>
      <c r="H166" s="14">
        <f t="shared" si="24"/>
        <v>990.90000000000009</v>
      </c>
      <c r="I166" s="15" t="s">
        <v>66</v>
      </c>
      <c r="J166" s="12"/>
      <c r="K166" s="12"/>
      <c r="L166" s="12"/>
      <c r="M166" s="11">
        <f t="shared" si="29"/>
        <v>0</v>
      </c>
      <c r="N166" s="25" t="e">
        <f t="shared" si="25"/>
        <v>#DIV/0!</v>
      </c>
      <c r="O166" s="11">
        <f t="shared" si="26"/>
        <v>0</v>
      </c>
      <c r="P166" s="25">
        <f t="shared" si="27"/>
        <v>0</v>
      </c>
      <c r="Q166" s="129"/>
      <c r="S166" s="26"/>
    </row>
    <row r="167" spans="1:19" x14ac:dyDescent="0.2">
      <c r="A167" s="7"/>
      <c r="B167" s="159">
        <v>166</v>
      </c>
      <c r="C167" s="31">
        <v>44736</v>
      </c>
      <c r="D167" s="32">
        <v>128076</v>
      </c>
      <c r="E167" s="32" t="s">
        <v>82</v>
      </c>
      <c r="F167" s="21">
        <v>-20</v>
      </c>
      <c r="G167" s="21">
        <v>133</v>
      </c>
      <c r="H167" s="14">
        <f t="shared" si="24"/>
        <v>-2660</v>
      </c>
      <c r="I167" s="15" t="s">
        <v>112</v>
      </c>
      <c r="J167" s="12"/>
      <c r="K167" s="12"/>
      <c r="L167" s="12"/>
      <c r="M167" s="11">
        <f t="shared" si="29"/>
        <v>0</v>
      </c>
      <c r="N167" s="25" t="e">
        <f t="shared" si="25"/>
        <v>#DIV/0!</v>
      </c>
      <c r="O167" s="11">
        <f t="shared" si="26"/>
        <v>0</v>
      </c>
      <c r="P167" s="25">
        <f t="shared" si="27"/>
        <v>0</v>
      </c>
      <c r="Q167" s="129" t="s">
        <v>164</v>
      </c>
      <c r="S167" s="26"/>
    </row>
    <row r="168" spans="1:19" x14ac:dyDescent="0.2">
      <c r="A168" s="7"/>
      <c r="B168" s="160">
        <v>167</v>
      </c>
      <c r="C168" s="31">
        <v>44742</v>
      </c>
      <c r="D168" s="32">
        <v>113589</v>
      </c>
      <c r="E168" s="32" t="s">
        <v>53</v>
      </c>
      <c r="F168" s="21">
        <v>10</v>
      </c>
      <c r="G168" s="21">
        <v>98.63</v>
      </c>
      <c r="H168" s="14">
        <f t="shared" si="24"/>
        <v>986.3</v>
      </c>
      <c r="I168" s="15" t="s">
        <v>66</v>
      </c>
      <c r="J168" s="12"/>
      <c r="K168" s="12"/>
      <c r="L168" s="12"/>
      <c r="M168" s="11">
        <f t="shared" si="29"/>
        <v>0</v>
      </c>
      <c r="N168" s="25" t="e">
        <f t="shared" si="25"/>
        <v>#DIV/0!</v>
      </c>
      <c r="O168" s="11">
        <f t="shared" si="26"/>
        <v>0</v>
      </c>
      <c r="P168" s="25">
        <f t="shared" si="27"/>
        <v>0</v>
      </c>
      <c r="Q168" s="129" t="s">
        <v>165</v>
      </c>
      <c r="S168" s="26"/>
    </row>
    <row r="169" spans="1:19" x14ac:dyDescent="0.2">
      <c r="A169" s="7"/>
      <c r="B169" s="161">
        <v>168</v>
      </c>
      <c r="C169" s="31">
        <v>44746</v>
      </c>
      <c r="D169" s="32">
        <v>127034</v>
      </c>
      <c r="E169" s="32" t="s">
        <v>167</v>
      </c>
      <c r="F169" s="21">
        <v>10</v>
      </c>
      <c r="G169" s="21">
        <v>106.36199999999999</v>
      </c>
      <c r="H169" s="14">
        <f t="shared" si="24"/>
        <v>1063.6199999999999</v>
      </c>
      <c r="I169" s="15"/>
      <c r="J169" s="12">
        <v>106.214</v>
      </c>
      <c r="K169" s="12">
        <v>106.38200000000001</v>
      </c>
      <c r="L169" s="12">
        <v>10</v>
      </c>
      <c r="M169" s="11">
        <f t="shared" si="29"/>
        <v>1062.1399999999999</v>
      </c>
      <c r="N169" s="25">
        <f t="shared" si="25"/>
        <v>-1.5792145287737245E-3</v>
      </c>
      <c r="O169" s="11">
        <f t="shared" si="26"/>
        <v>-1.6800000000000637</v>
      </c>
      <c r="P169" s="25">
        <f t="shared" si="27"/>
        <v>6.9323164839330455E-3</v>
      </c>
      <c r="Q169" s="129" t="s">
        <v>120</v>
      </c>
      <c r="S169" s="26"/>
    </row>
    <row r="170" spans="1:19" x14ac:dyDescent="0.2">
      <c r="A170" s="7"/>
      <c r="B170" s="161">
        <v>169</v>
      </c>
      <c r="C170" s="31">
        <v>44746</v>
      </c>
      <c r="D170" s="32">
        <v>113584</v>
      </c>
      <c r="E170" s="32" t="s">
        <v>38</v>
      </c>
      <c r="F170" s="21">
        <v>10</v>
      </c>
      <c r="G170" s="21">
        <v>104.86</v>
      </c>
      <c r="H170" s="14">
        <f t="shared" si="24"/>
        <v>1048.5999999999999</v>
      </c>
      <c r="I170" s="15" t="s">
        <v>80</v>
      </c>
      <c r="J170" s="12"/>
      <c r="K170" s="12"/>
      <c r="L170" s="12"/>
      <c r="M170" s="11">
        <f t="shared" si="29"/>
        <v>0</v>
      </c>
      <c r="N170" s="25" t="e">
        <f t="shared" si="25"/>
        <v>#DIV/0!</v>
      </c>
      <c r="O170" s="11">
        <f t="shared" si="26"/>
        <v>0</v>
      </c>
      <c r="P170" s="25">
        <f t="shared" si="27"/>
        <v>0</v>
      </c>
      <c r="Q170" s="129"/>
      <c r="S170" s="26"/>
    </row>
    <row r="171" spans="1:19" x14ac:dyDescent="0.2">
      <c r="A171" s="7"/>
      <c r="B171" s="161">
        <v>170</v>
      </c>
      <c r="C171" s="31">
        <v>44747</v>
      </c>
      <c r="D171" s="32">
        <v>113043</v>
      </c>
      <c r="E171" s="32" t="s">
        <v>168</v>
      </c>
      <c r="F171" s="21">
        <v>10</v>
      </c>
      <c r="G171" s="21">
        <v>109.26</v>
      </c>
      <c r="H171" s="14">
        <f t="shared" si="24"/>
        <v>1092.6000000000001</v>
      </c>
      <c r="I171" s="15" t="s">
        <v>80</v>
      </c>
      <c r="J171" s="12">
        <v>108.88200000000001</v>
      </c>
      <c r="K171" s="12">
        <v>109.28</v>
      </c>
      <c r="L171" s="12">
        <v>10</v>
      </c>
      <c r="M171" s="11">
        <f t="shared" si="29"/>
        <v>1088.8200000000002</v>
      </c>
      <c r="N171" s="25">
        <f t="shared" si="25"/>
        <v>-3.6420204978037714E-3</v>
      </c>
      <c r="O171" s="11">
        <f t="shared" si="26"/>
        <v>-3.9799999999999613</v>
      </c>
      <c r="P171" s="25">
        <f t="shared" si="27"/>
        <v>7.1064500292202359E-3</v>
      </c>
      <c r="Q171" s="129" t="s">
        <v>120</v>
      </c>
      <c r="S171" s="26"/>
    </row>
    <row r="172" spans="1:19" x14ac:dyDescent="0.2">
      <c r="A172" s="7"/>
      <c r="B172" s="161">
        <v>171</v>
      </c>
      <c r="C172" s="31">
        <v>44748</v>
      </c>
      <c r="D172" s="32">
        <v>113044</v>
      </c>
      <c r="E172" s="32" t="s">
        <v>169</v>
      </c>
      <c r="F172" s="21">
        <v>10</v>
      </c>
      <c r="G172" s="21">
        <v>1091.0999999999999</v>
      </c>
      <c r="H172" s="14">
        <f t="shared" si="24"/>
        <v>10911</v>
      </c>
      <c r="I172" s="15" t="s">
        <v>80</v>
      </c>
      <c r="J172" s="12">
        <v>109.373</v>
      </c>
      <c r="K172" s="12">
        <v>108.875</v>
      </c>
      <c r="L172" s="12">
        <v>20</v>
      </c>
      <c r="M172" s="11">
        <f t="shared" si="29"/>
        <v>2187.46</v>
      </c>
      <c r="N172" s="25">
        <f t="shared" si="25"/>
        <v>4.5740528128588257E-3</v>
      </c>
      <c r="O172" s="11">
        <f t="shared" si="26"/>
        <v>9.9600000000000932</v>
      </c>
      <c r="P172" s="25">
        <f t="shared" si="27"/>
        <v>1.4276992690176607E-2</v>
      </c>
      <c r="Q172" s="129" t="s">
        <v>120</v>
      </c>
      <c r="S172" s="26"/>
    </row>
    <row r="173" spans="1:19" x14ac:dyDescent="0.2">
      <c r="A173" s="7"/>
      <c r="B173" s="161">
        <v>172</v>
      </c>
      <c r="C173" s="31">
        <v>44748</v>
      </c>
      <c r="D173" s="32">
        <v>113033</v>
      </c>
      <c r="E173" s="32" t="s">
        <v>85</v>
      </c>
      <c r="F173" s="21">
        <v>10</v>
      </c>
      <c r="G173" s="21">
        <v>108.81</v>
      </c>
      <c r="H173" s="14">
        <f t="shared" si="24"/>
        <v>1088.0999999999999</v>
      </c>
      <c r="I173" s="15" t="s">
        <v>80</v>
      </c>
      <c r="J173" s="12"/>
      <c r="K173" s="12"/>
      <c r="L173" s="12"/>
      <c r="M173" s="11">
        <f t="shared" si="29"/>
        <v>0</v>
      </c>
      <c r="N173" s="25" t="e">
        <f t="shared" si="25"/>
        <v>#DIV/0!</v>
      </c>
      <c r="O173" s="11">
        <f t="shared" si="26"/>
        <v>0</v>
      </c>
      <c r="P173" s="25">
        <f t="shared" si="27"/>
        <v>0</v>
      </c>
      <c r="Q173" s="129"/>
      <c r="S173" s="26"/>
    </row>
    <row r="174" spans="1:19" x14ac:dyDescent="0.2">
      <c r="A174" s="7"/>
      <c r="B174" s="161">
        <v>173</v>
      </c>
      <c r="C174" s="31">
        <v>44748</v>
      </c>
      <c r="D174" s="32">
        <v>123096</v>
      </c>
      <c r="E174" s="32" t="s">
        <v>106</v>
      </c>
      <c r="F174" s="21">
        <v>10</v>
      </c>
      <c r="G174" s="21">
        <v>105.605</v>
      </c>
      <c r="H174" s="14">
        <f t="shared" si="24"/>
        <v>1056.05</v>
      </c>
      <c r="I174" s="15" t="s">
        <v>80</v>
      </c>
      <c r="J174" s="12"/>
      <c r="K174" s="12"/>
      <c r="L174" s="12"/>
      <c r="M174" s="11">
        <f t="shared" si="29"/>
        <v>0</v>
      </c>
      <c r="N174" s="25" t="e">
        <f t="shared" si="25"/>
        <v>#DIV/0!</v>
      </c>
      <c r="O174" s="11">
        <f t="shared" si="26"/>
        <v>0</v>
      </c>
      <c r="P174" s="25">
        <f t="shared" si="27"/>
        <v>0</v>
      </c>
      <c r="Q174" s="129"/>
      <c r="S174" s="26"/>
    </row>
    <row r="175" spans="1:19" x14ac:dyDescent="0.2">
      <c r="A175" s="7"/>
      <c r="B175" s="161">
        <v>174</v>
      </c>
      <c r="C175" s="31">
        <v>44750</v>
      </c>
      <c r="D175" s="32">
        <v>128114</v>
      </c>
      <c r="E175" s="32" t="s">
        <v>87</v>
      </c>
      <c r="F175" s="21">
        <v>-10</v>
      </c>
      <c r="G175" s="21">
        <v>125.66500000000001</v>
      </c>
      <c r="H175" s="14">
        <f t="shared" si="24"/>
        <v>-1256.6500000000001</v>
      </c>
      <c r="I175" s="15" t="s">
        <v>112</v>
      </c>
      <c r="J175" s="12"/>
      <c r="K175" s="12"/>
      <c r="L175" s="12"/>
      <c r="M175" s="11">
        <f t="shared" si="29"/>
        <v>0</v>
      </c>
      <c r="N175" s="25" t="e">
        <f t="shared" si="25"/>
        <v>#DIV/0!</v>
      </c>
      <c r="O175" s="11">
        <f t="shared" si="26"/>
        <v>0</v>
      </c>
      <c r="P175" s="25">
        <f t="shared" si="27"/>
        <v>0</v>
      </c>
      <c r="Q175" s="129" t="s">
        <v>170</v>
      </c>
      <c r="S175" s="26"/>
    </row>
    <row r="176" spans="1:19" x14ac:dyDescent="0.2">
      <c r="A176" s="7"/>
      <c r="B176" s="162">
        <v>175</v>
      </c>
      <c r="C176" s="31">
        <v>44753</v>
      </c>
      <c r="D176" s="32">
        <v>113569</v>
      </c>
      <c r="E176" s="32" t="s">
        <v>172</v>
      </c>
      <c r="F176" s="21">
        <v>10</v>
      </c>
      <c r="G176" s="21">
        <v>105.61</v>
      </c>
      <c r="H176" s="14">
        <f t="shared" si="24"/>
        <v>1056.0999999999999</v>
      </c>
      <c r="I176" s="15" t="s">
        <v>66</v>
      </c>
      <c r="J176" s="12"/>
      <c r="K176" s="12"/>
      <c r="L176" s="12"/>
      <c r="M176" s="11">
        <f t="shared" si="29"/>
        <v>0</v>
      </c>
      <c r="N176" s="25" t="e">
        <f t="shared" si="25"/>
        <v>#DIV/0!</v>
      </c>
      <c r="O176" s="11">
        <f t="shared" si="26"/>
        <v>0</v>
      </c>
      <c r="P176" s="25">
        <f t="shared" si="27"/>
        <v>0</v>
      </c>
      <c r="Q176" s="129"/>
      <c r="S176" s="26"/>
    </row>
    <row r="177" spans="1:19" x14ac:dyDescent="0.2">
      <c r="A177" s="7"/>
      <c r="B177" s="162">
        <v>176</v>
      </c>
      <c r="C177" s="31">
        <v>44753</v>
      </c>
      <c r="D177" s="32">
        <v>113624</v>
      </c>
      <c r="E177" s="32" t="s">
        <v>173</v>
      </c>
      <c r="F177" s="21">
        <v>10</v>
      </c>
      <c r="G177" s="21">
        <v>109.63</v>
      </c>
      <c r="H177" s="14">
        <f t="shared" si="24"/>
        <v>1096.3</v>
      </c>
      <c r="I177" s="15"/>
      <c r="J177" s="12">
        <v>111.48</v>
      </c>
      <c r="K177" s="12">
        <v>109.65</v>
      </c>
      <c r="L177" s="12">
        <v>10</v>
      </c>
      <c r="M177" s="11">
        <f t="shared" si="29"/>
        <v>1114.8</v>
      </c>
      <c r="N177" s="25">
        <f t="shared" si="25"/>
        <v>1.6689466484268108E-2</v>
      </c>
      <c r="O177" s="11">
        <f t="shared" si="26"/>
        <v>18.299999999999983</v>
      </c>
      <c r="P177" s="25">
        <f t="shared" si="27"/>
        <v>7.2760148533042353E-3</v>
      </c>
      <c r="Q177" s="129" t="s">
        <v>174</v>
      </c>
      <c r="S177" s="26"/>
    </row>
    <row r="178" spans="1:19" x14ac:dyDescent="0.2">
      <c r="A178" s="7"/>
      <c r="B178" s="162">
        <v>177</v>
      </c>
      <c r="C178" s="31">
        <v>44753</v>
      </c>
      <c r="D178" s="32">
        <v>113596</v>
      </c>
      <c r="E178" s="32" t="s">
        <v>61</v>
      </c>
      <c r="F178" s="21">
        <v>10</v>
      </c>
      <c r="G178" s="21">
        <v>96.52</v>
      </c>
      <c r="H178" s="14">
        <f t="shared" si="24"/>
        <v>965.19999999999993</v>
      </c>
      <c r="I178" s="15" t="s">
        <v>66</v>
      </c>
      <c r="J178" s="12"/>
      <c r="K178" s="12"/>
      <c r="L178" s="12"/>
      <c r="M178" s="11">
        <f t="shared" si="29"/>
        <v>0</v>
      </c>
      <c r="N178" s="25" t="e">
        <f t="shared" si="25"/>
        <v>#DIV/0!</v>
      </c>
      <c r="O178" s="11">
        <f t="shared" si="26"/>
        <v>0</v>
      </c>
      <c r="P178" s="25">
        <f t="shared" si="27"/>
        <v>0</v>
      </c>
      <c r="Q178" s="129"/>
      <c r="S178" s="26"/>
    </row>
    <row r="179" spans="1:19" x14ac:dyDescent="0.2">
      <c r="A179" s="7"/>
      <c r="B179" s="162">
        <v>178</v>
      </c>
      <c r="C179" s="31">
        <v>44753</v>
      </c>
      <c r="D179" s="32">
        <v>127051</v>
      </c>
      <c r="E179" s="32" t="s">
        <v>175</v>
      </c>
      <c r="F179" s="21">
        <v>40</v>
      </c>
      <c r="G179" s="21">
        <v>115.102</v>
      </c>
      <c r="H179" s="14">
        <f t="shared" si="24"/>
        <v>4604.08</v>
      </c>
      <c r="I179" s="15"/>
      <c r="J179" s="12">
        <v>121</v>
      </c>
      <c r="K179" s="12">
        <v>115.111</v>
      </c>
      <c r="L179" s="12">
        <v>40</v>
      </c>
      <c r="M179" s="11">
        <f t="shared" si="29"/>
        <v>4840</v>
      </c>
      <c r="N179" s="25">
        <f t="shared" si="25"/>
        <v>5.1159315790845317E-2</v>
      </c>
      <c r="O179" s="11">
        <f t="shared" si="26"/>
        <v>235.55999999999983</v>
      </c>
      <c r="P179" s="25">
        <f t="shared" si="27"/>
        <v>3.1589443747750717E-2</v>
      </c>
      <c r="Q179" s="129" t="s">
        <v>176</v>
      </c>
      <c r="S179" s="26"/>
    </row>
    <row r="180" spans="1:19" x14ac:dyDescent="0.2">
      <c r="A180" s="7"/>
      <c r="B180" s="162">
        <v>179</v>
      </c>
      <c r="C180" s="31">
        <v>44754</v>
      </c>
      <c r="D180" s="32">
        <v>113584</v>
      </c>
      <c r="E180" s="32" t="s">
        <v>38</v>
      </c>
      <c r="F180" s="21">
        <v>10</v>
      </c>
      <c r="G180" s="21">
        <v>103.67</v>
      </c>
      <c r="H180" s="14">
        <f t="shared" si="24"/>
        <v>1036.7</v>
      </c>
      <c r="I180" s="15" t="s">
        <v>80</v>
      </c>
      <c r="J180" s="12"/>
      <c r="K180" s="12"/>
      <c r="L180" s="12"/>
      <c r="M180" s="11">
        <f t="shared" si="29"/>
        <v>0</v>
      </c>
      <c r="N180" s="25" t="e">
        <f t="shared" si="25"/>
        <v>#DIV/0!</v>
      </c>
      <c r="O180" s="11">
        <f t="shared" si="26"/>
        <v>0</v>
      </c>
      <c r="P180" s="25">
        <f t="shared" si="27"/>
        <v>0</v>
      </c>
      <c r="Q180" s="129" t="s">
        <v>178</v>
      </c>
      <c r="S180" s="26"/>
    </row>
    <row r="181" spans="1:19" x14ac:dyDescent="0.2">
      <c r="A181" s="7"/>
      <c r="B181" s="164">
        <v>180</v>
      </c>
      <c r="C181" s="31">
        <v>44760</v>
      </c>
      <c r="D181" s="32">
        <v>113033</v>
      </c>
      <c r="E181" s="32" t="s">
        <v>85</v>
      </c>
      <c r="F181" s="21">
        <v>40</v>
      </c>
      <c r="G181" s="21">
        <v>106.75</v>
      </c>
      <c r="H181" s="14">
        <f t="shared" si="24"/>
        <v>4270</v>
      </c>
      <c r="I181" s="15" t="s">
        <v>80</v>
      </c>
      <c r="J181" s="12"/>
      <c r="K181" s="12"/>
      <c r="L181" s="12"/>
      <c r="M181" s="11">
        <f t="shared" si="29"/>
        <v>0</v>
      </c>
      <c r="N181" s="25" t="e">
        <f t="shared" si="25"/>
        <v>#DIV/0!</v>
      </c>
      <c r="O181" s="11">
        <f t="shared" si="26"/>
        <v>0</v>
      </c>
      <c r="P181" s="25"/>
      <c r="Q181" s="129"/>
      <c r="S181" s="26"/>
    </row>
    <row r="182" spans="1:19" x14ac:dyDescent="0.2">
      <c r="A182" s="7"/>
      <c r="B182" s="164">
        <v>181</v>
      </c>
      <c r="C182" s="31">
        <v>44760</v>
      </c>
      <c r="D182" s="32">
        <v>113033</v>
      </c>
      <c r="E182" s="32" t="s">
        <v>85</v>
      </c>
      <c r="F182" s="21">
        <v>-30</v>
      </c>
      <c r="G182" s="21">
        <v>107</v>
      </c>
      <c r="H182" s="14">
        <f t="shared" si="24"/>
        <v>-3210</v>
      </c>
      <c r="I182" s="15" t="s">
        <v>92</v>
      </c>
      <c r="J182" s="12"/>
      <c r="K182" s="12"/>
      <c r="L182" s="12"/>
      <c r="M182" s="11">
        <f t="shared" si="29"/>
        <v>0</v>
      </c>
      <c r="N182" s="25" t="e">
        <f t="shared" si="25"/>
        <v>#DIV/0!</v>
      </c>
      <c r="O182" s="11">
        <f t="shared" si="26"/>
        <v>0</v>
      </c>
      <c r="P182" s="25"/>
      <c r="Q182" s="129" t="s">
        <v>179</v>
      </c>
      <c r="S182" s="26"/>
    </row>
    <row r="183" spans="1:19" x14ac:dyDescent="0.2">
      <c r="A183" s="7"/>
      <c r="B183" s="165">
        <v>182</v>
      </c>
      <c r="C183" s="31">
        <v>44767</v>
      </c>
      <c r="D183" s="32">
        <v>113044</v>
      </c>
      <c r="E183" s="32" t="s">
        <v>169</v>
      </c>
      <c r="F183" s="21">
        <v>10</v>
      </c>
      <c r="G183" s="21">
        <v>108.61</v>
      </c>
      <c r="H183" s="14">
        <f t="shared" si="24"/>
        <v>1086.0999999999999</v>
      </c>
      <c r="I183" s="15" t="s">
        <v>66</v>
      </c>
      <c r="J183" s="12"/>
      <c r="K183" s="12"/>
      <c r="L183" s="12"/>
      <c r="M183" s="11">
        <f t="shared" si="29"/>
        <v>0</v>
      </c>
      <c r="N183" s="25" t="e">
        <f t="shared" si="25"/>
        <v>#DIV/0!</v>
      </c>
      <c r="O183" s="11">
        <f t="shared" si="26"/>
        <v>0</v>
      </c>
      <c r="P183" s="25"/>
      <c r="Q183" s="129"/>
      <c r="S183" s="26"/>
    </row>
    <row r="184" spans="1:19" x14ac:dyDescent="0.2">
      <c r="A184" s="7"/>
      <c r="B184" s="165">
        <v>183</v>
      </c>
      <c r="C184" s="31">
        <v>44768</v>
      </c>
      <c r="D184" s="32">
        <v>127006</v>
      </c>
      <c r="E184" s="32" t="s">
        <v>180</v>
      </c>
      <c r="F184" s="21">
        <v>10</v>
      </c>
      <c r="G184" s="21">
        <v>108.636</v>
      </c>
      <c r="H184" s="14">
        <f t="shared" si="24"/>
        <v>1086.3599999999999</v>
      </c>
      <c r="I184" s="15"/>
      <c r="J184" s="12">
        <v>108.88800000000001</v>
      </c>
      <c r="K184" s="12">
        <v>108.666</v>
      </c>
      <c r="L184" s="12">
        <v>10</v>
      </c>
      <c r="M184" s="11">
        <f t="shared" si="29"/>
        <v>1088.8800000000001</v>
      </c>
      <c r="N184" s="25">
        <f t="shared" si="25"/>
        <v>2.0429573187566341E-3</v>
      </c>
      <c r="O184" s="11">
        <f t="shared" si="26"/>
        <v>2.2200000000000841</v>
      </c>
      <c r="P184" s="25"/>
      <c r="Q184" s="129" t="s">
        <v>182</v>
      </c>
      <c r="S184" s="26"/>
    </row>
    <row r="185" spans="1:19" x14ac:dyDescent="0.2">
      <c r="A185" s="7"/>
      <c r="B185" s="169">
        <v>184</v>
      </c>
      <c r="C185" s="31">
        <v>44775</v>
      </c>
      <c r="D185" s="32">
        <v>128116</v>
      </c>
      <c r="E185" s="32" t="s">
        <v>90</v>
      </c>
      <c r="F185" s="21">
        <v>10</v>
      </c>
      <c r="G185" s="21">
        <v>108.73699999999999</v>
      </c>
      <c r="H185" s="14">
        <f t="shared" si="24"/>
        <v>1087.3699999999999</v>
      </c>
      <c r="I185" s="15" t="s">
        <v>80</v>
      </c>
      <c r="J185" s="12"/>
      <c r="K185" s="12"/>
      <c r="L185" s="12"/>
      <c r="M185" s="11">
        <f t="shared" si="29"/>
        <v>0</v>
      </c>
      <c r="N185" s="25" t="e">
        <f t="shared" si="25"/>
        <v>#DIV/0!</v>
      </c>
      <c r="O185" s="11">
        <f t="shared" si="26"/>
        <v>0</v>
      </c>
      <c r="P185" s="25"/>
      <c r="Q185" s="129"/>
      <c r="S185" s="26"/>
    </row>
    <row r="186" spans="1:19" x14ac:dyDescent="0.2">
      <c r="A186" s="7"/>
      <c r="B186" s="169">
        <v>185</v>
      </c>
      <c r="C186" s="31">
        <v>44775</v>
      </c>
      <c r="D186" s="32">
        <v>113596</v>
      </c>
      <c r="E186" s="32" t="s">
        <v>61</v>
      </c>
      <c r="F186" s="21">
        <v>10</v>
      </c>
      <c r="G186" s="21">
        <v>96.27</v>
      </c>
      <c r="H186" s="14">
        <f t="shared" si="24"/>
        <v>962.69999999999993</v>
      </c>
      <c r="I186" s="15" t="s">
        <v>80</v>
      </c>
      <c r="J186" s="12"/>
      <c r="K186" s="12"/>
      <c r="L186" s="12"/>
      <c r="M186" s="11">
        <f t="shared" si="29"/>
        <v>0</v>
      </c>
      <c r="N186" s="25" t="e">
        <f t="shared" si="25"/>
        <v>#DIV/0!</v>
      </c>
      <c r="O186" s="11">
        <f t="shared" si="26"/>
        <v>0</v>
      </c>
      <c r="P186" s="25"/>
      <c r="Q186" s="129"/>
      <c r="S186" s="26"/>
    </row>
    <row r="187" spans="1:19" x14ac:dyDescent="0.2">
      <c r="A187" s="7"/>
      <c r="B187" s="169">
        <v>186</v>
      </c>
      <c r="C187" s="31">
        <v>44775</v>
      </c>
      <c r="D187" s="32">
        <v>113589</v>
      </c>
      <c r="E187" s="32" t="s">
        <v>53</v>
      </c>
      <c r="F187" s="21">
        <v>10</v>
      </c>
      <c r="G187" s="21">
        <v>98.01</v>
      </c>
      <c r="H187" s="14">
        <f t="shared" si="24"/>
        <v>980.1</v>
      </c>
      <c r="I187" s="15" t="s">
        <v>66</v>
      </c>
      <c r="J187" s="12"/>
      <c r="K187" s="12"/>
      <c r="L187" s="12"/>
      <c r="M187" s="11">
        <f t="shared" si="29"/>
        <v>0</v>
      </c>
      <c r="N187" s="25" t="e">
        <f t="shared" si="25"/>
        <v>#DIV/0!</v>
      </c>
      <c r="O187" s="11">
        <f t="shared" si="26"/>
        <v>0</v>
      </c>
      <c r="P187" s="25"/>
      <c r="Q187" s="129"/>
      <c r="S187" s="26"/>
    </row>
    <row r="188" spans="1:19" x14ac:dyDescent="0.2">
      <c r="A188" s="7"/>
      <c r="B188" s="169">
        <v>187</v>
      </c>
      <c r="C188" s="31">
        <v>44775</v>
      </c>
      <c r="D188" s="32">
        <v>113017</v>
      </c>
      <c r="E188" s="27" t="s">
        <v>93</v>
      </c>
      <c r="F188" s="21">
        <v>10</v>
      </c>
      <c r="G188" s="21">
        <v>111.84</v>
      </c>
      <c r="H188" s="14">
        <f t="shared" si="24"/>
        <v>1118.4000000000001</v>
      </c>
      <c r="I188" s="15" t="s">
        <v>66</v>
      </c>
      <c r="J188" s="12"/>
      <c r="K188" s="12"/>
      <c r="L188" s="12"/>
      <c r="M188" s="11">
        <f t="shared" si="29"/>
        <v>0</v>
      </c>
      <c r="N188" s="25" t="e">
        <f t="shared" si="25"/>
        <v>#DIV/0!</v>
      </c>
      <c r="O188" s="11">
        <f t="shared" si="26"/>
        <v>0</v>
      </c>
      <c r="P188" s="25"/>
      <c r="Q188" s="129"/>
      <c r="S188" s="26"/>
    </row>
    <row r="189" spans="1:19" x14ac:dyDescent="0.2">
      <c r="B189" s="169">
        <v>188</v>
      </c>
      <c r="C189" s="31">
        <v>44775</v>
      </c>
      <c r="D189" s="32">
        <v>127047</v>
      </c>
      <c r="E189" s="32" t="s">
        <v>75</v>
      </c>
      <c r="F189" s="21">
        <v>10</v>
      </c>
      <c r="G189" s="21">
        <v>102.57299999999999</v>
      </c>
      <c r="H189" s="14">
        <f t="shared" ref="H189:H209" si="30">F189*G189</f>
        <v>1025.73</v>
      </c>
      <c r="I189" s="15" t="s">
        <v>66</v>
      </c>
      <c r="J189" s="12"/>
      <c r="K189" s="12"/>
      <c r="L189" s="12"/>
      <c r="M189" s="11">
        <f t="shared" ref="M189:M209" si="31">J189*L189</f>
        <v>0</v>
      </c>
      <c r="N189" s="25" t="e">
        <f t="shared" ref="N189:N209" si="32">(J189-K189)/K189</f>
        <v>#DIV/0!</v>
      </c>
      <c r="O189" s="11">
        <f t="shared" ref="O189:O209" si="33">(J189-K189)*L189</f>
        <v>0</v>
      </c>
      <c r="P189" s="25"/>
      <c r="Q189" s="129"/>
      <c r="S189" s="26"/>
    </row>
    <row r="190" spans="1:19" x14ac:dyDescent="0.2">
      <c r="A190" s="7"/>
      <c r="B190" s="169">
        <v>189</v>
      </c>
      <c r="C190" s="31">
        <v>44776</v>
      </c>
      <c r="D190" s="32">
        <v>128076</v>
      </c>
      <c r="E190" s="31" t="s">
        <v>82</v>
      </c>
      <c r="F190" s="21">
        <v>-10</v>
      </c>
      <c r="G190" s="21">
        <v>148</v>
      </c>
      <c r="H190" s="14">
        <f t="shared" si="30"/>
        <v>-1480</v>
      </c>
      <c r="I190" s="15" t="s">
        <v>112</v>
      </c>
      <c r="J190" s="12"/>
      <c r="K190" s="12"/>
      <c r="L190" s="12"/>
      <c r="M190" s="11">
        <f t="shared" si="31"/>
        <v>0</v>
      </c>
      <c r="N190" s="25" t="e">
        <f t="shared" si="32"/>
        <v>#DIV/0!</v>
      </c>
      <c r="O190" s="11">
        <f t="shared" si="33"/>
        <v>0</v>
      </c>
      <c r="P190" s="25"/>
      <c r="Q190" s="129"/>
      <c r="S190" s="26"/>
    </row>
    <row r="191" spans="1:19" x14ac:dyDescent="0.2">
      <c r="A191" s="7"/>
      <c r="B191" s="169">
        <v>190</v>
      </c>
      <c r="C191" s="31">
        <v>44777</v>
      </c>
      <c r="D191" s="32">
        <v>128076</v>
      </c>
      <c r="E191" s="32" t="s">
        <v>82</v>
      </c>
      <c r="F191" s="21">
        <v>-10</v>
      </c>
      <c r="G191" s="21">
        <v>158.19499999999999</v>
      </c>
      <c r="H191" s="14">
        <f t="shared" si="30"/>
        <v>-1581.9499999999998</v>
      </c>
      <c r="I191" s="15" t="s">
        <v>112</v>
      </c>
      <c r="J191" s="12"/>
      <c r="K191" s="12"/>
      <c r="L191" s="12"/>
      <c r="M191" s="11">
        <f t="shared" si="31"/>
        <v>0</v>
      </c>
      <c r="N191" s="25" t="e">
        <f t="shared" si="32"/>
        <v>#DIV/0!</v>
      </c>
      <c r="O191" s="11">
        <f t="shared" si="33"/>
        <v>0</v>
      </c>
      <c r="P191" s="25"/>
      <c r="Q191" s="129"/>
      <c r="S191" s="26"/>
    </row>
    <row r="192" spans="1:19" x14ac:dyDescent="0.2">
      <c r="A192" s="7"/>
      <c r="B192" s="169">
        <v>191</v>
      </c>
      <c r="C192" s="31">
        <v>44777</v>
      </c>
      <c r="D192" s="32">
        <v>128076</v>
      </c>
      <c r="E192" s="32" t="s">
        <v>82</v>
      </c>
      <c r="F192" s="21">
        <v>10</v>
      </c>
      <c r="G192" s="21">
        <v>144.54300000000001</v>
      </c>
      <c r="H192" s="14">
        <f t="shared" si="30"/>
        <v>1445.43</v>
      </c>
      <c r="I192" s="15" t="s">
        <v>66</v>
      </c>
      <c r="J192" s="12"/>
      <c r="K192" s="12"/>
      <c r="L192" s="12"/>
      <c r="M192" s="11">
        <f t="shared" si="31"/>
        <v>0</v>
      </c>
      <c r="N192" s="25" t="e">
        <f t="shared" si="32"/>
        <v>#DIV/0!</v>
      </c>
      <c r="O192" s="11">
        <f t="shared" si="33"/>
        <v>0</v>
      </c>
      <c r="P192" s="25"/>
      <c r="Q192" s="129"/>
      <c r="S192" s="26"/>
    </row>
    <row r="193" spans="1:19" x14ac:dyDescent="0.2">
      <c r="A193" s="7"/>
      <c r="B193" s="169">
        <v>192</v>
      </c>
      <c r="C193" s="31">
        <v>44778</v>
      </c>
      <c r="D193" s="32">
        <v>113604</v>
      </c>
      <c r="E193" s="32" t="s">
        <v>104</v>
      </c>
      <c r="F193" s="21">
        <v>-10</v>
      </c>
      <c r="G193" s="21">
        <v>126.57</v>
      </c>
      <c r="H193" s="14">
        <f t="shared" si="30"/>
        <v>-1265.6999999999998</v>
      </c>
      <c r="I193" s="15" t="s">
        <v>112</v>
      </c>
      <c r="J193" s="12"/>
      <c r="K193" s="12"/>
      <c r="L193" s="12"/>
      <c r="M193" s="11">
        <f t="shared" si="31"/>
        <v>0</v>
      </c>
      <c r="N193" s="25" t="e">
        <f t="shared" si="32"/>
        <v>#DIV/0!</v>
      </c>
      <c r="O193" s="11">
        <f t="shared" si="33"/>
        <v>0</v>
      </c>
      <c r="P193" s="25"/>
      <c r="Q193" s="129"/>
      <c r="S193" s="26"/>
    </row>
    <row r="194" spans="1:19" x14ac:dyDescent="0.2">
      <c r="A194" s="7"/>
      <c r="B194" s="169">
        <v>193</v>
      </c>
      <c r="C194" s="31">
        <v>44778</v>
      </c>
      <c r="D194" s="32">
        <v>123096</v>
      </c>
      <c r="E194" s="32" t="s">
        <v>106</v>
      </c>
      <c r="F194" s="21">
        <v>10</v>
      </c>
      <c r="G194" s="21">
        <v>107.086</v>
      </c>
      <c r="H194" s="14">
        <f t="shared" si="30"/>
        <v>1070.8599999999999</v>
      </c>
      <c r="I194" s="15" t="s">
        <v>66</v>
      </c>
      <c r="J194" s="12"/>
      <c r="K194" s="12"/>
      <c r="L194" s="12"/>
      <c r="M194" s="11">
        <f t="shared" si="31"/>
        <v>0</v>
      </c>
      <c r="N194" s="25" t="e">
        <f t="shared" si="32"/>
        <v>#DIV/0!</v>
      </c>
      <c r="O194" s="11">
        <f t="shared" si="33"/>
        <v>0</v>
      </c>
      <c r="P194" s="25"/>
      <c r="Q194" s="129" t="s">
        <v>184</v>
      </c>
      <c r="S194" s="26"/>
    </row>
    <row r="195" spans="1:19" x14ac:dyDescent="0.2">
      <c r="A195" s="7"/>
      <c r="B195" s="170">
        <v>194</v>
      </c>
      <c r="C195" s="31">
        <v>44781</v>
      </c>
      <c r="D195" s="32">
        <v>128124</v>
      </c>
      <c r="E195" s="32" t="s">
        <v>96</v>
      </c>
      <c r="F195" s="21">
        <v>30</v>
      </c>
      <c r="G195" s="21">
        <v>103</v>
      </c>
      <c r="H195" s="14">
        <f t="shared" si="30"/>
        <v>3090</v>
      </c>
      <c r="I195" s="15" t="s">
        <v>80</v>
      </c>
      <c r="J195" s="12"/>
      <c r="K195" s="12"/>
      <c r="L195" s="12"/>
      <c r="M195" s="11">
        <f t="shared" si="31"/>
        <v>0</v>
      </c>
      <c r="N195" s="25" t="e">
        <f t="shared" si="32"/>
        <v>#DIV/0!</v>
      </c>
      <c r="O195" s="11">
        <f t="shared" si="33"/>
        <v>0</v>
      </c>
      <c r="P195" s="25"/>
      <c r="Q195" s="129"/>
      <c r="S195" s="26"/>
    </row>
    <row r="196" spans="1:19" x14ac:dyDescent="0.2">
      <c r="A196" s="7"/>
      <c r="B196" s="170">
        <v>195</v>
      </c>
      <c r="C196" s="31">
        <v>44781</v>
      </c>
      <c r="D196" s="32">
        <v>128124</v>
      </c>
      <c r="E196" s="32" t="s">
        <v>96</v>
      </c>
      <c r="F196" s="21">
        <v>-30</v>
      </c>
      <c r="G196" s="21">
        <v>103.846</v>
      </c>
      <c r="H196" s="14">
        <f t="shared" si="30"/>
        <v>-3115.38</v>
      </c>
      <c r="I196" s="15" t="s">
        <v>92</v>
      </c>
      <c r="J196" s="12"/>
      <c r="K196" s="12"/>
      <c r="L196" s="12"/>
      <c r="M196" s="11">
        <f t="shared" si="31"/>
        <v>0</v>
      </c>
      <c r="N196" s="25" t="e">
        <f t="shared" si="32"/>
        <v>#DIV/0!</v>
      </c>
      <c r="O196" s="11">
        <f t="shared" si="33"/>
        <v>0</v>
      </c>
      <c r="P196" s="25"/>
      <c r="Q196" s="129"/>
      <c r="S196" s="26"/>
    </row>
    <row r="197" spans="1:19" x14ac:dyDescent="0.2">
      <c r="A197" s="7"/>
      <c r="B197" s="170">
        <v>196</v>
      </c>
      <c r="C197" s="31"/>
      <c r="D197" s="32">
        <v>113589</v>
      </c>
      <c r="E197" s="32" t="s">
        <v>53</v>
      </c>
      <c r="F197" s="21"/>
      <c r="G197" s="21"/>
      <c r="H197" s="14">
        <f t="shared" si="30"/>
        <v>0</v>
      </c>
      <c r="I197" s="15"/>
      <c r="J197" s="12"/>
      <c r="K197" s="12"/>
      <c r="L197" s="12"/>
      <c r="M197" s="11">
        <f t="shared" si="31"/>
        <v>0</v>
      </c>
      <c r="N197" s="25" t="e">
        <f t="shared" si="32"/>
        <v>#DIV/0!</v>
      </c>
      <c r="O197" s="11">
        <f t="shared" si="33"/>
        <v>0</v>
      </c>
      <c r="P197" s="25"/>
      <c r="Q197" s="129"/>
      <c r="S197" s="26"/>
    </row>
    <row r="198" spans="1:19" x14ac:dyDescent="0.2">
      <c r="A198" s="7"/>
      <c r="B198" s="170">
        <v>197</v>
      </c>
      <c r="C198" s="31"/>
      <c r="D198" s="32"/>
      <c r="E198" s="32"/>
      <c r="F198" s="21"/>
      <c r="G198" s="21"/>
      <c r="H198" s="14">
        <f t="shared" si="30"/>
        <v>0</v>
      </c>
      <c r="I198" s="15"/>
      <c r="J198" s="12"/>
      <c r="K198" s="12"/>
      <c r="L198" s="12"/>
      <c r="M198" s="11">
        <f t="shared" si="31"/>
        <v>0</v>
      </c>
      <c r="N198" s="25" t="e">
        <f t="shared" si="32"/>
        <v>#DIV/0!</v>
      </c>
      <c r="O198" s="11">
        <f t="shared" si="33"/>
        <v>0</v>
      </c>
      <c r="P198" s="25"/>
      <c r="Q198" s="129"/>
      <c r="S198" s="26"/>
    </row>
    <row r="199" spans="1:19" x14ac:dyDescent="0.2">
      <c r="A199" s="7"/>
      <c r="B199" s="170">
        <v>198</v>
      </c>
      <c r="C199" s="31"/>
      <c r="D199" s="32"/>
      <c r="E199" s="32"/>
      <c r="F199" s="21"/>
      <c r="G199" s="21"/>
      <c r="H199" s="14">
        <f t="shared" si="30"/>
        <v>0</v>
      </c>
      <c r="I199" s="15"/>
      <c r="J199" s="12"/>
      <c r="K199" s="12"/>
      <c r="L199" s="12"/>
      <c r="M199" s="11">
        <f t="shared" si="31"/>
        <v>0</v>
      </c>
      <c r="N199" s="25" t="e">
        <f t="shared" si="32"/>
        <v>#DIV/0!</v>
      </c>
      <c r="O199" s="11">
        <f t="shared" si="33"/>
        <v>0</v>
      </c>
      <c r="P199" s="25"/>
      <c r="Q199" s="129"/>
      <c r="S199" s="26"/>
    </row>
    <row r="200" spans="1:19" x14ac:dyDescent="0.2">
      <c r="A200" s="7"/>
      <c r="B200" s="170">
        <v>199</v>
      </c>
      <c r="C200" s="31"/>
      <c r="D200" s="32"/>
      <c r="E200" s="32"/>
      <c r="F200" s="21"/>
      <c r="G200" s="21"/>
      <c r="H200" s="14">
        <f t="shared" si="30"/>
        <v>0</v>
      </c>
      <c r="I200" s="15"/>
      <c r="J200" s="12"/>
      <c r="K200" s="12"/>
      <c r="L200" s="12"/>
      <c r="M200" s="11">
        <f t="shared" si="31"/>
        <v>0</v>
      </c>
      <c r="N200" s="25" t="e">
        <f t="shared" si="32"/>
        <v>#DIV/0!</v>
      </c>
      <c r="O200" s="11">
        <f t="shared" si="33"/>
        <v>0</v>
      </c>
      <c r="P200" s="25"/>
      <c r="Q200" s="129"/>
      <c r="S200" s="26"/>
    </row>
    <row r="201" spans="1:19" x14ac:dyDescent="0.2">
      <c r="A201" s="7"/>
      <c r="B201" s="170">
        <v>200</v>
      </c>
      <c r="C201" s="31"/>
      <c r="D201" s="32"/>
      <c r="E201" s="32"/>
      <c r="F201" s="21"/>
      <c r="G201" s="21"/>
      <c r="H201" s="14">
        <f t="shared" si="30"/>
        <v>0</v>
      </c>
      <c r="I201" s="15"/>
      <c r="J201" s="12"/>
      <c r="K201" s="12"/>
      <c r="L201" s="12"/>
      <c r="M201" s="11">
        <f t="shared" si="31"/>
        <v>0</v>
      </c>
      <c r="N201" s="25" t="e">
        <f t="shared" si="32"/>
        <v>#DIV/0!</v>
      </c>
      <c r="O201" s="11">
        <f t="shared" si="33"/>
        <v>0</v>
      </c>
      <c r="P201" s="25"/>
      <c r="Q201" s="129"/>
      <c r="S201" s="26"/>
    </row>
    <row r="202" spans="1:19" x14ac:dyDescent="0.2">
      <c r="A202" s="7"/>
      <c r="B202" s="170">
        <v>201</v>
      </c>
      <c r="C202" s="31"/>
      <c r="D202" s="32"/>
      <c r="E202" s="32"/>
      <c r="F202" s="21"/>
      <c r="G202" s="21"/>
      <c r="H202" s="14">
        <f t="shared" si="30"/>
        <v>0</v>
      </c>
      <c r="I202" s="15"/>
      <c r="J202" s="12"/>
      <c r="K202" s="12"/>
      <c r="L202" s="12"/>
      <c r="M202" s="11">
        <f t="shared" si="31"/>
        <v>0</v>
      </c>
      <c r="N202" s="25" t="e">
        <f t="shared" si="32"/>
        <v>#DIV/0!</v>
      </c>
      <c r="O202" s="11">
        <f t="shared" si="33"/>
        <v>0</v>
      </c>
      <c r="P202" s="25"/>
      <c r="Q202" s="129"/>
      <c r="S202" s="26"/>
    </row>
    <row r="203" spans="1:19" x14ac:dyDescent="0.2">
      <c r="A203" s="7"/>
      <c r="B203" s="170">
        <v>202</v>
      </c>
      <c r="C203" s="31"/>
      <c r="D203" s="32"/>
      <c r="E203" s="32"/>
      <c r="F203" s="21"/>
      <c r="G203" s="21"/>
      <c r="H203" s="14">
        <f t="shared" si="30"/>
        <v>0</v>
      </c>
      <c r="I203" s="15"/>
      <c r="J203" s="12"/>
      <c r="K203" s="12"/>
      <c r="L203" s="12"/>
      <c r="M203" s="11">
        <f t="shared" si="31"/>
        <v>0</v>
      </c>
      <c r="N203" s="25" t="e">
        <f t="shared" si="32"/>
        <v>#DIV/0!</v>
      </c>
      <c r="O203" s="11">
        <f t="shared" si="33"/>
        <v>0</v>
      </c>
      <c r="P203" s="25"/>
      <c r="Q203" s="129"/>
      <c r="S203" s="26"/>
    </row>
    <row r="204" spans="1:19" x14ac:dyDescent="0.2">
      <c r="A204" s="7"/>
      <c r="B204" s="170">
        <v>203</v>
      </c>
      <c r="C204" s="31"/>
      <c r="D204" s="32">
        <v>113596</v>
      </c>
      <c r="E204" s="32" t="s">
        <v>61</v>
      </c>
      <c r="F204" s="21"/>
      <c r="G204" s="21"/>
      <c r="H204" s="14">
        <f t="shared" si="30"/>
        <v>0</v>
      </c>
      <c r="I204" s="15"/>
      <c r="J204" s="12"/>
      <c r="K204" s="12"/>
      <c r="L204" s="12"/>
      <c r="M204" s="11">
        <f t="shared" si="31"/>
        <v>0</v>
      </c>
      <c r="N204" s="25" t="e">
        <f t="shared" si="32"/>
        <v>#DIV/0!</v>
      </c>
      <c r="O204" s="11">
        <f t="shared" si="33"/>
        <v>0</v>
      </c>
      <c r="P204" s="25"/>
      <c r="Q204" s="129"/>
      <c r="S204" s="26"/>
    </row>
    <row r="205" spans="1:19" x14ac:dyDescent="0.2">
      <c r="A205" s="7"/>
      <c r="B205" s="170">
        <v>204</v>
      </c>
      <c r="C205" s="31"/>
      <c r="D205" s="32">
        <v>127047</v>
      </c>
      <c r="E205" s="32" t="s">
        <v>75</v>
      </c>
      <c r="F205" s="21"/>
      <c r="G205" s="21"/>
      <c r="H205" s="14">
        <f t="shared" si="30"/>
        <v>0</v>
      </c>
      <c r="I205" s="15"/>
      <c r="J205" s="12"/>
      <c r="K205" s="12"/>
      <c r="L205" s="12"/>
      <c r="M205" s="11">
        <f t="shared" si="31"/>
        <v>0</v>
      </c>
      <c r="N205" s="25" t="e">
        <f t="shared" si="32"/>
        <v>#DIV/0!</v>
      </c>
      <c r="O205" s="11">
        <f t="shared" si="33"/>
        <v>0</v>
      </c>
      <c r="P205" s="25"/>
      <c r="Q205" s="129"/>
      <c r="S205" s="26"/>
    </row>
    <row r="206" spans="1:19" x14ac:dyDescent="0.2">
      <c r="A206" s="7"/>
      <c r="B206" s="170">
        <v>205</v>
      </c>
      <c r="C206" s="31"/>
      <c r="D206" s="32"/>
      <c r="E206" s="32"/>
      <c r="F206" s="21"/>
      <c r="G206" s="21"/>
      <c r="H206" s="14">
        <f t="shared" si="30"/>
        <v>0</v>
      </c>
      <c r="I206" s="15"/>
      <c r="J206" s="12"/>
      <c r="K206" s="12"/>
      <c r="L206" s="12"/>
      <c r="M206" s="11">
        <f t="shared" si="31"/>
        <v>0</v>
      </c>
      <c r="N206" s="25" t="e">
        <f t="shared" si="32"/>
        <v>#DIV/0!</v>
      </c>
      <c r="O206" s="11">
        <f t="shared" si="33"/>
        <v>0</v>
      </c>
      <c r="P206" s="25"/>
      <c r="Q206" s="129"/>
      <c r="S206" s="26"/>
    </row>
    <row r="207" spans="1:19" x14ac:dyDescent="0.2">
      <c r="A207" s="7"/>
      <c r="B207" s="170">
        <v>206</v>
      </c>
      <c r="C207" s="31"/>
      <c r="D207" s="32">
        <v>128116</v>
      </c>
      <c r="E207" s="32" t="s">
        <v>90</v>
      </c>
      <c r="F207" s="21"/>
      <c r="G207" s="21"/>
      <c r="H207" s="14">
        <f t="shared" si="30"/>
        <v>0</v>
      </c>
      <c r="I207" s="15"/>
      <c r="J207" s="12"/>
      <c r="K207" s="12"/>
      <c r="L207" s="12"/>
      <c r="M207" s="11">
        <f t="shared" si="31"/>
        <v>0</v>
      </c>
      <c r="N207" s="25" t="e">
        <f t="shared" si="32"/>
        <v>#DIV/0!</v>
      </c>
      <c r="O207" s="11">
        <f t="shared" si="33"/>
        <v>0</v>
      </c>
      <c r="P207" s="25"/>
      <c r="Q207" s="129"/>
      <c r="S207" s="26"/>
    </row>
    <row r="208" spans="1:19" x14ac:dyDescent="0.2">
      <c r="B208" s="170">
        <v>207</v>
      </c>
      <c r="C208" s="31"/>
      <c r="D208" s="32"/>
      <c r="E208" s="32" t="s">
        <v>183</v>
      </c>
      <c r="F208" s="21"/>
      <c r="G208" s="21"/>
      <c r="H208" s="14">
        <f t="shared" si="30"/>
        <v>0</v>
      </c>
      <c r="I208" s="15"/>
      <c r="J208" s="12"/>
      <c r="K208" s="12"/>
      <c r="L208" s="12"/>
      <c r="M208" s="11">
        <f t="shared" si="31"/>
        <v>0</v>
      </c>
      <c r="N208" s="25" t="e">
        <f t="shared" si="32"/>
        <v>#DIV/0!</v>
      </c>
      <c r="O208" s="11">
        <f t="shared" si="33"/>
        <v>0</v>
      </c>
      <c r="P208" s="25"/>
      <c r="Q208" s="129"/>
      <c r="S208" s="26"/>
    </row>
    <row r="209" spans="1:19" x14ac:dyDescent="0.2">
      <c r="B209" s="170">
        <v>208</v>
      </c>
      <c r="C209" s="31"/>
      <c r="D209" s="32"/>
      <c r="E209" s="32" t="s">
        <v>183</v>
      </c>
      <c r="F209" s="21"/>
      <c r="G209" s="21"/>
      <c r="H209" s="14">
        <f t="shared" si="30"/>
        <v>0</v>
      </c>
      <c r="I209" s="15"/>
      <c r="J209" s="12"/>
      <c r="K209" s="12"/>
      <c r="L209" s="12"/>
      <c r="M209" s="11">
        <f t="shared" si="31"/>
        <v>0</v>
      </c>
      <c r="N209" s="25" t="e">
        <f t="shared" si="32"/>
        <v>#DIV/0!</v>
      </c>
      <c r="O209" s="11">
        <f t="shared" si="33"/>
        <v>0</v>
      </c>
      <c r="P209" s="25"/>
      <c r="Q209" s="129"/>
      <c r="S209" s="26"/>
    </row>
    <row r="210" spans="1:19" x14ac:dyDescent="0.2">
      <c r="A210" s="7"/>
      <c r="B210" s="170">
        <v>209</v>
      </c>
      <c r="C210" s="31"/>
      <c r="D210" s="32"/>
      <c r="E210" s="32" t="s">
        <v>183</v>
      </c>
      <c r="F210" s="21"/>
      <c r="G210" s="21"/>
      <c r="H210" s="15">
        <f>SUM(H3:H209)</f>
        <v>136665.72999999992</v>
      </c>
      <c r="I210" s="15"/>
      <c r="J210" s="12"/>
      <c r="K210" s="114"/>
      <c r="L210" s="115">
        <f>SUM(L3:L208)</f>
        <v>1400</v>
      </c>
      <c r="M210" s="115">
        <f>SUM(M3:M209)</f>
        <v>153215.74000000002</v>
      </c>
      <c r="N210" s="126">
        <f>(O210)/M210</f>
        <v>8.4874830745196278E-2</v>
      </c>
      <c r="O210" s="11">
        <f>SUM(O3:O209)</f>
        <v>13004.160000000002</v>
      </c>
      <c r="P210" s="12"/>
      <c r="Q210" s="129"/>
      <c r="S210" s="23"/>
    </row>
    <row r="211" spans="1:19" x14ac:dyDescent="0.2">
      <c r="C211" s="31"/>
      <c r="D211" s="32"/>
      <c r="E211" s="32" t="s">
        <v>183</v>
      </c>
    </row>
    <row r="212" spans="1:19" ht="18.75" x14ac:dyDescent="0.35">
      <c r="C212" s="106"/>
      <c r="D212" s="32"/>
      <c r="E212" s="32" t="s">
        <v>183</v>
      </c>
    </row>
    <row r="213" spans="1:19" ht="16.5" x14ac:dyDescent="0.35">
      <c r="C213" s="31"/>
      <c r="D213" s="85"/>
      <c r="E213" s="32" t="s">
        <v>183</v>
      </c>
    </row>
    <row r="214" spans="1:19" ht="15" thickBot="1" x14ac:dyDescent="0.25">
      <c r="C214" s="31"/>
      <c r="D214" s="32"/>
      <c r="E214" s="32" t="s">
        <v>183</v>
      </c>
    </row>
    <row r="215" spans="1:19" ht="15" thickBot="1" x14ac:dyDescent="0.25">
      <c r="C215" s="31"/>
      <c r="D215" s="150"/>
      <c r="E215" s="32" t="s">
        <v>183</v>
      </c>
      <c r="F215" s="141"/>
    </row>
    <row r="216" spans="1:19" x14ac:dyDescent="0.2">
      <c r="C216" s="31"/>
      <c r="D216" s="150"/>
      <c r="E216" s="32" t="s">
        <v>183</v>
      </c>
    </row>
    <row r="217" spans="1:19" x14ac:dyDescent="0.2">
      <c r="C217" s="32" t="s">
        <v>183</v>
      </c>
    </row>
    <row r="218" spans="1:19" ht="16.5" x14ac:dyDescent="0.35">
      <c r="C218" s="32"/>
      <c r="D218" s="31"/>
      <c r="E218" s="32">
        <v>123076</v>
      </c>
      <c r="F218" s="85" t="s">
        <v>98</v>
      </c>
    </row>
    <row r="219" spans="1:19" ht="16.5" x14ac:dyDescent="0.35">
      <c r="C219" s="32" t="s">
        <v>100</v>
      </c>
      <c r="D219" s="31"/>
      <c r="E219" s="32">
        <v>127024</v>
      </c>
      <c r="F219" s="85" t="s">
        <v>91</v>
      </c>
    </row>
    <row r="220" spans="1:19" ht="16.5" x14ac:dyDescent="0.35">
      <c r="C220" s="85" t="s">
        <v>98</v>
      </c>
      <c r="D220" s="31"/>
    </row>
    <row r="221" spans="1:19" x14ac:dyDescent="0.2">
      <c r="D221" s="149"/>
      <c r="E221" s="32">
        <v>123056</v>
      </c>
      <c r="F221" s="32"/>
    </row>
    <row r="222" spans="1:19" x14ac:dyDescent="0.2">
      <c r="D222" s="149">
        <v>113542</v>
      </c>
      <c r="E222" s="32" t="s">
        <v>152</v>
      </c>
      <c r="F222" s="149">
        <v>123101</v>
      </c>
    </row>
    <row r="223" spans="1:19" ht="18.75" x14ac:dyDescent="0.35">
      <c r="D223" s="31"/>
      <c r="E223" s="143" t="s">
        <v>143</v>
      </c>
      <c r="F223" s="32"/>
    </row>
    <row r="224" spans="1:19" x14ac:dyDescent="0.2">
      <c r="D224" s="31"/>
      <c r="E224" s="32"/>
      <c r="F224" s="149">
        <v>113605</v>
      </c>
    </row>
    <row r="225" spans="4:13" x14ac:dyDescent="0.2">
      <c r="D225" s="31"/>
      <c r="E225" s="32"/>
      <c r="F225" s="32"/>
    </row>
    <row r="226" spans="4:13" x14ac:dyDescent="0.2">
      <c r="D226" s="31"/>
      <c r="E226" s="32" t="s">
        <v>141</v>
      </c>
      <c r="F226" s="32"/>
    </row>
    <row r="228" spans="4:13" x14ac:dyDescent="0.2">
      <c r="M228" s="168"/>
    </row>
    <row r="229" spans="4:13" ht="18.75" x14ac:dyDescent="0.35">
      <c r="D229" s="28"/>
    </row>
  </sheetData>
  <autoFilter ref="A2:W224" xr:uid="{DEFBF750-5EAA-4883-8286-1EAD4F5E7DB3}">
    <sortState xmlns:xlrd2="http://schemas.microsoft.com/office/spreadsheetml/2017/richdata2" ref="A4:W210">
      <sortCondition ref="B2:B210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6" type="noConversion"/>
  <conditionalFormatting sqref="N3:O43 N43:N159 O44:O159 N160:O210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210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E222" r:id="rId12" display="https://www.ninwin.cn/index.php?m=cb&amp;c=detail&amp;a=detail&amp;id=329" xr:uid="{E1F9DF32-3ABB-4F1E-B596-C57F32CB2823}"/>
    <hyperlink ref="D179" r:id="rId13" display="https://www.jisilu.cn/data/convert_bond_detail/128132" xr:uid="{5CEA3D59-2AC8-42C1-9B30-CDE7EDCF6963}"/>
    <hyperlink ref="D187" r:id="rId14" display="https://www.jisilu.cn/data/convert_bond_detail/113589" xr:uid="{E4105EDE-E890-46CB-A86A-A8FBB8727CAD}"/>
    <hyperlink ref="D197" r:id="rId15" display="https://www.jisilu.cn/data/convert_bond_detail/113589" xr:uid="{85EF3AC1-3A60-454B-A78C-13BBCE289280}"/>
  </hyperlinks>
  <pageMargins left="0.7" right="0.7" top="0.75" bottom="0.75" header="0.3" footer="0.3"/>
  <pageSetup paperSize="9" orientation="portrait" horizontalDpi="4294967294" verticalDpi="30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K25"/>
  <sheetViews>
    <sheetView topLeftCell="B11" workbookViewId="0">
      <selection activeCell="J40" sqref="J40"/>
    </sheetView>
  </sheetViews>
  <sheetFormatPr defaultRowHeight="14.25" x14ac:dyDescent="0.2"/>
  <cols>
    <col min="10" max="10" width="43.25" customWidth="1"/>
  </cols>
  <sheetData>
    <row r="1" spans="3:11" x14ac:dyDescent="0.2">
      <c r="D1" t="s">
        <v>25</v>
      </c>
      <c r="E1" t="s">
        <v>26</v>
      </c>
    </row>
    <row r="2" spans="3:11" ht="18.75" x14ac:dyDescent="0.35">
      <c r="C2" t="s">
        <v>24</v>
      </c>
      <c r="D2">
        <v>10</v>
      </c>
      <c r="K2" s="106"/>
    </row>
    <row r="3" spans="3:11" ht="18.75" x14ac:dyDescent="0.35">
      <c r="C3" t="s">
        <v>23</v>
      </c>
      <c r="D3">
        <v>10</v>
      </c>
      <c r="K3" s="106"/>
    </row>
    <row r="4" spans="3:11" ht="18.75" x14ac:dyDescent="0.35">
      <c r="C4" t="s">
        <v>18</v>
      </c>
      <c r="D4">
        <v>20</v>
      </c>
      <c r="E4">
        <v>10</v>
      </c>
      <c r="K4" s="106"/>
    </row>
    <row r="5" spans="3:11" ht="18.75" x14ac:dyDescent="0.35">
      <c r="C5" t="s">
        <v>19</v>
      </c>
      <c r="D5">
        <v>30</v>
      </c>
      <c r="E5">
        <v>20</v>
      </c>
      <c r="K5" s="106"/>
    </row>
    <row r="6" spans="3:11" ht="18.75" x14ac:dyDescent="0.35">
      <c r="C6" t="s">
        <v>20</v>
      </c>
      <c r="D6">
        <v>40</v>
      </c>
      <c r="E6">
        <v>30</v>
      </c>
      <c r="K6" s="106"/>
    </row>
    <row r="7" spans="3:11" ht="18.75" x14ac:dyDescent="0.35">
      <c r="C7" t="s">
        <v>21</v>
      </c>
      <c r="D7">
        <v>50</v>
      </c>
      <c r="E7">
        <v>40</v>
      </c>
      <c r="K7" s="106"/>
    </row>
    <row r="8" spans="3:11" ht="18.75" x14ac:dyDescent="0.35">
      <c r="C8" t="s">
        <v>22</v>
      </c>
      <c r="D8">
        <v>60</v>
      </c>
      <c r="E8">
        <v>50</v>
      </c>
      <c r="K8" s="106"/>
    </row>
    <row r="9" spans="3:11" ht="18.75" x14ac:dyDescent="0.35">
      <c r="K9" s="106"/>
    </row>
    <row r="10" spans="3:11" ht="18.75" x14ac:dyDescent="0.35">
      <c r="K10" s="106"/>
    </row>
    <row r="17" spans="10:10" ht="18.75" x14ac:dyDescent="0.35">
      <c r="J17" s="106" t="s">
        <v>121</v>
      </c>
    </row>
    <row r="18" spans="10:10" ht="18.75" x14ac:dyDescent="0.35">
      <c r="J18" s="106" t="s">
        <v>122</v>
      </c>
    </row>
    <row r="20" spans="10:10" ht="18.75" x14ac:dyDescent="0.35">
      <c r="J20" s="106" t="s">
        <v>125</v>
      </c>
    </row>
    <row r="22" spans="10:10" ht="18.75" x14ac:dyDescent="0.35">
      <c r="J22" s="106" t="s">
        <v>129</v>
      </c>
    </row>
    <row r="23" spans="10:10" ht="18.75" x14ac:dyDescent="0.35">
      <c r="J23" s="106" t="s">
        <v>135</v>
      </c>
    </row>
    <row r="24" spans="10:10" ht="18.75" x14ac:dyDescent="0.35">
      <c r="J24" s="106" t="s">
        <v>140</v>
      </c>
    </row>
    <row r="25" spans="10:10" ht="18.75" x14ac:dyDescent="0.35">
      <c r="J25" s="106" t="s">
        <v>148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J24" sqref="J24"/>
    </sheetView>
  </sheetViews>
  <sheetFormatPr defaultRowHeight="14.25" x14ac:dyDescent="0.2"/>
  <sheetData>
    <row r="6" spans="4:5" ht="15.75" x14ac:dyDescent="0.3">
      <c r="D6" s="18" t="s">
        <v>29</v>
      </c>
      <c r="E6" t="s">
        <v>30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85" t="s">
        <v>0</v>
      </c>
      <c r="C1" s="185"/>
      <c r="D1" s="186" t="s">
        <v>1</v>
      </c>
      <c r="E1" s="187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方案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2022-08-08T08:19:16Z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