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D23D7E92-09E2-4180-A9B5-C9228EC5BB26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4" i="2" l="1"/>
  <c r="M464" i="2"/>
  <c r="N464" i="2"/>
  <c r="O464" i="2"/>
  <c r="H465" i="2"/>
  <c r="M465" i="2"/>
  <c r="N465" i="2"/>
  <c r="O465" i="2"/>
  <c r="H466" i="2"/>
  <c r="M466" i="2"/>
  <c r="N466" i="2"/>
  <c r="O466" i="2"/>
  <c r="H467" i="2"/>
  <c r="M467" i="2"/>
  <c r="N467" i="2"/>
  <c r="O467" i="2"/>
  <c r="H468" i="2"/>
  <c r="M468" i="2"/>
  <c r="N468" i="2"/>
  <c r="O468" i="2"/>
  <c r="H469" i="2"/>
  <c r="M469" i="2"/>
  <c r="N469" i="2"/>
  <c r="O469" i="2"/>
  <c r="H470" i="2"/>
  <c r="M470" i="2"/>
  <c r="N470" i="2"/>
  <c r="O470" i="2"/>
  <c r="H471" i="2"/>
  <c r="M471" i="2"/>
  <c r="N471" i="2"/>
  <c r="O471" i="2"/>
  <c r="H472" i="2"/>
  <c r="M472" i="2"/>
  <c r="N472" i="2"/>
  <c r="O472" i="2"/>
  <c r="H473" i="2"/>
  <c r="M473" i="2"/>
  <c r="N473" i="2"/>
  <c r="O473" i="2"/>
  <c r="H474" i="2"/>
  <c r="M474" i="2"/>
  <c r="N474" i="2"/>
  <c r="O474" i="2"/>
  <c r="H475" i="2"/>
  <c r="M475" i="2"/>
  <c r="N475" i="2"/>
  <c r="O475" i="2"/>
  <c r="H476" i="2"/>
  <c r="M476" i="2"/>
  <c r="N476" i="2"/>
  <c r="O476" i="2"/>
  <c r="H477" i="2"/>
  <c r="M477" i="2"/>
  <c r="N477" i="2"/>
  <c r="O477" i="2"/>
  <c r="H478" i="2"/>
  <c r="M478" i="2"/>
  <c r="N478" i="2"/>
  <c r="O478" i="2"/>
  <c r="H479" i="2"/>
  <c r="M479" i="2"/>
  <c r="N479" i="2"/>
  <c r="O479" i="2"/>
  <c r="H480" i="2"/>
  <c r="M480" i="2"/>
  <c r="N480" i="2"/>
  <c r="O480" i="2"/>
  <c r="H481" i="2"/>
  <c r="M481" i="2"/>
  <c r="N481" i="2"/>
  <c r="O481" i="2"/>
  <c r="H482" i="2"/>
  <c r="M482" i="2"/>
  <c r="N482" i="2"/>
  <c r="O482" i="2"/>
  <c r="H483" i="2"/>
  <c r="M483" i="2"/>
  <c r="N483" i="2"/>
  <c r="O483" i="2"/>
  <c r="H484" i="2"/>
  <c r="M484" i="2"/>
  <c r="N484" i="2"/>
  <c r="O484" i="2"/>
  <c r="H485" i="2"/>
  <c r="M485" i="2"/>
  <c r="N485" i="2"/>
  <c r="O485" i="2"/>
  <c r="H486" i="2"/>
  <c r="M486" i="2"/>
  <c r="N486" i="2"/>
  <c r="O486" i="2"/>
  <c r="H448" i="2"/>
  <c r="M448" i="2"/>
  <c r="N448" i="2"/>
  <c r="O448" i="2"/>
  <c r="H449" i="2"/>
  <c r="M449" i="2"/>
  <c r="N449" i="2"/>
  <c r="O449" i="2"/>
  <c r="H450" i="2"/>
  <c r="M450" i="2"/>
  <c r="N450" i="2"/>
  <c r="O450" i="2"/>
  <c r="H451" i="2"/>
  <c r="M451" i="2"/>
  <c r="N451" i="2"/>
  <c r="O451" i="2"/>
  <c r="H452" i="2"/>
  <c r="M452" i="2"/>
  <c r="N452" i="2"/>
  <c r="O452" i="2"/>
  <c r="H453" i="2"/>
  <c r="M453" i="2"/>
  <c r="N453" i="2"/>
  <c r="O453" i="2"/>
  <c r="H454" i="2"/>
  <c r="M454" i="2"/>
  <c r="N454" i="2"/>
  <c r="O454" i="2"/>
  <c r="H455" i="2"/>
  <c r="M455" i="2"/>
  <c r="N455" i="2"/>
  <c r="O455" i="2"/>
  <c r="H456" i="2"/>
  <c r="M456" i="2"/>
  <c r="N456" i="2"/>
  <c r="O456" i="2"/>
  <c r="H457" i="2"/>
  <c r="M457" i="2"/>
  <c r="N457" i="2"/>
  <c r="O457" i="2"/>
  <c r="H458" i="2"/>
  <c r="M458" i="2"/>
  <c r="N458" i="2"/>
  <c r="O458" i="2"/>
  <c r="H459" i="2"/>
  <c r="M459" i="2"/>
  <c r="N459" i="2"/>
  <c r="O459" i="2"/>
  <c r="H460" i="2"/>
  <c r="M460" i="2"/>
  <c r="N460" i="2"/>
  <c r="O460" i="2"/>
  <c r="H461" i="2"/>
  <c r="M461" i="2"/>
  <c r="N461" i="2"/>
  <c r="O461" i="2"/>
  <c r="H462" i="2"/>
  <c r="M462" i="2"/>
  <c r="N462" i="2"/>
  <c r="O462" i="2"/>
  <c r="H463" i="2"/>
  <c r="M463" i="2"/>
  <c r="N463" i="2"/>
  <c r="O463" i="2"/>
  <c r="H441" i="2"/>
  <c r="H442" i="2"/>
  <c r="H443" i="2"/>
  <c r="H444" i="2"/>
  <c r="H445" i="2"/>
  <c r="H446" i="2"/>
  <c r="H447" i="2"/>
  <c r="H440" i="2"/>
  <c r="H439" i="2"/>
  <c r="H438" i="2"/>
  <c r="H437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H436" i="2"/>
  <c r="H435" i="2"/>
  <c r="H434" i="2"/>
  <c r="N434" i="2"/>
  <c r="N435" i="2"/>
  <c r="N436" i="2"/>
  <c r="N437" i="2"/>
  <c r="N438" i="2"/>
  <c r="N439" i="2"/>
  <c r="N440" i="2"/>
  <c r="N441" i="2"/>
  <c r="N442" i="2"/>
  <c r="N443" i="2"/>
  <c r="N444" i="2"/>
  <c r="H433" i="2"/>
  <c r="H432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H431" i="2"/>
  <c r="H430" i="2"/>
  <c r="H429" i="2"/>
  <c r="M428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H415" i="2"/>
  <c r="H414" i="2"/>
  <c r="H413" i="2"/>
  <c r="H412" i="2"/>
  <c r="H411" i="2"/>
  <c r="H410" i="2"/>
  <c r="H409" i="2"/>
  <c r="H408" i="2"/>
  <c r="H407" i="2"/>
  <c r="H406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541" i="2"/>
  <c r="H542" i="2"/>
  <c r="H543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N446" i="2"/>
  <c r="N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573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573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5" i="7" l="1"/>
  <c r="B16" i="7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7" i="2"/>
  <c r="O12" i="2"/>
  <c r="O17" i="2"/>
  <c r="O19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573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573" i="2"/>
  <c r="F7" i="7"/>
  <c r="C8" i="7"/>
  <c r="E7" i="7"/>
  <c r="E6" i="7"/>
  <c r="G6" i="7"/>
  <c r="F25" i="5"/>
  <c r="C26" i="5"/>
  <c r="E6" i="5"/>
  <c r="E7" i="5"/>
  <c r="F8" i="5"/>
  <c r="G8" i="5" s="1"/>
  <c r="M573" i="2"/>
  <c r="E17" i="1"/>
  <c r="C17" i="1"/>
  <c r="P471" i="2" l="1"/>
  <c r="P479" i="2"/>
  <c r="P467" i="2"/>
  <c r="P475" i="2"/>
  <c r="P483" i="2"/>
  <c r="P464" i="2"/>
  <c r="P472" i="2"/>
  <c r="P480" i="2"/>
  <c r="P469" i="2"/>
  <c r="P477" i="2"/>
  <c r="P485" i="2"/>
  <c r="P466" i="2"/>
  <c r="P474" i="2"/>
  <c r="P482" i="2"/>
  <c r="P481" i="2"/>
  <c r="P468" i="2"/>
  <c r="P473" i="2"/>
  <c r="P465" i="2"/>
  <c r="P486" i="2"/>
  <c r="P484" i="2"/>
  <c r="P478" i="2"/>
  <c r="P470" i="2"/>
  <c r="P476" i="2"/>
  <c r="P460" i="2"/>
  <c r="P457" i="2"/>
  <c r="P455" i="2"/>
  <c r="P448" i="2"/>
  <c r="P463" i="2"/>
  <c r="P450" i="2"/>
  <c r="P461" i="2"/>
  <c r="P454" i="2"/>
  <c r="P456" i="2"/>
  <c r="P459" i="2"/>
  <c r="P452" i="2"/>
  <c r="P453" i="2"/>
  <c r="P451" i="2"/>
  <c r="P449" i="2"/>
  <c r="P462" i="2"/>
  <c r="P458" i="2"/>
  <c r="P441" i="2"/>
  <c r="P434" i="2"/>
  <c r="P442" i="2"/>
  <c r="P435" i="2"/>
  <c r="P443" i="2"/>
  <c r="P436" i="2"/>
  <c r="P444" i="2"/>
  <c r="P437" i="2"/>
  <c r="P445" i="2"/>
  <c r="P446" i="2"/>
  <c r="P438" i="2"/>
  <c r="P439" i="2"/>
  <c r="P447" i="2"/>
  <c r="P440" i="2"/>
  <c r="P416" i="2"/>
  <c r="P424" i="2"/>
  <c r="P432" i="2"/>
  <c r="P419" i="2"/>
  <c r="P427" i="2"/>
  <c r="P414" i="2"/>
  <c r="P422" i="2"/>
  <c r="P430" i="2"/>
  <c r="P417" i="2"/>
  <c r="P425" i="2"/>
  <c r="P433" i="2"/>
  <c r="P420" i="2"/>
  <c r="P428" i="2"/>
  <c r="P429" i="2"/>
  <c r="P423" i="2"/>
  <c r="P431" i="2"/>
  <c r="P418" i="2"/>
  <c r="P426" i="2"/>
  <c r="P421" i="2"/>
  <c r="P415" i="2"/>
  <c r="P410" i="2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351" i="2"/>
  <c r="P349" i="2"/>
  <c r="P356" i="2"/>
  <c r="P354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573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<sst xmlns="http://schemas.openxmlformats.org/spreadsheetml/2006/main" count="872" uniqueCount="310">
  <si>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</si>
  <si>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</si>
  <si>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</si>
  <si>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</si>
  <si>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</si>
  <si>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</si>
  <si>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</si>
  <si>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</si>
  <si>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</si>
  <si>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</si>
  <si>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</si>
  <si>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</si>
  <si>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</si>
  <si>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</si>
  <si>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</si>
  <si>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</si>
  <si>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</si>
  <si>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</si>
  <si>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</si>
  <si>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</si>
  <si>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</si>
  <si>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</si>
  <si>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</si>
  <si>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</si>
  <si>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</si>
  <si>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</si>
  <si>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</si>
  <si>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</si>
  <si>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</si>
  <si>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</si>
  <si>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</si>
  <si>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</si>
  <si>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</si>
  <si>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</si>
  <si>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</si>
  <si>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</si>
  <si>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</si>
  <si>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</si>
  <si>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</si>
  <si>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</si>
  <si>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</si>
  <si>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</si>
  <si>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</si>
  <si>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</si>
  <si>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</si>
  <si>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</si>
  <si>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</si>
  <si>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</si>
  <si>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</si>
  <si>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</si>
  <si>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</si>
  <si>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</si>
  <si>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</si>
  <si>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</si>
  <si>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</si>
  <si>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</si>
  <si>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</si>
  <si>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</si>
  <si>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</si>
  <si>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</si>
  <si>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</si>
  <si>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</si>
  <si>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</si>
  <si>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</si>
  <si>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</si>
  <si>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</si>
  <si>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</si>
  <si>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</si>
  <si>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</si>
  <si>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</si>
  <si>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</si>
  <si>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</si>
  <si>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</si>
  <si>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</si>
  <si>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</si>
  <si>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</si>
  <si>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</si>
  <si>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</si>
  <si>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</si>
  <si>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</si>
  <si>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</si>
  <si>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</si>
  <si>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</si>
  <si>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</si>
  <si>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</si>
  <si>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</si>
  <si>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</si>
  <si>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</si>
  <si>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</si>
  <si>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</si>
  <si>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</si>
  <si>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</si>
  <si>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</si>
  <si>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</si>
  <si>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</si>
  <si>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</si>
  <si>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</si>
  <si>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</si>
  <si>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</si>
  <si>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</si>
  <si>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</si>
  <si>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</si>
  <si>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</si>
  <si>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</si>
  <si>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</si>
  <si>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</si>
  <si>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</si>
  <si>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</si>
  <si>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</si>
  <si>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</si>
  <si>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</si>
  <si>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</si>
  <si>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</si>
  <si>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</si>
  <si>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</si>
  <si>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</si>
  <si>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</si>
  <si>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</si>
  <si>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</si>
  <si>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</si>
  <si>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</si>
  <si>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</si>
  <si>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</si>
  <si>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</si>
  <si>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</si>
  <si>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</si>
  <si>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</si>
  <si>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</si>
  <si>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</si>
  <si>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</si>
  <si>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</si>
  <si>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</si>
  <si>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</si>
  <si>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</si>
  <si>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</si>
  <si>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</si>
  <si>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</si>
  <si>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</si>
  <si>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</si>
  <si>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</si>
  <si>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</si>
  <si>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</si>
  <si>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</si>
  <si>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</si>
  <si>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</si>
  <si>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</si>
  <si>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</si>
  <si>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</si>
  <si>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</si>
  <si>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</si>
  <si>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</si>
  <si>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</si>
  <si>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</si>
  <si>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</si>
  <si>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</si>
  <si>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</si>
  <si>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</si>
  <si>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</si>
  <si>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</si>
  <si>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</si>
  <si>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</si>
  <si>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</si>
  <si>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</si>
  <si>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</si>
  <si>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</si>
  <si>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</si>
  <si>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</si>
  <si>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</si>
  <si>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</si>
  <si>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</si>
  <si>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</si>
  <si>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</si>
  <si>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</si>
  <si>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</si>
  <si>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</si>
  <si>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</si>
  <si>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</si>
  <si>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</si>
  <si>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</si>
  <si>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</si>
  <si>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</si>
  <si>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</si>
  <si>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</si>
  <si>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</si>
  <si>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</si>
  <si>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</si>
  <si>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</si>
  <si>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</si>
  <si>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</si>
  <si>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</si>
  <si>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</si>
  <si>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沪指</t>
    <phoneticPr fontId="3" type="noConversion"/>
  </si>
  <si>
    <t>转债指数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</si>
  <si>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</si>
  <si>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</si>
  <si>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</si>
  <si>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</si>
  <si>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</si>
  <si>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</si>
  <si>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</si>
  <si>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</si>
  <si>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</si>
  <si>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</si>
  <si>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</si>
  <si>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</si>
  <si>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</si>
  <si>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</si>
  <si>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</si>
  <si>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</si>
  <si>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</si>
  <si>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</si>
  <si>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</si>
  <si>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</si>
  <si>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</si>
  <si>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</si>
  <si>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</si>
  <si>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</si>
  <si>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</si>
  <si>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</si>
  <si>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</si>
  <si>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</si>
  <si>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</si>
  <si>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</si>
  <si>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</si>
  <si>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</si>
  <si>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</si>
  <si>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</si>
  <si>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</si>
  <si>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</si>
  <si>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</si>
  <si>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</si>
  <si>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</si>
  <si>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</si>
  <si>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</si>
  <si>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</si>
  <si>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</si>
  <si>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</si>
  <si>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</si>
  <si>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</si>
  <si>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</si>
  <si>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</si>
  <si>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</si>
  <si>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</si>
  <si>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</si>
  <si>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</si>
  <si>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</si>
  <si>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</si>
  <si>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</si>
  <si>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</si>
  <si>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</si>
  <si>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</si>
  <si>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</si>
  <si>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</si>
  <si>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</si>
  <si>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</si>
  <si>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</si>
  <si>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</si>
  <si>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</si>
  <si>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</si>
  <si>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</si>
  <si>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</si>
  <si>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</si>
  <si>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</si>
  <si>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</si>
  <si>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</si>
  <si>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</si>
  <si>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</si>
  <si>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</si>
  <si>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</si>
  <si>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</si>
  <si>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</si>
  <si>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</si>
  <si>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</si>
  <si>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</si>
  <si>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</si>
  <si>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</si>
  <si>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</si>
  <si>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</si>
  <si>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</si>
  <si>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</si>
  <si>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</si>
  <si>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</si>
  <si>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</si>
  <si>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</si>
  <si>
    <t xml:space="preserve">健帆转债 </t>
  </si>
  <si>
    <t>兴发转债</t>
    <phoneticPr fontId="3" type="noConversion"/>
  </si>
  <si>
    <t>红相转债</t>
    <phoneticPr fontId="3" type="noConversion"/>
  </si>
  <si>
    <t>搜特退市，债天天大跌</t>
    <phoneticPr fontId="3" type="noConversion"/>
  </si>
  <si>
    <t>顺博转债</t>
    <phoneticPr fontId="3" type="noConversion"/>
  </si>
  <si>
    <t>英力转债</t>
    <phoneticPr fontId="3" type="noConversion"/>
  </si>
  <si>
    <t>帝欧转债</t>
    <phoneticPr fontId="3" type="noConversion"/>
  </si>
  <si>
    <t>持仓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</si>
  <si>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②全筑转债</t>
    </r>
    <r>
      <rPr>
        <sz val="11"/>
        <color theme="1"/>
        <rFont val="等线"/>
        <family val="2"/>
        <charset val="134"/>
        <scheme val="minor"/>
      </rPr>
      <t>：22年地产惨淡和恒大暴雷，导致全筑业绩大亏损11亿，连续三年亏损，净资产为负，正股被*ST，被债权人申请重整。
目前全筑净资产为负，</t>
    </r>
    <r>
      <rPr>
        <b/>
        <sz val="11"/>
        <color rgb="FFFF0000"/>
        <rFont val="等线"/>
        <family val="3"/>
        <charset val="134"/>
        <scheme val="minor"/>
      </rPr>
      <t>资不抵债</t>
    </r>
    <r>
      <rPr>
        <sz val="11"/>
        <color theme="1"/>
        <rFont val="等线"/>
        <family val="2"/>
        <charset val="134"/>
        <scheme val="minor"/>
      </rPr>
      <t>，有退市和违约风险，但和搜特正邦不同，这货正股最近比较活跃，涨停跌停来回切换，转债本身规模3.84亿较小，容易被资金进入炒作，到期收益率12.65%。</t>
    </r>
    <phoneticPr fontId="3" type="noConversion"/>
  </si>
  <si>
    <r>
      <t>①鸿达转债：21年曾暴过一次雷，发行的债券差点违约，转债一度跌到70元，半年后风险解除，还凭着氢能源概念炒到了170多元，近五年连续盈利。
今年1月份控股股东申请破产清算，这次控股股东暴雷之后，公告说不会对上市公司的日常生产经营产生重大影响，但市场担心其中有猫腻，比如利益输送、财务造假等，所以一直很低迷。
目前大股东已经变更为广州农商行，暂时未出现资不抵债的情况，正股也没有ST，暂时没有退市风险，暂时无违约的可能</t>
    </r>
    <r>
      <rPr>
        <b/>
        <sz val="11"/>
        <color rgb="FFFF0000"/>
        <rFont val="等线"/>
        <family val="3"/>
        <charset val="134"/>
        <scheme val="minor"/>
      </rPr>
      <t>，距离回售还有半年时间</t>
    </r>
    <r>
      <rPr>
        <sz val="11"/>
        <color theme="1"/>
        <rFont val="等线"/>
        <family val="2"/>
        <charset val="134"/>
        <scheme val="minor"/>
      </rPr>
      <t>，到期收益率8.81%。</t>
    </r>
    <phoneticPr fontId="3" type="noConversion"/>
  </si>
  <si>
    <t>中陆转债</t>
    <phoneticPr fontId="3" type="noConversion"/>
  </si>
  <si>
    <t>④广汇转债：汽车经销商4S店盈利模式一般，公司负债率较高，大股东质押率高，除22年业绩亏损26亿其他年限均为盈利，一季度业绩盈利有所好转。</t>
  </si>
  <si>
    <t>广汇的债券评级AA+，是低价债里最高的，目前没有退市风险，净资产为正，暂时没有违约风险，距离回售还有一年多时间，到期收益率6.56%。</t>
  </si>
  <si>
    <t>⑤帝欧转债：2022年业绩暴雷巨亏15亿，被深交所问询说明原因及合理性，一季度业绩继续亏损。目前净资产为正，暂无退市风险，暂无违约风险，距离回售还有两年半，到期收益率6.03%。</t>
  </si>
  <si>
    <t>⑥思创转债：近两年业绩较大亏损，一季度继续亏损，2022年报被出具保留意见报告，财务有潜在的问题，目前深交所已经发出问询函，要求公司在5月19日之前对相关财务问题作出说明。</t>
  </si>
  <si>
    <t>目前净资产为正，暂无退市风险，暂无违约风险，距离回售还有两年，到期收益率6.05%。</t>
  </si>
  <si>
    <t>③起步转债：发行转债时公司的财务数据存在虚假记载，虚增营收超3亿，被证监会调查，正股被ST，今天终于有了调查处理结果。
对公司和管理人员罚款以及市场禁入，目前还不涉及重大违法退市的情况，靴子落地利空出尽正股涨停，暂未出现资不抵债的情况，距离回售还有一年时间，到期收益率4.95%。
⑦红相转债：2022年报被出具无法表示意见报告，存在较大的财务造假可能，正股被*ST，已公布财报显示22年亏损，其余年限和一季度均为盈利。
目前情况看净资产为正，有退市风险，暂无违约风险，转债今年7月份之前不会下修，剩余规模5.5亿不大，有风电光伏热门概念，距离回售还有11个月，到期收益率10.07%。
⑧亚药转债：业绩连续四年连续亏损，一季度继续亏损。暂无退市违约风险，净资产为正但不高，经历过多次下修，已经进入回售期，有兜底保护比较难跌破100元，到期收益率6.42%。
⑨城地转债：21年业绩巨亏，其余年度和一季度均为盈利，有好转迹象，暂无退市风险，净资产为正无违约风险，公司头铁多次不下修，距离回售还有一年多，到期收益率4.82%。
⑩天创转债：连续三年亏损，一季度继续亏损，暂无退市风险，净资产为正，暂无违约风险，公司头铁不下修，距离回售还有一年多，到期收益率5.39%。</t>
    <phoneticPr fontId="3" type="noConversion"/>
  </si>
  <si>
    <t>道氏转02</t>
  </si>
  <si>
    <t>再22转债</t>
    <phoneticPr fontId="3" type="noConversion"/>
  </si>
  <si>
    <t>百川转2</t>
    <phoneticPr fontId="3" type="noConversion"/>
  </si>
  <si>
    <t>利元转债</t>
    <phoneticPr fontId="3" type="noConversion"/>
  </si>
  <si>
    <t>永22转债</t>
    <phoneticPr fontId="3" type="noConversion"/>
  </si>
  <si>
    <t>芳源转债</t>
    <phoneticPr fontId="3" type="noConversion"/>
  </si>
  <si>
    <t>洋丰转债</t>
    <phoneticPr fontId="3" type="noConversion"/>
  </si>
  <si>
    <t>美锦转债</t>
    <phoneticPr fontId="3" type="noConversion"/>
  </si>
  <si>
    <t>搜特亏完了所有的盈利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</si>
</sst>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 vertical="center"/>
    </xf>
    <xf numFmtId="0" fontId="16" fillId="33" borderId="0" xfId="0" applyFont="1" applyFill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</c:numCache>
            </c:numRef>
          </c:cat>
          <c:val>
            <c:numRef>
              <c:f>收益weekly!$B$2:$B$72</c:f>
              <c:numCache>
                <c:formatCode>General</c:formatCode>
                <c:ptCount val="7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61">
                  <c:v>-4532.93</c:v>
                </c:pt>
                <c:pt idx="62">
                  <c:v>-721.06</c:v>
                </c:pt>
                <c:pt idx="7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</c:numCache>
            </c:numRef>
          </c:cat>
          <c:val>
            <c:numRef>
              <c:f>收益weekly!$C$2:$C$72</c:f>
              <c:numCache>
                <c:formatCode>0.00%</c:formatCode>
                <c:ptCount val="7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1">
                  <c:v>-1.7100000000000001E-2</c:v>
                </c:pt>
                <c:pt idx="62">
                  <c:v>-2.5999999999999999E-3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68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72"/>
  <sheetViews>
    <sheetView tabSelected="1" workbookViewId="0">
      <pane ySplit="1" topLeftCell="A47" activePane="bottomLeft" state="frozen"/>
      <selection pane="bottomLeft" activeCell="G62" sqref="G62"/>
    </sheetView>
  </sheetViews>
  <sheetFormatPr defaultRowHeight="14.25" x14ac:dyDescent="0.2"/>
  <cols>
    <col min="1" max="1" width="11.125" bestFit="1" customWidth="1"/>
    <col min="2" max="2" width="9" style="151"/>
    <col min="3" max="3" width="7.5" customWidth="1"/>
    <col min="4" max="4" width="8.25" style="135" customWidth="1"/>
    <col min="5" max="5" width="6.625" style="135" customWidth="1"/>
    <col min="6" max="6" width="5.625" style="135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40</v>
      </c>
      <c r="B1" s="151" t="s">
        <v>42</v>
      </c>
      <c r="C1" t="s">
        <v>41</v>
      </c>
      <c r="D1" s="135" t="s">
        <v>192</v>
      </c>
      <c r="E1" s="135" t="s">
        <v>191</v>
      </c>
      <c r="F1" s="135" t="s">
        <v>193</v>
      </c>
      <c r="G1" s="135" t="s">
        <v>18</v>
      </c>
    </row>
    <row r="2" spans="1:7" ht="15" thickBot="1" x14ac:dyDescent="0.25">
      <c r="A2" s="27">
        <v>44400</v>
      </c>
      <c r="B2" s="178">
        <v>475.78</v>
      </c>
      <c r="C2" s="28">
        <v>2.8400000000000002E-2</v>
      </c>
      <c r="D2" s="136"/>
      <c r="E2" s="136"/>
    </row>
    <row r="3" spans="1:7" ht="15" thickBot="1" x14ac:dyDescent="0.25">
      <c r="A3" s="27">
        <v>44409</v>
      </c>
      <c r="B3" s="178">
        <v>379.53</v>
      </c>
      <c r="C3" s="28">
        <v>2.1399999999999999E-2</v>
      </c>
      <c r="D3" s="136"/>
      <c r="E3" s="136"/>
    </row>
    <row r="4" spans="1:7" ht="15" thickBot="1" x14ac:dyDescent="0.25">
      <c r="A4" s="27">
        <v>44416</v>
      </c>
      <c r="B4" s="178">
        <v>738.74</v>
      </c>
      <c r="C4" s="28">
        <v>4.1700000000000001E-2</v>
      </c>
      <c r="D4" s="136"/>
      <c r="E4" s="136"/>
    </row>
    <row r="5" spans="1:7" ht="15" thickBot="1" x14ac:dyDescent="0.25">
      <c r="A5" s="27">
        <v>44435</v>
      </c>
      <c r="B5" s="178">
        <v>1475.4</v>
      </c>
      <c r="C5" s="28">
        <v>6.8500000000000005E-2</v>
      </c>
      <c r="D5" s="136"/>
      <c r="E5" s="136"/>
    </row>
    <row r="6" spans="1:7" x14ac:dyDescent="0.2">
      <c r="A6" s="27">
        <v>44448</v>
      </c>
      <c r="B6" s="176">
        <v>2086.1</v>
      </c>
      <c r="C6" s="28">
        <v>9.2299999999999993E-2</v>
      </c>
      <c r="D6" s="136"/>
      <c r="E6" s="136"/>
    </row>
    <row r="7" spans="1:7" x14ac:dyDescent="0.2">
      <c r="A7" s="27">
        <v>44457</v>
      </c>
      <c r="B7" s="179">
        <v>1592.6</v>
      </c>
      <c r="C7" s="46">
        <v>6.7599999999999993E-2</v>
      </c>
      <c r="D7" s="137"/>
      <c r="E7" s="137"/>
    </row>
    <row r="8" spans="1:7" ht="15" thickBot="1" x14ac:dyDescent="0.25">
      <c r="A8" s="27">
        <v>44463</v>
      </c>
      <c r="B8" s="178">
        <v>1866.5</v>
      </c>
      <c r="C8" s="28">
        <v>7.6100000000000001E-2</v>
      </c>
      <c r="D8" s="136"/>
      <c r="E8" s="136"/>
    </row>
    <row r="9" spans="1:7" x14ac:dyDescent="0.2">
      <c r="A9" s="27">
        <v>44498</v>
      </c>
      <c r="B9" s="176">
        <v>2017.3</v>
      </c>
      <c r="C9" s="28">
        <v>7.5899999999999995E-2</v>
      </c>
      <c r="D9" s="136"/>
      <c r="E9" s="136"/>
    </row>
    <row r="10" spans="1:7" x14ac:dyDescent="0.2">
      <c r="A10" s="27">
        <v>44515</v>
      </c>
      <c r="B10" s="176">
        <v>3211.7</v>
      </c>
      <c r="C10" s="28">
        <v>0.1166</v>
      </c>
      <c r="D10" s="136"/>
      <c r="E10" s="136"/>
    </row>
    <row r="11" spans="1:7" x14ac:dyDescent="0.2">
      <c r="A11" s="27">
        <v>44520</v>
      </c>
      <c r="B11" s="176">
        <v>3310.1</v>
      </c>
      <c r="C11" s="28">
        <v>0.1202</v>
      </c>
      <c r="D11" s="136"/>
      <c r="E11" s="136"/>
    </row>
    <row r="12" spans="1:7" x14ac:dyDescent="0.2">
      <c r="A12" s="27">
        <v>44527</v>
      </c>
      <c r="B12" s="176">
        <v>3906</v>
      </c>
      <c r="C12" s="28">
        <v>0.1419</v>
      </c>
      <c r="G12" s="57"/>
    </row>
    <row r="13" spans="1:7" x14ac:dyDescent="0.2">
      <c r="A13" s="27">
        <v>44540</v>
      </c>
      <c r="B13" s="176">
        <v>4096.3</v>
      </c>
      <c r="C13" s="28">
        <v>0.14879999999999999</v>
      </c>
    </row>
    <row r="14" spans="1:7" x14ac:dyDescent="0.2">
      <c r="A14" s="27">
        <v>44548</v>
      </c>
      <c r="B14" s="176">
        <v>4648.7</v>
      </c>
      <c r="C14" s="28">
        <v>0.16250000000000001</v>
      </c>
    </row>
    <row r="15" spans="1:7" x14ac:dyDescent="0.2">
      <c r="A15" s="27">
        <v>44555</v>
      </c>
      <c r="B15" s="176">
        <v>5331.1</v>
      </c>
      <c r="C15" s="28">
        <v>0.18060000000000001</v>
      </c>
    </row>
    <row r="16" spans="1:7" x14ac:dyDescent="0.2">
      <c r="A16" s="27">
        <v>44561</v>
      </c>
      <c r="B16" s="176">
        <v>5630.3</v>
      </c>
      <c r="C16" s="28">
        <v>0.18340000000000001</v>
      </c>
      <c r="G16" s="27"/>
    </row>
    <row r="17" spans="1:7" x14ac:dyDescent="0.2">
      <c r="A17" s="27">
        <v>44603</v>
      </c>
      <c r="B17" s="176">
        <v>5702.4</v>
      </c>
      <c r="C17" s="28">
        <v>0.13150000000000001</v>
      </c>
      <c r="G17" t="s">
        <v>68</v>
      </c>
    </row>
    <row r="18" spans="1:7" x14ac:dyDescent="0.2">
      <c r="A18" s="27">
        <v>44620</v>
      </c>
      <c r="B18" s="176">
        <v>5836.4</v>
      </c>
      <c r="C18" s="28">
        <v>0.1221</v>
      </c>
    </row>
    <row r="19" spans="1:7" x14ac:dyDescent="0.2">
      <c r="A19" s="27">
        <v>44632</v>
      </c>
      <c r="B19" s="176">
        <v>4735</v>
      </c>
      <c r="C19" s="28">
        <v>9.69E-2</v>
      </c>
      <c r="G19" t="s">
        <v>74</v>
      </c>
    </row>
    <row r="20" spans="1:7" x14ac:dyDescent="0.2">
      <c r="A20" s="27">
        <v>44665</v>
      </c>
      <c r="B20" s="176">
        <v>5041</v>
      </c>
      <c r="C20" s="28">
        <v>6.7699999999999996E-2</v>
      </c>
    </row>
    <row r="21" spans="1:7" x14ac:dyDescent="0.2">
      <c r="A21" s="27">
        <v>44686</v>
      </c>
      <c r="B21" s="176">
        <v>5331.5</v>
      </c>
      <c r="C21" s="28">
        <v>6.3600000000000004E-2</v>
      </c>
    </row>
    <row r="22" spans="1:7" x14ac:dyDescent="0.2">
      <c r="A22" s="27">
        <v>44696</v>
      </c>
      <c r="B22" s="176">
        <v>6290.18</v>
      </c>
      <c r="C22" s="28">
        <v>6.2799999999999995E-2</v>
      </c>
    </row>
    <row r="23" spans="1:7" x14ac:dyDescent="0.2">
      <c r="A23" s="27">
        <v>44702</v>
      </c>
      <c r="B23" s="176">
        <v>7890</v>
      </c>
      <c r="C23" s="28">
        <v>7.5399999999999995E-2</v>
      </c>
      <c r="G23" t="s">
        <v>116</v>
      </c>
    </row>
    <row r="24" spans="1:7" x14ac:dyDescent="0.2">
      <c r="A24" s="27">
        <v>44709</v>
      </c>
      <c r="B24" s="176">
        <v>8015.17</v>
      </c>
      <c r="C24" s="28">
        <v>7.3700000000000002E-2</v>
      </c>
    </row>
    <row r="25" spans="1:7" x14ac:dyDescent="0.2">
      <c r="A25" s="27">
        <v>44714</v>
      </c>
      <c r="B25" s="180">
        <v>7862.12</v>
      </c>
      <c r="C25" s="90">
        <v>7.0199999999999999E-2</v>
      </c>
    </row>
    <row r="26" spans="1:7" x14ac:dyDescent="0.2">
      <c r="A26" s="27">
        <v>44722</v>
      </c>
      <c r="B26" s="176">
        <v>8184.56</v>
      </c>
      <c r="C26" s="28">
        <v>7.0999999999999994E-2</v>
      </c>
    </row>
    <row r="27" spans="1:7" x14ac:dyDescent="0.2">
      <c r="A27" s="27">
        <v>44729</v>
      </c>
      <c r="B27" s="176">
        <v>9143.41</v>
      </c>
      <c r="C27" s="28">
        <v>7.5800000000000006E-2</v>
      </c>
      <c r="G27" t="s">
        <v>133</v>
      </c>
    </row>
    <row r="28" spans="1:7" x14ac:dyDescent="0.2">
      <c r="A28" s="27">
        <v>44744</v>
      </c>
      <c r="B28" s="176">
        <v>10883.25</v>
      </c>
      <c r="C28" s="28">
        <v>8.3900000000000002E-2</v>
      </c>
      <c r="G28" t="s">
        <v>141</v>
      </c>
    </row>
    <row r="29" spans="1:7" x14ac:dyDescent="0.2">
      <c r="A29" s="27">
        <v>44750</v>
      </c>
      <c r="B29" s="176">
        <v>11533.51</v>
      </c>
      <c r="C29" s="28">
        <v>8.5300000000000001E-2</v>
      </c>
      <c r="G29" t="s">
        <v>146</v>
      </c>
    </row>
    <row r="30" spans="1:7" x14ac:dyDescent="0.2">
      <c r="A30" s="27">
        <v>44757</v>
      </c>
      <c r="B30" s="180">
        <v>9329</v>
      </c>
      <c r="C30" s="90">
        <v>6.5699999999999995E-2</v>
      </c>
      <c r="G30" s="104" t="s">
        <v>151</v>
      </c>
    </row>
    <row r="31" spans="1:7" x14ac:dyDescent="0.2">
      <c r="A31" s="27">
        <v>44768</v>
      </c>
      <c r="B31" s="176">
        <v>11710.43</v>
      </c>
      <c r="C31" s="28">
        <v>7.8799999999999995E-2</v>
      </c>
      <c r="G31" t="s">
        <v>155</v>
      </c>
    </row>
    <row r="32" spans="1:7" x14ac:dyDescent="0.2">
      <c r="A32" s="27">
        <v>44781</v>
      </c>
      <c r="B32" s="176">
        <v>13004.16</v>
      </c>
      <c r="C32" s="28">
        <v>8.4900000000000003E-2</v>
      </c>
      <c r="G32" t="s">
        <v>158</v>
      </c>
    </row>
    <row r="33" spans="1:7" x14ac:dyDescent="0.2">
      <c r="A33" s="27">
        <v>44786</v>
      </c>
      <c r="B33" s="176">
        <v>14514.21</v>
      </c>
      <c r="C33" s="28">
        <v>9.2299999999999993E-2</v>
      </c>
      <c r="G33" t="s">
        <v>161</v>
      </c>
    </row>
    <row r="34" spans="1:7" x14ac:dyDescent="0.2">
      <c r="A34" s="27">
        <v>44795</v>
      </c>
      <c r="B34" s="177">
        <v>14996.61</v>
      </c>
      <c r="C34" s="28">
        <v>9.3200000000000005E-2</v>
      </c>
      <c r="G34" t="s">
        <v>164</v>
      </c>
    </row>
    <row r="35" spans="1:7" x14ac:dyDescent="0.2">
      <c r="A35" s="27">
        <v>44799</v>
      </c>
      <c r="B35" s="180">
        <v>14598.87</v>
      </c>
      <c r="C35" s="28">
        <v>8.6099999999999996E-2</v>
      </c>
      <c r="G35" t="s">
        <v>169</v>
      </c>
    </row>
    <row r="36" spans="1:7" x14ac:dyDescent="0.2">
      <c r="A36" s="27">
        <v>44806</v>
      </c>
      <c r="B36" s="180">
        <v>12806.8</v>
      </c>
      <c r="C36" s="28">
        <v>7.3099999999999998E-2</v>
      </c>
      <c r="F36" s="135">
        <v>1620</v>
      </c>
      <c r="G36" t="s">
        <v>179</v>
      </c>
    </row>
    <row r="37" spans="1:7" x14ac:dyDescent="0.2">
      <c r="A37" s="27">
        <v>44813</v>
      </c>
      <c r="B37" s="176">
        <v>14176.21</v>
      </c>
      <c r="C37" s="28">
        <v>7.4700000000000003E-2</v>
      </c>
      <c r="D37" s="135">
        <v>140.97</v>
      </c>
      <c r="E37" s="135">
        <v>3262</v>
      </c>
      <c r="F37" s="135">
        <v>1740</v>
      </c>
      <c r="G37" t="s">
        <v>183</v>
      </c>
    </row>
    <row r="38" spans="1:7" x14ac:dyDescent="0.2">
      <c r="A38" s="27">
        <v>44823</v>
      </c>
      <c r="B38" s="180">
        <v>11848</v>
      </c>
      <c r="C38" s="28">
        <v>6.0499999999999998E-2</v>
      </c>
      <c r="D38" s="135">
        <v>135.80000000000001</v>
      </c>
      <c r="E38" s="135">
        <v>3115</v>
      </c>
      <c r="F38" s="135">
        <v>1820</v>
      </c>
      <c r="G38" t="s">
        <v>194</v>
      </c>
    </row>
    <row r="39" spans="1:7" x14ac:dyDescent="0.2">
      <c r="A39" s="27">
        <v>44828</v>
      </c>
      <c r="B39" s="180">
        <v>10323.879999999999</v>
      </c>
      <c r="C39" s="28">
        <v>5.2200000000000003E-2</v>
      </c>
      <c r="D39" s="136"/>
      <c r="E39" s="136"/>
      <c r="F39" s="135">
        <v>1850</v>
      </c>
      <c r="G39" t="s">
        <v>196</v>
      </c>
    </row>
    <row r="40" spans="1:7" x14ac:dyDescent="0.2">
      <c r="A40" s="27">
        <v>44841</v>
      </c>
      <c r="B40" s="180">
        <v>7827</v>
      </c>
      <c r="C40" s="28">
        <v>3.9100000000000003E-2</v>
      </c>
      <c r="D40" s="136"/>
      <c r="E40" s="136"/>
      <c r="F40" s="135">
        <v>1900</v>
      </c>
      <c r="G40" t="s">
        <v>203</v>
      </c>
    </row>
    <row r="41" spans="1:7" x14ac:dyDescent="0.2">
      <c r="A41" s="27">
        <v>44851</v>
      </c>
      <c r="B41" s="176">
        <v>11727.63</v>
      </c>
      <c r="C41" s="28">
        <v>5.6599999999999998E-2</v>
      </c>
      <c r="D41" s="135">
        <v>138.36000000000001</v>
      </c>
      <c r="E41" s="135">
        <v>3084</v>
      </c>
      <c r="F41" s="135">
        <v>1930</v>
      </c>
      <c r="G41" s="57" t="s">
        <v>210</v>
      </c>
    </row>
    <row r="42" spans="1:7" x14ac:dyDescent="0.2">
      <c r="A42" s="27">
        <v>44855</v>
      </c>
      <c r="B42" s="180">
        <v>10446.33</v>
      </c>
      <c r="C42" s="28">
        <v>5.0299999999999997E-2</v>
      </c>
      <c r="D42" s="135">
        <v>136.77000000000001</v>
      </c>
      <c r="E42" s="135">
        <v>3038.93</v>
      </c>
      <c r="F42" s="135">
        <v>1950</v>
      </c>
      <c r="G42" t="s">
        <v>205</v>
      </c>
    </row>
    <row r="43" spans="1:7" x14ac:dyDescent="0.2">
      <c r="A43" s="27">
        <v>44863</v>
      </c>
      <c r="B43" s="180">
        <v>6516</v>
      </c>
      <c r="C43" s="28">
        <v>3.1E-2</v>
      </c>
      <c r="D43" s="135">
        <v>133.88999999999999</v>
      </c>
      <c r="E43" s="135">
        <v>2915.93</v>
      </c>
      <c r="F43" s="135">
        <v>2010</v>
      </c>
      <c r="G43" t="s">
        <v>207</v>
      </c>
    </row>
    <row r="44" spans="1:7" x14ac:dyDescent="0.2">
      <c r="A44" s="27">
        <v>44869</v>
      </c>
      <c r="B44" s="176">
        <v>9276.2099999999991</v>
      </c>
      <c r="C44" s="28">
        <v>4.2700000000000002E-2</v>
      </c>
      <c r="D44" s="135">
        <v>137.77000000000001</v>
      </c>
      <c r="E44" s="135">
        <v>3070</v>
      </c>
      <c r="F44" s="135">
        <v>2050</v>
      </c>
      <c r="G44" t="s">
        <v>209</v>
      </c>
    </row>
    <row r="45" spans="1:7" x14ac:dyDescent="0.2">
      <c r="A45" s="27">
        <v>44877</v>
      </c>
      <c r="B45" s="176">
        <v>9962.94</v>
      </c>
      <c r="C45" s="28">
        <v>4.5100000000000001E-2</v>
      </c>
      <c r="D45" s="135">
        <v>137.09</v>
      </c>
      <c r="E45" s="135">
        <v>3087</v>
      </c>
      <c r="F45" s="135">
        <v>2080</v>
      </c>
      <c r="G45" t="s">
        <v>209</v>
      </c>
    </row>
    <row r="46" spans="1:7" x14ac:dyDescent="0.2">
      <c r="A46" s="27">
        <v>44884</v>
      </c>
      <c r="B46" s="180">
        <v>7385.61</v>
      </c>
      <c r="C46" s="28">
        <v>3.2500000000000001E-2</v>
      </c>
      <c r="F46" s="135">
        <v>2170</v>
      </c>
      <c r="G46" t="s">
        <v>220</v>
      </c>
    </row>
    <row r="47" spans="1:7" x14ac:dyDescent="0.2">
      <c r="A47" s="27">
        <v>44890</v>
      </c>
      <c r="B47" s="176">
        <v>8503.5300000000007</v>
      </c>
      <c r="C47" s="28">
        <v>3.6499999999999998E-2</v>
      </c>
      <c r="D47" s="135">
        <v>133.02000000000001</v>
      </c>
      <c r="E47" s="135">
        <v>3101.69</v>
      </c>
      <c r="F47" s="135">
        <v>2210</v>
      </c>
      <c r="G47" t="s">
        <v>228</v>
      </c>
    </row>
    <row r="48" spans="1:7" x14ac:dyDescent="0.2">
      <c r="A48" s="27">
        <v>44897</v>
      </c>
      <c r="B48" s="176">
        <v>13076.87</v>
      </c>
      <c r="C48" s="28">
        <v>5.4899999999999997E-2</v>
      </c>
      <c r="D48" s="135">
        <v>136.15</v>
      </c>
      <c r="E48" s="135">
        <v>3156.14</v>
      </c>
      <c r="F48" s="135">
        <v>2220</v>
      </c>
      <c r="G48" s="57" t="s">
        <v>231</v>
      </c>
    </row>
    <row r="49" spans="1:7" x14ac:dyDescent="0.2">
      <c r="A49" s="27">
        <v>44905</v>
      </c>
      <c r="B49" s="180">
        <v>11754.38</v>
      </c>
      <c r="C49" s="28">
        <v>4.5900000000000003E-2</v>
      </c>
      <c r="D49" s="135">
        <v>135.29</v>
      </c>
      <c r="E49" s="135">
        <v>3206.95</v>
      </c>
      <c r="F49" s="135">
        <v>2400</v>
      </c>
      <c r="G49" t="s">
        <v>237</v>
      </c>
    </row>
    <row r="50" spans="1:7" x14ac:dyDescent="0.2">
      <c r="A50" s="27">
        <v>44923</v>
      </c>
      <c r="B50" s="180">
        <v>4821.72</v>
      </c>
      <c r="C50" s="28">
        <v>1.84E-2</v>
      </c>
      <c r="D50" s="135">
        <v>129.69999999999999</v>
      </c>
      <c r="E50" s="135">
        <v>3087.4</v>
      </c>
      <c r="F50" s="135">
        <v>2520</v>
      </c>
      <c r="G50" s="57" t="s">
        <v>247</v>
      </c>
    </row>
    <row r="51" spans="1:7" x14ac:dyDescent="0.2">
      <c r="A51" s="27">
        <v>44925</v>
      </c>
      <c r="B51" s="176">
        <v>4229.05</v>
      </c>
      <c r="C51" s="28">
        <v>1.6E-2</v>
      </c>
      <c r="F51" s="135">
        <v>2550</v>
      </c>
    </row>
    <row r="52" spans="1:7" x14ac:dyDescent="0.2">
      <c r="A52" s="27">
        <v>44933</v>
      </c>
      <c r="B52" s="176">
        <v>7044.25</v>
      </c>
      <c r="C52" s="28">
        <v>2.6200000000000001E-2</v>
      </c>
      <c r="D52" s="135">
        <v>132.81</v>
      </c>
      <c r="E52" s="135">
        <v>3157</v>
      </c>
      <c r="F52" s="135">
        <v>2570</v>
      </c>
      <c r="G52" s="57" t="s">
        <v>252</v>
      </c>
    </row>
    <row r="53" spans="1:7" x14ac:dyDescent="0.2">
      <c r="A53" s="27">
        <v>44939</v>
      </c>
      <c r="B53" s="176">
        <v>7985.43</v>
      </c>
      <c r="C53" s="28">
        <v>2.9700000000000001E-2</v>
      </c>
      <c r="F53" s="135">
        <v>2560</v>
      </c>
      <c r="G53" t="s">
        <v>252</v>
      </c>
    </row>
    <row r="54" spans="1:7" x14ac:dyDescent="0.2">
      <c r="A54" s="27">
        <v>44960</v>
      </c>
      <c r="B54" s="176">
        <v>12617</v>
      </c>
      <c r="C54" s="28">
        <v>4.6100000000000002E-2</v>
      </c>
      <c r="F54" s="135">
        <v>2570</v>
      </c>
      <c r="G54" s="57" t="s">
        <v>255</v>
      </c>
    </row>
    <row r="55" spans="1:7" x14ac:dyDescent="0.2">
      <c r="A55" s="27">
        <v>44967</v>
      </c>
      <c r="B55" s="176">
        <v>13916.25</v>
      </c>
      <c r="C55" s="28">
        <v>5.1299999999999998E-2</v>
      </c>
      <c r="D55" s="135">
        <v>138.41999999999999</v>
      </c>
      <c r="E55" s="135">
        <v>3260.67</v>
      </c>
      <c r="F55" s="135">
        <v>2550</v>
      </c>
      <c r="G55" t="s">
        <v>258</v>
      </c>
    </row>
    <row r="56" spans="1:7" x14ac:dyDescent="0.2">
      <c r="A56" s="27">
        <v>44974</v>
      </c>
      <c r="B56" s="180">
        <v>11589.42</v>
      </c>
      <c r="C56" s="28">
        <v>4.2599999999999999E-2</v>
      </c>
      <c r="D56" s="135">
        <v>136.01</v>
      </c>
      <c r="E56" s="135">
        <v>3224.02</v>
      </c>
      <c r="F56" s="135">
        <v>2590</v>
      </c>
      <c r="G56" t="s">
        <v>267</v>
      </c>
    </row>
    <row r="57" spans="1:7" x14ac:dyDescent="0.2">
      <c r="A57" s="27">
        <v>44982</v>
      </c>
      <c r="B57" s="176">
        <v>12727.48</v>
      </c>
      <c r="C57" s="28">
        <v>4.6399999999999997E-2</v>
      </c>
      <c r="F57" s="135">
        <v>2600</v>
      </c>
      <c r="G57" t="s">
        <v>270</v>
      </c>
    </row>
    <row r="58" spans="1:7" x14ac:dyDescent="0.2">
      <c r="A58" s="27">
        <v>44988</v>
      </c>
      <c r="B58" s="177">
        <v>15631.45</v>
      </c>
      <c r="C58" s="28">
        <v>5.6099999999999997E-2</v>
      </c>
      <c r="G58" t="s">
        <v>274</v>
      </c>
    </row>
    <row r="59" spans="1:7" x14ac:dyDescent="0.2">
      <c r="A59" s="27">
        <v>44995</v>
      </c>
      <c r="B59" s="177">
        <v>16006.33</v>
      </c>
      <c r="C59" s="28">
        <v>5.5899999999999998E-2</v>
      </c>
      <c r="F59" s="135">
        <v>2710</v>
      </c>
      <c r="G59" t="s">
        <v>279</v>
      </c>
    </row>
    <row r="60" spans="1:7" x14ac:dyDescent="0.2">
      <c r="A60" s="27">
        <v>45002</v>
      </c>
      <c r="B60" s="176">
        <v>16002.87</v>
      </c>
      <c r="C60" s="28">
        <v>5.5599999999999997E-2</v>
      </c>
      <c r="F60" s="135">
        <v>2720</v>
      </c>
      <c r="G60" t="s">
        <v>282</v>
      </c>
    </row>
    <row r="61" spans="1:7" x14ac:dyDescent="0.2">
      <c r="A61" s="27">
        <v>45010</v>
      </c>
      <c r="B61" s="176">
        <v>19095.66</v>
      </c>
      <c r="C61" s="28">
        <v>6.4399999999999999E-2</v>
      </c>
    </row>
    <row r="62" spans="1:7" x14ac:dyDescent="0.2">
      <c r="A62" s="27">
        <v>45023</v>
      </c>
      <c r="B62" s="176">
        <v>19545.099999999999</v>
      </c>
      <c r="C62" s="28">
        <v>6.7100000000000007E-2</v>
      </c>
      <c r="F62" s="135">
        <v>2740</v>
      </c>
      <c r="G62" t="s">
        <v>283</v>
      </c>
    </row>
    <row r="63" spans="1:7" x14ac:dyDescent="0.2">
      <c r="A63" s="27">
        <v>45058</v>
      </c>
      <c r="B63" s="203">
        <v>-4532.93</v>
      </c>
      <c r="C63" s="28">
        <v>-1.7100000000000001E-2</v>
      </c>
      <c r="G63" t="s">
        <v>287</v>
      </c>
    </row>
    <row r="64" spans="1:7" x14ac:dyDescent="0.2">
      <c r="A64" s="27">
        <v>45107</v>
      </c>
      <c r="B64" s="176">
        <v>-721.06</v>
      </c>
      <c r="C64" s="28">
        <v>-2.5999999999999999E-3</v>
      </c>
      <c r="F64" s="135">
        <v>2850</v>
      </c>
      <c r="G64" t="s">
        <v>309</v>
      </c>
    </row>
    <row r="65" spans="1:6" x14ac:dyDescent="0.2">
      <c r="A65" s="27"/>
      <c r="B65" s="176"/>
      <c r="C65" s="28"/>
    </row>
    <row r="66" spans="1:6" x14ac:dyDescent="0.2">
      <c r="A66" s="27"/>
      <c r="B66" s="176"/>
      <c r="C66" s="28"/>
    </row>
    <row r="67" spans="1:6" x14ac:dyDescent="0.2">
      <c r="A67" s="27"/>
      <c r="B67" s="176"/>
      <c r="C67" s="28"/>
    </row>
    <row r="68" spans="1:6" x14ac:dyDescent="0.2">
      <c r="A68" s="27"/>
      <c r="B68" s="176"/>
      <c r="C68" s="28"/>
    </row>
    <row r="69" spans="1:6" x14ac:dyDescent="0.2">
      <c r="A69" s="27"/>
      <c r="B69" s="176"/>
      <c r="C69" s="28">
        <v>0</v>
      </c>
      <c r="D69" s="135">
        <v>0</v>
      </c>
      <c r="E69" s="135">
        <v>0</v>
      </c>
      <c r="F69" s="135">
        <v>0</v>
      </c>
    </row>
    <row r="70" spans="1:6" x14ac:dyDescent="0.2">
      <c r="A70" s="27"/>
      <c r="B70" s="176"/>
      <c r="C70" s="28">
        <v>0</v>
      </c>
      <c r="D70" s="135">
        <v>0</v>
      </c>
      <c r="E70" s="135">
        <v>0</v>
      </c>
      <c r="F70" s="135">
        <v>0</v>
      </c>
    </row>
    <row r="71" spans="1:6" x14ac:dyDescent="0.2">
      <c r="A71" s="27"/>
      <c r="B71" s="176"/>
      <c r="C71" s="28">
        <v>0</v>
      </c>
      <c r="D71" s="135">
        <v>0</v>
      </c>
      <c r="E71" s="135">
        <v>0</v>
      </c>
      <c r="F71" s="135">
        <v>0</v>
      </c>
    </row>
    <row r="72" spans="1:6" x14ac:dyDescent="0.2">
      <c r="A72" s="27"/>
      <c r="B72" s="176">
        <v>26009</v>
      </c>
      <c r="C72" s="28"/>
      <c r="D72" s="135">
        <v>0</v>
      </c>
      <c r="E72" s="135">
        <v>0</v>
      </c>
      <c r="F72" s="135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91"/>
  <sheetViews>
    <sheetView zoomScaleNormal="100" workbookViewId="0">
      <pane ySplit="2" topLeftCell="A553" activePane="bottomLeft" state="frozen"/>
      <selection pane="bottomLeft" activeCell="N20" sqref="N20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5" customWidth="1"/>
    <col min="5" max="5" width="8" style="126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09"/>
      <c r="B1" s="215" t="s">
        <v>23</v>
      </c>
      <c r="C1" s="217" t="s">
        <v>7</v>
      </c>
      <c r="D1" s="219" t="s">
        <v>8</v>
      </c>
      <c r="E1" s="221" t="s">
        <v>166</v>
      </c>
      <c r="F1" s="214" t="s">
        <v>21</v>
      </c>
      <c r="G1" s="214"/>
      <c r="H1" s="214"/>
      <c r="I1" s="214"/>
      <c r="J1" s="213" t="s">
        <v>291</v>
      </c>
      <c r="K1" s="213"/>
      <c r="L1" s="213"/>
      <c r="M1" s="213"/>
      <c r="N1" s="213"/>
      <c r="O1" s="213"/>
      <c r="P1" s="213"/>
      <c r="Q1" s="211" t="s">
        <v>18</v>
      </c>
      <c r="S1" s="207" t="s">
        <v>16</v>
      </c>
    </row>
    <row r="2" spans="1:23" s="8" customFormat="1" x14ac:dyDescent="0.2">
      <c r="A2" s="210"/>
      <c r="B2" s="216"/>
      <c r="C2" s="218"/>
      <c r="D2" s="220"/>
      <c r="E2" s="222"/>
      <c r="F2" s="18" t="s">
        <v>115</v>
      </c>
      <c r="G2" s="18" t="s">
        <v>17</v>
      </c>
      <c r="H2" s="14" t="s">
        <v>9</v>
      </c>
      <c r="I2" s="14" t="s">
        <v>22</v>
      </c>
      <c r="J2" s="11" t="s">
        <v>10</v>
      </c>
      <c r="K2" s="11" t="s">
        <v>15</v>
      </c>
      <c r="L2" s="131" t="s">
        <v>115</v>
      </c>
      <c r="M2" s="11" t="s">
        <v>11</v>
      </c>
      <c r="N2" s="11" t="s">
        <v>12</v>
      </c>
      <c r="O2" s="11" t="s">
        <v>13</v>
      </c>
      <c r="P2" s="11" t="s">
        <v>14</v>
      </c>
      <c r="Q2" s="212"/>
      <c r="R2" s="8" t="s">
        <v>20</v>
      </c>
      <c r="S2" s="208"/>
    </row>
    <row r="3" spans="1:23" s="99" customFormat="1" ht="13.5" customHeight="1" x14ac:dyDescent="0.2">
      <c r="A3" s="92"/>
      <c r="B3" s="93">
        <v>1</v>
      </c>
      <c r="C3" s="94">
        <v>44385</v>
      </c>
      <c r="D3" s="50">
        <v>128117</v>
      </c>
      <c r="E3" s="114" t="s">
        <v>19</v>
      </c>
      <c r="F3" s="97">
        <v>10</v>
      </c>
      <c r="G3" s="97">
        <v>101.247</v>
      </c>
      <c r="H3" s="53">
        <f>F3*G3</f>
        <v>1012.47</v>
      </c>
      <c r="I3" s="51" t="s">
        <v>65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M3/$M$573</f>
        <v>0</v>
      </c>
      <c r="Q3" s="98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5" t="s">
        <v>24</v>
      </c>
      <c r="F4" s="19">
        <v>10</v>
      </c>
      <c r="G4" s="19">
        <v>98.03</v>
      </c>
      <c r="H4" s="14">
        <f>F4*G4</f>
        <v>980.3</v>
      </c>
      <c r="I4" s="15"/>
      <c r="J4" s="12">
        <v>106.286</v>
      </c>
      <c r="K4" s="12">
        <v>102.711</v>
      </c>
      <c r="L4" s="12">
        <v>40</v>
      </c>
      <c r="M4" s="11">
        <f t="shared" si="0"/>
        <v>4251.4400000000005</v>
      </c>
      <c r="N4" s="23">
        <f t="shared" si="1"/>
        <v>3.4806398535697274E-2</v>
      </c>
      <c r="O4" s="11">
        <f>(J4-K4)*L4</f>
        <v>143.00000000000011</v>
      </c>
      <c r="P4" s="23">
        <f t="shared" si="2"/>
        <v>1.514776701162068E-2</v>
      </c>
      <c r="Q4" s="80"/>
      <c r="S4" s="24"/>
      <c r="W4" s="25" t="s">
        <v>30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6" t="s">
        <v>25</v>
      </c>
      <c r="F5" s="42">
        <v>10</v>
      </c>
      <c r="G5" s="76">
        <v>100.92</v>
      </c>
      <c r="H5" s="43">
        <f>F5*G5</f>
        <v>1009.2</v>
      </c>
      <c r="I5" s="41" t="s">
        <v>65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1"/>
      <c r="S5" s="45"/>
      <c r="U5" s="7"/>
    </row>
    <row r="6" spans="1:23" ht="14.25" customHeight="1" x14ac:dyDescent="0.2">
      <c r="B6" s="93">
        <v>4</v>
      </c>
      <c r="C6" s="94">
        <v>44385</v>
      </c>
      <c r="D6" s="202">
        <v>128132</v>
      </c>
      <c r="E6" s="114" t="s">
        <v>26</v>
      </c>
      <c r="F6" s="52">
        <v>10</v>
      </c>
      <c r="G6" s="51">
        <v>95.751000000000005</v>
      </c>
      <c r="H6" s="53">
        <f>F6*G6</f>
        <v>957.51</v>
      </c>
      <c r="I6" s="51" t="s">
        <v>65</v>
      </c>
      <c r="J6" s="51">
        <v>0</v>
      </c>
      <c r="K6" s="51">
        <v>0</v>
      </c>
      <c r="L6" s="51">
        <v>0</v>
      </c>
      <c r="M6" s="53">
        <f t="shared" si="0"/>
        <v>0</v>
      </c>
      <c r="N6" s="54" t="e">
        <f t="shared" si="1"/>
        <v>#DIV/0!</v>
      </c>
      <c r="O6" s="53">
        <v>358</v>
      </c>
      <c r="P6" s="54">
        <f t="shared" si="2"/>
        <v>0</v>
      </c>
      <c r="Q6" s="83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5" t="s">
        <v>27</v>
      </c>
      <c r="F7" s="19">
        <v>20</v>
      </c>
      <c r="G7" s="19">
        <v>0</v>
      </c>
      <c r="H7" s="14">
        <f>F7*G7</f>
        <v>0</v>
      </c>
      <c r="I7" s="15"/>
      <c r="J7" s="12">
        <v>120.379</v>
      </c>
      <c r="K7" s="12">
        <v>71.656000000000006</v>
      </c>
      <c r="L7" s="12">
        <v>50</v>
      </c>
      <c r="M7" s="11">
        <f t="shared" si="0"/>
        <v>6018.95</v>
      </c>
      <c r="N7" s="23">
        <f t="shared" si="1"/>
        <v>0.67995701685832299</v>
      </c>
      <c r="O7" s="11">
        <f>(J7-K7)*L7</f>
        <v>2436.15</v>
      </c>
      <c r="P7" s="23">
        <f t="shared" si="2"/>
        <v>2.1445357868062179E-2</v>
      </c>
      <c r="Q7" s="80"/>
      <c r="S7" s="24"/>
      <c r="U7" s="47"/>
      <c r="W7" s="7" t="s">
        <v>31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5" t="s">
        <v>70</v>
      </c>
      <c r="F8" s="19">
        <v>10</v>
      </c>
      <c r="G8" s="19"/>
      <c r="H8" s="14"/>
      <c r="I8" s="15"/>
      <c r="J8" s="12">
        <v>104.551</v>
      </c>
      <c r="K8" s="12">
        <v>105.64700000000001</v>
      </c>
      <c r="L8" s="12">
        <v>30</v>
      </c>
      <c r="M8" s="11">
        <f t="shared" si="0"/>
        <v>3136.53</v>
      </c>
      <c r="N8" s="23">
        <f t="shared" si="1"/>
        <v>-1.0374170586954704E-2</v>
      </c>
      <c r="O8" s="11">
        <f>(J8-K8)*L8</f>
        <v>-32.880000000000109</v>
      </c>
      <c r="P8" s="23">
        <f t="shared" si="2"/>
        <v>1.1175372500837036E-2</v>
      </c>
      <c r="Q8" s="80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5" t="s">
        <v>71</v>
      </c>
      <c r="F9" s="19">
        <v>10</v>
      </c>
      <c r="G9" s="19"/>
      <c r="H9" s="14"/>
      <c r="I9" s="15" t="s">
        <v>65</v>
      </c>
      <c r="J9" s="12">
        <v>113.069</v>
      </c>
      <c r="K9" s="12">
        <v>98.42</v>
      </c>
      <c r="L9" s="12">
        <v>10</v>
      </c>
      <c r="M9" s="11">
        <f t="shared" si="0"/>
        <v>1130.69</v>
      </c>
      <c r="N9" s="23">
        <f t="shared" si="1"/>
        <v>0.14884169884169884</v>
      </c>
      <c r="O9" s="11">
        <f>(J9-K9)*L9</f>
        <v>146.49</v>
      </c>
      <c r="P9" s="23">
        <f t="shared" si="2"/>
        <v>4.0286182287341196E-3</v>
      </c>
      <c r="Q9" s="80"/>
      <c r="S9" s="24"/>
    </row>
    <row r="10" spans="1:23" s="48" customFormat="1" ht="16.5" customHeight="1" x14ac:dyDescent="0.2">
      <c r="A10" s="92"/>
      <c r="B10" s="93">
        <v>8</v>
      </c>
      <c r="C10" s="94">
        <v>44389</v>
      </c>
      <c r="D10" s="50">
        <v>110068</v>
      </c>
      <c r="E10" s="114" t="s">
        <v>69</v>
      </c>
      <c r="F10" s="52">
        <v>10</v>
      </c>
      <c r="G10" s="52"/>
      <c r="H10" s="53">
        <f>F10*G10</f>
        <v>0</v>
      </c>
      <c r="I10" s="51" t="s">
        <v>65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3"/>
      <c r="S10" s="55"/>
    </row>
    <row r="11" spans="1:23" s="48" customFormat="1" x14ac:dyDescent="0.2">
      <c r="A11" s="92"/>
      <c r="B11" s="93">
        <v>9</v>
      </c>
      <c r="C11" s="94"/>
      <c r="D11" s="50">
        <v>127039</v>
      </c>
      <c r="E11" s="114" t="s">
        <v>94</v>
      </c>
      <c r="F11" s="52">
        <v>10</v>
      </c>
      <c r="G11" s="52">
        <v>0</v>
      </c>
      <c r="H11" s="53">
        <f>F11*G11</f>
        <v>0</v>
      </c>
      <c r="I11" s="51" t="s">
        <v>65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3"/>
      <c r="S11" s="55"/>
    </row>
    <row r="12" spans="1:23" s="48" customFormat="1" ht="14.25" customHeight="1" x14ac:dyDescent="0.2">
      <c r="A12" s="92"/>
      <c r="B12" s="93">
        <v>10</v>
      </c>
      <c r="C12" s="94">
        <v>44389</v>
      </c>
      <c r="D12" s="50">
        <v>127003</v>
      </c>
      <c r="E12" s="114" t="s">
        <v>28</v>
      </c>
      <c r="F12" s="52">
        <v>10</v>
      </c>
      <c r="G12" s="52">
        <v>0</v>
      </c>
      <c r="H12" s="53">
        <f>F12*G12</f>
        <v>0</v>
      </c>
      <c r="I12" s="51" t="s">
        <v>65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3"/>
      <c r="S12" s="55"/>
    </row>
    <row r="13" spans="1:23" s="58" customFormat="1" ht="16.5" customHeight="1" x14ac:dyDescent="0.2">
      <c r="A13" s="161"/>
      <c r="B13" s="173">
        <v>11</v>
      </c>
      <c r="C13" s="185">
        <v>44389</v>
      </c>
      <c r="D13" s="163">
        <v>113569</v>
      </c>
      <c r="E13" s="164" t="s">
        <v>165</v>
      </c>
      <c r="F13" s="165">
        <v>10</v>
      </c>
      <c r="G13" s="165">
        <v>0</v>
      </c>
      <c r="H13" s="166">
        <f>F13*G13</f>
        <v>0</v>
      </c>
      <c r="I13" s="167" t="s">
        <v>65</v>
      </c>
      <c r="J13" s="167"/>
      <c r="K13" s="167"/>
      <c r="L13" s="167">
        <v>0</v>
      </c>
      <c r="M13" s="166">
        <f t="shared" si="0"/>
        <v>0</v>
      </c>
      <c r="N13" s="168" t="e">
        <f t="shared" si="1"/>
        <v>#DIV/0!</v>
      </c>
      <c r="O13" s="166">
        <v>560</v>
      </c>
      <c r="P13" s="168">
        <f t="shared" si="2"/>
        <v>0</v>
      </c>
      <c r="Q13" s="169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6" t="s">
        <v>33</v>
      </c>
      <c r="F14" s="42">
        <v>10</v>
      </c>
      <c r="G14" s="42"/>
      <c r="H14" s="43"/>
      <c r="I14" s="41" t="s">
        <v>65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1"/>
      <c r="S14" s="45"/>
      <c r="U14" s="58"/>
    </row>
    <row r="15" spans="1:23" s="48" customFormat="1" x14ac:dyDescent="0.2">
      <c r="A15" s="92"/>
      <c r="B15" s="93">
        <v>13</v>
      </c>
      <c r="C15" s="94">
        <v>44389</v>
      </c>
      <c r="D15" s="50">
        <v>123023</v>
      </c>
      <c r="E15" s="114" t="s">
        <v>29</v>
      </c>
      <c r="F15" s="52">
        <v>10</v>
      </c>
      <c r="G15" s="52">
        <v>0</v>
      </c>
      <c r="H15" s="53">
        <f>F15*G15</f>
        <v>0</v>
      </c>
      <c r="I15" s="51" t="s">
        <v>65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3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6" t="s">
        <v>34</v>
      </c>
      <c r="F16" s="42">
        <v>10</v>
      </c>
      <c r="G16" s="42"/>
      <c r="H16" s="43"/>
      <c r="I16" s="41" t="s">
        <v>63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1"/>
      <c r="S16" s="45"/>
    </row>
    <row r="17" spans="1:21" x14ac:dyDescent="0.2">
      <c r="A17" s="56"/>
      <c r="B17" s="60">
        <v>15</v>
      </c>
      <c r="C17" s="22">
        <v>44389</v>
      </c>
      <c r="D17" s="30">
        <v>113519</v>
      </c>
      <c r="E17" s="115" t="s">
        <v>35</v>
      </c>
      <c r="F17" s="19">
        <v>10</v>
      </c>
      <c r="G17" s="19">
        <v>0</v>
      </c>
      <c r="H17" s="14">
        <f t="shared" ref="H17:H23" si="4">F17*G17</f>
        <v>0</v>
      </c>
      <c r="I17" s="15"/>
      <c r="J17" s="12">
        <v>124.545</v>
      </c>
      <c r="K17" s="12">
        <v>100.438</v>
      </c>
      <c r="L17" s="12">
        <v>40</v>
      </c>
      <c r="M17" s="11">
        <f t="shared" si="0"/>
        <v>4981.8</v>
      </c>
      <c r="N17" s="23">
        <f t="shared" si="1"/>
        <v>0.24001871801509386</v>
      </c>
      <c r="O17" s="11">
        <f t="shared" si="3"/>
        <v>964.28</v>
      </c>
      <c r="P17" s="23">
        <f t="shared" si="2"/>
        <v>1.7750020157521192E-2</v>
      </c>
      <c r="Q17" s="80"/>
      <c r="S17" s="45"/>
      <c r="T17" s="38"/>
    </row>
    <row r="18" spans="1:21" x14ac:dyDescent="0.2">
      <c r="B18" s="138">
        <v>16</v>
      </c>
      <c r="C18" s="204">
        <v>44389</v>
      </c>
      <c r="D18" s="140">
        <v>113563</v>
      </c>
      <c r="E18" s="141" t="s">
        <v>36</v>
      </c>
      <c r="F18" s="142">
        <v>10</v>
      </c>
      <c r="G18" s="142">
        <v>0</v>
      </c>
      <c r="H18" s="143">
        <f t="shared" si="4"/>
        <v>0</v>
      </c>
      <c r="I18" s="144" t="s">
        <v>65</v>
      </c>
      <c r="J18" s="144"/>
      <c r="K18" s="144"/>
      <c r="L18" s="144"/>
      <c r="M18" s="143">
        <f t="shared" si="0"/>
        <v>0</v>
      </c>
      <c r="N18" s="145" t="e">
        <f t="shared" si="1"/>
        <v>#DIV/0!</v>
      </c>
      <c r="O18" s="143">
        <v>475.9</v>
      </c>
      <c r="P18" s="145">
        <f t="shared" si="2"/>
        <v>0</v>
      </c>
      <c r="Q18" s="80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128100</v>
      </c>
      <c r="E19" s="115" t="s">
        <v>37</v>
      </c>
      <c r="F19" s="19">
        <v>10</v>
      </c>
      <c r="G19" s="19">
        <v>0</v>
      </c>
      <c r="H19" s="14">
        <f t="shared" si="4"/>
        <v>0</v>
      </c>
      <c r="I19" s="15"/>
      <c r="J19" s="12">
        <v>0</v>
      </c>
      <c r="K19" s="12">
        <v>97.801000000000002</v>
      </c>
      <c r="L19" s="12">
        <v>150</v>
      </c>
      <c r="M19" s="11">
        <f t="shared" si="0"/>
        <v>0</v>
      </c>
      <c r="N19" s="23">
        <f t="shared" si="1"/>
        <v>-1</v>
      </c>
      <c r="O19" s="11">
        <f t="shared" si="3"/>
        <v>-14670.15</v>
      </c>
      <c r="P19" s="23">
        <f t="shared" si="2"/>
        <v>0</v>
      </c>
      <c r="Q19" s="80"/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5" t="s">
        <v>38</v>
      </c>
      <c r="F20" s="19">
        <v>10</v>
      </c>
      <c r="G20" s="19">
        <v>0</v>
      </c>
      <c r="H20" s="14">
        <f t="shared" si="4"/>
        <v>0</v>
      </c>
      <c r="I20" s="15"/>
      <c r="J20" s="12">
        <v>96.385000000000005</v>
      </c>
      <c r="K20" s="12">
        <v>98.27</v>
      </c>
      <c r="L20" s="12">
        <v>80</v>
      </c>
      <c r="M20" s="11">
        <f t="shared" si="0"/>
        <v>7710.8</v>
      </c>
      <c r="N20" s="23">
        <f t="shared" si="1"/>
        <v>-1.9181845934669695E-2</v>
      </c>
      <c r="O20" s="11">
        <f t="shared" si="3"/>
        <v>-150.79999999999927</v>
      </c>
      <c r="P20" s="23">
        <f t="shared" si="2"/>
        <v>2.7473374168094745E-2</v>
      </c>
      <c r="Q20" s="80"/>
      <c r="S20" s="24"/>
    </row>
    <row r="21" spans="1:21" ht="16.5" customHeight="1" x14ac:dyDescent="0.2">
      <c r="B21" s="60">
        <v>19</v>
      </c>
      <c r="C21" s="29">
        <v>44403</v>
      </c>
      <c r="D21" s="30" t="s">
        <v>39</v>
      </c>
      <c r="E21" s="117" t="s">
        <v>56</v>
      </c>
      <c r="F21" s="19">
        <v>10</v>
      </c>
      <c r="G21" s="19">
        <v>0</v>
      </c>
      <c r="H21" s="14">
        <f t="shared" si="4"/>
        <v>0</v>
      </c>
      <c r="I21" s="15" t="s">
        <v>65</v>
      </c>
      <c r="J21" s="12">
        <v>104.36</v>
      </c>
      <c r="K21" s="12">
        <v>102.69499999999999</v>
      </c>
      <c r="L21" s="12">
        <v>20</v>
      </c>
      <c r="M21" s="11">
        <f t="shared" si="0"/>
        <v>2087.1999999999998</v>
      </c>
      <c r="N21" s="23">
        <f t="shared" si="1"/>
        <v>1.6213058084619567E-2</v>
      </c>
      <c r="O21" s="11">
        <f t="shared" si="3"/>
        <v>33.300000000000125</v>
      </c>
      <c r="P21" s="23">
        <f t="shared" si="2"/>
        <v>7.4366377760605052E-3</v>
      </c>
      <c r="Q21" s="80"/>
      <c r="S21" s="24"/>
    </row>
    <row r="22" spans="1:21" ht="16.5" customHeight="1" x14ac:dyDescent="0.2">
      <c r="B22" s="60">
        <v>20</v>
      </c>
      <c r="C22" s="29">
        <v>44418</v>
      </c>
      <c r="D22" s="30">
        <v>113595</v>
      </c>
      <c r="E22" s="115" t="s">
        <v>43</v>
      </c>
      <c r="F22" s="19">
        <v>10</v>
      </c>
      <c r="G22" s="19">
        <v>0</v>
      </c>
      <c r="H22" s="14">
        <f t="shared" si="4"/>
        <v>0</v>
      </c>
      <c r="I22" s="15"/>
      <c r="J22" s="12">
        <v>112.291</v>
      </c>
      <c r="K22" s="12">
        <v>63.146999999999998</v>
      </c>
      <c r="L22" s="12">
        <v>50</v>
      </c>
      <c r="M22" s="11">
        <f>J22*L22</f>
        <v>5614.55</v>
      </c>
      <c r="N22" s="23">
        <f t="shared" si="1"/>
        <v>0.77824758104106295</v>
      </c>
      <c r="O22" s="11">
        <f t="shared" si="3"/>
        <v>2457.1999999999998</v>
      </c>
      <c r="P22" s="23">
        <f t="shared" si="2"/>
        <v>2.0004491484084189E-2</v>
      </c>
      <c r="Q22" s="80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5" t="s">
        <v>46</v>
      </c>
      <c r="F23" s="19">
        <v>10</v>
      </c>
      <c r="G23" s="19"/>
      <c r="H23" s="14">
        <f t="shared" si="4"/>
        <v>0</v>
      </c>
      <c r="I23" s="15"/>
      <c r="J23" s="12">
        <v>96</v>
      </c>
      <c r="K23" s="12">
        <v>96.222999999999999</v>
      </c>
      <c r="L23" s="12">
        <v>70</v>
      </c>
      <c r="M23" s="11">
        <f t="shared" si="0"/>
        <v>6720</v>
      </c>
      <c r="N23" s="23">
        <f t="shared" si="1"/>
        <v>-2.3175332301009007E-3</v>
      </c>
      <c r="O23" s="11">
        <f t="shared" si="3"/>
        <v>-15.609999999999928</v>
      </c>
      <c r="P23" s="23">
        <f t="shared" si="2"/>
        <v>2.3943180267883578E-2</v>
      </c>
      <c r="Q23" s="80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8" t="s">
        <v>44</v>
      </c>
      <c r="F24" s="34">
        <v>10</v>
      </c>
      <c r="G24" s="34">
        <v>100</v>
      </c>
      <c r="H24" s="14"/>
      <c r="I24" s="33" t="s">
        <v>45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2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47</v>
      </c>
      <c r="E25" s="116" t="s">
        <v>48</v>
      </c>
      <c r="F25" s="42">
        <v>10</v>
      </c>
      <c r="G25" s="42">
        <v>102.7</v>
      </c>
      <c r="H25" s="43">
        <f>F25*G25</f>
        <v>1027</v>
      </c>
      <c r="I25" s="41" t="s">
        <v>65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1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5" t="s">
        <v>50</v>
      </c>
      <c r="F26" s="19">
        <v>10</v>
      </c>
      <c r="G26" s="19">
        <v>104.477</v>
      </c>
      <c r="H26" s="14">
        <f>F26*G26</f>
        <v>1044.77</v>
      </c>
      <c r="I26" s="15" t="s">
        <v>51</v>
      </c>
      <c r="J26" s="12">
        <v>111.554</v>
      </c>
      <c r="K26" s="12">
        <v>103.797</v>
      </c>
      <c r="L26" s="12">
        <v>10</v>
      </c>
      <c r="M26" s="11">
        <f t="shared" si="0"/>
        <v>1115.54</v>
      </c>
      <c r="N26" s="23">
        <f t="shared" si="1"/>
        <v>7.473241037794931E-2</v>
      </c>
      <c r="O26" s="11">
        <f>(J26-K26)*L26</f>
        <v>77.57000000000005</v>
      </c>
      <c r="P26" s="23">
        <f t="shared" si="2"/>
        <v>3.9746391839337565E-3</v>
      </c>
      <c r="Q26" s="80"/>
      <c r="S26" s="24"/>
    </row>
    <row r="27" spans="1:21" s="38" customFormat="1" x14ac:dyDescent="0.2">
      <c r="B27" s="61">
        <v>25</v>
      </c>
      <c r="C27" s="39"/>
      <c r="D27" s="40">
        <v>110081</v>
      </c>
      <c r="E27" s="116" t="s">
        <v>44</v>
      </c>
      <c r="F27" s="42">
        <v>-10</v>
      </c>
      <c r="G27" s="42">
        <v>156.43</v>
      </c>
      <c r="H27" s="43">
        <v>0</v>
      </c>
      <c r="I27" s="41" t="s">
        <v>52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1"/>
      <c r="S27" s="45"/>
    </row>
    <row r="28" spans="1:21" x14ac:dyDescent="0.2">
      <c r="A28" s="7"/>
      <c r="B28" s="60">
        <v>26</v>
      </c>
      <c r="C28" s="29">
        <v>44448</v>
      </c>
      <c r="D28" s="30">
        <v>113017</v>
      </c>
      <c r="E28" s="115" t="s">
        <v>32</v>
      </c>
      <c r="F28" s="19">
        <v>10</v>
      </c>
      <c r="G28" s="19">
        <v>101.91</v>
      </c>
      <c r="H28" s="14">
        <f t="shared" ref="H28:H59" si="5">F28*G28</f>
        <v>1019.0999999999999</v>
      </c>
      <c r="I28" s="15"/>
      <c r="J28" s="12">
        <v>106.941</v>
      </c>
      <c r="K28" s="12">
        <v>119.637</v>
      </c>
      <c r="L28" s="12">
        <v>100</v>
      </c>
      <c r="M28" s="11">
        <f t="shared" si="0"/>
        <v>10694.1</v>
      </c>
      <c r="N28" s="23">
        <f t="shared" si="1"/>
        <v>-0.10612101607362269</v>
      </c>
      <c r="O28" s="11">
        <f>(J28-K28)*L28</f>
        <v>-1269.5999999999999</v>
      </c>
      <c r="P28" s="23">
        <f t="shared" si="2"/>
        <v>3.8102792277198476E-2</v>
      </c>
      <c r="Q28" s="80" t="s">
        <v>53</v>
      </c>
      <c r="S28" s="24"/>
    </row>
    <row r="29" spans="1:21" s="48" customFormat="1" x14ac:dyDescent="0.2">
      <c r="B29" s="93">
        <v>27</v>
      </c>
      <c r="C29" s="49">
        <v>44453</v>
      </c>
      <c r="D29" s="50">
        <v>113576</v>
      </c>
      <c r="E29" s="119" t="s">
        <v>54</v>
      </c>
      <c r="F29" s="52">
        <v>10</v>
      </c>
      <c r="G29" s="52">
        <v>96.6</v>
      </c>
      <c r="H29" s="53">
        <f t="shared" si="5"/>
        <v>966</v>
      </c>
      <c r="I29" s="51" t="s">
        <v>51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3"/>
      <c r="S29" s="55"/>
    </row>
    <row r="30" spans="1:21" ht="14.25" customHeight="1" x14ac:dyDescent="0.2">
      <c r="A30" s="7"/>
      <c r="B30" s="60">
        <v>28</v>
      </c>
      <c r="C30" s="29">
        <v>44461</v>
      </c>
      <c r="D30" s="30">
        <v>113578</v>
      </c>
      <c r="E30" s="115" t="s">
        <v>55</v>
      </c>
      <c r="F30" s="19">
        <v>10</v>
      </c>
      <c r="G30" s="19">
        <v>98.3</v>
      </c>
      <c r="H30" s="14">
        <f t="shared" si="5"/>
        <v>983</v>
      </c>
      <c r="I30" s="15"/>
      <c r="J30" s="12">
        <v>106.68899999999999</v>
      </c>
      <c r="K30" s="12">
        <v>90.962999999999994</v>
      </c>
      <c r="L30" s="12">
        <v>50</v>
      </c>
      <c r="M30" s="11">
        <f t="shared" si="0"/>
        <v>5334.45</v>
      </c>
      <c r="N30" s="23">
        <f t="shared" si="1"/>
        <v>0.17288348009630289</v>
      </c>
      <c r="O30" s="11">
        <f>(J30-K30)*L30</f>
        <v>786.3</v>
      </c>
      <c r="P30" s="23">
        <f t="shared" si="2"/>
        <v>1.9006502675596955E-2</v>
      </c>
      <c r="Q30" s="80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5" t="s">
        <v>49</v>
      </c>
      <c r="F31" s="19">
        <v>10</v>
      </c>
      <c r="G31" s="19">
        <v>102.20099999999999</v>
      </c>
      <c r="H31" s="14">
        <f t="shared" si="5"/>
        <v>1022.01</v>
      </c>
      <c r="I31" s="15" t="s">
        <v>51</v>
      </c>
      <c r="J31" s="12">
        <v>114.07</v>
      </c>
      <c r="K31" s="12">
        <v>101.621</v>
      </c>
      <c r="L31" s="12">
        <v>10</v>
      </c>
      <c r="M31" s="11">
        <f t="shared" si="0"/>
        <v>1140.6999999999998</v>
      </c>
      <c r="N31" s="23">
        <f t="shared" si="1"/>
        <v>0.12250420680764801</v>
      </c>
      <c r="O31" s="11">
        <f>(J31-K31)*L31</f>
        <v>124.48999999999998</v>
      </c>
      <c r="P31" s="23">
        <f t="shared" si="2"/>
        <v>4.0642835910081531E-3</v>
      </c>
      <c r="Q31" s="80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4" t="s">
        <v>57</v>
      </c>
      <c r="F32" s="52">
        <v>10</v>
      </c>
      <c r="G32" s="52">
        <v>102.511</v>
      </c>
      <c r="H32" s="53">
        <f t="shared" si="5"/>
        <v>1025.1099999999999</v>
      </c>
      <c r="I32" s="51" t="s">
        <v>51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3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5" t="s">
        <v>58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103.116</v>
      </c>
      <c r="K33" s="12">
        <v>101.00700000000001</v>
      </c>
      <c r="L33" s="12">
        <v>80</v>
      </c>
      <c r="M33" s="11">
        <f t="shared" si="0"/>
        <v>8249.2800000000007</v>
      </c>
      <c r="N33" s="23">
        <f t="shared" si="1"/>
        <v>2.0879741008048892E-2</v>
      </c>
      <c r="O33" s="11">
        <f>(J33-K33)*L33</f>
        <v>168.71999999999957</v>
      </c>
      <c r="P33" s="23">
        <f t="shared" si="2"/>
        <v>2.9391964005989084E-2</v>
      </c>
      <c r="Q33" s="80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0" t="s">
        <v>54</v>
      </c>
      <c r="F34" s="42">
        <v>-10</v>
      </c>
      <c r="G34" s="42">
        <v>140.5</v>
      </c>
      <c r="H34" s="43">
        <f t="shared" si="5"/>
        <v>-1405</v>
      </c>
      <c r="I34" s="41" t="s">
        <v>52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1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5" t="s">
        <v>59</v>
      </c>
      <c r="F35" s="19">
        <v>10</v>
      </c>
      <c r="G35" s="19">
        <v>99.03</v>
      </c>
      <c r="H35" s="14">
        <f t="shared" si="5"/>
        <v>990.3</v>
      </c>
      <c r="I35" s="15"/>
      <c r="J35" s="12">
        <v>91.52</v>
      </c>
      <c r="K35" s="12">
        <v>96.945999999999998</v>
      </c>
      <c r="L35" s="12">
        <v>110</v>
      </c>
      <c r="M35" s="11">
        <f t="shared" ref="M35:M59" si="6">J35*L35</f>
        <v>10067.199999999999</v>
      </c>
      <c r="N35" s="23">
        <f t="shared" ref="N35:N59" si="7">(J35-K35)/K35</f>
        <v>-5.596930249829804E-2</v>
      </c>
      <c r="O35" s="11">
        <f>(J35-K35)*L35</f>
        <v>-596.86000000000024</v>
      </c>
      <c r="P35" s="23">
        <f t="shared" si="2"/>
        <v>3.5869164344172248E-2</v>
      </c>
      <c r="Q35" s="80"/>
      <c r="S35" s="24"/>
    </row>
    <row r="36" spans="1:21" s="48" customFormat="1" x14ac:dyDescent="0.2">
      <c r="B36" s="93">
        <v>34</v>
      </c>
      <c r="C36" s="51"/>
      <c r="D36" s="50">
        <v>127047</v>
      </c>
      <c r="E36" s="114" t="s">
        <v>60</v>
      </c>
      <c r="F36" s="52">
        <v>10</v>
      </c>
      <c r="G36" s="52"/>
      <c r="H36" s="53">
        <f t="shared" si="5"/>
        <v>0</v>
      </c>
      <c r="I36" s="51" t="s">
        <v>45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3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4" t="s">
        <v>34</v>
      </c>
      <c r="F37" s="52">
        <v>-10</v>
      </c>
      <c r="G37" s="52">
        <v>120.8</v>
      </c>
      <c r="H37" s="53">
        <f t="shared" si="5"/>
        <v>-1208</v>
      </c>
      <c r="I37" s="51" t="s">
        <v>52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3" t="s">
        <v>61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5" t="s">
        <v>59</v>
      </c>
      <c r="F38" s="19">
        <v>10</v>
      </c>
      <c r="G38" s="19">
        <v>98.98</v>
      </c>
      <c r="H38" s="14">
        <f t="shared" si="5"/>
        <v>989.80000000000007</v>
      </c>
      <c r="I38" s="15" t="s">
        <v>51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3" t="s">
        <v>62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6" t="s">
        <v>60</v>
      </c>
      <c r="F39" s="42">
        <v>-10</v>
      </c>
      <c r="G39" s="42"/>
      <c r="H39" s="43">
        <f t="shared" si="5"/>
        <v>0</v>
      </c>
      <c r="I39" s="41" t="s">
        <v>52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1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5" t="s">
        <v>25</v>
      </c>
      <c r="F40" s="19">
        <v>10</v>
      </c>
      <c r="G40" s="19">
        <v>107.89</v>
      </c>
      <c r="H40" s="14">
        <f t="shared" si="5"/>
        <v>1078.9000000000001</v>
      </c>
      <c r="I40" s="15" t="s">
        <v>65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0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5" t="s">
        <v>58</v>
      </c>
      <c r="F41" s="19">
        <v>10</v>
      </c>
      <c r="G41" s="19">
        <v>94.59</v>
      </c>
      <c r="H41" s="14">
        <f t="shared" si="5"/>
        <v>945.90000000000009</v>
      </c>
      <c r="I41" s="15" t="s">
        <v>65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0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4" t="s">
        <v>57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63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3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7" t="s">
        <v>66</v>
      </c>
      <c r="F43" s="19">
        <v>10</v>
      </c>
      <c r="G43" s="19">
        <v>109.17</v>
      </c>
      <c r="H43" s="14">
        <f t="shared" si="5"/>
        <v>1091.7</v>
      </c>
      <c r="I43" s="15" t="s">
        <v>65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0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5" t="s">
        <v>43</v>
      </c>
      <c r="F44" s="19">
        <v>10</v>
      </c>
      <c r="G44" s="19">
        <v>106.51</v>
      </c>
      <c r="H44" s="14">
        <f t="shared" si="5"/>
        <v>1065.1000000000001</v>
      </c>
      <c r="I44" s="15" t="s">
        <v>65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0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5" t="s">
        <v>46</v>
      </c>
      <c r="F45" s="19">
        <v>10</v>
      </c>
      <c r="G45" s="19">
        <v>102.83</v>
      </c>
      <c r="H45" s="14">
        <f t="shared" si="5"/>
        <v>1028.3</v>
      </c>
      <c r="I45" s="15" t="s">
        <v>65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0"/>
      <c r="S45" s="24"/>
    </row>
    <row r="46" spans="1:21" ht="14.25" customHeight="1" x14ac:dyDescent="0.2">
      <c r="A46" s="7"/>
      <c r="B46" s="60">
        <v>44</v>
      </c>
      <c r="C46" s="29">
        <v>44541</v>
      </c>
      <c r="D46" s="30">
        <v>128076</v>
      </c>
      <c r="E46" s="121" t="s">
        <v>67</v>
      </c>
      <c r="F46" s="19">
        <v>40</v>
      </c>
      <c r="G46" s="19">
        <v>147.58199999999999</v>
      </c>
      <c r="H46" s="14">
        <f t="shared" si="5"/>
        <v>5903.28</v>
      </c>
      <c r="I46" s="15"/>
      <c r="J46" s="12">
        <v>130.953</v>
      </c>
      <c r="K46" s="12">
        <v>58.701999999999998</v>
      </c>
      <c r="L46" s="12">
        <v>10</v>
      </c>
      <c r="M46" s="11">
        <f t="shared" si="6"/>
        <v>1309.53</v>
      </c>
      <c r="N46" s="23">
        <f t="shared" si="7"/>
        <v>1.2308098531566216</v>
      </c>
      <c r="O46" s="11">
        <f t="shared" si="8"/>
        <v>722.51</v>
      </c>
      <c r="P46" s="23">
        <f t="shared" si="2"/>
        <v>4.6658203655061872E-3</v>
      </c>
      <c r="Q46" s="80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2" t="s">
        <v>64</v>
      </c>
      <c r="F47" s="19">
        <v>10</v>
      </c>
      <c r="G47" s="19">
        <v>118.562</v>
      </c>
      <c r="H47" s="14">
        <f t="shared" si="5"/>
        <v>1185.6199999999999</v>
      </c>
      <c r="I47" s="15" t="s">
        <v>65</v>
      </c>
      <c r="J47" s="12">
        <v>116.86</v>
      </c>
      <c r="K47" s="12">
        <v>115.91</v>
      </c>
      <c r="L47" s="12">
        <v>20</v>
      </c>
      <c r="M47" s="11">
        <f t="shared" si="6"/>
        <v>2337.1999999999998</v>
      </c>
      <c r="N47" s="23">
        <f t="shared" si="7"/>
        <v>8.1960141489086612E-3</v>
      </c>
      <c r="O47" s="11">
        <f t="shared" si="8"/>
        <v>19.000000000000057</v>
      </c>
      <c r="P47" s="23">
        <f t="shared" si="2"/>
        <v>8.3273810895978413E-3</v>
      </c>
      <c r="Q47" s="80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5" t="s">
        <v>32</v>
      </c>
      <c r="F48" s="19">
        <v>20</v>
      </c>
      <c r="G48" s="19">
        <v>152.79</v>
      </c>
      <c r="H48" s="14">
        <f t="shared" si="5"/>
        <v>3055.7999999999997</v>
      </c>
      <c r="I48" s="15" t="s">
        <v>65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0"/>
      <c r="S48" s="24"/>
    </row>
    <row r="49" spans="1:19" x14ac:dyDescent="0.2">
      <c r="A49" s="7"/>
      <c r="B49" s="173">
        <v>47</v>
      </c>
      <c r="C49" s="162">
        <v>44582</v>
      </c>
      <c r="D49" s="163">
        <v>113601</v>
      </c>
      <c r="E49" s="174" t="s">
        <v>73</v>
      </c>
      <c r="F49" s="165">
        <v>30</v>
      </c>
      <c r="G49" s="165">
        <v>143.19999999999999</v>
      </c>
      <c r="H49" s="166">
        <f t="shared" si="5"/>
        <v>4296</v>
      </c>
      <c r="I49" s="167" t="s">
        <v>65</v>
      </c>
      <c r="J49" s="167"/>
      <c r="K49" s="167"/>
      <c r="L49" s="167">
        <v>0</v>
      </c>
      <c r="M49" s="166">
        <f t="shared" si="6"/>
        <v>0</v>
      </c>
      <c r="N49" s="168" t="e">
        <f t="shared" si="7"/>
        <v>#DIV/0!</v>
      </c>
      <c r="O49" s="166">
        <v>127.1</v>
      </c>
      <c r="P49" s="168">
        <f t="shared" si="2"/>
        <v>0</v>
      </c>
      <c r="Q49" s="80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5" t="s">
        <v>27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77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0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5" t="s">
        <v>46</v>
      </c>
      <c r="F51" s="19">
        <v>10</v>
      </c>
      <c r="G51" s="19">
        <v>102.83</v>
      </c>
      <c r="H51" s="14">
        <f t="shared" si="5"/>
        <v>1028.3</v>
      </c>
      <c r="I51" s="15" t="s">
        <v>65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0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3" t="s">
        <v>25</v>
      </c>
      <c r="F52" s="66">
        <v>-10</v>
      </c>
      <c r="G52" s="66">
        <v>154.72999999999999</v>
      </c>
      <c r="H52" s="67">
        <f t="shared" si="5"/>
        <v>-1547.3</v>
      </c>
      <c r="I52" s="41" t="s">
        <v>63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4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6" t="s">
        <v>33</v>
      </c>
      <c r="F53" s="42">
        <v>-10</v>
      </c>
      <c r="G53" s="42">
        <v>140.94999999999999</v>
      </c>
      <c r="H53" s="43">
        <f t="shared" si="5"/>
        <v>-1409.5</v>
      </c>
      <c r="I53" s="41" t="s">
        <v>63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1"/>
      <c r="S53" s="45"/>
    </row>
    <row r="54" spans="1:19" s="38" customFormat="1" x14ac:dyDescent="0.2">
      <c r="B54" s="61">
        <v>53</v>
      </c>
      <c r="C54" s="39">
        <v>44613</v>
      </c>
      <c r="D54" s="40" t="s">
        <v>47</v>
      </c>
      <c r="E54" s="116" t="s">
        <v>48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63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1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5" t="s">
        <v>58</v>
      </c>
      <c r="F55" s="19">
        <v>10</v>
      </c>
      <c r="G55" s="19">
        <v>100.76</v>
      </c>
      <c r="H55" s="14">
        <f t="shared" si="5"/>
        <v>1007.6</v>
      </c>
      <c r="I55" s="15" t="s">
        <v>65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0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5" t="s">
        <v>37</v>
      </c>
      <c r="F56" s="19">
        <v>10</v>
      </c>
      <c r="G56" s="19">
        <v>101.768</v>
      </c>
      <c r="H56" s="14">
        <f t="shared" si="5"/>
        <v>1017.6800000000001</v>
      </c>
      <c r="I56" s="15" t="s">
        <v>65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0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5" t="s">
        <v>43</v>
      </c>
      <c r="F57" s="19">
        <v>10</v>
      </c>
      <c r="G57" s="19">
        <v>101.97</v>
      </c>
      <c r="H57" s="14">
        <f t="shared" si="5"/>
        <v>1019.7</v>
      </c>
      <c r="I57" s="15" t="s">
        <v>65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0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5" t="s">
        <v>78</v>
      </c>
      <c r="F58" s="19">
        <v>10</v>
      </c>
      <c r="G58" s="19">
        <v>124.05</v>
      </c>
      <c r="H58" s="14">
        <f t="shared" si="5"/>
        <v>1240.5</v>
      </c>
      <c r="I58" s="15" t="s">
        <v>65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0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5" t="s">
        <v>67</v>
      </c>
      <c r="F59" s="19">
        <v>10</v>
      </c>
      <c r="G59" s="19">
        <v>125.67</v>
      </c>
      <c r="H59" s="14">
        <f t="shared" si="5"/>
        <v>1256.7</v>
      </c>
      <c r="I59" s="15" t="s">
        <v>51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0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2" t="s">
        <v>73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65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0"/>
      <c r="S60" s="24"/>
    </row>
    <row r="61" spans="1:19" x14ac:dyDescent="0.2">
      <c r="A61" s="7"/>
      <c r="B61" s="60">
        <v>60</v>
      </c>
      <c r="C61" s="29">
        <v>44627</v>
      </c>
      <c r="D61" s="30">
        <v>128114</v>
      </c>
      <c r="E61" s="122" t="s">
        <v>72</v>
      </c>
      <c r="F61" s="19">
        <v>10</v>
      </c>
      <c r="G61" s="19">
        <v>102.3</v>
      </c>
      <c r="H61" s="14">
        <f t="shared" si="9"/>
        <v>1023</v>
      </c>
      <c r="I61" s="15"/>
      <c r="J61" s="12">
        <v>87.9</v>
      </c>
      <c r="K61" s="12">
        <v>95.247</v>
      </c>
      <c r="L61" s="12">
        <v>210</v>
      </c>
      <c r="M61" s="11">
        <f t="shared" ref="M61:M67" si="10">J61*L61</f>
        <v>18459</v>
      </c>
      <c r="N61" s="23">
        <f t="shared" ref="N61:N95" si="11">(J61-K61)/K61</f>
        <v>-7.7136287757094649E-2</v>
      </c>
      <c r="O61" s="11">
        <f t="shared" si="8"/>
        <v>-1542.8699999999988</v>
      </c>
      <c r="P61" s="23">
        <f t="shared" si="2"/>
        <v>6.5768923298342705E-2</v>
      </c>
      <c r="Q61" s="80"/>
      <c r="S61" s="24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2" t="s">
        <v>73</v>
      </c>
      <c r="F62" s="19">
        <v>-30</v>
      </c>
      <c r="G62" s="19">
        <v>143.9</v>
      </c>
      <c r="H62" s="14">
        <f t="shared" si="9"/>
        <v>-4317</v>
      </c>
      <c r="I62" s="15" t="s">
        <v>77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0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2" t="s">
        <v>59</v>
      </c>
      <c r="F63" s="19">
        <v>10</v>
      </c>
      <c r="G63" s="19">
        <v>99.11</v>
      </c>
      <c r="H63" s="14">
        <f t="shared" si="9"/>
        <v>991.1</v>
      </c>
      <c r="I63" s="15" t="s">
        <v>65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0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2" t="s">
        <v>72</v>
      </c>
      <c r="F64" s="19">
        <v>10</v>
      </c>
      <c r="G64" s="19">
        <v>100.16</v>
      </c>
      <c r="H64" s="14">
        <f t="shared" si="9"/>
        <v>1001.5999999999999</v>
      </c>
      <c r="I64" s="15" t="s">
        <v>65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0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2" t="s">
        <v>38</v>
      </c>
      <c r="F65" s="19">
        <v>10</v>
      </c>
      <c r="G65" s="19">
        <v>102.11</v>
      </c>
      <c r="H65" s="14">
        <f t="shared" si="9"/>
        <v>1021.1</v>
      </c>
      <c r="I65" s="15" t="s">
        <v>65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0"/>
      <c r="S65" s="24"/>
    </row>
    <row r="66" spans="1:19" s="48" customFormat="1" x14ac:dyDescent="0.2">
      <c r="B66" s="93">
        <v>65</v>
      </c>
      <c r="C66" s="49">
        <v>44635</v>
      </c>
      <c r="D66" s="50">
        <v>128116</v>
      </c>
      <c r="E66" s="124" t="s">
        <v>75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65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3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2" t="s">
        <v>76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65</v>
      </c>
      <c r="J67" s="12">
        <v>106.639</v>
      </c>
      <c r="K67" s="12">
        <v>105.10899999999999</v>
      </c>
      <c r="L67" s="12">
        <v>40</v>
      </c>
      <c r="M67" s="11">
        <f t="shared" si="10"/>
        <v>4265.5599999999995</v>
      </c>
      <c r="N67" s="23">
        <f t="shared" si="11"/>
        <v>1.455631772731166E-2</v>
      </c>
      <c r="O67" s="11">
        <f t="shared" si="8"/>
        <v>61.200000000000045</v>
      </c>
      <c r="P67" s="23">
        <f t="shared" ref="P67:P130" si="12">M67/$M$573</f>
        <v>1.5198076193969264E-2</v>
      </c>
      <c r="Q67" s="80"/>
      <c r="S67" s="24"/>
    </row>
    <row r="68" spans="1:19" s="38" customFormat="1" ht="16.5" x14ac:dyDescent="0.35">
      <c r="B68" s="61">
        <v>67</v>
      </c>
      <c r="C68" s="39">
        <v>44641</v>
      </c>
      <c r="D68" s="79"/>
      <c r="E68" s="125" t="s">
        <v>79</v>
      </c>
      <c r="F68" s="42">
        <v>10</v>
      </c>
      <c r="G68" s="42">
        <v>100</v>
      </c>
      <c r="H68" s="43">
        <f t="shared" si="9"/>
        <v>1000</v>
      </c>
      <c r="I68" s="41" t="s">
        <v>80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1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7" t="s">
        <v>81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101.70699999999999</v>
      </c>
      <c r="K69" s="12">
        <v>97.275999999999996</v>
      </c>
      <c r="L69" s="12">
        <v>70</v>
      </c>
      <c r="M69" s="11">
        <f t="shared" ref="M69:M82" si="13">J69*L69</f>
        <v>7119.49</v>
      </c>
      <c r="N69" s="23">
        <f t="shared" si="11"/>
        <v>4.5550803898186575E-2</v>
      </c>
      <c r="O69" s="11">
        <f>(J69-K69)*L69</f>
        <v>310.16999999999985</v>
      </c>
      <c r="P69" s="23">
        <f t="shared" si="12"/>
        <v>2.5366552453183696E-2</v>
      </c>
      <c r="Q69" s="80"/>
      <c r="S69" s="24"/>
    </row>
    <row r="70" spans="1:19" s="48" customFormat="1" x14ac:dyDescent="0.2">
      <c r="B70" s="93">
        <v>69</v>
      </c>
      <c r="C70" s="49">
        <v>44645</v>
      </c>
      <c r="D70" s="50"/>
      <c r="E70" s="124" t="s">
        <v>82</v>
      </c>
      <c r="F70" s="52">
        <v>10</v>
      </c>
      <c r="G70" s="52">
        <v>100</v>
      </c>
      <c r="H70" s="53">
        <f t="shared" si="9"/>
        <v>1000</v>
      </c>
      <c r="I70" s="51" t="s">
        <v>45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3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2" t="s">
        <v>83</v>
      </c>
      <c r="F71" s="19">
        <v>10</v>
      </c>
      <c r="G71" s="19">
        <v>104.491</v>
      </c>
      <c r="H71" s="14">
        <f t="shared" si="9"/>
        <v>1044.9100000000001</v>
      </c>
      <c r="I71" s="15" t="s">
        <v>51</v>
      </c>
      <c r="J71" s="12">
        <v>103.71</v>
      </c>
      <c r="K71" s="12">
        <v>105.233</v>
      </c>
      <c r="L71" s="12">
        <v>50</v>
      </c>
      <c r="M71" s="11">
        <f t="shared" si="13"/>
        <v>5185.5</v>
      </c>
      <c r="N71" s="23">
        <f t="shared" si="11"/>
        <v>-1.4472646413197478E-2</v>
      </c>
      <c r="O71" s="11">
        <f>(J71-K71)*L71</f>
        <v>-76.150000000000517</v>
      </c>
      <c r="P71" s="23">
        <f t="shared" si="12"/>
        <v>1.847579780939141E-2</v>
      </c>
      <c r="Q71" s="80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5" t="s">
        <v>86</v>
      </c>
      <c r="F72" s="42">
        <v>10</v>
      </c>
      <c r="G72" s="42">
        <v>115.8</v>
      </c>
      <c r="H72" s="43">
        <f t="shared" si="9"/>
        <v>1158</v>
      </c>
      <c r="I72" s="41" t="s">
        <v>51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1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2" t="s">
        <v>87</v>
      </c>
      <c r="F73" s="19">
        <v>10</v>
      </c>
      <c r="G73" s="19">
        <v>114.501</v>
      </c>
      <c r="H73" s="14">
        <f t="shared" si="9"/>
        <v>1145.01</v>
      </c>
      <c r="I73" s="15" t="s">
        <v>51</v>
      </c>
      <c r="J73" s="12">
        <v>117.401</v>
      </c>
      <c r="K73" s="12">
        <v>113.021</v>
      </c>
      <c r="L73" s="12">
        <v>10</v>
      </c>
      <c r="M73" s="11">
        <f t="shared" si="13"/>
        <v>1174.01</v>
      </c>
      <c r="N73" s="23">
        <f t="shared" si="11"/>
        <v>3.8753859902142036E-2</v>
      </c>
      <c r="O73" s="11">
        <f>(J73-K73)*L73</f>
        <v>43.799999999999955</v>
      </c>
      <c r="P73" s="23">
        <f t="shared" si="12"/>
        <v>4.1829662301038689E-3</v>
      </c>
      <c r="Q73" s="80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2" t="s">
        <v>38</v>
      </c>
      <c r="F74" s="19">
        <v>10</v>
      </c>
      <c r="G74" s="19">
        <v>100.37</v>
      </c>
      <c r="H74" s="14">
        <f t="shared" si="9"/>
        <v>1003.7</v>
      </c>
      <c r="I74" s="15" t="s">
        <v>51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0"/>
      <c r="S74" s="24"/>
    </row>
    <row r="75" spans="1:19" s="48" customFormat="1" x14ac:dyDescent="0.2">
      <c r="B75" s="93">
        <v>74</v>
      </c>
      <c r="C75" s="49">
        <v>44658</v>
      </c>
      <c r="D75" s="50">
        <v>113576</v>
      </c>
      <c r="E75" s="124" t="s">
        <v>88</v>
      </c>
      <c r="F75" s="52">
        <v>10</v>
      </c>
      <c r="G75" s="52">
        <v>106.01</v>
      </c>
      <c r="H75" s="53">
        <f t="shared" si="9"/>
        <v>1060.1000000000001</v>
      </c>
      <c r="I75" s="51" t="s">
        <v>51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3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2" t="s">
        <v>67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51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0"/>
      <c r="S76" s="24"/>
    </row>
    <row r="77" spans="1:19" x14ac:dyDescent="0.2">
      <c r="A77" s="7"/>
      <c r="B77" s="60">
        <v>76</v>
      </c>
      <c r="C77" s="29">
        <v>44659</v>
      </c>
      <c r="D77" s="30">
        <v>113604</v>
      </c>
      <c r="E77" s="126" t="s">
        <v>89</v>
      </c>
      <c r="F77" s="19">
        <v>10</v>
      </c>
      <c r="G77" s="19">
        <v>105.61</v>
      </c>
      <c r="H77" s="14">
        <f t="shared" si="9"/>
        <v>1056.0999999999999</v>
      </c>
      <c r="I77" s="15" t="s">
        <v>51</v>
      </c>
      <c r="J77" s="12">
        <v>115.76900000000001</v>
      </c>
      <c r="K77" s="12">
        <v>96.376000000000005</v>
      </c>
      <c r="L77" s="12">
        <v>20</v>
      </c>
      <c r="M77" s="11">
        <f t="shared" si="13"/>
        <v>2315.38</v>
      </c>
      <c r="N77" s="23">
        <f t="shared" si="11"/>
        <v>0.20122229600730471</v>
      </c>
      <c r="O77" s="11">
        <f t="shared" si="14"/>
        <v>387.86</v>
      </c>
      <c r="P77" s="23">
        <f t="shared" si="12"/>
        <v>8.2496370131923038E-3</v>
      </c>
      <c r="Q77" s="80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6" t="s">
        <v>90</v>
      </c>
      <c r="F78" s="19">
        <v>10</v>
      </c>
      <c r="G78" s="19">
        <v>113.238</v>
      </c>
      <c r="H78" s="14">
        <f t="shared" si="9"/>
        <v>1132.3800000000001</v>
      </c>
      <c r="I78" s="15" t="s">
        <v>51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0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2" t="s">
        <v>92</v>
      </c>
      <c r="F79" s="19">
        <v>10</v>
      </c>
      <c r="G79" s="19">
        <v>109.07</v>
      </c>
      <c r="H79" s="14">
        <f t="shared" si="9"/>
        <v>1090.6999999999998</v>
      </c>
      <c r="I79" s="15" t="s">
        <v>51</v>
      </c>
      <c r="J79" s="12">
        <v>126.95099999999999</v>
      </c>
      <c r="K79" s="12">
        <v>108.59</v>
      </c>
      <c r="L79" s="12">
        <v>10</v>
      </c>
      <c r="M79" s="11">
        <f t="shared" si="13"/>
        <v>1269.51</v>
      </c>
      <c r="N79" s="23">
        <f t="shared" si="11"/>
        <v>0.16908555115572327</v>
      </c>
      <c r="O79" s="11">
        <f t="shared" si="14"/>
        <v>183.6099999999999</v>
      </c>
      <c r="P79" s="23">
        <f t="shared" si="12"/>
        <v>4.5232301758751309E-3</v>
      </c>
      <c r="Q79" s="80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2" t="s">
        <v>91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98.03</v>
      </c>
      <c r="K80" s="12">
        <v>103.34</v>
      </c>
      <c r="L80" s="12">
        <v>70</v>
      </c>
      <c r="M80" s="11">
        <f t="shared" si="13"/>
        <v>6862.1</v>
      </c>
      <c r="N80" s="23">
        <f t="shared" si="11"/>
        <v>-5.1383781691503795E-2</v>
      </c>
      <c r="O80" s="11">
        <f t="shared" si="14"/>
        <v>-371.70000000000016</v>
      </c>
      <c r="P80" s="23">
        <f t="shared" si="12"/>
        <v>2.4449478767298201E-2</v>
      </c>
      <c r="Q80" s="80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3" t="s">
        <v>94</v>
      </c>
      <c r="F81" s="73">
        <v>-10</v>
      </c>
      <c r="G81" s="73">
        <v>133.32300000000001</v>
      </c>
      <c r="H81" s="74">
        <f t="shared" si="9"/>
        <v>-1333.23</v>
      </c>
      <c r="I81" s="72" t="s">
        <v>63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5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2" t="s">
        <v>93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106.196</v>
      </c>
      <c r="K82" s="12">
        <v>102.733</v>
      </c>
      <c r="L82" s="12">
        <v>40</v>
      </c>
      <c r="M82" s="11">
        <f t="shared" si="13"/>
        <v>4247.84</v>
      </c>
      <c r="N82" s="23">
        <f t="shared" si="11"/>
        <v>3.3708740132187262E-2</v>
      </c>
      <c r="O82" s="11">
        <f t="shared" si="14"/>
        <v>138.51999999999975</v>
      </c>
      <c r="P82" s="23">
        <f t="shared" si="12"/>
        <v>1.513494030790574E-2</v>
      </c>
      <c r="Q82" s="80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5" t="s">
        <v>94</v>
      </c>
      <c r="F83" s="42">
        <v>10</v>
      </c>
      <c r="G83" s="42">
        <v>121.771</v>
      </c>
      <c r="H83" s="43">
        <f t="shared" si="9"/>
        <v>1217.71</v>
      </c>
      <c r="I83" s="41" t="s">
        <v>51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1"/>
      <c r="S83" s="45"/>
    </row>
    <row r="84" spans="1:19" x14ac:dyDescent="0.2">
      <c r="A84" s="7"/>
      <c r="B84" s="60">
        <v>83</v>
      </c>
      <c r="C84" s="29">
        <v>44670</v>
      </c>
      <c r="D84" s="30">
        <v>123004</v>
      </c>
      <c r="E84" s="122" t="s">
        <v>96</v>
      </c>
      <c r="F84" s="19">
        <v>10</v>
      </c>
      <c r="G84" s="19">
        <v>106.611</v>
      </c>
      <c r="H84" s="14">
        <f t="shared" si="9"/>
        <v>1066.1100000000001</v>
      </c>
      <c r="I84" s="15" t="s">
        <v>51</v>
      </c>
      <c r="J84" s="12">
        <v>109.23399999999999</v>
      </c>
      <c r="K84" s="12">
        <v>107.426</v>
      </c>
      <c r="L84" s="12">
        <v>20</v>
      </c>
      <c r="M84" s="11">
        <f t="shared" ref="M84:M95" si="15">J84*L84</f>
        <v>2184.6799999999998</v>
      </c>
      <c r="N84" s="23">
        <f t="shared" si="11"/>
        <v>1.6830190084337057E-2</v>
      </c>
      <c r="O84" s="11">
        <f t="shared" si="14"/>
        <v>36.159999999999854</v>
      </c>
      <c r="P84" s="23">
        <f t="shared" si="12"/>
        <v>7.7839564088749832E-3</v>
      </c>
      <c r="Q84" s="80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2" t="s">
        <v>84</v>
      </c>
      <c r="F85" s="19">
        <v>10</v>
      </c>
      <c r="G85" s="19">
        <v>104.5</v>
      </c>
      <c r="H85" s="14">
        <f t="shared" si="9"/>
        <v>1045</v>
      </c>
      <c r="I85" s="15"/>
      <c r="J85" s="12">
        <v>104.044</v>
      </c>
      <c r="K85" s="12">
        <v>104.024</v>
      </c>
      <c r="L85" s="12">
        <v>40</v>
      </c>
      <c r="M85" s="11">
        <f t="shared" si="15"/>
        <v>4161.76</v>
      </c>
      <c r="N85" s="23">
        <f t="shared" si="11"/>
        <v>1.9226332384830443E-4</v>
      </c>
      <c r="O85" s="11">
        <f t="shared" si="14"/>
        <v>0.79999999999984084</v>
      </c>
      <c r="P85" s="23">
        <f t="shared" si="12"/>
        <v>1.4828239570188565E-2</v>
      </c>
      <c r="Q85" s="80"/>
      <c r="S85" s="24"/>
    </row>
    <row r="86" spans="1:19" x14ac:dyDescent="0.2">
      <c r="A86" s="7"/>
      <c r="B86" s="60">
        <v>85</v>
      </c>
      <c r="C86" s="29">
        <v>44670</v>
      </c>
      <c r="D86" s="30"/>
      <c r="E86" s="122" t="s">
        <v>59</v>
      </c>
      <c r="F86" s="19">
        <v>10</v>
      </c>
      <c r="G86" s="19">
        <v>99</v>
      </c>
      <c r="H86" s="14">
        <f t="shared" si="9"/>
        <v>990</v>
      </c>
      <c r="I86" s="15" t="s">
        <v>65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0" t="s">
        <v>74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2" t="s">
        <v>81</v>
      </c>
      <c r="F87" s="19">
        <v>10</v>
      </c>
      <c r="G87" s="19">
        <v>99</v>
      </c>
      <c r="H87" s="14">
        <f t="shared" si="9"/>
        <v>990</v>
      </c>
      <c r="I87" s="15" t="s">
        <v>65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0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2" t="s">
        <v>78</v>
      </c>
      <c r="F88" s="19">
        <v>10</v>
      </c>
      <c r="G88" s="19">
        <v>109.11</v>
      </c>
      <c r="H88" s="14">
        <f t="shared" si="9"/>
        <v>1091.0999999999999</v>
      </c>
      <c r="I88" s="14" t="s">
        <v>51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0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2" t="s">
        <v>67</v>
      </c>
      <c r="F89" s="19">
        <v>10</v>
      </c>
      <c r="G89" s="19">
        <v>116</v>
      </c>
      <c r="H89" s="14">
        <f t="shared" si="9"/>
        <v>1160</v>
      </c>
      <c r="I89" s="15" t="s">
        <v>51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0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2" t="s">
        <v>95</v>
      </c>
      <c r="F90" s="19">
        <v>10</v>
      </c>
      <c r="G90" s="19">
        <v>102.4</v>
      </c>
      <c r="H90" s="14">
        <f t="shared" si="9"/>
        <v>1024</v>
      </c>
      <c r="I90" s="15"/>
      <c r="J90" s="12">
        <v>100.25</v>
      </c>
      <c r="K90" s="12">
        <v>101.515</v>
      </c>
      <c r="L90" s="12">
        <v>50</v>
      </c>
      <c r="M90" s="11">
        <f t="shared" si="15"/>
        <v>5012.5</v>
      </c>
      <c r="N90" s="23">
        <f t="shared" si="11"/>
        <v>-1.2461212628675571E-2</v>
      </c>
      <c r="O90" s="11">
        <f t="shared" si="14"/>
        <v>-63.250000000000028</v>
      </c>
      <c r="P90" s="23">
        <f t="shared" si="12"/>
        <v>1.7859403436423577E-2</v>
      </c>
      <c r="Q90" s="80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2" t="s">
        <v>37</v>
      </c>
      <c r="F91" s="19">
        <v>20</v>
      </c>
      <c r="G91" s="19">
        <v>91</v>
      </c>
      <c r="H91" s="14">
        <f t="shared" si="9"/>
        <v>1820</v>
      </c>
      <c r="I91" s="15" t="s">
        <v>51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0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2" t="s">
        <v>43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51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0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2" t="s">
        <v>43</v>
      </c>
      <c r="F93" s="19">
        <v>-20</v>
      </c>
      <c r="G93" s="19">
        <v>121</v>
      </c>
      <c r="H93" s="14">
        <f t="shared" si="16"/>
        <v>-2420</v>
      </c>
      <c r="I93" s="15" t="s">
        <v>97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0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2" t="s">
        <v>43</v>
      </c>
      <c r="F94" s="19">
        <v>-10</v>
      </c>
      <c r="G94" s="19">
        <v>135.18</v>
      </c>
      <c r="H94" s="14">
        <f t="shared" si="16"/>
        <v>-1351.8000000000002</v>
      </c>
      <c r="I94" s="15" t="s">
        <v>77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0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2" t="s">
        <v>95</v>
      </c>
      <c r="F95" s="19">
        <v>10</v>
      </c>
      <c r="G95" s="19">
        <v>100.791</v>
      </c>
      <c r="H95" s="14">
        <f t="shared" si="16"/>
        <v>1007.91</v>
      </c>
      <c r="I95" s="15" t="s">
        <v>51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0" t="s">
        <v>98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2" t="s">
        <v>69</v>
      </c>
      <c r="F96" s="19">
        <v>10</v>
      </c>
      <c r="G96" s="19">
        <v>101</v>
      </c>
      <c r="H96" s="14">
        <f t="shared" si="16"/>
        <v>1010</v>
      </c>
      <c r="I96" s="15" t="s">
        <v>51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0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2" t="s">
        <v>81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51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0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2" t="s">
        <v>55</v>
      </c>
      <c r="F98" s="19">
        <v>10</v>
      </c>
      <c r="G98" s="19">
        <v>102.36</v>
      </c>
      <c r="H98" s="14">
        <f t="shared" si="16"/>
        <v>1023.6</v>
      </c>
      <c r="I98" s="15" t="s">
        <v>65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0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2" t="s">
        <v>35</v>
      </c>
      <c r="F99" s="19">
        <v>60</v>
      </c>
      <c r="G99" s="19">
        <v>118.3</v>
      </c>
      <c r="H99" s="14">
        <f t="shared" si="16"/>
        <v>7098</v>
      </c>
      <c r="I99" s="15" t="s">
        <v>51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6" t="s">
        <v>99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2" t="s">
        <v>35</v>
      </c>
      <c r="F100" s="19">
        <v>-10</v>
      </c>
      <c r="G100" s="19">
        <v>119.22</v>
      </c>
      <c r="H100" s="14">
        <f t="shared" si="16"/>
        <v>-1192.2</v>
      </c>
      <c r="I100" s="15" t="s">
        <v>97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0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2" t="s">
        <v>43</v>
      </c>
      <c r="F101" s="19">
        <v>10</v>
      </c>
      <c r="G101" s="19">
        <v>115.11</v>
      </c>
      <c r="H101" s="14">
        <f t="shared" si="16"/>
        <v>1151.0999999999999</v>
      </c>
      <c r="I101" s="15" t="s">
        <v>51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0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5" t="s">
        <v>27</v>
      </c>
      <c r="F102" s="19">
        <v>10</v>
      </c>
      <c r="G102" s="19">
        <v>114.755</v>
      </c>
      <c r="H102" s="14">
        <f t="shared" si="16"/>
        <v>1147.55</v>
      </c>
      <c r="I102" s="15" t="s">
        <v>65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0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5" t="s">
        <v>27</v>
      </c>
      <c r="F103" s="19">
        <v>-10</v>
      </c>
      <c r="G103" s="19">
        <v>118.51</v>
      </c>
      <c r="H103" s="14">
        <f t="shared" si="16"/>
        <v>-1185.1000000000001</v>
      </c>
      <c r="I103" s="15" t="s">
        <v>77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0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6" t="s">
        <v>100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77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0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5" t="s">
        <v>60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85.248999999999995</v>
      </c>
      <c r="K105" s="12">
        <v>100.524</v>
      </c>
      <c r="L105" s="12">
        <v>100</v>
      </c>
      <c r="M105" s="11">
        <f t="shared" si="17"/>
        <v>8524.9</v>
      </c>
      <c r="N105" s="23">
        <f t="shared" si="18"/>
        <v>-0.15195376228562338</v>
      </c>
      <c r="O105" s="11">
        <f t="shared" si="14"/>
        <v>-1527.5000000000005</v>
      </c>
      <c r="P105" s="23">
        <f t="shared" si="12"/>
        <v>3.0373990694297723E-2</v>
      </c>
      <c r="Q105" s="80" t="s">
        <v>105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5" t="s">
        <v>85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108.18300000000001</v>
      </c>
      <c r="K106" s="12">
        <v>105.187</v>
      </c>
      <c r="L106" s="12">
        <v>30</v>
      </c>
      <c r="M106" s="11">
        <f t="shared" si="17"/>
        <v>3245.4900000000002</v>
      </c>
      <c r="N106" s="23">
        <f t="shared" si="18"/>
        <v>2.8482607166284896E-2</v>
      </c>
      <c r="O106" s="11">
        <f t="shared" si="14"/>
        <v>89.88000000000028</v>
      </c>
      <c r="P106" s="23">
        <f t="shared" si="12"/>
        <v>1.1563594066609149E-2</v>
      </c>
      <c r="Q106" s="80" t="s">
        <v>105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2" t="s">
        <v>59</v>
      </c>
      <c r="F107" s="19">
        <v>10</v>
      </c>
      <c r="G107" s="19">
        <v>93.54</v>
      </c>
      <c r="H107" s="14">
        <f t="shared" si="16"/>
        <v>935.40000000000009</v>
      </c>
      <c r="I107" s="15" t="s">
        <v>65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0" t="s">
        <v>103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5" t="s">
        <v>27</v>
      </c>
      <c r="F108" s="19">
        <v>10</v>
      </c>
      <c r="G108" s="19">
        <v>116.7</v>
      </c>
      <c r="H108" s="14">
        <f t="shared" si="16"/>
        <v>1167</v>
      </c>
      <c r="I108" s="15" t="s">
        <v>65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0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5" t="s">
        <v>27</v>
      </c>
      <c r="F109" s="19">
        <v>10</v>
      </c>
      <c r="G109" s="19">
        <v>121.313</v>
      </c>
      <c r="H109" s="14">
        <f t="shared" si="16"/>
        <v>1213.1300000000001</v>
      </c>
      <c r="I109" s="15" t="s">
        <v>65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0" t="s">
        <v>101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2" t="s">
        <v>43</v>
      </c>
      <c r="F110" s="19">
        <v>10</v>
      </c>
      <c r="G110" s="19">
        <v>107.35</v>
      </c>
      <c r="H110" s="14">
        <f t="shared" si="16"/>
        <v>1073.5</v>
      </c>
      <c r="I110" s="15" t="s">
        <v>65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0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2" t="s">
        <v>43</v>
      </c>
      <c r="F111" s="19">
        <v>-10</v>
      </c>
      <c r="G111" s="19">
        <v>109.88</v>
      </c>
      <c r="H111" s="14">
        <f t="shared" si="16"/>
        <v>-1098.8</v>
      </c>
      <c r="I111" s="15" t="s">
        <v>77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0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6" t="s">
        <v>82</v>
      </c>
      <c r="F112" s="42">
        <v>-10</v>
      </c>
      <c r="G112" s="42">
        <v>107.75</v>
      </c>
      <c r="H112" s="43">
        <f t="shared" si="16"/>
        <v>-1077.5</v>
      </c>
      <c r="I112" s="41" t="s">
        <v>63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1" t="s">
        <v>102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5" t="s">
        <v>104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96.745999999999995</v>
      </c>
      <c r="K113" s="12">
        <v>102.785</v>
      </c>
      <c r="L113" s="12">
        <v>20</v>
      </c>
      <c r="M113" s="11">
        <f t="shared" si="17"/>
        <v>1934.9199999999998</v>
      </c>
      <c r="N113" s="23">
        <f t="shared" si="18"/>
        <v>-5.8753709198813071E-2</v>
      </c>
      <c r="O113" s="11">
        <f t="shared" si="19"/>
        <v>-120.78000000000003</v>
      </c>
      <c r="P113" s="23">
        <f t="shared" si="12"/>
        <v>6.8940682089186434E-3</v>
      </c>
      <c r="Q113" s="80" t="s">
        <v>105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5" t="s">
        <v>27</v>
      </c>
      <c r="F114" s="19">
        <v>-10</v>
      </c>
      <c r="G114" s="19">
        <v>124.127</v>
      </c>
      <c r="H114" s="14">
        <f t="shared" si="16"/>
        <v>-1241.27</v>
      </c>
      <c r="I114" s="15" t="s">
        <v>77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0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5" t="s">
        <v>27</v>
      </c>
      <c r="F115" s="19">
        <v>-10</v>
      </c>
      <c r="G115" s="19">
        <v>126.35</v>
      </c>
      <c r="H115" s="14">
        <f t="shared" si="16"/>
        <v>-1263.5</v>
      </c>
      <c r="I115" s="15" t="s">
        <v>77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0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5" t="s">
        <v>27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65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0" t="s">
        <v>106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2" t="s">
        <v>43</v>
      </c>
      <c r="F117" s="19">
        <v>10</v>
      </c>
      <c r="G117" s="19">
        <v>107.58</v>
      </c>
      <c r="H117" s="14">
        <f t="shared" si="16"/>
        <v>1075.8</v>
      </c>
      <c r="I117" s="15" t="s">
        <v>65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0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2" t="s">
        <v>43</v>
      </c>
      <c r="F118" s="19">
        <v>30</v>
      </c>
      <c r="G118" s="19">
        <v>107.19</v>
      </c>
      <c r="H118" s="14">
        <f t="shared" si="16"/>
        <v>3215.7</v>
      </c>
      <c r="I118" s="15" t="s">
        <v>65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0" t="s">
        <v>107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2" t="s">
        <v>43</v>
      </c>
      <c r="F119" s="19">
        <v>10</v>
      </c>
      <c r="G119" s="19">
        <v>105.56</v>
      </c>
      <c r="H119" s="14">
        <f t="shared" si="16"/>
        <v>1055.5999999999999</v>
      </c>
      <c r="I119" s="15" t="s">
        <v>65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0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5" t="s">
        <v>27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77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0" t="s">
        <v>108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5" t="s">
        <v>27</v>
      </c>
      <c r="F121" s="19">
        <v>10</v>
      </c>
      <c r="G121" s="19">
        <v>125.5</v>
      </c>
      <c r="H121" s="14">
        <f t="shared" si="16"/>
        <v>1255</v>
      </c>
      <c r="I121" s="15" t="s">
        <v>65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0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5" t="s">
        <v>27</v>
      </c>
      <c r="F122" s="19">
        <v>10</v>
      </c>
      <c r="G122" s="19">
        <v>120.194</v>
      </c>
      <c r="H122" s="14">
        <f t="shared" si="16"/>
        <v>1201.94</v>
      </c>
      <c r="I122" s="15" t="s">
        <v>65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0" t="s">
        <v>109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6" t="s">
        <v>100</v>
      </c>
      <c r="F123" s="42">
        <v>10</v>
      </c>
      <c r="G123" s="42">
        <v>109.872</v>
      </c>
      <c r="H123" s="43">
        <f t="shared" si="16"/>
        <v>1098.72</v>
      </c>
      <c r="I123" s="41" t="s">
        <v>65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1" t="s">
        <v>110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2" t="s">
        <v>43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77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0" t="s">
        <v>113</v>
      </c>
      <c r="S124" s="24"/>
    </row>
    <row r="125" spans="1:19" s="48" customFormat="1" ht="16.5" x14ac:dyDescent="0.35">
      <c r="B125" s="93">
        <v>124</v>
      </c>
      <c r="C125" s="49">
        <v>44694</v>
      </c>
      <c r="D125" s="95">
        <v>113576</v>
      </c>
      <c r="E125" s="124" t="s">
        <v>88</v>
      </c>
      <c r="F125" s="112">
        <v>-10</v>
      </c>
      <c r="G125" s="52">
        <v>113.31</v>
      </c>
      <c r="H125" s="53">
        <f t="shared" si="20"/>
        <v>-1133.0999999999999</v>
      </c>
      <c r="I125" s="51" t="s">
        <v>63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3" t="s">
        <v>114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6" t="s">
        <v>111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63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1"/>
      <c r="S126" s="45"/>
    </row>
    <row r="127" spans="1:19" x14ac:dyDescent="0.2">
      <c r="A127" s="7"/>
      <c r="B127" s="60">
        <v>126</v>
      </c>
      <c r="C127" s="29">
        <v>44697</v>
      </c>
      <c r="D127" s="30">
        <v>128026</v>
      </c>
      <c r="E127" s="122" t="s">
        <v>112</v>
      </c>
      <c r="F127" s="19">
        <v>10</v>
      </c>
      <c r="G127" s="19">
        <v>107.10299999999999</v>
      </c>
      <c r="H127" s="14">
        <f t="shared" si="20"/>
        <v>1071.03</v>
      </c>
      <c r="I127" s="15"/>
      <c r="J127" s="12">
        <v>115</v>
      </c>
      <c r="K127" s="12">
        <v>108.29900000000001</v>
      </c>
      <c r="L127" s="12">
        <v>20</v>
      </c>
      <c r="M127" s="11">
        <f t="shared" si="17"/>
        <v>2300</v>
      </c>
      <c r="N127" s="23">
        <f t="shared" si="18"/>
        <v>6.1874994228940182E-2</v>
      </c>
      <c r="O127" s="11">
        <f t="shared" si="19"/>
        <v>134.01999999999987</v>
      </c>
      <c r="P127" s="23">
        <f t="shared" si="12"/>
        <v>8.1948384845434864E-3</v>
      </c>
      <c r="Q127" s="80" t="s">
        <v>105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5" t="s">
        <v>91</v>
      </c>
      <c r="F128" s="19">
        <v>10</v>
      </c>
      <c r="G128" s="19">
        <v>105.26900000000001</v>
      </c>
      <c r="H128" s="14">
        <f t="shared" si="20"/>
        <v>1052.69</v>
      </c>
      <c r="I128" s="15" t="s">
        <v>65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0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5" t="s">
        <v>100</v>
      </c>
      <c r="F129" s="87">
        <v>-10</v>
      </c>
      <c r="G129" s="42">
        <v>110.08799999999999</v>
      </c>
      <c r="H129" s="43">
        <f t="shared" si="20"/>
        <v>-1100.8799999999999</v>
      </c>
      <c r="I129" s="41" t="s">
        <v>63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1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2" t="s">
        <v>43</v>
      </c>
      <c r="F130" s="19">
        <v>10</v>
      </c>
      <c r="G130" s="19">
        <v>108.89</v>
      </c>
      <c r="H130" s="14">
        <f t="shared" si="20"/>
        <v>1088.9000000000001</v>
      </c>
      <c r="I130" s="15" t="s">
        <v>65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8" si="21">(J130-K130)*L130</f>
        <v>0</v>
      </c>
      <c r="P130" s="23">
        <f t="shared" si="12"/>
        <v>0</v>
      </c>
      <c r="Q130" s="80"/>
      <c r="S130" s="24"/>
    </row>
    <row r="131" spans="1:19" x14ac:dyDescent="0.2">
      <c r="A131" s="7"/>
      <c r="B131" s="89">
        <v>130</v>
      </c>
      <c r="C131" s="29">
        <v>44704</v>
      </c>
      <c r="D131" s="30">
        <v>128100</v>
      </c>
      <c r="E131" s="122" t="s">
        <v>37</v>
      </c>
      <c r="F131" s="19">
        <v>10</v>
      </c>
      <c r="G131" s="19">
        <v>99.944000000000003</v>
      </c>
      <c r="H131" s="14">
        <f t="shared" si="20"/>
        <v>999.44</v>
      </c>
      <c r="I131" s="15" t="s">
        <v>65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M131/$M$573</f>
        <v>0</v>
      </c>
      <c r="Q131" s="80"/>
      <c r="S131" s="24"/>
    </row>
    <row r="132" spans="1:19" x14ac:dyDescent="0.2">
      <c r="A132" s="7"/>
      <c r="B132" s="89">
        <v>131</v>
      </c>
      <c r="C132" s="29">
        <v>44704</v>
      </c>
      <c r="D132" s="30">
        <v>113595</v>
      </c>
      <c r="E132" s="122" t="s">
        <v>43</v>
      </c>
      <c r="F132" s="19">
        <v>-10</v>
      </c>
      <c r="G132" s="19">
        <v>121</v>
      </c>
      <c r="H132" s="14">
        <f t="shared" si="20"/>
        <v>-1210</v>
      </c>
      <c r="I132" s="15" t="s">
        <v>77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0"/>
      <c r="S132" s="24"/>
    </row>
    <row r="133" spans="1:19" x14ac:dyDescent="0.2">
      <c r="A133" s="7"/>
      <c r="B133" s="89">
        <v>132</v>
      </c>
      <c r="C133" s="29">
        <v>44704</v>
      </c>
      <c r="D133" s="30">
        <v>123126</v>
      </c>
      <c r="E133" s="115" t="s">
        <v>117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111.199</v>
      </c>
      <c r="K133" s="12">
        <v>111.721</v>
      </c>
      <c r="L133" s="12">
        <v>10</v>
      </c>
      <c r="M133" s="11">
        <f t="shared" si="17"/>
        <v>1111.99</v>
      </c>
      <c r="N133" s="23">
        <f t="shared" si="23"/>
        <v>-4.6723534519025568E-3</v>
      </c>
      <c r="O133" s="11">
        <f t="shared" si="21"/>
        <v>-5.2200000000000557</v>
      </c>
      <c r="P133" s="23">
        <f t="shared" si="22"/>
        <v>3.9619906288815262E-3</v>
      </c>
      <c r="Q133" s="80" t="s">
        <v>105</v>
      </c>
      <c r="S133" s="24"/>
    </row>
    <row r="134" spans="1:19" x14ac:dyDescent="0.2">
      <c r="A134" s="7"/>
      <c r="B134" s="89">
        <v>133</v>
      </c>
      <c r="C134" s="29">
        <v>44705</v>
      </c>
      <c r="D134" s="30">
        <v>113578</v>
      </c>
      <c r="E134" s="115" t="s">
        <v>55</v>
      </c>
      <c r="F134" s="19">
        <v>10</v>
      </c>
      <c r="G134" s="19">
        <v>103.9</v>
      </c>
      <c r="H134" s="14">
        <f t="shared" si="20"/>
        <v>1039</v>
      </c>
      <c r="I134" s="15" t="s">
        <v>51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0"/>
      <c r="S134" s="24"/>
    </row>
    <row r="135" spans="1:19" x14ac:dyDescent="0.2">
      <c r="A135" s="7"/>
      <c r="B135" s="89">
        <v>134</v>
      </c>
      <c r="C135" s="29">
        <v>44705</v>
      </c>
      <c r="D135" s="30">
        <v>113608</v>
      </c>
      <c r="E135" s="115" t="s">
        <v>118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109.592</v>
      </c>
      <c r="K135" s="12">
        <v>107.63</v>
      </c>
      <c r="L135" s="12">
        <v>10</v>
      </c>
      <c r="M135" s="11">
        <f t="shared" si="17"/>
        <v>1095.92</v>
      </c>
      <c r="N135" s="23">
        <f t="shared" si="23"/>
        <v>1.8229118275573757E-2</v>
      </c>
      <c r="O135" s="11">
        <f t="shared" si="21"/>
        <v>19.620000000000033</v>
      </c>
      <c r="P135" s="23">
        <f t="shared" si="22"/>
        <v>3.904733648687347E-3</v>
      </c>
      <c r="Q135" s="80" t="s">
        <v>119</v>
      </c>
      <c r="S135" s="24"/>
    </row>
    <row r="136" spans="1:19" x14ac:dyDescent="0.2">
      <c r="A136" s="7"/>
      <c r="B136" s="89">
        <v>135</v>
      </c>
      <c r="C136" s="29">
        <v>44706</v>
      </c>
      <c r="D136" s="30">
        <v>128105</v>
      </c>
      <c r="E136" s="115" t="s">
        <v>84</v>
      </c>
      <c r="F136" s="19">
        <v>10</v>
      </c>
      <c r="G136" s="19">
        <v>102.806</v>
      </c>
      <c r="H136" s="14">
        <f t="shared" si="20"/>
        <v>1028.06</v>
      </c>
      <c r="I136" s="15" t="s">
        <v>51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0"/>
      <c r="S136" s="24"/>
    </row>
    <row r="137" spans="1:19" x14ac:dyDescent="0.2">
      <c r="A137" s="7"/>
      <c r="B137" s="89">
        <v>136</v>
      </c>
      <c r="C137" s="29">
        <v>44707</v>
      </c>
      <c r="D137" s="30">
        <v>110072</v>
      </c>
      <c r="E137" s="122" t="s">
        <v>59</v>
      </c>
      <c r="F137" s="19">
        <v>10</v>
      </c>
      <c r="G137" s="19">
        <v>101.37</v>
      </c>
      <c r="H137" s="14">
        <f t="shared" si="20"/>
        <v>1013.7</v>
      </c>
      <c r="I137" s="15" t="s">
        <v>51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0" t="s">
        <v>124</v>
      </c>
      <c r="S137" s="24"/>
    </row>
    <row r="138" spans="1:19" x14ac:dyDescent="0.2">
      <c r="A138" s="7"/>
      <c r="B138" s="88">
        <v>137</v>
      </c>
      <c r="C138" s="29">
        <v>44713</v>
      </c>
      <c r="D138" s="30">
        <v>128085</v>
      </c>
      <c r="E138" s="115" t="s">
        <v>120</v>
      </c>
      <c r="F138" s="19">
        <v>10</v>
      </c>
      <c r="G138" s="19">
        <v>115.12</v>
      </c>
      <c r="H138" s="14">
        <f t="shared" si="20"/>
        <v>1151.2</v>
      </c>
      <c r="I138" s="15"/>
      <c r="J138" s="12">
        <v>92.17</v>
      </c>
      <c r="K138" s="12">
        <v>104.178</v>
      </c>
      <c r="L138" s="12">
        <v>50</v>
      </c>
      <c r="M138" s="11">
        <f t="shared" si="17"/>
        <v>4608.5</v>
      </c>
      <c r="N138" s="23">
        <f t="shared" si="23"/>
        <v>-0.11526425924859371</v>
      </c>
      <c r="O138" s="11">
        <f t="shared" si="21"/>
        <v>-600.39999999999975</v>
      </c>
      <c r="P138" s="23">
        <f t="shared" si="22"/>
        <v>1.641996224174724E-2</v>
      </c>
      <c r="Q138" s="80" t="s">
        <v>105</v>
      </c>
      <c r="S138" s="24"/>
    </row>
    <row r="139" spans="1:19" x14ac:dyDescent="0.2">
      <c r="A139" s="7"/>
      <c r="B139" s="88">
        <v>138</v>
      </c>
      <c r="C139" s="49">
        <v>44714</v>
      </c>
      <c r="D139" s="50">
        <v>113527</v>
      </c>
      <c r="E139" s="114" t="s">
        <v>121</v>
      </c>
      <c r="F139" s="52">
        <v>10</v>
      </c>
      <c r="G139" s="52">
        <v>119.23</v>
      </c>
      <c r="H139" s="53">
        <f t="shared" si="20"/>
        <v>1192.3</v>
      </c>
      <c r="I139" s="51"/>
      <c r="J139" s="51">
        <v>0</v>
      </c>
      <c r="K139" s="51">
        <v>0</v>
      </c>
      <c r="L139" s="51">
        <v>0</v>
      </c>
      <c r="M139" s="53">
        <f t="shared" si="17"/>
        <v>0</v>
      </c>
      <c r="N139" s="54" t="e">
        <f t="shared" si="23"/>
        <v>#DIV/0!</v>
      </c>
      <c r="O139" s="53">
        <v>140.4</v>
      </c>
      <c r="P139" s="54">
        <f t="shared" si="22"/>
        <v>0</v>
      </c>
      <c r="Q139" s="83" t="s">
        <v>105</v>
      </c>
      <c r="S139" s="24"/>
    </row>
    <row r="140" spans="1:19" s="48" customFormat="1" x14ac:dyDescent="0.2">
      <c r="B140" s="93">
        <v>139</v>
      </c>
      <c r="C140" s="49">
        <v>44714</v>
      </c>
      <c r="D140" s="50">
        <v>128072</v>
      </c>
      <c r="E140" s="114" t="s">
        <v>122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/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3" t="s">
        <v>123</v>
      </c>
      <c r="S140" s="55"/>
    </row>
    <row r="141" spans="1:19" x14ac:dyDescent="0.2">
      <c r="A141" s="7"/>
      <c r="B141" s="91">
        <v>140</v>
      </c>
      <c r="C141" s="29">
        <v>44718</v>
      </c>
      <c r="D141" s="30">
        <v>128125</v>
      </c>
      <c r="E141" s="126" t="s">
        <v>125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111.02800000000001</v>
      </c>
      <c r="K141" s="12">
        <v>107.151</v>
      </c>
      <c r="L141" s="12">
        <v>10</v>
      </c>
      <c r="M141" s="11">
        <f t="shared" ref="M141:M172" si="24">J141*L141</f>
        <v>1110.28</v>
      </c>
      <c r="N141" s="23">
        <f t="shared" si="23"/>
        <v>3.6182583456990693E-2</v>
      </c>
      <c r="O141" s="11">
        <f>(J141-K141)*L141</f>
        <v>38.770000000000095</v>
      </c>
      <c r="P141" s="23">
        <f t="shared" si="22"/>
        <v>3.9558979446169314E-3</v>
      </c>
      <c r="Q141" s="80" t="s">
        <v>105</v>
      </c>
      <c r="S141" s="24"/>
    </row>
    <row r="142" spans="1:19" x14ac:dyDescent="0.2">
      <c r="A142" s="7"/>
      <c r="B142" s="91">
        <v>141</v>
      </c>
      <c r="C142" s="29">
        <v>44719</v>
      </c>
      <c r="D142" s="30">
        <v>123010</v>
      </c>
      <c r="E142" s="115" t="s">
        <v>126</v>
      </c>
      <c r="F142" s="19">
        <v>10</v>
      </c>
      <c r="G142" s="19">
        <v>110.801</v>
      </c>
      <c r="H142" s="14">
        <f t="shared" si="20"/>
        <v>1108.01</v>
      </c>
      <c r="I142" s="15"/>
      <c r="J142" s="12">
        <v>111.194</v>
      </c>
      <c r="K142" s="12">
        <v>109.321</v>
      </c>
      <c r="L142" s="12">
        <v>10</v>
      </c>
      <c r="M142" s="11">
        <f t="shared" si="24"/>
        <v>1111.94</v>
      </c>
      <c r="N142" s="23">
        <f t="shared" si="23"/>
        <v>1.713303025036365E-2</v>
      </c>
      <c r="O142" s="11">
        <f>(J142-K142)*L142</f>
        <v>18.730000000000047</v>
      </c>
      <c r="P142" s="23">
        <f t="shared" si="22"/>
        <v>3.961812480218819E-3</v>
      </c>
      <c r="Q142" s="80" t="s">
        <v>105</v>
      </c>
      <c r="S142" s="24"/>
    </row>
    <row r="143" spans="1:19" s="38" customFormat="1" x14ac:dyDescent="0.2">
      <c r="B143" s="91">
        <v>142</v>
      </c>
      <c r="C143" s="39">
        <v>44719</v>
      </c>
      <c r="D143" s="40">
        <v>127039</v>
      </c>
      <c r="E143" s="116" t="s">
        <v>94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63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1"/>
      <c r="S143" s="45"/>
    </row>
    <row r="144" spans="1:19" x14ac:dyDescent="0.2">
      <c r="A144" s="7"/>
      <c r="B144" s="91">
        <v>143</v>
      </c>
      <c r="C144" s="29">
        <v>44719</v>
      </c>
      <c r="D144" s="30">
        <v>113595</v>
      </c>
      <c r="E144" s="115" t="s">
        <v>43</v>
      </c>
      <c r="F144" s="19">
        <v>10</v>
      </c>
      <c r="G144" s="19">
        <v>107.87</v>
      </c>
      <c r="H144" s="14">
        <f t="shared" si="20"/>
        <v>1078.7</v>
      </c>
      <c r="I144" s="15" t="s">
        <v>65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0"/>
      <c r="S144" s="24"/>
    </row>
    <row r="145" spans="1:19" x14ac:dyDescent="0.2">
      <c r="A145" s="7"/>
      <c r="B145" s="91">
        <v>144</v>
      </c>
      <c r="C145" s="29">
        <v>44720</v>
      </c>
      <c r="D145" s="30">
        <v>113017</v>
      </c>
      <c r="E145" s="115" t="s">
        <v>78</v>
      </c>
      <c r="F145" s="19">
        <v>10</v>
      </c>
      <c r="G145" s="19">
        <v>114.7</v>
      </c>
      <c r="H145" s="14">
        <f t="shared" si="20"/>
        <v>1147</v>
      </c>
      <c r="I145" s="15" t="s">
        <v>51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0"/>
      <c r="S145" s="24"/>
    </row>
    <row r="146" spans="1:19" x14ac:dyDescent="0.2">
      <c r="A146" s="7"/>
      <c r="B146" s="91">
        <v>145</v>
      </c>
      <c r="C146" s="29">
        <v>44721</v>
      </c>
      <c r="D146" s="30">
        <v>110068</v>
      </c>
      <c r="E146" s="126" t="s">
        <v>69</v>
      </c>
      <c r="F146" s="19">
        <v>-10</v>
      </c>
      <c r="G146" s="19">
        <v>136.4</v>
      </c>
      <c r="H146" s="14">
        <f t="shared" si="20"/>
        <v>-1364</v>
      </c>
      <c r="I146" s="15" t="s">
        <v>97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0"/>
      <c r="S146" s="24"/>
    </row>
    <row r="147" spans="1:19" x14ac:dyDescent="0.2">
      <c r="A147" s="7"/>
      <c r="B147" s="91">
        <v>146</v>
      </c>
      <c r="C147" s="29">
        <v>44721</v>
      </c>
      <c r="D147" s="25">
        <v>128114</v>
      </c>
      <c r="E147" s="115" t="s">
        <v>72</v>
      </c>
      <c r="F147" s="19">
        <v>10</v>
      </c>
      <c r="G147" s="19">
        <v>107.437</v>
      </c>
      <c r="H147" s="14">
        <f t="shared" si="20"/>
        <v>1074.3699999999999</v>
      </c>
      <c r="I147" s="15" t="s">
        <v>51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0" t="s">
        <v>127</v>
      </c>
      <c r="S147" s="24"/>
    </row>
    <row r="148" spans="1:19" x14ac:dyDescent="0.2">
      <c r="A148" s="7"/>
      <c r="B148" s="96">
        <v>147</v>
      </c>
      <c r="C148" s="29">
        <v>44725</v>
      </c>
      <c r="D148" s="30">
        <v>127044</v>
      </c>
      <c r="E148" s="115" t="s">
        <v>128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108.02</v>
      </c>
      <c r="K148" s="12">
        <v>106.078</v>
      </c>
      <c r="L148" s="12">
        <v>10</v>
      </c>
      <c r="M148" s="11">
        <f t="shared" si="24"/>
        <v>1080.2</v>
      </c>
      <c r="N148" s="23">
        <f t="shared" si="23"/>
        <v>1.8307283319821198E-2</v>
      </c>
      <c r="O148" s="11">
        <f t="shared" si="25"/>
        <v>19.419999999999931</v>
      </c>
      <c r="P148" s="23">
        <f t="shared" si="22"/>
        <v>3.848723709132119E-3</v>
      </c>
      <c r="Q148" s="80" t="s">
        <v>105</v>
      </c>
      <c r="S148" s="24"/>
    </row>
    <row r="149" spans="1:19" x14ac:dyDescent="0.2">
      <c r="A149" s="7"/>
      <c r="B149" s="96">
        <v>148</v>
      </c>
      <c r="C149" s="29">
        <v>44726</v>
      </c>
      <c r="D149" s="30">
        <v>110062</v>
      </c>
      <c r="E149" s="121" t="s">
        <v>129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124.761</v>
      </c>
      <c r="K149" s="77">
        <v>106.556</v>
      </c>
      <c r="L149" s="12">
        <v>30</v>
      </c>
      <c r="M149" s="11">
        <f t="shared" si="24"/>
        <v>3742.83</v>
      </c>
      <c r="N149" s="23">
        <f t="shared" si="23"/>
        <v>0.17084913097338489</v>
      </c>
      <c r="O149" s="11">
        <f t="shared" si="25"/>
        <v>546.15</v>
      </c>
      <c r="P149" s="23">
        <f t="shared" si="22"/>
        <v>1.3335603184827781E-2</v>
      </c>
      <c r="Q149" s="80" t="s">
        <v>105</v>
      </c>
      <c r="S149" s="21"/>
    </row>
    <row r="150" spans="1:19" s="48" customFormat="1" x14ac:dyDescent="0.2">
      <c r="A150" s="92"/>
      <c r="B150" s="96">
        <v>149</v>
      </c>
      <c r="C150" s="49">
        <v>44726</v>
      </c>
      <c r="D150" s="50">
        <v>110068</v>
      </c>
      <c r="E150" s="114" t="s">
        <v>69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52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3"/>
      <c r="S150" s="55"/>
    </row>
    <row r="151" spans="1:19" s="48" customFormat="1" x14ac:dyDescent="0.2">
      <c r="B151" s="96">
        <v>150</v>
      </c>
      <c r="C151" s="49">
        <v>44727</v>
      </c>
      <c r="D151" s="50">
        <v>128116</v>
      </c>
      <c r="E151" s="124" t="s">
        <v>75</v>
      </c>
      <c r="F151" s="52">
        <v>-10</v>
      </c>
      <c r="G151" s="52">
        <v>137</v>
      </c>
      <c r="H151" s="53">
        <f t="shared" si="20"/>
        <v>-1370</v>
      </c>
      <c r="I151" s="51" t="s">
        <v>63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3" t="s">
        <v>130</v>
      </c>
    </row>
    <row r="152" spans="1:19" ht="14.25" customHeight="1" x14ac:dyDescent="0.2">
      <c r="A152" s="7"/>
      <c r="B152" s="96">
        <v>151</v>
      </c>
      <c r="C152" s="29">
        <v>44728</v>
      </c>
      <c r="D152" s="30">
        <v>128116</v>
      </c>
      <c r="E152" s="115" t="s">
        <v>75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104.96899999999999</v>
      </c>
      <c r="K152" s="12">
        <v>110.26300000000001</v>
      </c>
      <c r="L152" s="12">
        <v>30</v>
      </c>
      <c r="M152" s="11">
        <f t="shared" si="24"/>
        <v>3149.0699999999997</v>
      </c>
      <c r="N152" s="23">
        <f t="shared" si="23"/>
        <v>-4.8012479254146999E-2</v>
      </c>
      <c r="O152" s="11">
        <f t="shared" ref="O152:O163" si="26">(J152-K152)*L152</f>
        <v>-158.82000000000033</v>
      </c>
      <c r="P152" s="23">
        <f t="shared" si="22"/>
        <v>1.1220052185444066E-2</v>
      </c>
      <c r="Q152" s="80" t="s">
        <v>131</v>
      </c>
      <c r="S152" s="24"/>
    </row>
    <row r="153" spans="1:19" s="38" customFormat="1" x14ac:dyDescent="0.2">
      <c r="B153" s="96">
        <v>152</v>
      </c>
      <c r="C153" s="39">
        <v>44729</v>
      </c>
      <c r="D153" s="40">
        <v>113561</v>
      </c>
      <c r="E153" s="116" t="s">
        <v>86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63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1"/>
      <c r="S153" s="45"/>
    </row>
    <row r="154" spans="1:19" x14ac:dyDescent="0.2">
      <c r="A154" s="7"/>
      <c r="B154" s="96">
        <v>153</v>
      </c>
      <c r="C154" s="29">
        <v>44729</v>
      </c>
      <c r="D154" s="30">
        <v>128108</v>
      </c>
      <c r="E154" s="115" t="s">
        <v>95</v>
      </c>
      <c r="F154" s="19">
        <v>10</v>
      </c>
      <c r="G154" s="19">
        <v>101.351</v>
      </c>
      <c r="H154" s="14">
        <f t="shared" si="20"/>
        <v>1013.51</v>
      </c>
      <c r="I154" s="15" t="s">
        <v>65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0"/>
      <c r="S154" s="24"/>
    </row>
    <row r="155" spans="1:19" x14ac:dyDescent="0.2">
      <c r="A155" s="7"/>
      <c r="B155" s="96">
        <v>154</v>
      </c>
      <c r="C155" s="29">
        <v>44729</v>
      </c>
      <c r="D155" s="30">
        <v>127047</v>
      </c>
      <c r="E155" s="115" t="s">
        <v>60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65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0"/>
      <c r="S155" s="24"/>
    </row>
    <row r="156" spans="1:19" x14ac:dyDescent="0.2">
      <c r="A156" s="7"/>
      <c r="B156" s="96">
        <v>155</v>
      </c>
      <c r="C156" s="29">
        <v>44729</v>
      </c>
      <c r="D156" s="25">
        <v>128105</v>
      </c>
      <c r="E156" s="115" t="s">
        <v>84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65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0" t="s">
        <v>132</v>
      </c>
      <c r="S156" s="24"/>
    </row>
    <row r="157" spans="1:19" x14ac:dyDescent="0.2">
      <c r="A157" s="7"/>
      <c r="B157" s="100">
        <v>156</v>
      </c>
      <c r="C157" s="29">
        <v>44732</v>
      </c>
      <c r="D157" s="25">
        <v>113639</v>
      </c>
      <c r="E157" s="115" t="s">
        <v>134</v>
      </c>
      <c r="F157" s="19">
        <v>10</v>
      </c>
      <c r="G157" s="19">
        <v>109.07</v>
      </c>
      <c r="H157" s="14">
        <f t="shared" si="27"/>
        <v>1090.6999999999998</v>
      </c>
      <c r="I157" s="15" t="s">
        <v>65</v>
      </c>
      <c r="J157" s="12">
        <v>126.505</v>
      </c>
      <c r="K157" s="12">
        <v>109.09</v>
      </c>
      <c r="L157" s="12">
        <v>10</v>
      </c>
      <c r="M157" s="11">
        <f t="shared" si="24"/>
        <v>1265.05</v>
      </c>
      <c r="N157" s="23">
        <f t="shared" si="23"/>
        <v>0.15963883032358595</v>
      </c>
      <c r="O157" s="11">
        <f t="shared" si="26"/>
        <v>174.14999999999992</v>
      </c>
      <c r="P157" s="23">
        <f t="shared" si="22"/>
        <v>4.5073393151616251E-3</v>
      </c>
      <c r="Q157" s="80" t="s">
        <v>135</v>
      </c>
      <c r="S157" s="24"/>
    </row>
    <row r="158" spans="1:19" x14ac:dyDescent="0.2">
      <c r="A158" s="7"/>
      <c r="B158" s="100">
        <v>157</v>
      </c>
      <c r="C158" s="29">
        <v>44732</v>
      </c>
      <c r="D158" s="30">
        <v>128114</v>
      </c>
      <c r="E158" s="115" t="s">
        <v>72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0" t="s">
        <v>136</v>
      </c>
      <c r="S158" s="24"/>
    </row>
    <row r="159" spans="1:19" x14ac:dyDescent="0.2">
      <c r="A159" s="7"/>
      <c r="B159" s="100">
        <v>158</v>
      </c>
      <c r="C159" s="29">
        <v>44732</v>
      </c>
      <c r="D159" s="25">
        <v>123101</v>
      </c>
      <c r="E159" s="115" t="s">
        <v>137</v>
      </c>
      <c r="F159" s="19">
        <v>10</v>
      </c>
      <c r="G159" s="19">
        <v>107.624</v>
      </c>
      <c r="H159" s="14">
        <f t="shared" si="27"/>
        <v>1076.24</v>
      </c>
      <c r="I159" s="15" t="s">
        <v>65</v>
      </c>
      <c r="J159" s="12">
        <v>119.301</v>
      </c>
      <c r="K159" s="12">
        <v>107.64400000000001</v>
      </c>
      <c r="L159" s="12">
        <v>10</v>
      </c>
      <c r="M159" s="11">
        <f t="shared" si="24"/>
        <v>1193.01</v>
      </c>
      <c r="N159" s="23">
        <f t="shared" si="23"/>
        <v>0.10829214819218903</v>
      </c>
      <c r="O159" s="11">
        <f t="shared" si="26"/>
        <v>116.56999999999996</v>
      </c>
      <c r="P159" s="23">
        <f t="shared" si="22"/>
        <v>4.250662721932706E-3</v>
      </c>
      <c r="Q159" s="80"/>
      <c r="S159" s="24"/>
    </row>
    <row r="160" spans="1:19" x14ac:dyDescent="0.2">
      <c r="A160" s="7"/>
      <c r="B160" s="100">
        <v>159</v>
      </c>
      <c r="C160" s="29">
        <v>44732</v>
      </c>
      <c r="D160" s="25">
        <v>113595</v>
      </c>
      <c r="E160" s="115" t="s">
        <v>43</v>
      </c>
      <c r="F160" s="19">
        <v>10</v>
      </c>
      <c r="G160" s="19">
        <v>107.35</v>
      </c>
      <c r="H160" s="14">
        <f t="shared" si="27"/>
        <v>1073.5</v>
      </c>
      <c r="I160" s="15" t="s">
        <v>65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0"/>
      <c r="S160" s="24"/>
    </row>
    <row r="161" spans="1:19" x14ac:dyDescent="0.2">
      <c r="A161" s="7"/>
      <c r="B161" s="100">
        <v>160</v>
      </c>
      <c r="C161" s="29">
        <v>44732</v>
      </c>
      <c r="D161" s="30">
        <v>113604</v>
      </c>
      <c r="E161" s="115" t="s">
        <v>89</v>
      </c>
      <c r="F161" s="19">
        <v>10</v>
      </c>
      <c r="G161" s="19">
        <v>104.44</v>
      </c>
      <c r="H161" s="14">
        <f t="shared" si="27"/>
        <v>1044.4000000000001</v>
      </c>
      <c r="I161" s="15" t="s">
        <v>65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0"/>
      <c r="S161" s="24"/>
    </row>
    <row r="162" spans="1:19" x14ac:dyDescent="0.2">
      <c r="A162" s="7"/>
      <c r="B162" s="100">
        <v>161</v>
      </c>
      <c r="C162" s="29">
        <v>44733</v>
      </c>
      <c r="D162" s="30">
        <v>128114</v>
      </c>
      <c r="E162" s="115" t="s">
        <v>72</v>
      </c>
      <c r="F162" s="19">
        <v>30</v>
      </c>
      <c r="G162" s="19">
        <v>120</v>
      </c>
      <c r="H162" s="14">
        <f t="shared" si="27"/>
        <v>3600</v>
      </c>
      <c r="I162" s="15" t="s">
        <v>65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0"/>
      <c r="S162" s="24"/>
    </row>
    <row r="163" spans="1:19" x14ac:dyDescent="0.2">
      <c r="A163" s="7"/>
      <c r="B163" s="100">
        <v>162</v>
      </c>
      <c r="C163" s="29">
        <v>44733</v>
      </c>
      <c r="D163" s="30">
        <v>113046</v>
      </c>
      <c r="E163" s="115" t="s">
        <v>138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105.322</v>
      </c>
      <c r="K163" s="12">
        <v>107.374</v>
      </c>
      <c r="L163" s="12">
        <v>30</v>
      </c>
      <c r="M163" s="11">
        <f t="shared" si="24"/>
        <v>3159.66</v>
      </c>
      <c r="N163" s="23">
        <f t="shared" si="23"/>
        <v>-1.911077169519616E-2</v>
      </c>
      <c r="O163" s="11">
        <f t="shared" si="26"/>
        <v>-61.559999999999775</v>
      </c>
      <c r="P163" s="23">
        <f t="shared" si="22"/>
        <v>1.1257784072205509E-2</v>
      </c>
      <c r="Q163" s="80" t="s">
        <v>105</v>
      </c>
      <c r="S163" s="24"/>
    </row>
    <row r="164" spans="1:19" s="48" customFormat="1" x14ac:dyDescent="0.2">
      <c r="B164" s="100">
        <v>163</v>
      </c>
      <c r="C164" s="49">
        <v>44735</v>
      </c>
      <c r="D164" s="50">
        <v>128117</v>
      </c>
      <c r="E164" s="114" t="s">
        <v>19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52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3"/>
      <c r="S164" s="55"/>
    </row>
    <row r="165" spans="1:19" x14ac:dyDescent="0.2">
      <c r="A165" s="7"/>
      <c r="B165" s="100">
        <v>164</v>
      </c>
      <c r="C165" s="29">
        <v>44735</v>
      </c>
      <c r="D165" s="30">
        <v>127047</v>
      </c>
      <c r="E165" s="115" t="s">
        <v>60</v>
      </c>
      <c r="F165" s="19">
        <v>10</v>
      </c>
      <c r="G165" s="19">
        <v>103.1</v>
      </c>
      <c r="H165" s="14">
        <f t="shared" si="27"/>
        <v>1031</v>
      </c>
      <c r="I165" s="15" t="s">
        <v>65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0"/>
      <c r="S165" s="24"/>
    </row>
    <row r="166" spans="1:19" x14ac:dyDescent="0.2">
      <c r="A166" s="7"/>
      <c r="B166" s="100">
        <v>165</v>
      </c>
      <c r="C166" s="29">
        <v>44736</v>
      </c>
      <c r="D166" s="30">
        <v>110072</v>
      </c>
      <c r="E166" s="115" t="s">
        <v>59</v>
      </c>
      <c r="F166" s="19">
        <v>10</v>
      </c>
      <c r="G166" s="19">
        <v>99.09</v>
      </c>
      <c r="H166" s="14">
        <f t="shared" si="27"/>
        <v>990.90000000000009</v>
      </c>
      <c r="I166" s="15" t="s">
        <v>51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0"/>
      <c r="S166" s="24"/>
    </row>
    <row r="167" spans="1:19" x14ac:dyDescent="0.2">
      <c r="A167" s="7"/>
      <c r="B167" s="100">
        <v>166</v>
      </c>
      <c r="C167" s="29">
        <v>44736</v>
      </c>
      <c r="D167" s="30">
        <v>128076</v>
      </c>
      <c r="E167" s="115" t="s">
        <v>67</v>
      </c>
      <c r="F167" s="19">
        <v>-20</v>
      </c>
      <c r="G167" s="19">
        <v>133</v>
      </c>
      <c r="H167" s="14">
        <f t="shared" si="27"/>
        <v>-2660</v>
      </c>
      <c r="I167" s="15" t="s">
        <v>97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0" t="s">
        <v>139</v>
      </c>
      <c r="S167" s="24"/>
    </row>
    <row r="168" spans="1:19" x14ac:dyDescent="0.2">
      <c r="A168" s="7"/>
      <c r="B168" s="101">
        <v>167</v>
      </c>
      <c r="C168" s="29">
        <v>44742</v>
      </c>
      <c r="D168" s="30">
        <v>113589</v>
      </c>
      <c r="E168" s="115" t="s">
        <v>38</v>
      </c>
      <c r="F168" s="19">
        <v>10</v>
      </c>
      <c r="G168" s="19">
        <v>98.63</v>
      </c>
      <c r="H168" s="14">
        <f t="shared" si="27"/>
        <v>986.3</v>
      </c>
      <c r="I168" s="15" t="s">
        <v>51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0" t="s">
        <v>140</v>
      </c>
      <c r="S168" s="24"/>
    </row>
    <row r="169" spans="1:19" x14ac:dyDescent="0.2">
      <c r="A169" s="7"/>
      <c r="B169" s="102">
        <v>168</v>
      </c>
      <c r="C169" s="29">
        <v>44746</v>
      </c>
      <c r="D169" s="30">
        <v>127034</v>
      </c>
      <c r="E169" s="115" t="s">
        <v>142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106.351</v>
      </c>
      <c r="K169" s="12">
        <v>105.581</v>
      </c>
      <c r="L169" s="12">
        <v>30</v>
      </c>
      <c r="M169" s="11">
        <f t="shared" si="24"/>
        <v>3190.5299999999997</v>
      </c>
      <c r="N169" s="23">
        <f t="shared" si="28"/>
        <v>7.2929788503612964E-3</v>
      </c>
      <c r="O169" s="11">
        <f t="shared" si="29"/>
        <v>23.099999999999881</v>
      </c>
      <c r="P169" s="23">
        <f t="shared" si="22"/>
        <v>1.1367773056561099E-2</v>
      </c>
      <c r="Q169" s="80" t="s">
        <v>105</v>
      </c>
      <c r="S169" s="24"/>
    </row>
    <row r="170" spans="1:19" x14ac:dyDescent="0.2">
      <c r="A170" s="7"/>
      <c r="B170" s="102">
        <v>169</v>
      </c>
      <c r="C170" s="29">
        <v>44746</v>
      </c>
      <c r="D170" s="30">
        <v>113584</v>
      </c>
      <c r="E170" s="115" t="s">
        <v>24</v>
      </c>
      <c r="F170" s="19">
        <v>10</v>
      </c>
      <c r="G170" s="19">
        <v>104.86</v>
      </c>
      <c r="H170" s="14">
        <f t="shared" si="27"/>
        <v>1048.5999999999999</v>
      </c>
      <c r="I170" s="15" t="s">
        <v>65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0"/>
      <c r="S170" s="24"/>
    </row>
    <row r="171" spans="1:19" x14ac:dyDescent="0.2">
      <c r="A171" s="7"/>
      <c r="B171" s="102">
        <v>170</v>
      </c>
      <c r="C171" s="29">
        <v>44747</v>
      </c>
      <c r="D171" s="30">
        <v>113043</v>
      </c>
      <c r="E171" s="115" t="s">
        <v>143</v>
      </c>
      <c r="F171" s="19">
        <v>10</v>
      </c>
      <c r="G171" s="19">
        <v>109.26</v>
      </c>
      <c r="H171" s="14">
        <f t="shared" si="27"/>
        <v>1092.6000000000001</v>
      </c>
      <c r="I171" s="15" t="s">
        <v>65</v>
      </c>
      <c r="J171" s="12">
        <v>106.839</v>
      </c>
      <c r="K171" s="12">
        <v>106.58799999999999</v>
      </c>
      <c r="L171" s="12">
        <v>40</v>
      </c>
      <c r="M171" s="11">
        <f t="shared" si="24"/>
        <v>4273.5599999999995</v>
      </c>
      <c r="N171" s="23">
        <f t="shared" si="28"/>
        <v>2.3548617105115474E-3</v>
      </c>
      <c r="O171" s="11">
        <f t="shared" si="29"/>
        <v>10.040000000000191</v>
      </c>
      <c r="P171" s="23">
        <f t="shared" si="22"/>
        <v>1.522657998000246E-2</v>
      </c>
      <c r="Q171" s="80" t="s">
        <v>105</v>
      </c>
      <c r="S171" s="24"/>
    </row>
    <row r="172" spans="1:19" x14ac:dyDescent="0.2">
      <c r="A172" s="7"/>
      <c r="B172" s="102">
        <v>171</v>
      </c>
      <c r="C172" s="29">
        <v>44748</v>
      </c>
      <c r="D172" s="30">
        <v>113044</v>
      </c>
      <c r="E172" s="115" t="s">
        <v>144</v>
      </c>
      <c r="F172" s="19">
        <v>10</v>
      </c>
      <c r="G172" s="19">
        <v>1091.0999999999999</v>
      </c>
      <c r="H172" s="14">
        <f t="shared" si="27"/>
        <v>10911</v>
      </c>
      <c r="I172" s="15" t="s">
        <v>65</v>
      </c>
      <c r="J172" s="12">
        <v>115.52</v>
      </c>
      <c r="K172" s="12">
        <v>108.875</v>
      </c>
      <c r="L172" s="12">
        <v>20</v>
      </c>
      <c r="M172" s="11">
        <f t="shared" si="24"/>
        <v>2310.4</v>
      </c>
      <c r="N172" s="23">
        <f t="shared" si="28"/>
        <v>6.1033295063145775E-2</v>
      </c>
      <c r="O172" s="11">
        <f t="shared" si="29"/>
        <v>132.89999999999992</v>
      </c>
      <c r="P172" s="23">
        <f t="shared" si="22"/>
        <v>8.2318934063866402E-3</v>
      </c>
      <c r="Q172" s="80" t="s">
        <v>105</v>
      </c>
      <c r="S172" s="24"/>
    </row>
    <row r="173" spans="1:19" x14ac:dyDescent="0.2">
      <c r="A173" s="7"/>
      <c r="B173" s="102">
        <v>172</v>
      </c>
      <c r="C173" s="29">
        <v>44748</v>
      </c>
      <c r="D173" s="30">
        <v>113033</v>
      </c>
      <c r="E173" s="115" t="s">
        <v>70</v>
      </c>
      <c r="F173" s="19">
        <v>10</v>
      </c>
      <c r="G173" s="19">
        <v>108.81</v>
      </c>
      <c r="H173" s="14">
        <f t="shared" si="27"/>
        <v>1088.0999999999999</v>
      </c>
      <c r="I173" s="15" t="s">
        <v>65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0"/>
      <c r="S173" s="24"/>
    </row>
    <row r="174" spans="1:19" x14ac:dyDescent="0.2">
      <c r="A174" s="7"/>
      <c r="B174" s="102">
        <v>173</v>
      </c>
      <c r="C174" s="29">
        <v>44748</v>
      </c>
      <c r="D174" s="30">
        <v>123096</v>
      </c>
      <c r="E174" s="115" t="s">
        <v>91</v>
      </c>
      <c r="F174" s="19">
        <v>10</v>
      </c>
      <c r="G174" s="19">
        <v>105.605</v>
      </c>
      <c r="H174" s="14">
        <f t="shared" si="27"/>
        <v>1056.05</v>
      </c>
      <c r="I174" s="15" t="s">
        <v>65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0"/>
      <c r="S174" s="24"/>
    </row>
    <row r="175" spans="1:19" x14ac:dyDescent="0.2">
      <c r="A175" s="7"/>
      <c r="B175" s="102">
        <v>174</v>
      </c>
      <c r="C175" s="29">
        <v>44750</v>
      </c>
      <c r="D175" s="30">
        <v>128114</v>
      </c>
      <c r="E175" s="115" t="s">
        <v>72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97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0" t="s">
        <v>145</v>
      </c>
      <c r="S175" s="24"/>
    </row>
    <row r="176" spans="1:19" x14ac:dyDescent="0.2">
      <c r="A176" s="7"/>
      <c r="B176" s="103">
        <v>175</v>
      </c>
      <c r="C176" s="29">
        <v>44753</v>
      </c>
      <c r="D176" s="30">
        <v>113569</v>
      </c>
      <c r="E176" s="115" t="s">
        <v>147</v>
      </c>
      <c r="F176" s="19">
        <v>10</v>
      </c>
      <c r="G176" s="19">
        <v>105.61</v>
      </c>
      <c r="H176" s="14">
        <f t="shared" si="27"/>
        <v>1056.0999999999999</v>
      </c>
      <c r="I176" s="15" t="s">
        <v>51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0"/>
      <c r="S176" s="24"/>
    </row>
    <row r="177" spans="1:19" x14ac:dyDescent="0.2">
      <c r="A177" s="7"/>
      <c r="B177" s="103">
        <v>176</v>
      </c>
      <c r="C177" s="29">
        <v>44753</v>
      </c>
      <c r="D177" s="30">
        <v>113624</v>
      </c>
      <c r="E177" s="115" t="s">
        <v>148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107.26</v>
      </c>
      <c r="K177" s="12">
        <v>109.65</v>
      </c>
      <c r="L177" s="12">
        <v>10</v>
      </c>
      <c r="M177" s="11">
        <f t="shared" si="30"/>
        <v>1072.6000000000001</v>
      </c>
      <c r="N177" s="23">
        <f t="shared" si="28"/>
        <v>-2.1796625626994987E-2</v>
      </c>
      <c r="O177" s="11">
        <f t="shared" si="29"/>
        <v>-23.900000000000006</v>
      </c>
      <c r="P177" s="23">
        <f t="shared" si="22"/>
        <v>3.8216451124005843E-3</v>
      </c>
      <c r="Q177" s="80" t="s">
        <v>149</v>
      </c>
      <c r="S177" s="24"/>
    </row>
    <row r="178" spans="1:19" x14ac:dyDescent="0.2">
      <c r="A178" s="7"/>
      <c r="B178" s="103">
        <v>177</v>
      </c>
      <c r="C178" s="29">
        <v>44753</v>
      </c>
      <c r="D178" s="30">
        <v>113596</v>
      </c>
      <c r="E178" s="115" t="s">
        <v>46</v>
      </c>
      <c r="F178" s="19">
        <v>10</v>
      </c>
      <c r="G178" s="19">
        <v>96.52</v>
      </c>
      <c r="H178" s="14">
        <f t="shared" si="27"/>
        <v>965.19999999999993</v>
      </c>
      <c r="I178" s="15" t="s">
        <v>51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0"/>
      <c r="S178" s="24"/>
    </row>
    <row r="179" spans="1:19" ht="14.25" customHeight="1" x14ac:dyDescent="0.2">
      <c r="A179" s="7"/>
      <c r="B179" s="103">
        <v>178</v>
      </c>
      <c r="C179" s="49">
        <v>44753</v>
      </c>
      <c r="D179" s="50">
        <v>127051</v>
      </c>
      <c r="E179" s="114" t="s">
        <v>150</v>
      </c>
      <c r="F179" s="52">
        <v>40</v>
      </c>
      <c r="G179" s="52">
        <v>115.102</v>
      </c>
      <c r="H179" s="53">
        <f t="shared" si="27"/>
        <v>4604.08</v>
      </c>
      <c r="I179" s="51"/>
      <c r="J179" s="51">
        <v>0</v>
      </c>
      <c r="K179" s="51">
        <v>0</v>
      </c>
      <c r="L179" s="51">
        <v>0</v>
      </c>
      <c r="M179" s="53">
        <f t="shared" si="30"/>
        <v>0</v>
      </c>
      <c r="N179" s="54" t="e">
        <f t="shared" si="28"/>
        <v>#DIV/0!</v>
      </c>
      <c r="O179" s="53">
        <v>86.62</v>
      </c>
      <c r="P179" s="54">
        <f t="shared" si="22"/>
        <v>0</v>
      </c>
      <c r="Q179" s="83"/>
      <c r="S179" s="24"/>
    </row>
    <row r="180" spans="1:19" x14ac:dyDescent="0.2">
      <c r="A180" s="7"/>
      <c r="B180" s="103">
        <v>179</v>
      </c>
      <c r="C180" s="29">
        <v>44754</v>
      </c>
      <c r="D180" s="30">
        <v>113584</v>
      </c>
      <c r="E180" s="115" t="s">
        <v>24</v>
      </c>
      <c r="F180" s="19">
        <v>10</v>
      </c>
      <c r="G180" s="19">
        <v>103.67</v>
      </c>
      <c r="H180" s="14">
        <f t="shared" si="27"/>
        <v>1036.7</v>
      </c>
      <c r="I180" s="15" t="s">
        <v>65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0" t="s">
        <v>152</v>
      </c>
      <c r="S180" s="24"/>
    </row>
    <row r="181" spans="1:19" x14ac:dyDescent="0.2">
      <c r="A181" s="7"/>
      <c r="B181" s="105">
        <v>180</v>
      </c>
      <c r="C181" s="29">
        <v>44760</v>
      </c>
      <c r="D181" s="30">
        <v>113033</v>
      </c>
      <c r="E181" s="115" t="s">
        <v>70</v>
      </c>
      <c r="F181" s="19">
        <v>40</v>
      </c>
      <c r="G181" s="19">
        <v>106.75</v>
      </c>
      <c r="H181" s="14">
        <f t="shared" si="27"/>
        <v>4270</v>
      </c>
      <c r="I181" s="15" t="s">
        <v>65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0"/>
      <c r="S181" s="24"/>
    </row>
    <row r="182" spans="1:19" x14ac:dyDescent="0.2">
      <c r="A182" s="7"/>
      <c r="B182" s="105">
        <v>181</v>
      </c>
      <c r="C182" s="29">
        <v>44760</v>
      </c>
      <c r="D182" s="30">
        <v>113033</v>
      </c>
      <c r="E182" s="115" t="s">
        <v>70</v>
      </c>
      <c r="F182" s="19">
        <v>-30</v>
      </c>
      <c r="G182" s="19">
        <v>107</v>
      </c>
      <c r="H182" s="14">
        <f t="shared" si="27"/>
        <v>-3210</v>
      </c>
      <c r="I182" s="15" t="s">
        <v>77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0" t="s">
        <v>153</v>
      </c>
      <c r="S182" s="24"/>
    </row>
    <row r="183" spans="1:19" x14ac:dyDescent="0.2">
      <c r="A183" s="7"/>
      <c r="B183" s="106">
        <v>182</v>
      </c>
      <c r="C183" s="29">
        <v>44767</v>
      </c>
      <c r="D183" s="30">
        <v>113044</v>
      </c>
      <c r="E183" s="115" t="s">
        <v>144</v>
      </c>
      <c r="F183" s="19">
        <v>10</v>
      </c>
      <c r="G183" s="19">
        <v>108.61</v>
      </c>
      <c r="H183" s="14">
        <f t="shared" si="27"/>
        <v>1086.0999999999999</v>
      </c>
      <c r="I183" s="15" t="s">
        <v>51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0"/>
      <c r="S183" s="24"/>
    </row>
    <row r="184" spans="1:19" x14ac:dyDescent="0.2">
      <c r="A184" s="7"/>
      <c r="B184" s="106">
        <v>183</v>
      </c>
      <c r="C184" s="29">
        <v>44768</v>
      </c>
      <c r="D184" s="30">
        <v>127006</v>
      </c>
      <c r="E184" s="115" t="s">
        <v>154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122.417</v>
      </c>
      <c r="K184" s="12">
        <v>105.38</v>
      </c>
      <c r="L184" s="12">
        <v>10</v>
      </c>
      <c r="M184" s="11">
        <f t="shared" si="30"/>
        <v>1224.17</v>
      </c>
      <c r="N184" s="23">
        <f t="shared" si="28"/>
        <v>0.16167204403112551</v>
      </c>
      <c r="O184" s="11">
        <f t="shared" si="29"/>
        <v>170.37000000000006</v>
      </c>
      <c r="P184" s="23">
        <f t="shared" si="22"/>
        <v>4.3616849685319996E-3</v>
      </c>
      <c r="Q184" s="80" t="s">
        <v>156</v>
      </c>
      <c r="S184" s="24"/>
    </row>
    <row r="185" spans="1:19" x14ac:dyDescent="0.2">
      <c r="A185" s="7"/>
      <c r="B185" s="108">
        <v>184</v>
      </c>
      <c r="C185" s="29">
        <v>44775</v>
      </c>
      <c r="D185" s="30">
        <v>128116</v>
      </c>
      <c r="E185" s="115" t="s">
        <v>75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65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0"/>
      <c r="S185" s="24"/>
    </row>
    <row r="186" spans="1:19" x14ac:dyDescent="0.2">
      <c r="A186" s="7"/>
      <c r="B186" s="108">
        <v>185</v>
      </c>
      <c r="C186" s="29">
        <v>44775</v>
      </c>
      <c r="D186" s="30">
        <v>113596</v>
      </c>
      <c r="E186" s="115" t="s">
        <v>46</v>
      </c>
      <c r="F186" s="19">
        <v>10</v>
      </c>
      <c r="G186" s="19">
        <v>96.27</v>
      </c>
      <c r="H186" s="14">
        <f t="shared" si="27"/>
        <v>962.69999999999993</v>
      </c>
      <c r="I186" s="15" t="s">
        <v>65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0"/>
      <c r="S186" s="24"/>
    </row>
    <row r="187" spans="1:19" x14ac:dyDescent="0.2">
      <c r="A187" s="7"/>
      <c r="B187" s="108">
        <v>186</v>
      </c>
      <c r="C187" s="29">
        <v>44775</v>
      </c>
      <c r="D187" s="30">
        <v>113589</v>
      </c>
      <c r="E187" s="115" t="s">
        <v>38</v>
      </c>
      <c r="F187" s="19">
        <v>10</v>
      </c>
      <c r="G187" s="19">
        <v>98.01</v>
      </c>
      <c r="H187" s="14">
        <f t="shared" si="27"/>
        <v>980.1</v>
      </c>
      <c r="I187" s="15" t="s">
        <v>51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0"/>
      <c r="S187" s="24"/>
    </row>
    <row r="188" spans="1:19" x14ac:dyDescent="0.2">
      <c r="A188" s="7"/>
      <c r="B188" s="108">
        <v>187</v>
      </c>
      <c r="C188" s="29">
        <v>44775</v>
      </c>
      <c r="D188" s="30">
        <v>113017</v>
      </c>
      <c r="E188" s="126" t="s">
        <v>78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51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0"/>
      <c r="S188" s="24"/>
    </row>
    <row r="189" spans="1:19" x14ac:dyDescent="0.2">
      <c r="B189" s="108">
        <v>188</v>
      </c>
      <c r="C189" s="29">
        <v>44775</v>
      </c>
      <c r="D189" s="30">
        <v>127047</v>
      </c>
      <c r="E189" s="115" t="s">
        <v>60</v>
      </c>
      <c r="F189" s="19">
        <v>10</v>
      </c>
      <c r="G189" s="19">
        <v>102.57299999999999</v>
      </c>
      <c r="H189" s="14">
        <f t="shared" si="31"/>
        <v>1025.73</v>
      </c>
      <c r="I189" s="15" t="s">
        <v>51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0"/>
      <c r="S189" s="24"/>
    </row>
    <row r="190" spans="1:19" x14ac:dyDescent="0.2">
      <c r="A190" s="7"/>
      <c r="B190" s="108">
        <v>189</v>
      </c>
      <c r="C190" s="29">
        <v>44776</v>
      </c>
      <c r="D190" s="30">
        <v>128076</v>
      </c>
      <c r="E190" s="121" t="s">
        <v>67</v>
      </c>
      <c r="F190" s="19">
        <v>-10</v>
      </c>
      <c r="G190" s="19">
        <v>148</v>
      </c>
      <c r="H190" s="14">
        <f t="shared" si="31"/>
        <v>-1480</v>
      </c>
      <c r="I190" s="15" t="s">
        <v>97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0"/>
      <c r="S190" s="24"/>
    </row>
    <row r="191" spans="1:19" x14ac:dyDescent="0.2">
      <c r="A191" s="7"/>
      <c r="B191" s="108">
        <v>190</v>
      </c>
      <c r="C191" s="29">
        <v>44777</v>
      </c>
      <c r="D191" s="30">
        <v>128076</v>
      </c>
      <c r="E191" s="115" t="s">
        <v>67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97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0"/>
      <c r="S191" s="24"/>
    </row>
    <row r="192" spans="1:19" x14ac:dyDescent="0.2">
      <c r="A192" s="7"/>
      <c r="B192" s="108">
        <v>191</v>
      </c>
      <c r="C192" s="29">
        <v>44777</v>
      </c>
      <c r="D192" s="30">
        <v>128076</v>
      </c>
      <c r="E192" s="115" t="s">
        <v>67</v>
      </c>
      <c r="F192" s="19">
        <v>10</v>
      </c>
      <c r="G192" s="19">
        <v>144.54300000000001</v>
      </c>
      <c r="H192" s="14">
        <f t="shared" si="31"/>
        <v>1445.43</v>
      </c>
      <c r="I192" s="15" t="s">
        <v>51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0"/>
      <c r="S192" s="24"/>
    </row>
    <row r="193" spans="1:19" x14ac:dyDescent="0.2">
      <c r="A193" s="7"/>
      <c r="B193" s="108">
        <v>192</v>
      </c>
      <c r="C193" s="29">
        <v>44778</v>
      </c>
      <c r="D193" s="30">
        <v>113604</v>
      </c>
      <c r="E193" s="115" t="s">
        <v>89</v>
      </c>
      <c r="F193" s="19">
        <v>-10</v>
      </c>
      <c r="G193" s="19">
        <v>126.57</v>
      </c>
      <c r="H193" s="14">
        <f t="shared" si="31"/>
        <v>-1265.6999999999998</v>
      </c>
      <c r="I193" s="15" t="s">
        <v>97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0"/>
      <c r="S193" s="24"/>
    </row>
    <row r="194" spans="1:19" x14ac:dyDescent="0.2">
      <c r="A194" s="7"/>
      <c r="B194" s="108">
        <v>193</v>
      </c>
      <c r="C194" s="29">
        <v>44778</v>
      </c>
      <c r="D194" s="30">
        <v>123096</v>
      </c>
      <c r="E194" s="115" t="s">
        <v>91</v>
      </c>
      <c r="F194" s="19">
        <v>10</v>
      </c>
      <c r="G194" s="19">
        <v>107.086</v>
      </c>
      <c r="H194" s="14">
        <f t="shared" si="31"/>
        <v>1070.8599999999999</v>
      </c>
      <c r="I194" s="15" t="s">
        <v>51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0" t="s">
        <v>157</v>
      </c>
      <c r="S194" s="24"/>
    </row>
    <row r="195" spans="1:19" x14ac:dyDescent="0.2">
      <c r="A195" s="7"/>
      <c r="B195" s="109">
        <v>194</v>
      </c>
      <c r="C195" s="29">
        <v>44781</v>
      </c>
      <c r="D195" s="30">
        <v>128124</v>
      </c>
      <c r="E195" s="115" t="s">
        <v>81</v>
      </c>
      <c r="F195" s="19">
        <v>30</v>
      </c>
      <c r="G195" s="19">
        <v>103</v>
      </c>
      <c r="H195" s="14">
        <f t="shared" si="31"/>
        <v>3090</v>
      </c>
      <c r="I195" s="15" t="s">
        <v>65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M195/$M$573</f>
        <v>0</v>
      </c>
      <c r="Q195" s="109"/>
      <c r="S195" s="24"/>
    </row>
    <row r="196" spans="1:19" x14ac:dyDescent="0.2">
      <c r="A196" s="7"/>
      <c r="B196" s="109">
        <v>195</v>
      </c>
      <c r="C196" s="29">
        <v>44781</v>
      </c>
      <c r="D196" s="30">
        <v>128124</v>
      </c>
      <c r="E196" s="115" t="s">
        <v>81</v>
      </c>
      <c r="F196" s="19">
        <v>-30</v>
      </c>
      <c r="G196" s="19">
        <v>103.846</v>
      </c>
      <c r="H196" s="14">
        <f t="shared" si="31"/>
        <v>-3115.38</v>
      </c>
      <c r="I196" s="15" t="s">
        <v>77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09"/>
      <c r="S196" s="24"/>
    </row>
    <row r="197" spans="1:19" x14ac:dyDescent="0.2">
      <c r="A197" s="7"/>
      <c r="B197" s="109">
        <v>196</v>
      </c>
      <c r="C197" s="29">
        <v>44782</v>
      </c>
      <c r="D197" s="30">
        <v>113596</v>
      </c>
      <c r="E197" s="115" t="s">
        <v>46</v>
      </c>
      <c r="F197" s="19">
        <v>10</v>
      </c>
      <c r="G197" s="19">
        <v>96.18</v>
      </c>
      <c r="H197" s="14">
        <f t="shared" si="31"/>
        <v>961.80000000000007</v>
      </c>
      <c r="I197" s="15" t="s">
        <v>51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09"/>
      <c r="S197" s="24"/>
    </row>
    <row r="198" spans="1:19" x14ac:dyDescent="0.2">
      <c r="A198" s="7"/>
      <c r="B198" s="109">
        <v>197</v>
      </c>
      <c r="C198" s="29">
        <v>44783</v>
      </c>
      <c r="D198" s="30">
        <v>127034</v>
      </c>
      <c r="E198" s="115" t="s">
        <v>142</v>
      </c>
      <c r="F198" s="19">
        <v>10</v>
      </c>
      <c r="G198" s="19">
        <v>106.212</v>
      </c>
      <c r="H198" s="14">
        <f t="shared" si="31"/>
        <v>1062.1200000000001</v>
      </c>
      <c r="I198" s="15" t="s">
        <v>51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09"/>
      <c r="S198" s="24"/>
    </row>
    <row r="199" spans="1:19" x14ac:dyDescent="0.2">
      <c r="A199" s="7"/>
      <c r="B199" s="109">
        <v>198</v>
      </c>
      <c r="C199" s="29">
        <v>44783</v>
      </c>
      <c r="D199" s="30">
        <v>128105</v>
      </c>
      <c r="E199" s="115" t="s">
        <v>84</v>
      </c>
      <c r="F199" s="19">
        <v>10</v>
      </c>
      <c r="G199" s="19">
        <v>107.42100000000001</v>
      </c>
      <c r="H199" s="14">
        <f t="shared" si="31"/>
        <v>1074.21</v>
      </c>
      <c r="I199" s="15" t="s">
        <v>51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09"/>
      <c r="S199" s="24"/>
    </row>
    <row r="200" spans="1:19" x14ac:dyDescent="0.2">
      <c r="A200" s="7"/>
      <c r="B200" s="109">
        <v>199</v>
      </c>
      <c r="C200" s="29">
        <v>44783</v>
      </c>
      <c r="D200" s="30">
        <v>128100</v>
      </c>
      <c r="E200" s="115" t="s">
        <v>37</v>
      </c>
      <c r="F200" s="19">
        <v>10</v>
      </c>
      <c r="G200" s="19">
        <v>98.08</v>
      </c>
      <c r="H200" s="14">
        <f t="shared" si="31"/>
        <v>980.8</v>
      </c>
      <c r="I200" s="15" t="s">
        <v>51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09"/>
      <c r="S200" s="24"/>
    </row>
    <row r="201" spans="1:19" x14ac:dyDescent="0.2">
      <c r="A201" s="7"/>
      <c r="B201" s="109">
        <v>200</v>
      </c>
      <c r="C201" s="29">
        <v>44783</v>
      </c>
      <c r="D201" s="30">
        <v>128100</v>
      </c>
      <c r="E201" s="115" t="s">
        <v>37</v>
      </c>
      <c r="F201" s="19">
        <v>10</v>
      </c>
      <c r="G201" s="19">
        <v>98.69</v>
      </c>
      <c r="H201" s="14">
        <f t="shared" si="31"/>
        <v>986.9</v>
      </c>
      <c r="I201" s="15" t="s">
        <v>51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09"/>
      <c r="S201" s="24"/>
    </row>
    <row r="202" spans="1:19" s="48" customFormat="1" x14ac:dyDescent="0.2">
      <c r="B202" s="93">
        <v>201</v>
      </c>
      <c r="C202" s="49">
        <v>44783</v>
      </c>
      <c r="D202" s="50">
        <v>123023</v>
      </c>
      <c r="E202" s="114" t="s">
        <v>159</v>
      </c>
      <c r="F202" s="52">
        <v>-10</v>
      </c>
      <c r="G202" s="52">
        <v>133.38</v>
      </c>
      <c r="H202" s="53">
        <f t="shared" si="31"/>
        <v>-1333.8</v>
      </c>
      <c r="I202" s="51" t="s">
        <v>52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3"/>
      <c r="S202" s="55"/>
    </row>
    <row r="203" spans="1:19" s="48" customFormat="1" x14ac:dyDescent="0.2">
      <c r="B203" s="93">
        <v>202</v>
      </c>
      <c r="C203" s="49">
        <v>44785</v>
      </c>
      <c r="D203" s="50">
        <v>128072</v>
      </c>
      <c r="E203" s="114" t="s">
        <v>122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63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3" t="s">
        <v>160</v>
      </c>
      <c r="S203" s="55"/>
    </row>
    <row r="204" spans="1:19" x14ac:dyDescent="0.2">
      <c r="A204" s="7"/>
      <c r="B204" s="96">
        <v>203</v>
      </c>
      <c r="C204" s="29">
        <v>44789</v>
      </c>
      <c r="D204" s="25">
        <v>128026</v>
      </c>
      <c r="E204" s="126" t="s">
        <v>112</v>
      </c>
      <c r="F204" s="19">
        <v>10</v>
      </c>
      <c r="G204" s="19">
        <v>109.45399999999999</v>
      </c>
      <c r="H204" s="14">
        <f t="shared" si="31"/>
        <v>1094.54</v>
      </c>
      <c r="I204" s="15" t="s">
        <v>51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6"/>
      <c r="S204" s="24"/>
    </row>
    <row r="205" spans="1:19" x14ac:dyDescent="0.2">
      <c r="A205" s="7"/>
      <c r="B205" s="96">
        <v>204</v>
      </c>
      <c r="C205" s="29">
        <v>44792</v>
      </c>
      <c r="D205" s="30">
        <v>110045</v>
      </c>
      <c r="E205" s="115" t="s">
        <v>162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125.8</v>
      </c>
      <c r="K205" s="12">
        <v>108.934</v>
      </c>
      <c r="L205" s="12">
        <v>20</v>
      </c>
      <c r="M205" s="11">
        <f t="shared" ref="M205:M227" si="34">J205*L205</f>
        <v>2516</v>
      </c>
      <c r="N205" s="23">
        <f t="shared" si="33"/>
        <v>0.15482769383296308</v>
      </c>
      <c r="O205" s="11">
        <f t="shared" si="29"/>
        <v>337.32</v>
      </c>
      <c r="P205" s="23">
        <f t="shared" si="32"/>
        <v>8.9644407074397445E-3</v>
      </c>
      <c r="Q205" s="113" t="s">
        <v>163</v>
      </c>
      <c r="S205" s="24"/>
    </row>
    <row r="206" spans="1:19" x14ac:dyDescent="0.2">
      <c r="A206" s="7"/>
      <c r="B206" s="111">
        <v>205</v>
      </c>
      <c r="C206" s="29">
        <v>44795</v>
      </c>
      <c r="D206" s="30">
        <v>110073</v>
      </c>
      <c r="E206" s="115" t="s">
        <v>85</v>
      </c>
      <c r="F206" s="19">
        <v>10</v>
      </c>
      <c r="G206" s="19">
        <v>106</v>
      </c>
      <c r="H206" s="14">
        <f t="shared" si="31"/>
        <v>1060</v>
      </c>
      <c r="I206" s="15" t="s">
        <v>65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7"/>
      <c r="S206" s="24"/>
    </row>
    <row r="207" spans="1:19" x14ac:dyDescent="0.2">
      <c r="A207" s="7"/>
      <c r="B207" s="111">
        <v>206</v>
      </c>
      <c r="C207" s="29">
        <v>44796</v>
      </c>
      <c r="D207" s="30">
        <v>127047</v>
      </c>
      <c r="E207" s="115" t="s">
        <v>60</v>
      </c>
      <c r="F207" s="19">
        <v>10</v>
      </c>
      <c r="G207" s="19">
        <v>105.25</v>
      </c>
      <c r="H207" s="14">
        <f t="shared" si="31"/>
        <v>1052.5</v>
      </c>
      <c r="I207" s="15" t="s">
        <v>51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8"/>
      <c r="S207" s="24"/>
    </row>
    <row r="208" spans="1:19" x14ac:dyDescent="0.2">
      <c r="A208" s="7"/>
      <c r="B208" s="111">
        <v>207</v>
      </c>
      <c r="C208" s="29">
        <v>44797</v>
      </c>
      <c r="D208" s="30">
        <v>123076</v>
      </c>
      <c r="E208" s="121" t="s">
        <v>83</v>
      </c>
      <c r="F208" s="19">
        <v>10</v>
      </c>
      <c r="G208" s="19">
        <v>108.422</v>
      </c>
      <c r="H208" s="14">
        <f t="shared" si="31"/>
        <v>1084.22</v>
      </c>
      <c r="I208" s="15" t="s">
        <v>51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8"/>
      <c r="S208" s="24"/>
    </row>
    <row r="209" spans="1:19" x14ac:dyDescent="0.2">
      <c r="A209" s="7"/>
      <c r="B209" s="111">
        <v>208</v>
      </c>
      <c r="C209" s="29">
        <v>44797</v>
      </c>
      <c r="D209" s="30">
        <v>113043</v>
      </c>
      <c r="E209" s="121" t="s">
        <v>143</v>
      </c>
      <c r="F209" s="19">
        <v>10</v>
      </c>
      <c r="G209" s="19">
        <v>108.712</v>
      </c>
      <c r="H209" s="14">
        <f t="shared" si="31"/>
        <v>1087.1200000000001</v>
      </c>
      <c r="I209" s="15" t="s">
        <v>51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8"/>
      <c r="S209" s="24"/>
    </row>
    <row r="210" spans="1:19" x14ac:dyDescent="0.2">
      <c r="A210" s="7"/>
      <c r="B210" s="111">
        <v>209</v>
      </c>
      <c r="C210" s="29">
        <v>44797</v>
      </c>
      <c r="D210" s="30">
        <v>113576</v>
      </c>
      <c r="E210" s="121" t="s">
        <v>88</v>
      </c>
      <c r="F210" s="19">
        <v>10</v>
      </c>
      <c r="G210" s="19">
        <v>115.51</v>
      </c>
      <c r="H210" s="14">
        <f t="shared" si="31"/>
        <v>1155.1000000000001</v>
      </c>
      <c r="I210" s="15" t="s">
        <v>51</v>
      </c>
      <c r="J210" s="12">
        <v>93.665999999999997</v>
      </c>
      <c r="K210" s="13">
        <v>102.309</v>
      </c>
      <c r="L210" s="12">
        <v>50</v>
      </c>
      <c r="M210" s="11">
        <f t="shared" si="34"/>
        <v>4683.3</v>
      </c>
      <c r="N210" s="23">
        <f t="shared" si="33"/>
        <v>-8.4479371316306492E-2</v>
      </c>
      <c r="O210" s="11">
        <f t="shared" si="29"/>
        <v>-432.15000000000003</v>
      </c>
      <c r="P210" s="23">
        <f t="shared" si="32"/>
        <v>1.6686472641157614E-2</v>
      </c>
      <c r="Q210" s="128" t="s">
        <v>167</v>
      </c>
      <c r="S210" s="24"/>
    </row>
    <row r="211" spans="1:19" x14ac:dyDescent="0.2">
      <c r="A211" s="7"/>
      <c r="B211" s="111">
        <v>210</v>
      </c>
      <c r="C211" s="29">
        <v>44798</v>
      </c>
      <c r="D211" s="30">
        <v>110062</v>
      </c>
      <c r="E211" s="121" t="s">
        <v>129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51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8"/>
      <c r="S211" s="24"/>
    </row>
    <row r="212" spans="1:19" x14ac:dyDescent="0.2">
      <c r="A212" s="7"/>
      <c r="B212" s="111">
        <v>211</v>
      </c>
      <c r="C212" s="29">
        <v>44798</v>
      </c>
      <c r="D212" s="30">
        <v>127024</v>
      </c>
      <c r="E212" s="121" t="s">
        <v>76</v>
      </c>
      <c r="F212" s="19">
        <v>10</v>
      </c>
      <c r="G212" s="19">
        <v>108.108</v>
      </c>
      <c r="H212" s="14">
        <f t="shared" si="35"/>
        <v>1081.08</v>
      </c>
      <c r="I212" s="15" t="s">
        <v>51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8" t="s">
        <v>168</v>
      </c>
      <c r="S212" s="24"/>
    </row>
    <row r="213" spans="1:19" x14ac:dyDescent="0.2">
      <c r="A213" s="7"/>
      <c r="B213" s="111">
        <v>212</v>
      </c>
      <c r="C213" s="29">
        <v>44798</v>
      </c>
      <c r="D213" s="30">
        <v>128127</v>
      </c>
      <c r="E213" s="121" t="s">
        <v>56</v>
      </c>
      <c r="F213" s="19">
        <v>10</v>
      </c>
      <c r="G213" s="19">
        <v>108.8</v>
      </c>
      <c r="H213" s="14">
        <f t="shared" si="35"/>
        <v>1088</v>
      </c>
      <c r="I213" s="15" t="s">
        <v>51</v>
      </c>
      <c r="J213" s="12"/>
      <c r="K213" s="77"/>
      <c r="L213" s="78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8"/>
      <c r="S213" s="21"/>
    </row>
    <row r="214" spans="1:19" x14ac:dyDescent="0.2">
      <c r="A214" s="7"/>
      <c r="B214" s="111">
        <v>213</v>
      </c>
      <c r="C214" s="29">
        <v>44798</v>
      </c>
      <c r="D214" s="30">
        <v>128100</v>
      </c>
      <c r="E214" s="121" t="s">
        <v>37</v>
      </c>
      <c r="F214" s="19">
        <v>10</v>
      </c>
      <c r="G214" s="19">
        <v>98.616</v>
      </c>
      <c r="H214" s="14">
        <f t="shared" si="35"/>
        <v>986.16</v>
      </c>
      <c r="I214" s="15" t="s">
        <v>51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8"/>
      <c r="S214" s="24"/>
    </row>
    <row r="215" spans="1:19" x14ac:dyDescent="0.2">
      <c r="A215" s="7"/>
      <c r="B215" s="111">
        <v>214</v>
      </c>
      <c r="C215" s="29">
        <v>44798</v>
      </c>
      <c r="D215" s="30">
        <v>113584</v>
      </c>
      <c r="E215" s="121" t="s">
        <v>24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51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8"/>
      <c r="S215" s="24"/>
    </row>
    <row r="216" spans="1:19" x14ac:dyDescent="0.2">
      <c r="A216" s="7"/>
      <c r="B216" s="111">
        <v>215</v>
      </c>
      <c r="C216" s="29">
        <v>44798</v>
      </c>
      <c r="D216" s="30">
        <v>110045</v>
      </c>
      <c r="E216" s="121" t="s">
        <v>162</v>
      </c>
      <c r="F216" s="19">
        <v>10</v>
      </c>
      <c r="G216" s="19">
        <v>108.515</v>
      </c>
      <c r="H216" s="14">
        <f t="shared" si="35"/>
        <v>1085.1500000000001</v>
      </c>
      <c r="I216" s="15" t="s">
        <v>65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8"/>
      <c r="S216" s="24"/>
    </row>
    <row r="217" spans="1:19" x14ac:dyDescent="0.2">
      <c r="A217" s="7"/>
      <c r="B217" s="111">
        <v>216</v>
      </c>
      <c r="C217" s="29">
        <v>44799</v>
      </c>
      <c r="D217" s="30">
        <v>113519</v>
      </c>
      <c r="E217" s="121" t="s">
        <v>35</v>
      </c>
      <c r="F217" s="19">
        <v>-20</v>
      </c>
      <c r="G217" s="19">
        <v>126.675</v>
      </c>
      <c r="H217" s="14">
        <f t="shared" si="35"/>
        <v>-2533.5</v>
      </c>
      <c r="I217" s="15" t="s">
        <v>97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8"/>
      <c r="S217" s="24"/>
    </row>
    <row r="218" spans="1:19" x14ac:dyDescent="0.2">
      <c r="A218" s="7"/>
      <c r="B218" s="111">
        <v>217</v>
      </c>
      <c r="C218" s="29">
        <v>44799</v>
      </c>
      <c r="D218" s="30">
        <v>128076</v>
      </c>
      <c r="E218" s="115" t="s">
        <v>67</v>
      </c>
      <c r="F218" s="19">
        <v>70</v>
      </c>
      <c r="G218" s="19">
        <v>126.556</v>
      </c>
      <c r="H218" s="14">
        <f t="shared" si="35"/>
        <v>8858.92</v>
      </c>
      <c r="I218" s="15" t="s">
        <v>51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8"/>
      <c r="S218" s="24"/>
    </row>
    <row r="219" spans="1:19" x14ac:dyDescent="0.2">
      <c r="A219" s="7"/>
      <c r="B219" s="111">
        <v>218</v>
      </c>
      <c r="C219" s="29">
        <v>44799</v>
      </c>
      <c r="D219" s="30">
        <v>110073</v>
      </c>
      <c r="E219" s="115" t="s">
        <v>85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51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8"/>
      <c r="S219" s="24"/>
    </row>
    <row r="220" spans="1:19" x14ac:dyDescent="0.2">
      <c r="A220" s="7"/>
      <c r="B220" s="111">
        <v>219</v>
      </c>
      <c r="C220" s="29">
        <v>44799</v>
      </c>
      <c r="D220" s="30">
        <v>128076</v>
      </c>
      <c r="E220" s="115" t="s">
        <v>67</v>
      </c>
      <c r="F220" s="19">
        <v>-70</v>
      </c>
      <c r="G220" s="19">
        <v>128</v>
      </c>
      <c r="H220" s="14">
        <f t="shared" si="38"/>
        <v>-8960</v>
      </c>
      <c r="I220" s="15" t="s">
        <v>77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8"/>
      <c r="S220" s="24"/>
    </row>
    <row r="221" spans="1:19" x14ac:dyDescent="0.2">
      <c r="A221" s="7"/>
      <c r="B221" s="129">
        <v>220</v>
      </c>
      <c r="C221" s="29">
        <v>44802</v>
      </c>
      <c r="D221" s="30">
        <v>113604</v>
      </c>
      <c r="E221" s="115" t="s">
        <v>89</v>
      </c>
      <c r="F221" s="19">
        <v>10</v>
      </c>
      <c r="G221" s="19">
        <v>109.191</v>
      </c>
      <c r="H221" s="14">
        <f t="shared" si="38"/>
        <v>1091.9100000000001</v>
      </c>
      <c r="I221" s="15" t="s">
        <v>51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0"/>
      <c r="S221" s="24"/>
    </row>
    <row r="222" spans="1:19" x14ac:dyDescent="0.2">
      <c r="A222" s="7"/>
      <c r="B222" s="129">
        <v>221</v>
      </c>
      <c r="C222" s="29">
        <v>44802</v>
      </c>
      <c r="D222" s="30">
        <v>113569</v>
      </c>
      <c r="E222" s="122" t="s">
        <v>147</v>
      </c>
      <c r="F222" s="19">
        <v>10</v>
      </c>
      <c r="G222" s="19">
        <v>107.001</v>
      </c>
      <c r="H222" s="14">
        <f t="shared" si="38"/>
        <v>1070.01</v>
      </c>
      <c r="I222" s="15" t="s">
        <v>51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0"/>
      <c r="S222" s="24"/>
    </row>
    <row r="223" spans="1:19" x14ac:dyDescent="0.2">
      <c r="A223" s="7"/>
      <c r="B223" s="129">
        <v>222</v>
      </c>
      <c r="C223" s="29">
        <v>44802</v>
      </c>
      <c r="D223" s="30">
        <v>128108</v>
      </c>
      <c r="E223" s="115" t="s">
        <v>95</v>
      </c>
      <c r="F223" s="19">
        <v>10</v>
      </c>
      <c r="G223" s="19">
        <v>102.55</v>
      </c>
      <c r="H223" s="14">
        <f t="shared" si="38"/>
        <v>1025.5</v>
      </c>
      <c r="I223" s="15" t="s">
        <v>51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0"/>
      <c r="S223" s="24"/>
    </row>
    <row r="224" spans="1:19" x14ac:dyDescent="0.2">
      <c r="A224" s="7"/>
      <c r="B224" s="129">
        <v>223</v>
      </c>
      <c r="C224" s="29">
        <v>44802</v>
      </c>
      <c r="D224" s="30">
        <v>123076</v>
      </c>
      <c r="E224" s="115" t="s">
        <v>83</v>
      </c>
      <c r="F224" s="19">
        <v>10</v>
      </c>
      <c r="G224" s="19">
        <v>107.46</v>
      </c>
      <c r="H224" s="14">
        <f t="shared" si="38"/>
        <v>1074.5999999999999</v>
      </c>
      <c r="I224" s="15" t="s">
        <v>51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0"/>
      <c r="S224" s="24"/>
    </row>
    <row r="225" spans="1:19" x14ac:dyDescent="0.2">
      <c r="A225" s="7"/>
      <c r="B225" s="129">
        <v>224</v>
      </c>
      <c r="C225" s="29">
        <v>44803</v>
      </c>
      <c r="D225" s="30">
        <v>113627</v>
      </c>
      <c r="E225" s="115" t="s">
        <v>170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114.998</v>
      </c>
      <c r="K225" s="12">
        <v>108.65</v>
      </c>
      <c r="L225" s="12">
        <v>20</v>
      </c>
      <c r="M225" s="11">
        <f t="shared" si="34"/>
        <v>2299.96</v>
      </c>
      <c r="N225" s="23">
        <f t="shared" si="37"/>
        <v>5.8426138978370901E-2</v>
      </c>
      <c r="O225" s="11">
        <f t="shared" si="29"/>
        <v>126.95999999999998</v>
      </c>
      <c r="P225" s="23">
        <f t="shared" si="32"/>
        <v>8.1946959656133203E-3</v>
      </c>
      <c r="Q225" s="130" t="s">
        <v>139</v>
      </c>
      <c r="S225" s="24"/>
    </row>
    <row r="226" spans="1:19" x14ac:dyDescent="0.2">
      <c r="A226" s="7"/>
      <c r="B226" s="129">
        <v>225</v>
      </c>
      <c r="C226" s="29">
        <v>44804</v>
      </c>
      <c r="D226" s="30">
        <v>123004</v>
      </c>
      <c r="E226" s="115" t="s">
        <v>96</v>
      </c>
      <c r="F226" s="19">
        <v>10</v>
      </c>
      <c r="G226" s="19">
        <v>108.2</v>
      </c>
      <c r="H226" s="14">
        <f t="shared" si="38"/>
        <v>1082</v>
      </c>
      <c r="I226" s="15" t="s">
        <v>51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0"/>
      <c r="S226" s="24"/>
    </row>
    <row r="227" spans="1:19" x14ac:dyDescent="0.2">
      <c r="A227" s="7"/>
      <c r="B227" s="129">
        <v>226</v>
      </c>
      <c r="C227" s="29">
        <v>44805</v>
      </c>
      <c r="D227" s="30">
        <v>127047</v>
      </c>
      <c r="E227" s="115" t="s">
        <v>60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0"/>
      <c r="S227" s="24"/>
    </row>
    <row r="228" spans="1:19" x14ac:dyDescent="0.2">
      <c r="A228" s="7"/>
      <c r="B228" s="108">
        <v>227</v>
      </c>
      <c r="C228" s="29">
        <v>44813</v>
      </c>
      <c r="D228" s="30">
        <v>128062</v>
      </c>
      <c r="E228" s="115" t="s">
        <v>58</v>
      </c>
      <c r="F228" s="19">
        <v>70</v>
      </c>
      <c r="G228" s="19">
        <v>106.9</v>
      </c>
      <c r="H228" s="14">
        <f t="shared" si="38"/>
        <v>7483</v>
      </c>
      <c r="I228" s="15" t="s">
        <v>51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8" t="s">
        <v>182</v>
      </c>
      <c r="S228" s="24"/>
    </row>
    <row r="229" spans="1:19" x14ac:dyDescent="0.2">
      <c r="A229" s="7"/>
      <c r="B229" s="108">
        <v>228</v>
      </c>
      <c r="C229" s="29">
        <v>44813</v>
      </c>
      <c r="D229" s="30">
        <v>113595</v>
      </c>
      <c r="E229" s="115" t="s">
        <v>43</v>
      </c>
      <c r="F229" s="19">
        <v>40</v>
      </c>
      <c r="G229" s="19">
        <v>120</v>
      </c>
      <c r="H229" s="14">
        <f t="shared" si="38"/>
        <v>4800</v>
      </c>
      <c r="I229" s="15" t="s">
        <v>51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8"/>
      <c r="S229" s="24"/>
    </row>
    <row r="230" spans="1:19" x14ac:dyDescent="0.2">
      <c r="A230" s="7"/>
      <c r="B230" s="108">
        <v>229</v>
      </c>
      <c r="C230" s="29">
        <v>44813</v>
      </c>
      <c r="D230" s="30">
        <v>113589</v>
      </c>
      <c r="E230" s="115" t="s">
        <v>38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51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8"/>
      <c r="S230" s="24"/>
    </row>
    <row r="231" spans="1:19" x14ac:dyDescent="0.2">
      <c r="A231" s="7"/>
      <c r="B231" s="108">
        <v>230</v>
      </c>
      <c r="C231" s="29">
        <v>44813</v>
      </c>
      <c r="D231" s="30">
        <v>128035</v>
      </c>
      <c r="E231" s="115" t="s">
        <v>180</v>
      </c>
      <c r="F231" s="19">
        <v>10</v>
      </c>
      <c r="G231" s="19">
        <v>109.748</v>
      </c>
      <c r="H231" s="14">
        <f t="shared" si="38"/>
        <v>1097.48</v>
      </c>
      <c r="I231" s="15"/>
      <c r="J231" s="12">
        <v>104.01300000000001</v>
      </c>
      <c r="K231" s="12">
        <v>105.709</v>
      </c>
      <c r="L231" s="12">
        <v>30</v>
      </c>
      <c r="M231" s="11">
        <f t="shared" ref="M231:M245" si="41">J231*L231</f>
        <v>3120.3900000000003</v>
      </c>
      <c r="N231" s="23">
        <f t="shared" ref="N231:N245" si="42">(J231-K231)/K231</f>
        <v>-1.6044045445515499E-2</v>
      </c>
      <c r="O231" s="11">
        <f t="shared" ref="O231:O245" si="43">(J231-K231)*L231</f>
        <v>-50.879999999999939</v>
      </c>
      <c r="P231" s="23">
        <f t="shared" si="32"/>
        <v>1.1117866112515066E-2</v>
      </c>
      <c r="Q231" s="108" t="s">
        <v>181</v>
      </c>
      <c r="S231" s="24"/>
    </row>
    <row r="232" spans="1:19" x14ac:dyDescent="0.2">
      <c r="A232" s="7"/>
      <c r="B232" s="108">
        <v>231</v>
      </c>
      <c r="C232" s="29">
        <v>44812</v>
      </c>
      <c r="D232" s="30">
        <v>113519</v>
      </c>
      <c r="E232" s="115" t="s">
        <v>35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97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si="43"/>
        <v>0</v>
      </c>
      <c r="P232" s="23">
        <f t="shared" si="32"/>
        <v>0</v>
      </c>
      <c r="Q232" s="108"/>
      <c r="S232" s="24"/>
    </row>
    <row r="233" spans="1:19" s="47" customFormat="1" x14ac:dyDescent="0.2">
      <c r="B233" s="138">
        <v>232</v>
      </c>
      <c r="C233" s="139">
        <v>44818</v>
      </c>
      <c r="D233" s="140">
        <v>118001</v>
      </c>
      <c r="E233" s="141" t="s">
        <v>185</v>
      </c>
      <c r="F233" s="142">
        <v>10</v>
      </c>
      <c r="G233" s="142">
        <v>109.81100000000001</v>
      </c>
      <c r="H233" s="143">
        <f t="shared" si="38"/>
        <v>1098.1100000000001</v>
      </c>
      <c r="I233" s="144"/>
      <c r="J233" s="144"/>
      <c r="K233" s="144"/>
      <c r="L233" s="144"/>
      <c r="M233" s="143">
        <f t="shared" si="41"/>
        <v>0</v>
      </c>
      <c r="N233" s="145" t="e">
        <f t="shared" si="42"/>
        <v>#DIV/0!</v>
      </c>
      <c r="O233" s="143">
        <f t="shared" si="43"/>
        <v>0</v>
      </c>
      <c r="P233" s="145">
        <f t="shared" si="32"/>
        <v>0</v>
      </c>
      <c r="Q233" s="138" t="s">
        <v>186</v>
      </c>
      <c r="S233" s="147"/>
    </row>
    <row r="234" spans="1:19" x14ac:dyDescent="0.2">
      <c r="A234" s="7"/>
      <c r="B234" s="133">
        <v>233</v>
      </c>
      <c r="C234" s="29">
        <v>44819</v>
      </c>
      <c r="D234" s="30">
        <v>113054</v>
      </c>
      <c r="E234" s="115" t="s">
        <v>184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109.065</v>
      </c>
      <c r="K234" s="12">
        <v>106.96</v>
      </c>
      <c r="L234" s="12">
        <v>40</v>
      </c>
      <c r="M234" s="11">
        <f t="shared" si="41"/>
        <v>4362.6000000000004</v>
      </c>
      <c r="N234" s="23">
        <f t="shared" si="42"/>
        <v>1.9680254300673189E-2</v>
      </c>
      <c r="O234" s="11">
        <f t="shared" si="43"/>
        <v>84.200000000000159</v>
      </c>
      <c r="P234" s="23">
        <f t="shared" si="32"/>
        <v>1.554382711855192E-2</v>
      </c>
      <c r="Q234" s="134"/>
      <c r="S234" s="24"/>
    </row>
    <row r="235" spans="1:19" x14ac:dyDescent="0.2">
      <c r="A235" s="7"/>
      <c r="B235" s="133">
        <v>234</v>
      </c>
      <c r="C235" s="29">
        <v>44820</v>
      </c>
      <c r="D235" s="30">
        <v>128108</v>
      </c>
      <c r="E235" s="115" t="s">
        <v>95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4"/>
      <c r="S235" s="24"/>
    </row>
    <row r="236" spans="1:19" x14ac:dyDescent="0.2">
      <c r="A236" s="7"/>
      <c r="B236" s="133">
        <v>235</v>
      </c>
      <c r="C236" s="29">
        <v>44820</v>
      </c>
      <c r="D236" s="30">
        <v>123113</v>
      </c>
      <c r="E236" s="115" t="s">
        <v>187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106.95</v>
      </c>
      <c r="K236" s="12">
        <v>108.294</v>
      </c>
      <c r="L236" s="12">
        <v>20</v>
      </c>
      <c r="M236" s="11">
        <f t="shared" si="41"/>
        <v>2139</v>
      </c>
      <c r="N236" s="23">
        <f t="shared" si="42"/>
        <v>-1.2410659870352874E-2</v>
      </c>
      <c r="O236" s="11">
        <f t="shared" si="43"/>
        <v>-26.879999999999882</v>
      </c>
      <c r="P236" s="23">
        <f t="shared" si="32"/>
        <v>7.6211997906254422E-3</v>
      </c>
      <c r="Q236" s="134"/>
      <c r="S236" s="24"/>
    </row>
    <row r="237" spans="1:19" x14ac:dyDescent="0.2">
      <c r="A237" s="7"/>
      <c r="B237" s="133">
        <v>236</v>
      </c>
      <c r="C237" s="29">
        <v>44820</v>
      </c>
      <c r="D237" s="30">
        <v>127033</v>
      </c>
      <c r="E237" s="115" t="s">
        <v>188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95.5</v>
      </c>
      <c r="K237" s="12">
        <v>104.71299999999999</v>
      </c>
      <c r="L237" s="12">
        <v>20</v>
      </c>
      <c r="M237" s="11">
        <f t="shared" si="41"/>
        <v>1910</v>
      </c>
      <c r="N237" s="23">
        <f t="shared" si="42"/>
        <v>-8.7983344952393627E-2</v>
      </c>
      <c r="O237" s="11">
        <f t="shared" si="43"/>
        <v>-184.25999999999988</v>
      </c>
      <c r="P237" s="23">
        <f t="shared" si="32"/>
        <v>6.8052789154252431E-3</v>
      </c>
      <c r="Q237" s="134"/>
      <c r="S237" s="24"/>
    </row>
    <row r="238" spans="1:19" x14ac:dyDescent="0.2">
      <c r="A238" s="7"/>
      <c r="B238" s="133">
        <v>237</v>
      </c>
      <c r="C238" s="29">
        <v>44820</v>
      </c>
      <c r="D238" s="30">
        <v>110072</v>
      </c>
      <c r="E238" s="115" t="s">
        <v>59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4"/>
      <c r="S238" s="24"/>
    </row>
    <row r="239" spans="1:19" x14ac:dyDescent="0.2">
      <c r="A239" s="7"/>
      <c r="B239" s="133">
        <v>238</v>
      </c>
      <c r="C239" s="29">
        <v>44820</v>
      </c>
      <c r="D239" s="30">
        <v>127042</v>
      </c>
      <c r="E239" s="115" t="s">
        <v>189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112.321</v>
      </c>
      <c r="K239" s="12">
        <v>108.596</v>
      </c>
      <c r="L239" s="12">
        <v>20</v>
      </c>
      <c r="M239" s="11">
        <f t="shared" si="41"/>
        <v>2246.42</v>
      </c>
      <c r="N239" s="23">
        <f t="shared" si="42"/>
        <v>3.4301447567129488E-2</v>
      </c>
      <c r="O239" s="11">
        <f t="shared" si="43"/>
        <v>74.499999999999886</v>
      </c>
      <c r="P239" s="23">
        <f t="shared" si="32"/>
        <v>8.0039343775861645E-3</v>
      </c>
      <c r="Q239" s="134" t="s">
        <v>190</v>
      </c>
      <c r="S239" s="24"/>
    </row>
    <row r="240" spans="1:19" x14ac:dyDescent="0.2">
      <c r="A240" s="7"/>
      <c r="B240" s="103">
        <v>239</v>
      </c>
      <c r="C240" s="29">
        <v>44823</v>
      </c>
      <c r="D240" s="30">
        <v>127042</v>
      </c>
      <c r="E240" s="115" t="s">
        <v>189</v>
      </c>
      <c r="F240" s="19">
        <v>10</v>
      </c>
      <c r="G240" s="19">
        <v>107.892</v>
      </c>
      <c r="H240" s="14">
        <f t="shared" si="38"/>
        <v>1078.92</v>
      </c>
      <c r="I240" s="15" t="s">
        <v>65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0"/>
      <c r="S240" s="24"/>
    </row>
    <row r="241" spans="1:19" x14ac:dyDescent="0.2">
      <c r="A241" s="7"/>
      <c r="B241" s="103">
        <v>240</v>
      </c>
      <c r="C241" s="29">
        <v>44824</v>
      </c>
      <c r="D241" s="30">
        <v>128100</v>
      </c>
      <c r="E241" s="115" t="s">
        <v>37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0"/>
      <c r="S241" s="24"/>
    </row>
    <row r="242" spans="1:19" s="47" customFormat="1" x14ac:dyDescent="0.2">
      <c r="B242" s="103">
        <v>241</v>
      </c>
      <c r="C242" s="139">
        <v>44824</v>
      </c>
      <c r="D242" s="140">
        <v>118001</v>
      </c>
      <c r="E242" s="141" t="s">
        <v>185</v>
      </c>
      <c r="F242" s="142">
        <v>-10</v>
      </c>
      <c r="G242" s="142">
        <v>109.9</v>
      </c>
      <c r="H242" s="143">
        <f t="shared" si="38"/>
        <v>-1099</v>
      </c>
      <c r="I242" s="144" t="s">
        <v>63</v>
      </c>
      <c r="J242" s="144"/>
      <c r="K242" s="144"/>
      <c r="L242" s="144"/>
      <c r="M242" s="143">
        <f t="shared" si="41"/>
        <v>0</v>
      </c>
      <c r="N242" s="145" t="e">
        <f t="shared" si="42"/>
        <v>#DIV/0!</v>
      </c>
      <c r="O242" s="143">
        <v>0.39</v>
      </c>
      <c r="P242" s="145">
        <f t="shared" si="32"/>
        <v>0</v>
      </c>
      <c r="Q242" s="146" t="s">
        <v>195</v>
      </c>
      <c r="S242" s="147"/>
    </row>
    <row r="243" spans="1:19" x14ac:dyDescent="0.2">
      <c r="A243" s="7"/>
      <c r="B243" s="103">
        <v>242</v>
      </c>
      <c r="C243" s="29">
        <v>44825</v>
      </c>
      <c r="D243" s="30">
        <v>128044</v>
      </c>
      <c r="E243" s="115" t="s">
        <v>27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0"/>
      <c r="S243" s="24"/>
    </row>
    <row r="244" spans="1:19" x14ac:dyDescent="0.2">
      <c r="A244" s="7"/>
      <c r="B244" s="103">
        <v>243</v>
      </c>
      <c r="C244" s="29">
        <v>44825</v>
      </c>
      <c r="D244" s="30">
        <v>113054</v>
      </c>
      <c r="E244" s="115" t="s">
        <v>184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0"/>
      <c r="S244" s="24"/>
    </row>
    <row r="245" spans="1:19" x14ac:dyDescent="0.2">
      <c r="B245" s="154">
        <v>244</v>
      </c>
      <c r="C245" s="29">
        <v>44830</v>
      </c>
      <c r="D245" s="30">
        <v>127025</v>
      </c>
      <c r="E245" s="115" t="s">
        <v>197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106.021</v>
      </c>
      <c r="K245" s="12">
        <v>106.852</v>
      </c>
      <c r="L245" s="12">
        <v>20</v>
      </c>
      <c r="M245" s="11">
        <f t="shared" si="41"/>
        <v>2120.42</v>
      </c>
      <c r="N245" s="23">
        <f t="shared" si="42"/>
        <v>-7.7771122674353595E-3</v>
      </c>
      <c r="O245" s="11">
        <f t="shared" si="43"/>
        <v>-16.620000000000061</v>
      </c>
      <c r="P245" s="23">
        <f t="shared" si="32"/>
        <v>7.5549997475633478E-3</v>
      </c>
      <c r="Q245" s="80"/>
      <c r="S245" s="24"/>
    </row>
    <row r="246" spans="1:19" x14ac:dyDescent="0.2">
      <c r="B246" s="154">
        <v>245</v>
      </c>
      <c r="C246" s="29">
        <v>44830</v>
      </c>
      <c r="D246" s="30">
        <v>113596</v>
      </c>
      <c r="E246" s="115" t="s">
        <v>46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0"/>
      <c r="S246" s="24"/>
    </row>
    <row r="247" spans="1:19" s="47" customFormat="1" ht="13.5" customHeight="1" x14ac:dyDescent="0.2">
      <c r="A247" s="152"/>
      <c r="B247" s="154">
        <v>246</v>
      </c>
      <c r="C247" s="139">
        <v>44830</v>
      </c>
      <c r="D247" s="140">
        <v>110038</v>
      </c>
      <c r="E247" s="141" t="s">
        <v>198</v>
      </c>
      <c r="F247" s="142">
        <v>10</v>
      </c>
      <c r="G247" s="142">
        <v>107.821</v>
      </c>
      <c r="H247" s="143">
        <f t="shared" si="38"/>
        <v>1078.21</v>
      </c>
      <c r="I247" s="144"/>
      <c r="J247" s="144"/>
      <c r="K247" s="144"/>
      <c r="L247" s="144"/>
      <c r="M247" s="143">
        <f t="shared" si="44"/>
        <v>0</v>
      </c>
      <c r="N247" s="145" t="e">
        <f t="shared" si="45"/>
        <v>#DIV/0!</v>
      </c>
      <c r="O247" s="143">
        <f t="shared" si="46"/>
        <v>0</v>
      </c>
      <c r="P247" s="145">
        <f t="shared" si="32"/>
        <v>0</v>
      </c>
      <c r="Q247" s="153" t="s">
        <v>199</v>
      </c>
      <c r="S247" s="147"/>
    </row>
    <row r="248" spans="1:19" s="47" customFormat="1" x14ac:dyDescent="0.2">
      <c r="A248" s="152"/>
      <c r="B248" s="154">
        <v>247</v>
      </c>
      <c r="C248" s="139">
        <v>44831</v>
      </c>
      <c r="D248" s="140">
        <v>110038</v>
      </c>
      <c r="E248" s="141" t="s">
        <v>198</v>
      </c>
      <c r="F248" s="142">
        <v>-10</v>
      </c>
      <c r="G248" s="142">
        <v>108.11199999999999</v>
      </c>
      <c r="H248" s="143">
        <f t="shared" si="38"/>
        <v>-1081.1199999999999</v>
      </c>
      <c r="I248" s="144" t="s">
        <v>63</v>
      </c>
      <c r="J248" s="144"/>
      <c r="K248" s="144"/>
      <c r="L248" s="144"/>
      <c r="M248" s="143">
        <f t="shared" si="44"/>
        <v>0</v>
      </c>
      <c r="N248" s="145">
        <v>0</v>
      </c>
      <c r="O248" s="143">
        <v>2.41</v>
      </c>
      <c r="P248" s="145">
        <f t="shared" si="32"/>
        <v>0</v>
      </c>
      <c r="Q248" s="153"/>
      <c r="S248" s="147"/>
    </row>
    <row r="249" spans="1:19" x14ac:dyDescent="0.2">
      <c r="B249" s="154">
        <v>248</v>
      </c>
      <c r="C249" s="29">
        <v>44831</v>
      </c>
      <c r="D249" s="30">
        <v>113627</v>
      </c>
      <c r="E249" s="115" t="s">
        <v>170</v>
      </c>
      <c r="F249" s="19">
        <v>10</v>
      </c>
      <c r="G249" s="19">
        <v>107.69</v>
      </c>
      <c r="H249" s="14">
        <f t="shared" si="38"/>
        <v>1076.9000000000001</v>
      </c>
      <c r="I249" s="15" t="s">
        <v>65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0"/>
      <c r="S249" s="24"/>
    </row>
    <row r="250" spans="1:19" x14ac:dyDescent="0.2">
      <c r="B250" s="154">
        <v>249</v>
      </c>
      <c r="C250" s="29">
        <v>44832</v>
      </c>
      <c r="D250" s="30">
        <v>113589</v>
      </c>
      <c r="E250" s="115" t="s">
        <v>38</v>
      </c>
      <c r="F250" s="19">
        <v>10</v>
      </c>
      <c r="G250" s="19">
        <v>98.06</v>
      </c>
      <c r="H250" s="14">
        <f t="shared" si="38"/>
        <v>980.6</v>
      </c>
      <c r="I250" s="15" t="s">
        <v>65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0"/>
      <c r="S250" s="24"/>
    </row>
    <row r="251" spans="1:19" x14ac:dyDescent="0.2">
      <c r="B251" s="154">
        <v>250</v>
      </c>
      <c r="C251" s="29">
        <v>44834</v>
      </c>
      <c r="D251" s="30">
        <v>128100</v>
      </c>
      <c r="E251" s="115" t="s">
        <v>37</v>
      </c>
      <c r="F251" s="19">
        <v>10</v>
      </c>
      <c r="G251" s="19">
        <v>93.85</v>
      </c>
      <c r="H251" s="14">
        <f t="shared" si="38"/>
        <v>938.5</v>
      </c>
      <c r="I251" s="15" t="s">
        <v>65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0"/>
      <c r="S251" s="24"/>
    </row>
    <row r="252" spans="1:19" x14ac:dyDescent="0.2">
      <c r="B252" s="102">
        <v>251</v>
      </c>
      <c r="C252" s="29">
        <v>44844</v>
      </c>
      <c r="D252" s="30">
        <v>113633</v>
      </c>
      <c r="E252" s="115" t="s">
        <v>200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110.83199999999999</v>
      </c>
      <c r="K252" s="12">
        <v>109.35</v>
      </c>
      <c r="L252" s="12">
        <v>10</v>
      </c>
      <c r="M252" s="11">
        <f t="shared" si="44"/>
        <v>1108.32</v>
      </c>
      <c r="N252" s="23">
        <f t="shared" si="45"/>
        <v>1.3552812071330585E-2</v>
      </c>
      <c r="O252" s="11">
        <f t="shared" si="46"/>
        <v>14.819999999999993</v>
      </c>
      <c r="P252" s="23">
        <f t="shared" si="32"/>
        <v>3.9489145170387985E-3</v>
      </c>
      <c r="Q252" s="80" t="s">
        <v>105</v>
      </c>
      <c r="S252" s="24"/>
    </row>
    <row r="253" spans="1:19" x14ac:dyDescent="0.2">
      <c r="B253" s="102">
        <v>252</v>
      </c>
      <c r="C253" s="29">
        <v>44844</v>
      </c>
      <c r="D253" s="30">
        <v>123129</v>
      </c>
      <c r="E253" s="115" t="s">
        <v>201</v>
      </c>
      <c r="F253" s="19">
        <v>10</v>
      </c>
      <c r="G253" s="19">
        <v>109.361</v>
      </c>
      <c r="H253" s="14">
        <f t="shared" si="38"/>
        <v>1093.6100000000001</v>
      </c>
      <c r="I253" s="15"/>
      <c r="J253" s="12">
        <v>114.021</v>
      </c>
      <c r="K253" s="12">
        <v>109.39100000000001</v>
      </c>
      <c r="L253" s="12">
        <v>10</v>
      </c>
      <c r="M253" s="11">
        <f t="shared" si="44"/>
        <v>1140.21</v>
      </c>
      <c r="N253" s="23">
        <f t="shared" si="45"/>
        <v>4.232523699390256E-2</v>
      </c>
      <c r="O253" s="11">
        <f t="shared" si="46"/>
        <v>46.299999999999955</v>
      </c>
      <c r="P253" s="23">
        <f t="shared" si="32"/>
        <v>4.0625377341136212E-3</v>
      </c>
      <c r="Q253" s="80" t="s">
        <v>105</v>
      </c>
      <c r="S253" s="24"/>
    </row>
    <row r="254" spans="1:19" x14ac:dyDescent="0.2">
      <c r="B254" s="102">
        <v>253</v>
      </c>
      <c r="C254" s="29">
        <v>44845</v>
      </c>
      <c r="D254" s="30">
        <v>127034</v>
      </c>
      <c r="E254" s="115" t="s">
        <v>202</v>
      </c>
      <c r="F254" s="19">
        <v>10</v>
      </c>
      <c r="G254" s="19">
        <v>104.1</v>
      </c>
      <c r="H254" s="14">
        <f t="shared" si="38"/>
        <v>1041</v>
      </c>
      <c r="I254" s="15" t="s">
        <v>51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0"/>
      <c r="S254" s="24"/>
    </row>
    <row r="255" spans="1:19" x14ac:dyDescent="0.2">
      <c r="B255" s="155">
        <v>254</v>
      </c>
      <c r="C255" s="29">
        <v>44852</v>
      </c>
      <c r="D255" s="30">
        <v>113013</v>
      </c>
      <c r="E255" s="115" t="s">
        <v>204</v>
      </c>
      <c r="F255" s="19">
        <v>10</v>
      </c>
      <c r="G255" s="19">
        <v>108.06</v>
      </c>
      <c r="H255" s="14">
        <f t="shared" si="38"/>
        <v>1080.5999999999999</v>
      </c>
      <c r="I255" s="15"/>
      <c r="J255" s="12">
        <v>104.876</v>
      </c>
      <c r="K255" s="12">
        <v>106.13</v>
      </c>
      <c r="L255" s="12">
        <v>30</v>
      </c>
      <c r="M255" s="11">
        <f t="shared" si="44"/>
        <v>3146.28</v>
      </c>
      <c r="N255" s="23">
        <f t="shared" si="45"/>
        <v>-1.181569772919995E-2</v>
      </c>
      <c r="O255" s="11">
        <f t="shared" si="46"/>
        <v>-37.61999999999972</v>
      </c>
      <c r="P255" s="23">
        <f t="shared" si="32"/>
        <v>1.1210111490064992E-2</v>
      </c>
      <c r="Q255" s="80" t="s">
        <v>105</v>
      </c>
      <c r="S255" s="24"/>
    </row>
    <row r="256" spans="1:19" x14ac:dyDescent="0.2">
      <c r="B256" s="155">
        <v>255</v>
      </c>
      <c r="C256" s="29">
        <v>44855</v>
      </c>
      <c r="D256" s="30">
        <v>123128</v>
      </c>
      <c r="E256" s="122" t="s">
        <v>93</v>
      </c>
      <c r="F256" s="19">
        <v>10</v>
      </c>
      <c r="G256" s="19">
        <v>104.036</v>
      </c>
      <c r="H256" s="14">
        <f t="shared" si="38"/>
        <v>1040.3600000000001</v>
      </c>
      <c r="I256" s="15" t="s">
        <v>65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0"/>
      <c r="S256" s="24"/>
    </row>
    <row r="257" spans="2:19" x14ac:dyDescent="0.2">
      <c r="B257" s="156">
        <v>256</v>
      </c>
      <c r="C257" s="29">
        <v>44858</v>
      </c>
      <c r="D257" s="30">
        <v>113013</v>
      </c>
      <c r="E257" s="115" t="s">
        <v>204</v>
      </c>
      <c r="F257" s="19">
        <v>10</v>
      </c>
      <c r="G257" s="19">
        <v>105.916</v>
      </c>
      <c r="H257" s="14">
        <f t="shared" si="38"/>
        <v>1059.1599999999999</v>
      </c>
      <c r="I257" s="15" t="s">
        <v>65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0"/>
      <c r="S257" s="24"/>
    </row>
    <row r="258" spans="2:19" x14ac:dyDescent="0.2">
      <c r="B258" s="156">
        <v>257</v>
      </c>
      <c r="C258" s="139">
        <v>44859</v>
      </c>
      <c r="D258" s="140">
        <v>128072</v>
      </c>
      <c r="E258" s="141" t="s">
        <v>122</v>
      </c>
      <c r="F258" s="142">
        <v>10</v>
      </c>
      <c r="G258" s="142">
        <v>108.98399999999999</v>
      </c>
      <c r="H258" s="143">
        <f t="shared" si="38"/>
        <v>1089.8399999999999</v>
      </c>
      <c r="I258" s="144" t="s">
        <v>63</v>
      </c>
      <c r="J258" s="144"/>
      <c r="K258" s="144"/>
      <c r="L258" s="144"/>
      <c r="M258" s="143">
        <f t="shared" si="44"/>
        <v>0</v>
      </c>
      <c r="N258" s="145" t="e">
        <f t="shared" si="45"/>
        <v>#DIV/0!</v>
      </c>
      <c r="O258" s="143">
        <v>118.51</v>
      </c>
      <c r="P258" s="145">
        <f t="shared" si="32"/>
        <v>0</v>
      </c>
      <c r="Q258" s="153"/>
      <c r="S258" s="24"/>
    </row>
    <row r="259" spans="2:19" x14ac:dyDescent="0.2">
      <c r="B259" s="156">
        <v>258</v>
      </c>
      <c r="C259" s="29">
        <v>44860</v>
      </c>
      <c r="D259" s="30">
        <v>128114</v>
      </c>
      <c r="E259" s="115" t="s">
        <v>72</v>
      </c>
      <c r="F259" s="19">
        <v>10</v>
      </c>
      <c r="G259" s="19">
        <v>98.009</v>
      </c>
      <c r="H259" s="14">
        <f t="shared" si="38"/>
        <v>980.09</v>
      </c>
      <c r="I259" s="15" t="s">
        <v>51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M259/$M$573</f>
        <v>0</v>
      </c>
      <c r="Q259" s="80"/>
      <c r="S259" s="24"/>
    </row>
    <row r="260" spans="2:19" x14ac:dyDescent="0.2">
      <c r="B260" s="156">
        <v>259</v>
      </c>
      <c r="C260" s="29">
        <v>44861</v>
      </c>
      <c r="D260" s="30">
        <v>128114</v>
      </c>
      <c r="E260" s="115" t="s">
        <v>72</v>
      </c>
      <c r="F260" s="19">
        <v>10</v>
      </c>
      <c r="G260" s="19">
        <v>95.533000000000001</v>
      </c>
      <c r="H260" s="14">
        <f t="shared" si="38"/>
        <v>955.33</v>
      </c>
      <c r="I260" s="15" t="s">
        <v>65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0"/>
      <c r="S260" s="24"/>
    </row>
    <row r="261" spans="2:19" x14ac:dyDescent="0.2">
      <c r="B261" s="111">
        <v>260</v>
      </c>
      <c r="C261" s="29">
        <v>44862</v>
      </c>
      <c r="D261" s="30">
        <v>128114</v>
      </c>
      <c r="E261" s="115" t="s">
        <v>72</v>
      </c>
      <c r="F261" s="19">
        <v>10</v>
      </c>
      <c r="G261" s="19">
        <v>93.6</v>
      </c>
      <c r="H261" s="14">
        <f t="shared" si="38"/>
        <v>936</v>
      </c>
      <c r="I261" s="15" t="s">
        <v>65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0"/>
      <c r="S261" s="24"/>
    </row>
    <row r="262" spans="2:19" x14ac:dyDescent="0.2">
      <c r="B262" s="111">
        <v>261</v>
      </c>
      <c r="C262" s="29">
        <v>44862</v>
      </c>
      <c r="D262" s="30">
        <v>127061</v>
      </c>
      <c r="E262" s="115" t="s">
        <v>206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96.814999999999998</v>
      </c>
      <c r="K262" s="12">
        <v>102.337</v>
      </c>
      <c r="L262" s="12">
        <v>20</v>
      </c>
      <c r="M262" s="11">
        <f t="shared" si="44"/>
        <v>1936.3</v>
      </c>
      <c r="N262" s="23">
        <f t="shared" si="45"/>
        <v>-5.3958978668516816E-2</v>
      </c>
      <c r="O262" s="11">
        <f t="shared" si="46"/>
        <v>-110.44000000000011</v>
      </c>
      <c r="P262" s="23">
        <f t="shared" si="47"/>
        <v>6.8989851120093704E-3</v>
      </c>
      <c r="Q262" s="80"/>
      <c r="S262" s="24"/>
    </row>
    <row r="263" spans="2:19" x14ac:dyDescent="0.2">
      <c r="B263" s="129">
        <v>262</v>
      </c>
      <c r="C263" s="29">
        <v>44865</v>
      </c>
      <c r="D263" s="30">
        <v>128114</v>
      </c>
      <c r="E263" s="115" t="s">
        <v>72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0"/>
      <c r="S263" s="24"/>
    </row>
    <row r="264" spans="2:19" x14ac:dyDescent="0.2">
      <c r="B264" s="129">
        <v>263</v>
      </c>
      <c r="C264" s="29">
        <v>44866</v>
      </c>
      <c r="D264" s="30">
        <v>127022</v>
      </c>
      <c r="E264" s="115" t="s">
        <v>208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104.61</v>
      </c>
      <c r="K264" s="12">
        <v>105.532</v>
      </c>
      <c r="L264" s="12">
        <v>10</v>
      </c>
      <c r="M264" s="11">
        <f t="shared" si="44"/>
        <v>1046.0999999999999</v>
      </c>
      <c r="N264" s="23">
        <f t="shared" si="45"/>
        <v>-8.7366865026721474E-3</v>
      </c>
      <c r="O264" s="11">
        <f t="shared" si="46"/>
        <v>-9.2199999999999704</v>
      </c>
      <c r="P264" s="23">
        <f t="shared" si="47"/>
        <v>3.7272263211656259E-3</v>
      </c>
      <c r="Q264" s="80"/>
      <c r="S264" s="24"/>
    </row>
    <row r="265" spans="2:19" x14ac:dyDescent="0.2">
      <c r="B265" s="129">
        <v>264</v>
      </c>
      <c r="C265" s="29">
        <v>44868</v>
      </c>
      <c r="D265" s="30">
        <v>127025</v>
      </c>
      <c r="E265" s="115" t="s">
        <v>197</v>
      </c>
      <c r="F265" s="19">
        <v>10</v>
      </c>
      <c r="G265" s="19">
        <v>105.502</v>
      </c>
      <c r="H265" s="14">
        <f t="shared" si="38"/>
        <v>1055.02</v>
      </c>
      <c r="I265" s="15" t="s">
        <v>65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0"/>
      <c r="S265" s="24"/>
    </row>
    <row r="266" spans="2:19" x14ac:dyDescent="0.2">
      <c r="B266" s="129">
        <v>265</v>
      </c>
      <c r="C266" s="29">
        <v>44869</v>
      </c>
      <c r="D266" s="30">
        <v>113043</v>
      </c>
      <c r="E266" s="115" t="s">
        <v>143</v>
      </c>
      <c r="F266" s="19">
        <v>10</v>
      </c>
      <c r="G266" s="19">
        <v>104.989</v>
      </c>
      <c r="H266" s="14">
        <f t="shared" si="38"/>
        <v>1049.8900000000001</v>
      </c>
      <c r="I266" s="15" t="s">
        <v>65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0"/>
      <c r="S266" s="24"/>
    </row>
    <row r="267" spans="2:19" x14ac:dyDescent="0.2">
      <c r="B267" s="106">
        <v>266</v>
      </c>
      <c r="C267" s="29">
        <v>44873</v>
      </c>
      <c r="D267" s="30">
        <v>110072</v>
      </c>
      <c r="E267" s="115" t="s">
        <v>211</v>
      </c>
      <c r="F267" s="19">
        <v>10</v>
      </c>
      <c r="G267" s="19">
        <v>95.501999999999995</v>
      </c>
      <c r="H267" s="14">
        <f t="shared" si="38"/>
        <v>955.02</v>
      </c>
      <c r="I267" s="15" t="s">
        <v>65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0"/>
      <c r="S267" s="24"/>
    </row>
    <row r="268" spans="2:19" x14ac:dyDescent="0.2">
      <c r="B268" s="106">
        <v>267</v>
      </c>
      <c r="C268" s="29">
        <v>44873</v>
      </c>
      <c r="D268" s="30">
        <v>123113</v>
      </c>
      <c r="E268" s="115" t="s">
        <v>187</v>
      </c>
      <c r="F268" s="19">
        <v>10</v>
      </c>
      <c r="G268" s="19">
        <v>107.303</v>
      </c>
      <c r="H268" s="14">
        <f t="shared" si="38"/>
        <v>1073.03</v>
      </c>
      <c r="I268" s="15" t="s">
        <v>65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0"/>
      <c r="S268" s="24"/>
    </row>
    <row r="269" spans="2:19" x14ac:dyDescent="0.2">
      <c r="B269" s="106">
        <v>268</v>
      </c>
      <c r="C269" s="29">
        <v>44874</v>
      </c>
      <c r="D269" s="30">
        <v>128100</v>
      </c>
      <c r="E269" s="115" t="s">
        <v>66</v>
      </c>
      <c r="F269" s="19">
        <v>10</v>
      </c>
      <c r="G269" s="19">
        <v>91.915999999999997</v>
      </c>
      <c r="H269" s="14">
        <f t="shared" si="38"/>
        <v>919.16</v>
      </c>
      <c r="I269" s="15" t="s">
        <v>65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0"/>
      <c r="S269" s="24"/>
    </row>
    <row r="270" spans="2:19" x14ac:dyDescent="0.2">
      <c r="B270" s="158">
        <v>269</v>
      </c>
      <c r="C270" s="29">
        <v>44880</v>
      </c>
      <c r="D270" s="30">
        <v>127006</v>
      </c>
      <c r="E270" s="115" t="s">
        <v>154</v>
      </c>
      <c r="F270" s="19">
        <v>80</v>
      </c>
      <c r="G270" s="19">
        <v>124.05</v>
      </c>
      <c r="H270" s="14">
        <f t="shared" si="38"/>
        <v>9924</v>
      </c>
      <c r="I270" s="15" t="s">
        <v>65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0"/>
      <c r="S270" s="24"/>
    </row>
    <row r="271" spans="2:19" x14ac:dyDescent="0.2">
      <c r="B271" s="158">
        <v>270</v>
      </c>
      <c r="C271" s="29">
        <v>44880</v>
      </c>
      <c r="D271" s="30">
        <v>127006</v>
      </c>
      <c r="E271" s="115" t="s">
        <v>154</v>
      </c>
      <c r="F271" s="19">
        <v>-30</v>
      </c>
      <c r="G271" s="19">
        <v>124.2</v>
      </c>
      <c r="H271" s="14">
        <f t="shared" si="38"/>
        <v>-3726</v>
      </c>
      <c r="I271" s="15" t="s">
        <v>65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0"/>
      <c r="S271" s="24"/>
    </row>
    <row r="272" spans="2:19" x14ac:dyDescent="0.2">
      <c r="B272" s="158">
        <v>271</v>
      </c>
      <c r="C272" s="29">
        <v>44880</v>
      </c>
      <c r="D272" s="30">
        <v>127006</v>
      </c>
      <c r="E272" s="115" t="s">
        <v>154</v>
      </c>
      <c r="F272" s="19">
        <v>-20</v>
      </c>
      <c r="G272" s="19">
        <v>124.199</v>
      </c>
      <c r="H272" s="14">
        <f t="shared" si="38"/>
        <v>-2483.98</v>
      </c>
      <c r="I272" s="15" t="s">
        <v>65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0"/>
      <c r="S272" s="24"/>
    </row>
    <row r="273" spans="1:19" x14ac:dyDescent="0.2">
      <c r="B273" s="158">
        <v>272</v>
      </c>
      <c r="C273" s="29">
        <v>44880</v>
      </c>
      <c r="D273" s="30">
        <v>127006</v>
      </c>
      <c r="E273" s="115" t="s">
        <v>154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65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0"/>
      <c r="S273" s="24"/>
    </row>
    <row r="274" spans="1:19" x14ac:dyDescent="0.2">
      <c r="B274" s="158">
        <v>273</v>
      </c>
      <c r="C274" s="29">
        <v>44881</v>
      </c>
      <c r="D274" s="30">
        <v>113056</v>
      </c>
      <c r="E274" s="115" t="s">
        <v>212</v>
      </c>
      <c r="F274" s="19">
        <v>10</v>
      </c>
      <c r="G274" s="19">
        <v>99.221000000000004</v>
      </c>
      <c r="H274" s="14">
        <f t="shared" si="38"/>
        <v>992.21</v>
      </c>
      <c r="I274" s="15"/>
      <c r="J274" s="12">
        <v>101.173</v>
      </c>
      <c r="K274" s="12">
        <v>98.712000000000003</v>
      </c>
      <c r="L274" s="12">
        <v>30</v>
      </c>
      <c r="M274" s="11">
        <f t="shared" si="48"/>
        <v>3035.19</v>
      </c>
      <c r="N274" s="23">
        <f t="shared" si="49"/>
        <v>2.4931112731987989E-2</v>
      </c>
      <c r="O274" s="11">
        <f t="shared" si="50"/>
        <v>73.829999999999956</v>
      </c>
      <c r="P274" s="23">
        <f t="shared" si="47"/>
        <v>1.0814300791261541E-2</v>
      </c>
      <c r="Q274" s="80"/>
      <c r="S274" s="24"/>
    </row>
    <row r="275" spans="1:19" x14ac:dyDescent="0.2">
      <c r="B275" s="158">
        <v>274</v>
      </c>
      <c r="C275" s="29">
        <v>44881</v>
      </c>
      <c r="D275" s="30">
        <v>127024</v>
      </c>
      <c r="E275" s="115" t="s">
        <v>76</v>
      </c>
      <c r="F275" s="19">
        <v>10</v>
      </c>
      <c r="G275" s="19">
        <v>105.402</v>
      </c>
      <c r="H275" s="14">
        <f t="shared" si="38"/>
        <v>1054.02</v>
      </c>
      <c r="I275" s="15" t="s">
        <v>213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0"/>
      <c r="S275" s="24"/>
    </row>
    <row r="276" spans="1:19" x14ac:dyDescent="0.2">
      <c r="B276" s="158">
        <v>275</v>
      </c>
      <c r="C276" s="29">
        <v>44882</v>
      </c>
      <c r="D276" s="30">
        <v>113596</v>
      </c>
      <c r="E276" s="115" t="s">
        <v>46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65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0"/>
      <c r="S276" s="24"/>
    </row>
    <row r="277" spans="1:19" x14ac:dyDescent="0.2">
      <c r="B277" s="158">
        <v>276</v>
      </c>
      <c r="C277" s="29">
        <v>44882</v>
      </c>
      <c r="D277" s="30">
        <v>128131</v>
      </c>
      <c r="E277" s="115" t="s">
        <v>214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115.992</v>
      </c>
      <c r="K277" s="12">
        <v>108.184</v>
      </c>
      <c r="L277" s="12">
        <v>20</v>
      </c>
      <c r="M277" s="11">
        <f t="shared" si="48"/>
        <v>2319.84</v>
      </c>
      <c r="N277" s="23">
        <f t="shared" si="49"/>
        <v>7.2173334319307905E-2</v>
      </c>
      <c r="O277" s="11">
        <f t="shared" si="50"/>
        <v>156.16000000000014</v>
      </c>
      <c r="P277" s="23">
        <f t="shared" si="47"/>
        <v>8.2655278739058088E-3</v>
      </c>
      <c r="Q277" s="80"/>
      <c r="S277" s="24"/>
    </row>
    <row r="278" spans="1:19" x14ac:dyDescent="0.2">
      <c r="B278" s="158">
        <v>277</v>
      </c>
      <c r="C278" s="29">
        <v>44882</v>
      </c>
      <c r="D278" s="30">
        <v>113056</v>
      </c>
      <c r="E278" s="115" t="s">
        <v>212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65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0"/>
      <c r="S278" s="24"/>
    </row>
    <row r="279" spans="1:19" x14ac:dyDescent="0.2">
      <c r="B279" s="158">
        <v>278</v>
      </c>
      <c r="C279" s="29">
        <v>44882</v>
      </c>
      <c r="D279" s="30">
        <v>113623</v>
      </c>
      <c r="E279" s="115" t="s">
        <v>215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113.15</v>
      </c>
      <c r="K279" s="12">
        <v>108.63</v>
      </c>
      <c r="L279" s="12">
        <v>10</v>
      </c>
      <c r="M279" s="11">
        <f t="shared" si="48"/>
        <v>1131.5</v>
      </c>
      <c r="N279" s="23">
        <f t="shared" si="49"/>
        <v>4.1609131915677167E-2</v>
      </c>
      <c r="O279" s="11">
        <f t="shared" si="50"/>
        <v>45.200000000000102</v>
      </c>
      <c r="P279" s="23">
        <f t="shared" si="47"/>
        <v>4.03150423706998E-3</v>
      </c>
      <c r="Q279" s="86" t="s">
        <v>218</v>
      </c>
      <c r="S279" s="24"/>
    </row>
    <row r="280" spans="1:19" s="199" customFormat="1" x14ac:dyDescent="0.2">
      <c r="A280" s="189"/>
      <c r="B280" s="190">
        <v>279</v>
      </c>
      <c r="C280" s="191">
        <v>44882</v>
      </c>
      <c r="D280" s="192">
        <v>123117</v>
      </c>
      <c r="E280" s="193" t="s">
        <v>216</v>
      </c>
      <c r="F280" s="194">
        <v>10</v>
      </c>
      <c r="G280" s="194">
        <v>108.38200000000001</v>
      </c>
      <c r="H280" s="195">
        <f t="shared" ref="H280:H311" si="51">F280*G280</f>
        <v>1083.8200000000002</v>
      </c>
      <c r="I280" s="196"/>
      <c r="J280" s="196"/>
      <c r="K280" s="196"/>
      <c r="L280" s="196"/>
      <c r="M280" s="195">
        <f t="shared" ref="M280:M296" si="52">J280*L280</f>
        <v>0</v>
      </c>
      <c r="N280" s="197" t="e">
        <f t="shared" ref="N280:N296" si="53">(J280-K280)/K280</f>
        <v>#DIV/0!</v>
      </c>
      <c r="O280" s="195">
        <v>95.88</v>
      </c>
      <c r="P280" s="197">
        <f t="shared" si="47"/>
        <v>0</v>
      </c>
      <c r="Q280" s="198" t="s">
        <v>219</v>
      </c>
      <c r="S280" s="200"/>
    </row>
    <row r="281" spans="1:19" x14ac:dyDescent="0.2">
      <c r="B281" s="158">
        <v>280</v>
      </c>
      <c r="C281" s="29">
        <v>44882</v>
      </c>
      <c r="D281" s="30">
        <v>128114</v>
      </c>
      <c r="E281" s="115" t="s">
        <v>72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65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0"/>
      <c r="S281" s="24"/>
    </row>
    <row r="282" spans="1:19" x14ac:dyDescent="0.2">
      <c r="B282" s="158">
        <v>281</v>
      </c>
      <c r="C282" s="29">
        <v>44882</v>
      </c>
      <c r="D282" s="30">
        <v>128074</v>
      </c>
      <c r="E282" s="115" t="s">
        <v>217</v>
      </c>
      <c r="F282" s="19">
        <v>10</v>
      </c>
      <c r="G282" s="19">
        <v>110.143</v>
      </c>
      <c r="H282" s="14">
        <f t="shared" si="51"/>
        <v>1101.43</v>
      </c>
      <c r="I282" s="15"/>
      <c r="J282" s="12"/>
      <c r="K282" s="12"/>
      <c r="L282" s="12"/>
      <c r="M282" s="11">
        <f t="shared" si="52"/>
        <v>0</v>
      </c>
      <c r="N282" s="23" t="e">
        <f t="shared" si="53"/>
        <v>#DIV/0!</v>
      </c>
      <c r="O282" s="11">
        <v>220.34</v>
      </c>
      <c r="P282" s="23">
        <f t="shared" si="47"/>
        <v>0</v>
      </c>
      <c r="Q282" s="80"/>
      <c r="S282" s="24"/>
    </row>
    <row r="283" spans="1:19" x14ac:dyDescent="0.2">
      <c r="B283" s="160">
        <v>282</v>
      </c>
      <c r="C283" s="29">
        <v>44886</v>
      </c>
      <c r="D283" s="30">
        <v>127067</v>
      </c>
      <c r="E283" s="115" t="s">
        <v>221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106.53</v>
      </c>
      <c r="K283" s="12">
        <v>107.79300000000001</v>
      </c>
      <c r="L283" s="12">
        <v>10</v>
      </c>
      <c r="M283" s="11">
        <f t="shared" si="52"/>
        <v>1065.3</v>
      </c>
      <c r="N283" s="23">
        <f t="shared" si="53"/>
        <v>-1.1716901839637131E-2</v>
      </c>
      <c r="O283" s="11">
        <f t="shared" si="54"/>
        <v>-12.630000000000052</v>
      </c>
      <c r="P283" s="23">
        <f t="shared" si="47"/>
        <v>3.7956354076452937E-3</v>
      </c>
      <c r="Q283" s="80"/>
      <c r="S283" s="24"/>
    </row>
    <row r="284" spans="1:19" s="58" customFormat="1" x14ac:dyDescent="0.2">
      <c r="A284" s="161"/>
      <c r="B284" s="160">
        <v>283</v>
      </c>
      <c r="C284" s="49">
        <v>44887</v>
      </c>
      <c r="D284" s="50">
        <v>128022</v>
      </c>
      <c r="E284" s="114" t="s">
        <v>222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3" t="s">
        <v>223</v>
      </c>
      <c r="R284" s="48"/>
      <c r="S284" s="55"/>
    </row>
    <row r="285" spans="1:19" x14ac:dyDescent="0.2">
      <c r="B285" s="160">
        <v>284</v>
      </c>
      <c r="C285" s="29">
        <v>44888</v>
      </c>
      <c r="D285" s="30">
        <v>113606</v>
      </c>
      <c r="E285" s="115" t="s">
        <v>224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111.601</v>
      </c>
      <c r="K285" s="12">
        <v>108.64</v>
      </c>
      <c r="L285" s="12">
        <v>10</v>
      </c>
      <c r="M285" s="11">
        <f t="shared" si="52"/>
        <v>1116.01</v>
      </c>
      <c r="N285" s="23">
        <f t="shared" si="53"/>
        <v>2.7255154639175244E-2</v>
      </c>
      <c r="O285" s="11">
        <f t="shared" si="54"/>
        <v>29.609999999999985</v>
      </c>
      <c r="P285" s="23">
        <f t="shared" si="47"/>
        <v>3.9763137813632072E-3</v>
      </c>
      <c r="Q285" s="80"/>
      <c r="S285" s="24"/>
    </row>
    <row r="286" spans="1:19" x14ac:dyDescent="0.2">
      <c r="B286" s="160">
        <v>285</v>
      </c>
      <c r="C286" s="29">
        <v>44888</v>
      </c>
      <c r="D286" s="30">
        <v>127047</v>
      </c>
      <c r="E286" s="115" t="s">
        <v>60</v>
      </c>
      <c r="F286" s="19">
        <v>10</v>
      </c>
      <c r="G286" s="19">
        <v>97.021000000000001</v>
      </c>
      <c r="H286" s="14">
        <f t="shared" si="51"/>
        <v>970.21</v>
      </c>
      <c r="I286" s="15" t="s">
        <v>225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0"/>
      <c r="S286" s="24"/>
    </row>
    <row r="287" spans="1:19" s="58" customFormat="1" x14ac:dyDescent="0.2">
      <c r="A287" s="161"/>
      <c r="B287" s="160">
        <v>286</v>
      </c>
      <c r="C287" s="49">
        <v>44889</v>
      </c>
      <c r="D287" s="50">
        <v>128022</v>
      </c>
      <c r="E287" s="114" t="s">
        <v>222</v>
      </c>
      <c r="F287" s="52">
        <v>-10</v>
      </c>
      <c r="G287" s="52">
        <v>131.048</v>
      </c>
      <c r="H287" s="53">
        <f t="shared" si="51"/>
        <v>-1310.48</v>
      </c>
      <c r="I287" s="51" t="s">
        <v>63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3"/>
      <c r="R287" s="48"/>
      <c r="S287" s="59"/>
    </row>
    <row r="288" spans="1:19" x14ac:dyDescent="0.2">
      <c r="B288" s="160">
        <v>287</v>
      </c>
      <c r="C288" s="29">
        <v>44890</v>
      </c>
      <c r="D288" s="30">
        <v>127053</v>
      </c>
      <c r="E288" s="115" t="s">
        <v>226</v>
      </c>
      <c r="F288" s="19">
        <v>10</v>
      </c>
      <c r="G288" s="19">
        <v>112.655</v>
      </c>
      <c r="H288" s="14">
        <f t="shared" si="51"/>
        <v>1126.55</v>
      </c>
      <c r="I288" s="15"/>
      <c r="J288" s="12">
        <v>122.85</v>
      </c>
      <c r="K288" s="12">
        <v>112.685</v>
      </c>
      <c r="L288" s="12">
        <v>10</v>
      </c>
      <c r="M288" s="11">
        <f t="shared" si="52"/>
        <v>1228.5</v>
      </c>
      <c r="N288" s="23">
        <f t="shared" si="53"/>
        <v>9.0207214802324992E-2</v>
      </c>
      <c r="O288" s="11">
        <f t="shared" si="54"/>
        <v>101.64999999999992</v>
      </c>
      <c r="P288" s="23">
        <f t="shared" si="47"/>
        <v>4.3771126427224662E-3</v>
      </c>
      <c r="Q288" s="80" t="s">
        <v>227</v>
      </c>
      <c r="S288" s="24"/>
    </row>
    <row r="289" spans="1:19" x14ac:dyDescent="0.2">
      <c r="B289" s="100">
        <v>288</v>
      </c>
      <c r="C289" s="29">
        <v>44894</v>
      </c>
      <c r="D289" s="30">
        <v>128035</v>
      </c>
      <c r="E289" s="115" t="s">
        <v>180</v>
      </c>
      <c r="F289" s="19">
        <v>10</v>
      </c>
      <c r="G289" s="19">
        <v>105.979</v>
      </c>
      <c r="H289" s="14">
        <f t="shared" si="51"/>
        <v>1059.79</v>
      </c>
      <c r="I289" s="15" t="s">
        <v>229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1"/>
      <c r="S289" s="24"/>
    </row>
    <row r="290" spans="1:19" x14ac:dyDescent="0.2">
      <c r="B290" s="100">
        <v>289</v>
      </c>
      <c r="C290" s="29">
        <v>44896</v>
      </c>
      <c r="D290" s="30">
        <v>123096</v>
      </c>
      <c r="E290" s="115" t="s">
        <v>91</v>
      </c>
      <c r="F290" s="19">
        <v>10</v>
      </c>
      <c r="G290" s="19">
        <v>103.117</v>
      </c>
      <c r="H290" s="14">
        <f t="shared" si="51"/>
        <v>1031.17</v>
      </c>
      <c r="I290" s="15" t="s">
        <v>230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1"/>
      <c r="S290" s="24"/>
    </row>
    <row r="291" spans="1:19" x14ac:dyDescent="0.2">
      <c r="B291" s="100">
        <v>290</v>
      </c>
      <c r="C291" s="29">
        <v>44897</v>
      </c>
      <c r="D291" s="30">
        <v>110072</v>
      </c>
      <c r="E291" s="115" t="s">
        <v>59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1"/>
      <c r="S291" s="24"/>
    </row>
    <row r="292" spans="1:19" x14ac:dyDescent="0.2">
      <c r="B292" s="100">
        <v>291</v>
      </c>
      <c r="C292" s="29">
        <v>44897</v>
      </c>
      <c r="D292" s="30">
        <v>110072</v>
      </c>
      <c r="E292" s="115" t="s">
        <v>59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1"/>
      <c r="S292" s="24"/>
    </row>
    <row r="293" spans="1:19" x14ac:dyDescent="0.2">
      <c r="B293" s="100">
        <v>292</v>
      </c>
      <c r="C293" s="29">
        <v>44897</v>
      </c>
      <c r="D293" s="30">
        <v>113017</v>
      </c>
      <c r="E293" s="115" t="s">
        <v>78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77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1"/>
      <c r="S293" s="24"/>
    </row>
    <row r="294" spans="1:19" x14ac:dyDescent="0.2">
      <c r="B294" s="100">
        <v>293</v>
      </c>
      <c r="C294" s="29">
        <v>44897</v>
      </c>
      <c r="D294" s="30">
        <v>113017</v>
      </c>
      <c r="E294" s="115" t="s">
        <v>78</v>
      </c>
      <c r="F294" s="19">
        <v>40</v>
      </c>
      <c r="G294" s="19">
        <v>114.379</v>
      </c>
      <c r="H294" s="14">
        <f t="shared" si="51"/>
        <v>4575.16</v>
      </c>
      <c r="I294" s="15" t="s">
        <v>65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1"/>
      <c r="S294" s="24"/>
    </row>
    <row r="295" spans="1:19" x14ac:dyDescent="0.2">
      <c r="B295" s="100">
        <v>294</v>
      </c>
      <c r="C295" s="29">
        <v>44897</v>
      </c>
      <c r="D295" s="30">
        <v>113017</v>
      </c>
      <c r="E295" s="115" t="s">
        <v>78</v>
      </c>
      <c r="F295" s="19">
        <v>-40</v>
      </c>
      <c r="G295" s="19">
        <v>115.1</v>
      </c>
      <c r="H295" s="14">
        <f t="shared" si="51"/>
        <v>-4604</v>
      </c>
      <c r="I295" s="15" t="s">
        <v>77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1"/>
      <c r="S295" s="24"/>
    </row>
    <row r="296" spans="1:19" x14ac:dyDescent="0.2">
      <c r="B296" s="100">
        <v>295</v>
      </c>
      <c r="C296" s="29">
        <v>44897</v>
      </c>
      <c r="D296" s="30">
        <v>128114</v>
      </c>
      <c r="E296" s="115" t="s">
        <v>72</v>
      </c>
      <c r="F296" s="19">
        <v>20</v>
      </c>
      <c r="G296" s="19">
        <v>101.84</v>
      </c>
      <c r="H296" s="14">
        <f t="shared" si="51"/>
        <v>2036.8000000000002</v>
      </c>
      <c r="I296" s="15" t="s">
        <v>65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1"/>
      <c r="S296" s="24"/>
    </row>
    <row r="297" spans="1:19" x14ac:dyDescent="0.2">
      <c r="B297" s="100">
        <v>296</v>
      </c>
      <c r="C297" s="29">
        <v>44897</v>
      </c>
      <c r="D297" s="30">
        <v>128114</v>
      </c>
      <c r="E297" s="115" t="s">
        <v>72</v>
      </c>
      <c r="F297" s="19">
        <v>-20</v>
      </c>
      <c r="G297" s="19">
        <v>101.925</v>
      </c>
      <c r="H297" s="14">
        <f t="shared" si="51"/>
        <v>-2038.5</v>
      </c>
      <c r="I297" s="15" t="s">
        <v>77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1"/>
      <c r="S297" s="24"/>
    </row>
    <row r="298" spans="1:19" x14ac:dyDescent="0.2">
      <c r="A298" s="161"/>
      <c r="B298" s="170">
        <v>297</v>
      </c>
      <c r="C298" s="49">
        <v>44900</v>
      </c>
      <c r="D298" s="50">
        <v>113601</v>
      </c>
      <c r="E298" s="114" t="s">
        <v>232</v>
      </c>
      <c r="F298" s="52">
        <v>-10</v>
      </c>
      <c r="G298" s="52">
        <v>126.39</v>
      </c>
      <c r="H298" s="53">
        <f t="shared" si="51"/>
        <v>-1263.9000000000001</v>
      </c>
      <c r="I298" s="51" t="s">
        <v>63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2"/>
      <c r="S298" s="24"/>
    </row>
    <row r="299" spans="1:19" x14ac:dyDescent="0.2">
      <c r="B299" s="170">
        <v>298</v>
      </c>
      <c r="C299" s="29">
        <v>44900</v>
      </c>
      <c r="D299" s="30">
        <v>128100</v>
      </c>
      <c r="E299" s="115" t="s">
        <v>37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65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2"/>
      <c r="S299" s="24"/>
    </row>
    <row r="300" spans="1:19" x14ac:dyDescent="0.2">
      <c r="B300" s="170">
        <v>299</v>
      </c>
      <c r="C300" s="29">
        <v>44900</v>
      </c>
      <c r="D300" s="30">
        <v>128044</v>
      </c>
      <c r="E300" s="115" t="s">
        <v>27</v>
      </c>
      <c r="F300" s="19">
        <v>40</v>
      </c>
      <c r="G300" s="19">
        <v>116.804</v>
      </c>
      <c r="H300" s="14">
        <f t="shared" si="51"/>
        <v>4672.16</v>
      </c>
      <c r="I300" s="15" t="s">
        <v>65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2"/>
      <c r="S300" s="24"/>
    </row>
    <row r="301" spans="1:19" x14ac:dyDescent="0.2">
      <c r="B301" s="170">
        <v>300</v>
      </c>
      <c r="C301" s="29">
        <v>44901</v>
      </c>
      <c r="D301" s="30">
        <v>113054</v>
      </c>
      <c r="E301" s="115" t="s">
        <v>233</v>
      </c>
      <c r="F301" s="19">
        <v>10</v>
      </c>
      <c r="G301" s="19">
        <v>106.08</v>
      </c>
      <c r="H301" s="14">
        <f t="shared" si="51"/>
        <v>1060.8</v>
      </c>
      <c r="I301" s="15" t="s">
        <v>234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2"/>
      <c r="S301" s="24"/>
    </row>
    <row r="302" spans="1:19" x14ac:dyDescent="0.2">
      <c r="B302" s="170">
        <v>301</v>
      </c>
      <c r="C302" s="29">
        <v>44902</v>
      </c>
      <c r="D302" s="30">
        <v>113056</v>
      </c>
      <c r="E302" s="115" t="s">
        <v>212</v>
      </c>
      <c r="F302" s="19">
        <v>10</v>
      </c>
      <c r="G302" s="19">
        <v>98.551000000000002</v>
      </c>
      <c r="H302" s="14">
        <f t="shared" si="51"/>
        <v>985.51</v>
      </c>
      <c r="I302" s="15" t="s">
        <v>51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2"/>
      <c r="S302" s="24"/>
    </row>
    <row r="303" spans="1:19" x14ac:dyDescent="0.2">
      <c r="B303" s="170">
        <v>302</v>
      </c>
      <c r="C303" s="29">
        <v>44902</v>
      </c>
      <c r="D303" s="30">
        <v>110062</v>
      </c>
      <c r="E303" s="115" t="s">
        <v>129</v>
      </c>
      <c r="F303" s="19">
        <v>10</v>
      </c>
      <c r="G303" s="19">
        <v>106.22499999999999</v>
      </c>
      <c r="H303" s="14">
        <f t="shared" si="51"/>
        <v>1062.25</v>
      </c>
      <c r="I303" s="15" t="s">
        <v>51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2"/>
      <c r="S303" s="24"/>
    </row>
    <row r="304" spans="1:19" x14ac:dyDescent="0.2">
      <c r="B304" s="170">
        <v>303</v>
      </c>
      <c r="C304" s="29">
        <v>44902</v>
      </c>
      <c r="D304" s="30">
        <v>113601</v>
      </c>
      <c r="E304" s="115" t="s">
        <v>73</v>
      </c>
      <c r="F304" s="19">
        <v>40</v>
      </c>
      <c r="G304" s="19">
        <v>119.131</v>
      </c>
      <c r="H304" s="14">
        <f t="shared" si="51"/>
        <v>4765.24</v>
      </c>
      <c r="I304" s="15" t="s">
        <v>65</v>
      </c>
      <c r="J304" s="12">
        <v>95.763999999999996</v>
      </c>
      <c r="K304" s="12">
        <v>109.995</v>
      </c>
      <c r="L304" s="12">
        <v>50</v>
      </c>
      <c r="M304" s="11">
        <f t="shared" si="55"/>
        <v>4788.2</v>
      </c>
      <c r="N304" s="23">
        <f t="shared" si="56"/>
        <v>-0.12937860811855093</v>
      </c>
      <c r="O304" s="11">
        <f t="shared" si="57"/>
        <v>-711.55000000000041</v>
      </c>
      <c r="P304" s="23">
        <f t="shared" si="47"/>
        <v>1.7060228535517877E-2</v>
      </c>
      <c r="Q304" s="172"/>
      <c r="S304" s="24"/>
    </row>
    <row r="305" spans="2:19" x14ac:dyDescent="0.2">
      <c r="B305" s="170">
        <v>304</v>
      </c>
      <c r="C305" s="49">
        <v>44902</v>
      </c>
      <c r="D305" s="50">
        <v>127062</v>
      </c>
      <c r="E305" s="114" t="s">
        <v>235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2"/>
      <c r="S305" s="24"/>
    </row>
    <row r="306" spans="2:19" x14ac:dyDescent="0.2">
      <c r="B306" s="170">
        <v>305</v>
      </c>
      <c r="C306" s="49">
        <v>44902</v>
      </c>
      <c r="D306" s="50">
        <v>127062</v>
      </c>
      <c r="E306" s="114" t="s">
        <v>235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2"/>
      <c r="S306" s="24"/>
    </row>
    <row r="307" spans="2:19" x14ac:dyDescent="0.2">
      <c r="B307" s="170">
        <v>306</v>
      </c>
      <c r="C307" s="29">
        <v>44904</v>
      </c>
      <c r="D307" s="30">
        <v>127047</v>
      </c>
      <c r="E307" s="115" t="s">
        <v>236</v>
      </c>
      <c r="F307" s="19">
        <v>20</v>
      </c>
      <c r="G307" s="19">
        <v>99.1</v>
      </c>
      <c r="H307" s="14">
        <f t="shared" si="51"/>
        <v>1982</v>
      </c>
      <c r="I307" s="15" t="s">
        <v>65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2"/>
      <c r="S307" s="24"/>
    </row>
    <row r="308" spans="2:19" x14ac:dyDescent="0.2">
      <c r="B308" s="170">
        <v>307</v>
      </c>
      <c r="C308" s="29">
        <v>44904</v>
      </c>
      <c r="D308" s="30">
        <v>113017</v>
      </c>
      <c r="E308" s="115" t="s">
        <v>78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65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2"/>
      <c r="S308" s="24"/>
    </row>
    <row r="309" spans="2:19" x14ac:dyDescent="0.2">
      <c r="B309" s="170">
        <v>308</v>
      </c>
      <c r="C309" s="29">
        <v>44904</v>
      </c>
      <c r="D309" s="30">
        <v>113601</v>
      </c>
      <c r="E309" s="115" t="s">
        <v>73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77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2"/>
      <c r="S309" s="24"/>
    </row>
    <row r="310" spans="2:19" x14ac:dyDescent="0.2">
      <c r="B310" s="103">
        <v>309</v>
      </c>
      <c r="C310" s="29">
        <v>44907</v>
      </c>
      <c r="D310" s="30">
        <v>113046</v>
      </c>
      <c r="E310" s="115" t="s">
        <v>238</v>
      </c>
      <c r="F310" s="19">
        <v>10</v>
      </c>
      <c r="G310" s="19">
        <v>107.05</v>
      </c>
      <c r="H310" s="14">
        <f t="shared" si="51"/>
        <v>1070.5</v>
      </c>
      <c r="I310" s="15" t="s">
        <v>65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0"/>
      <c r="S310" s="24"/>
    </row>
    <row r="311" spans="2:19" x14ac:dyDescent="0.2">
      <c r="B311" s="103">
        <v>310</v>
      </c>
      <c r="C311" s="29">
        <v>44907</v>
      </c>
      <c r="D311" s="30">
        <v>113017</v>
      </c>
      <c r="E311" s="115" t="s">
        <v>78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77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0"/>
      <c r="S311" s="24"/>
    </row>
    <row r="312" spans="2:19" x14ac:dyDescent="0.2">
      <c r="B312" s="103">
        <v>311</v>
      </c>
      <c r="C312" s="29">
        <v>44908</v>
      </c>
      <c r="D312" s="30">
        <v>127015</v>
      </c>
      <c r="E312" s="187" t="s">
        <v>239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106.842</v>
      </c>
      <c r="K312" s="12">
        <v>107.489</v>
      </c>
      <c r="L312" s="12">
        <v>20</v>
      </c>
      <c r="M312" s="11">
        <f t="shared" ref="M312:M326" si="59">J312*L312</f>
        <v>2136.84</v>
      </c>
      <c r="N312" s="23">
        <f t="shared" ref="N312:N326" si="60">(J312-K312)/K312</f>
        <v>-6.0192205714073585E-3</v>
      </c>
      <c r="O312" s="11">
        <f t="shared" ref="O312:O326" si="61">(J312-K312)*L312</f>
        <v>-12.940000000000111</v>
      </c>
      <c r="P312" s="23">
        <f t="shared" si="47"/>
        <v>7.6135037683964799E-3</v>
      </c>
      <c r="Q312" s="80"/>
      <c r="S312" s="24"/>
    </row>
    <row r="313" spans="2:19" x14ac:dyDescent="0.2">
      <c r="B313" s="103">
        <v>312</v>
      </c>
      <c r="C313" s="29">
        <v>44908</v>
      </c>
      <c r="D313" s="30">
        <v>110072</v>
      </c>
      <c r="E313" s="115" t="s">
        <v>59</v>
      </c>
      <c r="F313" s="19">
        <v>10</v>
      </c>
      <c r="G313" s="19">
        <v>95.408000000000001</v>
      </c>
      <c r="H313" s="14">
        <f t="shared" si="58"/>
        <v>954.08</v>
      </c>
      <c r="I313" s="15" t="s">
        <v>65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0"/>
      <c r="S313" s="24"/>
    </row>
    <row r="314" spans="2:19" x14ac:dyDescent="0.2">
      <c r="B314" s="103">
        <v>313</v>
      </c>
      <c r="C314" s="29">
        <v>44908</v>
      </c>
      <c r="D314" s="30">
        <v>127047</v>
      </c>
      <c r="E314" s="115" t="s">
        <v>60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77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0"/>
      <c r="S314" s="24"/>
    </row>
    <row r="315" spans="2:19" x14ac:dyDescent="0.2">
      <c r="B315" s="103">
        <v>314</v>
      </c>
      <c r="C315" s="29">
        <v>44908</v>
      </c>
      <c r="D315" s="30">
        <v>127041</v>
      </c>
      <c r="E315" s="115" t="s">
        <v>240</v>
      </c>
      <c r="F315" s="19">
        <v>10</v>
      </c>
      <c r="G315" s="19">
        <v>107.17</v>
      </c>
      <c r="H315" s="14">
        <f t="shared" si="58"/>
        <v>1071.7</v>
      </c>
      <c r="I315" s="15"/>
      <c r="J315" s="12">
        <v>117.499</v>
      </c>
      <c r="K315" s="12">
        <v>107.2</v>
      </c>
      <c r="L315" s="12">
        <v>10</v>
      </c>
      <c r="M315" s="11">
        <f t="shared" si="59"/>
        <v>1174.99</v>
      </c>
      <c r="N315" s="23">
        <f t="shared" si="60"/>
        <v>9.6072761194029771E-2</v>
      </c>
      <c r="O315" s="11">
        <f t="shared" si="61"/>
        <v>102.98999999999992</v>
      </c>
      <c r="P315" s="23">
        <f t="shared" si="47"/>
        <v>4.1864579438929354E-3</v>
      </c>
      <c r="Q315" s="80"/>
      <c r="S315" s="24"/>
    </row>
    <row r="316" spans="2:19" x14ac:dyDescent="0.2">
      <c r="B316" s="103">
        <v>315</v>
      </c>
      <c r="C316" s="29">
        <v>44909</v>
      </c>
      <c r="D316" s="30">
        <v>113589</v>
      </c>
      <c r="E316" s="115" t="s">
        <v>38</v>
      </c>
      <c r="F316" s="19">
        <v>10</v>
      </c>
      <c r="G316" s="19">
        <v>96.796000000000006</v>
      </c>
      <c r="H316" s="14">
        <f t="shared" si="58"/>
        <v>967.96</v>
      </c>
      <c r="I316" s="15" t="s">
        <v>65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0"/>
      <c r="S316" s="24"/>
    </row>
    <row r="317" spans="2:19" x14ac:dyDescent="0.2">
      <c r="B317" s="103">
        <v>316</v>
      </c>
      <c r="C317" s="29">
        <v>44910</v>
      </c>
      <c r="D317" s="30">
        <v>113576</v>
      </c>
      <c r="E317" s="115" t="s">
        <v>88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0"/>
      <c r="S317" s="24"/>
    </row>
    <row r="318" spans="2:19" x14ac:dyDescent="0.2">
      <c r="B318" s="103">
        <v>317</v>
      </c>
      <c r="C318" s="29">
        <v>44911</v>
      </c>
      <c r="D318" s="30">
        <v>113065</v>
      </c>
      <c r="E318" s="115" t="s">
        <v>241</v>
      </c>
      <c r="F318" s="19">
        <v>10</v>
      </c>
      <c r="G318" s="19">
        <v>100</v>
      </c>
      <c r="H318" s="14">
        <f t="shared" si="58"/>
        <v>1000</v>
      </c>
      <c r="I318" s="15" t="s">
        <v>80</v>
      </c>
      <c r="J318" s="12">
        <v>98.75</v>
      </c>
      <c r="K318" s="12">
        <v>100</v>
      </c>
      <c r="L318" s="12">
        <v>10</v>
      </c>
      <c r="M318" s="11">
        <f t="shared" si="59"/>
        <v>987.5</v>
      </c>
      <c r="N318" s="23">
        <f t="shared" si="60"/>
        <v>-1.2500000000000001E-2</v>
      </c>
      <c r="O318" s="11">
        <f t="shared" si="61"/>
        <v>-12.5</v>
      </c>
      <c r="P318" s="23">
        <f t="shared" si="47"/>
        <v>3.5184360884724748E-3</v>
      </c>
      <c r="Q318" s="80"/>
      <c r="S318" s="24"/>
    </row>
    <row r="319" spans="2:19" x14ac:dyDescent="0.2">
      <c r="B319" s="103">
        <v>318</v>
      </c>
      <c r="C319" s="29">
        <v>44915</v>
      </c>
      <c r="D319" s="30">
        <v>113609</v>
      </c>
      <c r="E319" s="115" t="s">
        <v>242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120.07299999999999</v>
      </c>
      <c r="K319" s="12">
        <v>74.602999999999994</v>
      </c>
      <c r="L319" s="12">
        <v>10</v>
      </c>
      <c r="M319" s="11">
        <f t="shared" si="59"/>
        <v>1200.73</v>
      </c>
      <c r="N319" s="23">
        <f t="shared" si="60"/>
        <v>0.60949291583448395</v>
      </c>
      <c r="O319" s="11">
        <f t="shared" si="61"/>
        <v>454.7</v>
      </c>
      <c r="P319" s="23">
        <f t="shared" si="47"/>
        <v>4.2781688754547388E-3</v>
      </c>
      <c r="Q319" s="80"/>
      <c r="S319" s="24"/>
    </row>
    <row r="320" spans="2:19" x14ac:dyDescent="0.2">
      <c r="B320" s="103">
        <v>319</v>
      </c>
      <c r="C320" s="29">
        <v>44917</v>
      </c>
      <c r="D320" s="30">
        <v>113644</v>
      </c>
      <c r="E320" s="115" t="s">
        <v>243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121.81699999999999</v>
      </c>
      <c r="K320" s="12">
        <v>107.321</v>
      </c>
      <c r="L320" s="12">
        <v>10</v>
      </c>
      <c r="M320" s="11">
        <f t="shared" si="59"/>
        <v>1218.1699999999998</v>
      </c>
      <c r="N320" s="23">
        <f t="shared" si="60"/>
        <v>0.13507142125026783</v>
      </c>
      <c r="O320" s="11">
        <f t="shared" si="61"/>
        <v>144.95999999999995</v>
      </c>
      <c r="P320" s="23">
        <f t="shared" si="47"/>
        <v>4.3403071290071035E-3</v>
      </c>
      <c r="Q320" s="80"/>
      <c r="S320" s="24"/>
    </row>
    <row r="321" spans="2:19" x14ac:dyDescent="0.2">
      <c r="B321" s="103">
        <v>320</v>
      </c>
      <c r="C321" s="29">
        <v>44917</v>
      </c>
      <c r="D321" s="30">
        <v>113058</v>
      </c>
      <c r="E321" s="115" t="s">
        <v>244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119.688</v>
      </c>
      <c r="K321" s="12">
        <v>107.5</v>
      </c>
      <c r="L321" s="12">
        <v>10</v>
      </c>
      <c r="M321" s="11">
        <f t="shared" si="59"/>
        <v>1196.8800000000001</v>
      </c>
      <c r="N321" s="23">
        <f t="shared" si="60"/>
        <v>0.11337674418604653</v>
      </c>
      <c r="O321" s="11">
        <f t="shared" si="61"/>
        <v>121.88000000000002</v>
      </c>
      <c r="P321" s="23">
        <f t="shared" si="47"/>
        <v>4.2644514284262648E-3</v>
      </c>
      <c r="Q321" s="80"/>
      <c r="S321" s="24"/>
    </row>
    <row r="322" spans="2:19" x14ac:dyDescent="0.2">
      <c r="B322" s="170">
        <v>321</v>
      </c>
      <c r="C322" s="29">
        <v>44921</v>
      </c>
      <c r="D322" s="30">
        <v>127024</v>
      </c>
      <c r="E322" s="115" t="s">
        <v>76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0"/>
      <c r="S322" s="24"/>
    </row>
    <row r="323" spans="2:19" x14ac:dyDescent="0.2">
      <c r="B323" s="170">
        <v>322</v>
      </c>
      <c r="C323" s="29">
        <v>44921</v>
      </c>
      <c r="D323" s="30">
        <v>118004</v>
      </c>
      <c r="E323" s="115" t="s">
        <v>245</v>
      </c>
      <c r="F323" s="19">
        <v>10</v>
      </c>
      <c r="G323" s="19">
        <v>108.372</v>
      </c>
      <c r="H323" s="14">
        <f t="shared" si="58"/>
        <v>1083.72</v>
      </c>
      <c r="I323" s="15"/>
      <c r="J323" s="12">
        <v>112.065</v>
      </c>
      <c r="K323" s="12">
        <v>108.402</v>
      </c>
      <c r="L323" s="12">
        <v>10</v>
      </c>
      <c r="M323" s="11">
        <f t="shared" si="59"/>
        <v>1120.6500000000001</v>
      </c>
      <c r="N323" s="23">
        <f t="shared" si="60"/>
        <v>3.379088946698397E-2</v>
      </c>
      <c r="O323" s="11">
        <f t="shared" si="61"/>
        <v>36.629999999999967</v>
      </c>
      <c r="P323" s="23">
        <f t="shared" ref="P323:P388" si="62">M323/$M$573</f>
        <v>3.9928459772624603E-3</v>
      </c>
      <c r="Q323" s="80"/>
      <c r="S323" s="24"/>
    </row>
    <row r="324" spans="2:19" x14ac:dyDescent="0.2">
      <c r="B324" s="170">
        <v>323</v>
      </c>
      <c r="C324" s="29">
        <v>44923</v>
      </c>
      <c r="D324" s="30">
        <v>118005</v>
      </c>
      <c r="E324" s="115" t="s">
        <v>246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103.974</v>
      </c>
      <c r="K324" s="12">
        <v>106.306</v>
      </c>
      <c r="L324" s="12">
        <v>10</v>
      </c>
      <c r="M324" s="11">
        <f t="shared" si="59"/>
        <v>1039.74</v>
      </c>
      <c r="N324" s="23">
        <f t="shared" si="60"/>
        <v>-2.1936673376855433E-2</v>
      </c>
      <c r="O324" s="11">
        <f t="shared" si="61"/>
        <v>-23.319999999999936</v>
      </c>
      <c r="P324" s="23">
        <f t="shared" si="62"/>
        <v>3.7045658112692366E-3</v>
      </c>
      <c r="Q324" s="80"/>
      <c r="S324" s="24"/>
    </row>
    <row r="325" spans="2:19" x14ac:dyDescent="0.2">
      <c r="B325" s="170">
        <v>324</v>
      </c>
      <c r="C325" s="29">
        <v>44924</v>
      </c>
      <c r="D325" s="30">
        <v>113610</v>
      </c>
      <c r="E325" s="115" t="s">
        <v>248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105.53400000000001</v>
      </c>
      <c r="K325" s="12">
        <v>107.97499999999999</v>
      </c>
      <c r="L325" s="12">
        <v>10</v>
      </c>
      <c r="M325" s="11">
        <f t="shared" si="59"/>
        <v>1055.3400000000001</v>
      </c>
      <c r="N325" s="23">
        <f t="shared" si="60"/>
        <v>-2.2607084973373357E-2</v>
      </c>
      <c r="O325" s="11">
        <f t="shared" si="61"/>
        <v>-24.409999999999883</v>
      </c>
      <c r="P325" s="23">
        <f t="shared" si="62"/>
        <v>3.7601481940339669E-3</v>
      </c>
      <c r="Q325" s="80"/>
      <c r="S325" s="24"/>
    </row>
    <row r="326" spans="2:19" x14ac:dyDescent="0.2">
      <c r="B326" s="170">
        <v>325</v>
      </c>
      <c r="C326" s="29">
        <v>44925</v>
      </c>
      <c r="D326" s="30">
        <v>118010</v>
      </c>
      <c r="E326" s="115" t="s">
        <v>249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105.34699999999999</v>
      </c>
      <c r="K326" s="12">
        <v>104.95</v>
      </c>
      <c r="L326" s="12">
        <v>10</v>
      </c>
      <c r="M326" s="11">
        <f t="shared" si="59"/>
        <v>1053.47</v>
      </c>
      <c r="N326" s="23">
        <f t="shared" si="60"/>
        <v>3.7827536922343148E-3</v>
      </c>
      <c r="O326" s="11">
        <f t="shared" si="61"/>
        <v>3.9699999999999136</v>
      </c>
      <c r="P326" s="23">
        <f t="shared" si="62"/>
        <v>3.7534854340487071E-3</v>
      </c>
      <c r="Q326" s="80"/>
      <c r="S326" s="24"/>
    </row>
    <row r="327" spans="2:19" x14ac:dyDescent="0.2">
      <c r="B327" s="170">
        <v>326</v>
      </c>
      <c r="C327" s="29">
        <v>44925</v>
      </c>
      <c r="D327" s="30">
        <v>127047</v>
      </c>
      <c r="E327" s="115" t="s">
        <v>60</v>
      </c>
      <c r="F327" s="19">
        <v>10</v>
      </c>
      <c r="G327" s="19">
        <v>96.105999999999995</v>
      </c>
      <c r="H327" s="14">
        <f t="shared" si="58"/>
        <v>961.06</v>
      </c>
      <c r="I327" s="15" t="s">
        <v>65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0"/>
      <c r="S327" s="24"/>
    </row>
    <row r="328" spans="2:19" x14ac:dyDescent="0.2">
      <c r="B328" s="103">
        <v>327</v>
      </c>
      <c r="C328" s="29">
        <v>44929</v>
      </c>
      <c r="D328" s="30">
        <v>110064</v>
      </c>
      <c r="E328" s="115" t="s">
        <v>33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112.911</v>
      </c>
      <c r="K328" s="12">
        <v>108.532</v>
      </c>
      <c r="L328" s="12">
        <v>10</v>
      </c>
      <c r="M328" s="11">
        <f t="shared" si="63"/>
        <v>1129.1100000000001</v>
      </c>
      <c r="N328" s="23">
        <f t="shared" si="64"/>
        <v>4.0347547267165489E-2</v>
      </c>
      <c r="O328" s="11">
        <f t="shared" si="65"/>
        <v>43.790000000000049</v>
      </c>
      <c r="P328" s="23">
        <f t="shared" si="62"/>
        <v>4.0229887309925641E-3</v>
      </c>
      <c r="Q328" s="80"/>
      <c r="S328" s="24"/>
    </row>
    <row r="329" spans="2:19" x14ac:dyDescent="0.2">
      <c r="B329" s="103">
        <v>328</v>
      </c>
      <c r="C329" s="29">
        <v>44930</v>
      </c>
      <c r="D329" s="30">
        <v>128118</v>
      </c>
      <c r="E329" s="115" t="s">
        <v>250</v>
      </c>
      <c r="F329" s="19">
        <v>10</v>
      </c>
      <c r="G329" s="19">
        <v>108.9</v>
      </c>
      <c r="H329" s="14">
        <f t="shared" si="58"/>
        <v>1089</v>
      </c>
      <c r="I329" s="15"/>
      <c r="J329" s="12">
        <v>111.1</v>
      </c>
      <c r="K329" s="12">
        <v>108.93</v>
      </c>
      <c r="L329" s="12">
        <v>10</v>
      </c>
      <c r="M329" s="11">
        <f t="shared" si="63"/>
        <v>1111</v>
      </c>
      <c r="N329" s="23">
        <f t="shared" si="64"/>
        <v>1.9921050215734759E-2</v>
      </c>
      <c r="O329" s="11">
        <f t="shared" si="65"/>
        <v>21.699999999999875</v>
      </c>
      <c r="P329" s="23">
        <f t="shared" si="62"/>
        <v>3.9584632853599186E-3</v>
      </c>
      <c r="Q329" s="80"/>
      <c r="S329" s="24"/>
    </row>
    <row r="330" spans="2:19" x14ac:dyDescent="0.2">
      <c r="B330" s="103">
        <v>329</v>
      </c>
      <c r="C330" s="29">
        <v>44931</v>
      </c>
      <c r="D330" s="30">
        <v>127006</v>
      </c>
      <c r="E330" s="115" t="s">
        <v>154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0" t="s">
        <v>251</v>
      </c>
      <c r="S330" s="24"/>
    </row>
    <row r="331" spans="2:19" x14ac:dyDescent="0.2">
      <c r="B331" s="96">
        <v>330</v>
      </c>
      <c r="C331" s="29">
        <v>44935</v>
      </c>
      <c r="D331" s="30">
        <v>127006</v>
      </c>
      <c r="E331" s="115" t="s">
        <v>154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0"/>
      <c r="S331" s="24"/>
    </row>
    <row r="332" spans="2:19" x14ac:dyDescent="0.2">
      <c r="B332" s="96">
        <v>331</v>
      </c>
      <c r="C332" s="29">
        <v>44936</v>
      </c>
      <c r="D332" s="30">
        <v>128044</v>
      </c>
      <c r="E332" s="115" t="s">
        <v>27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0"/>
      <c r="S332" s="24"/>
    </row>
    <row r="333" spans="2:19" x14ac:dyDescent="0.2">
      <c r="B333" s="96">
        <v>332</v>
      </c>
      <c r="C333" s="29">
        <v>44936</v>
      </c>
      <c r="D333" s="30">
        <v>128044</v>
      </c>
      <c r="E333" s="115" t="s">
        <v>27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0"/>
      <c r="S333" s="24"/>
    </row>
    <row r="334" spans="2:19" x14ac:dyDescent="0.2">
      <c r="B334" s="96">
        <v>333</v>
      </c>
      <c r="C334" s="29">
        <v>44938</v>
      </c>
      <c r="D334" s="30">
        <v>123096</v>
      </c>
      <c r="E334" s="115" t="s">
        <v>91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0"/>
      <c r="S334" s="24"/>
    </row>
    <row r="335" spans="2:19" x14ac:dyDescent="0.2">
      <c r="B335" s="96">
        <v>334</v>
      </c>
      <c r="C335" s="29">
        <v>44938</v>
      </c>
      <c r="D335" s="30">
        <v>128085</v>
      </c>
      <c r="E335" s="115" t="s">
        <v>120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0"/>
      <c r="S335" s="24"/>
    </row>
    <row r="336" spans="2:19" x14ac:dyDescent="0.2">
      <c r="B336" s="96">
        <v>335</v>
      </c>
      <c r="C336" s="29">
        <v>44938</v>
      </c>
      <c r="D336" s="30">
        <v>128044</v>
      </c>
      <c r="E336" s="115" t="s">
        <v>27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0"/>
      <c r="S336" s="24"/>
    </row>
    <row r="337" spans="2:19" x14ac:dyDescent="0.2">
      <c r="B337" s="96">
        <v>336</v>
      </c>
      <c r="C337" s="29">
        <v>44942</v>
      </c>
      <c r="D337" s="30">
        <v>113595</v>
      </c>
      <c r="E337" s="115" t="s">
        <v>43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0"/>
      <c r="S337" s="24"/>
    </row>
    <row r="338" spans="2:19" x14ac:dyDescent="0.2">
      <c r="B338" s="160">
        <v>337</v>
      </c>
      <c r="C338" s="29">
        <v>44957</v>
      </c>
      <c r="D338" s="30">
        <v>113595</v>
      </c>
      <c r="E338" s="115" t="s">
        <v>43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0"/>
      <c r="S338" s="24"/>
    </row>
    <row r="339" spans="2:19" x14ac:dyDescent="0.2">
      <c r="B339" s="160">
        <v>338</v>
      </c>
      <c r="C339" s="29">
        <v>44957</v>
      </c>
      <c r="D339" s="30">
        <v>128114</v>
      </c>
      <c r="E339" s="115" t="s">
        <v>72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0"/>
      <c r="S339" s="24"/>
    </row>
    <row r="340" spans="2:19" x14ac:dyDescent="0.2">
      <c r="B340" s="160">
        <v>339</v>
      </c>
      <c r="C340" s="29">
        <v>44957</v>
      </c>
      <c r="D340" s="30">
        <v>128044</v>
      </c>
      <c r="E340" s="115" t="s">
        <v>27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0"/>
      <c r="S340" s="24"/>
    </row>
    <row r="341" spans="2:19" x14ac:dyDescent="0.2">
      <c r="B341" s="160">
        <v>340</v>
      </c>
      <c r="C341" s="29">
        <v>44957</v>
      </c>
      <c r="D341" s="30">
        <v>128044</v>
      </c>
      <c r="E341" s="115" t="s">
        <v>27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0"/>
      <c r="S341" s="24"/>
    </row>
    <row r="342" spans="2:19" x14ac:dyDescent="0.2">
      <c r="B342" s="160">
        <v>341</v>
      </c>
      <c r="C342" s="29">
        <v>44957</v>
      </c>
      <c r="D342" s="30">
        <v>128116</v>
      </c>
      <c r="E342" s="115" t="s">
        <v>75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0"/>
      <c r="S342" s="24"/>
    </row>
    <row r="343" spans="2:19" x14ac:dyDescent="0.2">
      <c r="B343" s="160">
        <v>342</v>
      </c>
      <c r="C343" s="29">
        <v>44958</v>
      </c>
      <c r="D343" s="30">
        <v>113578</v>
      </c>
      <c r="E343" s="115" t="s">
        <v>55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0"/>
      <c r="S343" s="24"/>
    </row>
    <row r="344" spans="2:19" x14ac:dyDescent="0.2">
      <c r="B344" s="160">
        <v>343</v>
      </c>
      <c r="C344" s="29">
        <v>44958</v>
      </c>
      <c r="D344" s="30">
        <v>128116</v>
      </c>
      <c r="E344" s="115" t="s">
        <v>75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0"/>
      <c r="S344" s="24"/>
    </row>
    <row r="345" spans="2:19" x14ac:dyDescent="0.2">
      <c r="B345" s="160">
        <v>344</v>
      </c>
      <c r="C345" s="49">
        <v>44958</v>
      </c>
      <c r="D345" s="50">
        <v>128072</v>
      </c>
      <c r="E345" s="114" t="s">
        <v>122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3" t="s">
        <v>253</v>
      </c>
      <c r="S345" s="24"/>
    </row>
    <row r="346" spans="2:19" x14ac:dyDescent="0.2">
      <c r="B346" s="160">
        <v>345</v>
      </c>
      <c r="C346" s="29">
        <v>44959</v>
      </c>
      <c r="D346" s="30">
        <v>123113</v>
      </c>
      <c r="E346" s="115" t="s">
        <v>187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0"/>
      <c r="S346" s="24"/>
    </row>
    <row r="347" spans="2:19" x14ac:dyDescent="0.2">
      <c r="B347" s="160">
        <v>346</v>
      </c>
      <c r="C347" s="29">
        <v>44959</v>
      </c>
      <c r="D347" s="30">
        <v>123113</v>
      </c>
      <c r="E347" s="115" t="s">
        <v>187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0"/>
      <c r="S347" s="24"/>
    </row>
    <row r="348" spans="2:19" x14ac:dyDescent="0.2">
      <c r="B348" s="160">
        <v>347</v>
      </c>
      <c r="C348" s="29">
        <v>44959</v>
      </c>
      <c r="D348" s="30">
        <v>113595</v>
      </c>
      <c r="E348" s="115" t="s">
        <v>43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0"/>
      <c r="S348" s="24"/>
    </row>
    <row r="349" spans="2:19" x14ac:dyDescent="0.2">
      <c r="B349" s="160">
        <v>348</v>
      </c>
      <c r="C349" s="29">
        <v>44959</v>
      </c>
      <c r="D349" s="30">
        <v>113595</v>
      </c>
      <c r="E349" s="115" t="s">
        <v>43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358" si="70">J349*L349</f>
        <v>0</v>
      </c>
      <c r="N349" s="23" t="e">
        <f t="shared" ref="N349:N447" si="71">(J349-K349)/K349</f>
        <v>#DIV/0!</v>
      </c>
      <c r="O349" s="11">
        <f t="shared" ref="O349:O358" si="72">(J349-K349)*L349</f>
        <v>0</v>
      </c>
      <c r="P349" s="23">
        <f t="shared" si="62"/>
        <v>0</v>
      </c>
      <c r="Q349" s="80"/>
      <c r="S349" s="24"/>
    </row>
    <row r="350" spans="2:19" x14ac:dyDescent="0.2">
      <c r="B350" s="160">
        <v>349</v>
      </c>
      <c r="C350" s="29">
        <v>44959</v>
      </c>
      <c r="D350" s="30">
        <v>123076</v>
      </c>
      <c r="E350" s="115" t="s">
        <v>83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0"/>
      <c r="S350" s="24"/>
    </row>
    <row r="351" spans="2:19" x14ac:dyDescent="0.2">
      <c r="B351" s="160">
        <v>350</v>
      </c>
      <c r="C351" s="29">
        <v>44960</v>
      </c>
      <c r="D351" s="30">
        <v>128044</v>
      </c>
      <c r="E351" s="115" t="s">
        <v>27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0"/>
      <c r="S351" s="24"/>
    </row>
    <row r="352" spans="2:19" x14ac:dyDescent="0.2">
      <c r="B352" s="160">
        <v>351</v>
      </c>
      <c r="C352" s="29">
        <v>44960</v>
      </c>
      <c r="D352" s="30">
        <v>113017</v>
      </c>
      <c r="E352" s="187" t="s">
        <v>78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05" t="s">
        <v>254</v>
      </c>
      <c r="S352" s="24"/>
    </row>
    <row r="353" spans="1:19" x14ac:dyDescent="0.2">
      <c r="B353" s="160">
        <v>352</v>
      </c>
      <c r="C353" s="29">
        <v>44960</v>
      </c>
      <c r="D353" s="30">
        <v>113595</v>
      </c>
      <c r="E353" s="115" t="s">
        <v>43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06"/>
      <c r="S353" s="24"/>
    </row>
    <row r="354" spans="1:19" x14ac:dyDescent="0.2">
      <c r="B354" s="181">
        <v>353</v>
      </c>
      <c r="C354" s="29">
        <v>44963</v>
      </c>
      <c r="D354" s="30">
        <v>128114</v>
      </c>
      <c r="E354" s="115" t="s">
        <v>72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0"/>
      <c r="S354" s="24"/>
    </row>
    <row r="355" spans="1:19" x14ac:dyDescent="0.2">
      <c r="B355" s="181">
        <v>354</v>
      </c>
      <c r="C355" s="29">
        <v>44964</v>
      </c>
      <c r="D355" s="30">
        <v>128076</v>
      </c>
      <c r="E355" s="115" t="s">
        <v>67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0"/>
      <c r="S355" s="24"/>
    </row>
    <row r="356" spans="1:19" x14ac:dyDescent="0.2">
      <c r="B356" s="181">
        <v>355</v>
      </c>
      <c r="C356" s="29">
        <v>44964</v>
      </c>
      <c r="D356" s="30">
        <v>128076</v>
      </c>
      <c r="E356" s="115" t="s">
        <v>67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0"/>
      <c r="S356" s="24"/>
    </row>
    <row r="357" spans="1:19" x14ac:dyDescent="0.2">
      <c r="B357" s="181">
        <v>356</v>
      </c>
      <c r="C357" s="29">
        <v>44964</v>
      </c>
      <c r="D357" s="30">
        <v>113595</v>
      </c>
      <c r="E357" s="115" t="s">
        <v>43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0"/>
      <c r="S357" s="24"/>
    </row>
    <row r="358" spans="1:19" x14ac:dyDescent="0.2">
      <c r="B358" s="181">
        <v>357</v>
      </c>
      <c r="C358" s="29">
        <v>44965</v>
      </c>
      <c r="D358" s="30">
        <v>128076</v>
      </c>
      <c r="E358" s="115" t="s">
        <v>67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0" t="s">
        <v>257</v>
      </c>
      <c r="S358" s="24"/>
    </row>
    <row r="359" spans="1:19" x14ac:dyDescent="0.2">
      <c r="B359" s="160">
        <v>358</v>
      </c>
      <c r="C359" s="29">
        <v>44971</v>
      </c>
      <c r="D359" s="30">
        <v>113578</v>
      </c>
      <c r="E359" s="115" t="s">
        <v>55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0"/>
      <c r="S359" s="24"/>
    </row>
    <row r="360" spans="1:19" x14ac:dyDescent="0.2">
      <c r="B360" s="160">
        <v>359</v>
      </c>
      <c r="C360" s="29">
        <v>44971</v>
      </c>
      <c r="D360" s="30">
        <v>113609</v>
      </c>
      <c r="E360" s="115" t="s">
        <v>242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0"/>
      <c r="S360" s="24"/>
    </row>
    <row r="361" spans="1:19" x14ac:dyDescent="0.2">
      <c r="B361" s="160">
        <v>360</v>
      </c>
      <c r="C361" s="29">
        <v>44972</v>
      </c>
      <c r="D361" s="30">
        <v>113578</v>
      </c>
      <c r="E361" s="115" t="s">
        <v>242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0"/>
      <c r="S361" s="24"/>
    </row>
    <row r="362" spans="1:19" x14ac:dyDescent="0.2">
      <c r="B362" s="160">
        <v>361</v>
      </c>
      <c r="C362" s="49">
        <v>44972</v>
      </c>
      <c r="D362" s="50">
        <v>118031</v>
      </c>
      <c r="E362" s="114" t="s">
        <v>265</v>
      </c>
      <c r="F362" s="52">
        <v>10</v>
      </c>
      <c r="G362" s="52">
        <v>100</v>
      </c>
      <c r="H362" s="53">
        <f t="shared" si="58"/>
        <v>1000</v>
      </c>
      <c r="I362" s="51" t="s">
        <v>264</v>
      </c>
      <c r="J362" s="51"/>
      <c r="K362" s="51"/>
      <c r="L362" s="51"/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3"/>
      <c r="S362" s="24"/>
    </row>
    <row r="363" spans="1:19" x14ac:dyDescent="0.2">
      <c r="B363" s="160">
        <v>362</v>
      </c>
      <c r="C363" s="29">
        <v>44974</v>
      </c>
      <c r="D363" s="30">
        <v>113054</v>
      </c>
      <c r="E363" s="115" t="s">
        <v>266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0" t="s">
        <v>256</v>
      </c>
      <c r="S363" s="24"/>
    </row>
    <row r="364" spans="1:19" x14ac:dyDescent="0.2">
      <c r="B364" s="160">
        <v>363</v>
      </c>
      <c r="C364" s="29">
        <v>44974</v>
      </c>
      <c r="D364" s="30">
        <v>128131</v>
      </c>
      <c r="E364" s="115" t="s">
        <v>268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0"/>
      <c r="S364" s="24"/>
    </row>
    <row r="365" spans="1:19" x14ac:dyDescent="0.2">
      <c r="B365" s="181">
        <v>364</v>
      </c>
      <c r="C365" s="29">
        <v>44981</v>
      </c>
      <c r="D365" s="30">
        <v>110081</v>
      </c>
      <c r="E365" s="115" t="s">
        <v>269</v>
      </c>
      <c r="F365" s="19">
        <v>10</v>
      </c>
      <c r="G365" s="19">
        <v>108.312</v>
      </c>
      <c r="H365" s="14">
        <f t="shared" si="76"/>
        <v>1083.1199999999999</v>
      </c>
      <c r="I365" s="15" t="s">
        <v>65</v>
      </c>
      <c r="J365" s="12">
        <v>111.72499999999999</v>
      </c>
      <c r="K365" s="12">
        <v>108.342</v>
      </c>
      <c r="L365" s="12">
        <v>10</v>
      </c>
      <c r="M365" s="11">
        <f t="shared" si="73"/>
        <v>1117.25</v>
      </c>
      <c r="N365" s="23">
        <f t="shared" si="74"/>
        <v>3.1225194292148897E-2</v>
      </c>
      <c r="O365" s="11">
        <f t="shared" si="75"/>
        <v>33.829999999999956</v>
      </c>
      <c r="P365" s="23">
        <f t="shared" si="62"/>
        <v>3.9807318681983521E-3</v>
      </c>
      <c r="Q365" s="80"/>
      <c r="S365" s="24"/>
    </row>
    <row r="366" spans="1:19" x14ac:dyDescent="0.2">
      <c r="B366" s="160">
        <v>365</v>
      </c>
      <c r="C366" s="29">
        <v>44984</v>
      </c>
      <c r="D366" s="30">
        <v>113576</v>
      </c>
      <c r="E366" s="115" t="s">
        <v>88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271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0"/>
      <c r="S366" s="24"/>
    </row>
    <row r="367" spans="1:19" x14ac:dyDescent="0.2">
      <c r="B367" s="160">
        <v>366</v>
      </c>
      <c r="C367" s="29">
        <v>44984</v>
      </c>
      <c r="D367" s="30">
        <v>113578</v>
      </c>
      <c r="E367" s="115" t="s">
        <v>55</v>
      </c>
      <c r="F367" s="19">
        <v>10</v>
      </c>
      <c r="G367" s="19">
        <v>98.688000000000002</v>
      </c>
      <c r="H367" s="14">
        <f t="shared" si="76"/>
        <v>986.88</v>
      </c>
      <c r="I367" s="15" t="s">
        <v>65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0"/>
      <c r="S367" s="24"/>
    </row>
    <row r="368" spans="1:19" s="48" customFormat="1" x14ac:dyDescent="0.2">
      <c r="A368" s="92"/>
      <c r="B368" s="93">
        <v>367</v>
      </c>
      <c r="C368" s="49">
        <v>44985</v>
      </c>
      <c r="D368" s="50">
        <v>123124</v>
      </c>
      <c r="E368" s="114" t="s">
        <v>272</v>
      </c>
      <c r="F368" s="52">
        <v>10</v>
      </c>
      <c r="G368" s="52">
        <v>106.961</v>
      </c>
      <c r="H368" s="53">
        <f t="shared" si="76"/>
        <v>1069.6099999999999</v>
      </c>
      <c r="I368" s="51" t="s">
        <v>65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3"/>
      <c r="S368" s="55"/>
    </row>
    <row r="369" spans="2:19" ht="13.5" customHeight="1" x14ac:dyDescent="0.2">
      <c r="B369" s="160">
        <v>368</v>
      </c>
      <c r="C369" s="29">
        <v>44985</v>
      </c>
      <c r="D369" s="30">
        <v>123076</v>
      </c>
      <c r="E369" s="115" t="s">
        <v>83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0"/>
      <c r="S369" s="24"/>
    </row>
    <row r="370" spans="2:19" x14ac:dyDescent="0.2">
      <c r="B370" s="160">
        <v>369</v>
      </c>
      <c r="C370" s="29">
        <v>44985</v>
      </c>
      <c r="D370" s="30">
        <v>110076</v>
      </c>
      <c r="E370" s="115" t="s">
        <v>273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110.223</v>
      </c>
      <c r="K370" s="12">
        <v>109.801</v>
      </c>
      <c r="L370" s="12">
        <v>10</v>
      </c>
      <c r="M370" s="11">
        <f t="shared" si="73"/>
        <v>1102.23</v>
      </c>
      <c r="N370" s="23">
        <f t="shared" si="77"/>
        <v>3.8433165453866272E-3</v>
      </c>
      <c r="O370" s="11">
        <f t="shared" si="78"/>
        <v>4.2199999999999704</v>
      </c>
      <c r="P370" s="23">
        <f t="shared" si="62"/>
        <v>3.9272160099210291E-3</v>
      </c>
      <c r="Q370" s="80"/>
      <c r="S370" s="24"/>
    </row>
    <row r="371" spans="2:19" x14ac:dyDescent="0.2">
      <c r="B371" s="160">
        <v>370</v>
      </c>
      <c r="C371" s="29">
        <v>44985</v>
      </c>
      <c r="D371" s="30">
        <v>113578</v>
      </c>
      <c r="E371" s="115" t="s">
        <v>242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0"/>
      <c r="S371" s="24"/>
    </row>
    <row r="372" spans="2:19" x14ac:dyDescent="0.2">
      <c r="B372" s="160">
        <v>371</v>
      </c>
      <c r="C372" s="49">
        <v>44986</v>
      </c>
      <c r="D372" s="186">
        <v>113569</v>
      </c>
      <c r="E372" s="114" t="s">
        <v>147</v>
      </c>
      <c r="F372" s="52">
        <v>-30</v>
      </c>
      <c r="G372" s="52">
        <v>127</v>
      </c>
      <c r="H372" s="53">
        <f t="shared" si="58"/>
        <v>-3810</v>
      </c>
      <c r="I372" s="51" t="s">
        <v>63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0"/>
      <c r="S372" s="24"/>
    </row>
    <row r="373" spans="2:19" x14ac:dyDescent="0.2">
      <c r="B373" s="160">
        <v>372</v>
      </c>
      <c r="C373" s="29">
        <v>44986</v>
      </c>
      <c r="D373" s="115">
        <v>128044</v>
      </c>
      <c r="E373" s="187" t="s">
        <v>27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0"/>
      <c r="S373" s="24"/>
    </row>
    <row r="374" spans="2:19" x14ac:dyDescent="0.2">
      <c r="B374" s="160">
        <v>373</v>
      </c>
      <c r="C374" s="29">
        <v>44987</v>
      </c>
      <c r="D374" s="30">
        <v>113578</v>
      </c>
      <c r="E374" s="115" t="s">
        <v>242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0"/>
      <c r="S374" s="24"/>
    </row>
    <row r="375" spans="2:19" x14ac:dyDescent="0.2">
      <c r="B375" s="105">
        <v>374</v>
      </c>
      <c r="C375" s="29">
        <v>44993</v>
      </c>
      <c r="D375" s="30">
        <v>113595</v>
      </c>
      <c r="E375" s="115" t="s">
        <v>43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0"/>
      <c r="S375" s="24"/>
    </row>
    <row r="376" spans="2:19" x14ac:dyDescent="0.2">
      <c r="B376" s="105">
        <v>375</v>
      </c>
      <c r="C376" s="29">
        <v>44993</v>
      </c>
      <c r="D376" s="115">
        <v>113652</v>
      </c>
      <c r="E376" s="115" t="s">
        <v>275</v>
      </c>
      <c r="F376" s="19">
        <v>10</v>
      </c>
      <c r="G376" s="19">
        <v>109.456</v>
      </c>
      <c r="H376" s="14">
        <f t="shared" si="58"/>
        <v>1094.56</v>
      </c>
      <c r="I376" s="15" t="s">
        <v>276</v>
      </c>
      <c r="J376" s="12">
        <v>106.8</v>
      </c>
      <c r="K376" s="12">
        <v>108.158</v>
      </c>
      <c r="L376" s="12">
        <v>20</v>
      </c>
      <c r="M376" s="11">
        <f t="shared" si="79"/>
        <v>2136</v>
      </c>
      <c r="N376" s="23">
        <f t="shared" si="80"/>
        <v>-1.2555705541892455E-2</v>
      </c>
      <c r="O376" s="11">
        <f t="shared" si="81"/>
        <v>-27.160000000000082</v>
      </c>
      <c r="P376" s="23">
        <f t="shared" si="62"/>
        <v>7.6105108708629937E-3</v>
      </c>
      <c r="Q376" s="80"/>
      <c r="S376" s="24"/>
    </row>
    <row r="377" spans="2:19" x14ac:dyDescent="0.2">
      <c r="B377" s="105">
        <v>376</v>
      </c>
      <c r="C377" s="29">
        <v>44994</v>
      </c>
      <c r="D377" s="30">
        <v>113595</v>
      </c>
      <c r="E377" s="115" t="s">
        <v>43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0"/>
      <c r="S377" s="24"/>
    </row>
    <row r="378" spans="2:19" x14ac:dyDescent="0.2">
      <c r="B378" s="105">
        <v>377</v>
      </c>
      <c r="C378" s="29">
        <v>44994</v>
      </c>
      <c r="D378" s="115">
        <v>128114</v>
      </c>
      <c r="E378" s="115" t="s">
        <v>72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0"/>
      <c r="S378" s="24"/>
    </row>
    <row r="379" spans="2:19" x14ac:dyDescent="0.2">
      <c r="B379" s="105">
        <v>378</v>
      </c>
      <c r="C379" s="29">
        <v>44994</v>
      </c>
      <c r="D379" s="25">
        <v>113569</v>
      </c>
      <c r="E379" s="115" t="s">
        <v>147</v>
      </c>
      <c r="F379" s="19">
        <v>10</v>
      </c>
      <c r="G379" s="19">
        <v>109.111</v>
      </c>
      <c r="H379" s="14">
        <f t="shared" si="58"/>
        <v>1091.1100000000001</v>
      </c>
      <c r="I379" s="15" t="s">
        <v>65</v>
      </c>
      <c r="J379" s="12">
        <v>111.142</v>
      </c>
      <c r="K379" s="12">
        <v>109.14100000000001</v>
      </c>
      <c r="L379" s="12">
        <v>10</v>
      </c>
      <c r="M379" s="11">
        <f t="shared" si="79"/>
        <v>1111.42</v>
      </c>
      <c r="N379" s="23">
        <f t="shared" si="80"/>
        <v>1.833408160086485E-2</v>
      </c>
      <c r="O379" s="11">
        <f t="shared" si="81"/>
        <v>20.009999999999906</v>
      </c>
      <c r="P379" s="23">
        <f t="shared" si="62"/>
        <v>3.9599597341266621E-3</v>
      </c>
      <c r="Q379" s="80"/>
      <c r="S379" s="24"/>
    </row>
    <row r="380" spans="2:19" x14ac:dyDescent="0.2">
      <c r="B380" s="105">
        <v>379</v>
      </c>
      <c r="C380" s="29">
        <v>44994</v>
      </c>
      <c r="D380" s="30">
        <v>113595</v>
      </c>
      <c r="E380" s="115" t="s">
        <v>43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0"/>
      <c r="S380" s="24"/>
    </row>
    <row r="381" spans="2:19" x14ac:dyDescent="0.2">
      <c r="B381" s="105">
        <v>380</v>
      </c>
      <c r="C381" s="29">
        <v>44994</v>
      </c>
      <c r="D381" s="30">
        <v>113595</v>
      </c>
      <c r="E381" s="115" t="s">
        <v>43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0"/>
      <c r="S381" s="24"/>
    </row>
    <row r="382" spans="2:19" x14ac:dyDescent="0.2">
      <c r="B382" s="105">
        <v>381</v>
      </c>
      <c r="C382" s="29">
        <v>44995</v>
      </c>
      <c r="D382" s="30">
        <v>113595</v>
      </c>
      <c r="E382" s="115" t="s">
        <v>43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0"/>
      <c r="S382" s="24"/>
    </row>
    <row r="383" spans="2:19" x14ac:dyDescent="0.2">
      <c r="B383" s="105">
        <v>382</v>
      </c>
      <c r="C383" s="29">
        <v>44995</v>
      </c>
      <c r="D383" s="115">
        <v>113043</v>
      </c>
      <c r="E383" s="115" t="s">
        <v>143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0"/>
      <c r="S383" s="24"/>
    </row>
    <row r="384" spans="2:19" x14ac:dyDescent="0.2">
      <c r="B384" s="105">
        <v>383</v>
      </c>
      <c r="C384" s="29">
        <v>44995</v>
      </c>
      <c r="D384" s="115">
        <v>113616</v>
      </c>
      <c r="E384" s="115" t="s">
        <v>277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116.4</v>
      </c>
      <c r="K384" s="12">
        <v>109.128</v>
      </c>
      <c r="L384" s="12">
        <v>10</v>
      </c>
      <c r="M384" s="11">
        <f t="shared" si="79"/>
        <v>1164</v>
      </c>
      <c r="N384" s="23">
        <f t="shared" si="80"/>
        <v>6.6637343303276933E-2</v>
      </c>
      <c r="O384" s="11">
        <f t="shared" si="81"/>
        <v>72.720000000000056</v>
      </c>
      <c r="P384" s="23">
        <f t="shared" si="62"/>
        <v>4.1473008678298336E-3</v>
      </c>
      <c r="Q384" s="80"/>
      <c r="S384" s="24"/>
    </row>
    <row r="385" spans="1:19" x14ac:dyDescent="0.2">
      <c r="B385" s="105">
        <v>384</v>
      </c>
      <c r="C385" s="29">
        <v>44995</v>
      </c>
      <c r="D385" s="30">
        <v>113046</v>
      </c>
      <c r="E385" s="115" t="s">
        <v>278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0"/>
      <c r="S385" s="24"/>
    </row>
    <row r="386" spans="1:19" x14ac:dyDescent="0.2">
      <c r="B386" s="105">
        <v>385</v>
      </c>
      <c r="C386" s="29">
        <v>44995</v>
      </c>
      <c r="D386" s="115">
        <v>128114</v>
      </c>
      <c r="E386" s="115" t="s">
        <v>72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0"/>
      <c r="S386" s="24"/>
    </row>
    <row r="387" spans="1:19" x14ac:dyDescent="0.2">
      <c r="B387" s="100">
        <v>386</v>
      </c>
      <c r="C387" s="29">
        <v>44999</v>
      </c>
      <c r="D387" s="30">
        <v>113578</v>
      </c>
      <c r="E387" s="115" t="s">
        <v>55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si="62"/>
        <v>0</v>
      </c>
      <c r="Q387" s="80"/>
      <c r="S387" s="24"/>
    </row>
    <row r="388" spans="1:19" x14ac:dyDescent="0.2">
      <c r="B388" s="100">
        <v>387</v>
      </c>
      <c r="C388" s="29">
        <v>44999</v>
      </c>
      <c r="D388" s="30">
        <v>110082</v>
      </c>
      <c r="E388" s="115" t="s">
        <v>280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113.501</v>
      </c>
      <c r="K388" s="12">
        <v>109.63200000000001</v>
      </c>
      <c r="L388" s="12">
        <v>10</v>
      </c>
      <c r="M388" s="11">
        <f t="shared" si="79"/>
        <v>1135.01</v>
      </c>
      <c r="N388" s="23">
        <f t="shared" si="80"/>
        <v>3.5290791009924105E-2</v>
      </c>
      <c r="O388" s="11">
        <f t="shared" si="81"/>
        <v>38.69</v>
      </c>
      <c r="P388" s="23">
        <f t="shared" si="62"/>
        <v>4.0440102731920443E-3</v>
      </c>
      <c r="Q388" s="80"/>
      <c r="S388" s="24"/>
    </row>
    <row r="389" spans="1:19" s="58" customFormat="1" x14ac:dyDescent="0.2">
      <c r="A389" s="161"/>
      <c r="B389" s="100">
        <v>388</v>
      </c>
      <c r="C389" s="49">
        <v>45000</v>
      </c>
      <c r="D389" s="50">
        <v>118031</v>
      </c>
      <c r="E389" s="114" t="s">
        <v>265</v>
      </c>
      <c r="F389" s="52">
        <v>-10</v>
      </c>
      <c r="G389" s="52">
        <v>116</v>
      </c>
      <c r="H389" s="53">
        <f t="shared" si="58"/>
        <v>-1160</v>
      </c>
      <c r="I389" s="51" t="s">
        <v>63</v>
      </c>
      <c r="J389" s="51"/>
      <c r="K389" s="51"/>
      <c r="L389" s="51"/>
      <c r="M389" s="53">
        <f t="shared" ref="M389:M409" si="82">J389*L389</f>
        <v>0</v>
      </c>
      <c r="N389" s="54" t="e">
        <f t="shared" ref="N389:N409" si="83">(J389-K389)/K389</f>
        <v>#DIV/0!</v>
      </c>
      <c r="O389" s="53">
        <f t="shared" ref="O389:O409" si="84">(J389-K389)*L389</f>
        <v>0</v>
      </c>
      <c r="P389" s="54">
        <f t="shared" ref="P389:P409" si="85">M389/$M$573</f>
        <v>0</v>
      </c>
      <c r="Q389" s="83"/>
      <c r="S389" s="59"/>
    </row>
    <row r="390" spans="1:19" x14ac:dyDescent="0.2">
      <c r="B390" s="100">
        <v>389</v>
      </c>
      <c r="C390" s="29">
        <v>45000</v>
      </c>
      <c r="D390" s="30">
        <v>128062</v>
      </c>
      <c r="E390" s="115" t="s">
        <v>58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2"/>
        <v>0</v>
      </c>
      <c r="N390" s="23" t="e">
        <f t="shared" si="83"/>
        <v>#DIV/0!</v>
      </c>
      <c r="O390" s="11">
        <f t="shared" si="84"/>
        <v>0</v>
      </c>
      <c r="P390" s="23">
        <f t="shared" si="85"/>
        <v>0</v>
      </c>
      <c r="Q390" s="80"/>
      <c r="S390" s="24"/>
    </row>
    <row r="391" spans="1:19" x14ac:dyDescent="0.2">
      <c r="B391" s="100">
        <v>390</v>
      </c>
      <c r="C391" s="29">
        <v>45002</v>
      </c>
      <c r="D391" s="30">
        <v>113013</v>
      </c>
      <c r="E391" s="115" t="s">
        <v>204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2"/>
        <v>0</v>
      </c>
      <c r="N391" s="23" t="e">
        <f t="shared" si="83"/>
        <v>#DIV/0!</v>
      </c>
      <c r="O391" s="11">
        <f t="shared" si="84"/>
        <v>0</v>
      </c>
      <c r="P391" s="23">
        <f t="shared" si="85"/>
        <v>0</v>
      </c>
      <c r="Q391" s="80"/>
      <c r="S391" s="24"/>
    </row>
    <row r="392" spans="1:19" x14ac:dyDescent="0.2">
      <c r="B392" s="100">
        <v>391</v>
      </c>
      <c r="C392" s="29">
        <v>45002</v>
      </c>
      <c r="D392" s="30">
        <v>118000</v>
      </c>
      <c r="E392" s="115" t="s">
        <v>281</v>
      </c>
      <c r="F392" s="19">
        <v>10</v>
      </c>
      <c r="G392" s="19">
        <v>109.95399999999999</v>
      </c>
      <c r="H392" s="14">
        <f t="shared" si="58"/>
        <v>1099.54</v>
      </c>
      <c r="I392" s="15" t="s">
        <v>65</v>
      </c>
      <c r="J392" s="12">
        <v>107.377</v>
      </c>
      <c r="K392" s="12">
        <v>109.98399999999999</v>
      </c>
      <c r="L392" s="12">
        <v>10</v>
      </c>
      <c r="M392" s="11">
        <f t="shared" si="82"/>
        <v>1073.77</v>
      </c>
      <c r="N392" s="23">
        <f t="shared" si="83"/>
        <v>-2.37034477742217E-2</v>
      </c>
      <c r="O392" s="11">
        <f t="shared" si="84"/>
        <v>-26.069999999999993</v>
      </c>
      <c r="P392" s="23">
        <f t="shared" si="85"/>
        <v>3.8258137911079387E-3</v>
      </c>
      <c r="Q392" s="80"/>
      <c r="S392" s="24"/>
    </row>
    <row r="393" spans="1:19" x14ac:dyDescent="0.2">
      <c r="B393" s="100">
        <v>392</v>
      </c>
      <c r="C393" s="29">
        <v>45002</v>
      </c>
      <c r="D393" s="30">
        <v>113595</v>
      </c>
      <c r="E393" s="115" t="s">
        <v>43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2"/>
        <v>0</v>
      </c>
      <c r="N393" s="23" t="e">
        <f t="shared" si="83"/>
        <v>#DIV/0!</v>
      </c>
      <c r="O393" s="11">
        <f t="shared" si="84"/>
        <v>0</v>
      </c>
      <c r="P393" s="23">
        <f t="shared" si="85"/>
        <v>0</v>
      </c>
      <c r="Q393" s="80"/>
      <c r="S393" s="24"/>
    </row>
    <row r="394" spans="1:19" x14ac:dyDescent="0.2">
      <c r="B394" s="158">
        <v>393</v>
      </c>
      <c r="C394" s="29">
        <v>45005</v>
      </c>
      <c r="D394" s="30">
        <v>128035</v>
      </c>
      <c r="E394" s="115" t="s">
        <v>180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2"/>
        <v>0</v>
      </c>
      <c r="N394" s="23" t="e">
        <f t="shared" si="83"/>
        <v>#DIV/0!</v>
      </c>
      <c r="O394" s="11">
        <f t="shared" si="84"/>
        <v>0</v>
      </c>
      <c r="P394" s="23">
        <f t="shared" si="85"/>
        <v>0</v>
      </c>
      <c r="Q394" s="80"/>
      <c r="S394" s="24"/>
    </row>
    <row r="395" spans="1:19" x14ac:dyDescent="0.2">
      <c r="B395" s="158">
        <v>394</v>
      </c>
      <c r="C395" s="29">
        <v>45008</v>
      </c>
      <c r="D395" s="115">
        <v>128044</v>
      </c>
      <c r="E395" s="115" t="s">
        <v>27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2"/>
        <v>0</v>
      </c>
      <c r="N395" s="23" t="e">
        <f t="shared" si="83"/>
        <v>#DIV/0!</v>
      </c>
      <c r="O395" s="11">
        <f t="shared" si="84"/>
        <v>0</v>
      </c>
      <c r="P395" s="23">
        <f t="shared" si="85"/>
        <v>0</v>
      </c>
      <c r="Q395" s="80"/>
      <c r="S395" s="24"/>
    </row>
    <row r="396" spans="1:19" x14ac:dyDescent="0.2">
      <c r="B396" s="158">
        <v>395</v>
      </c>
      <c r="C396" s="29">
        <v>45009</v>
      </c>
      <c r="D396" s="30">
        <v>128044</v>
      </c>
      <c r="E396" s="115" t="s">
        <v>27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2"/>
        <v>0</v>
      </c>
      <c r="N396" s="23" t="e">
        <f t="shared" si="83"/>
        <v>#DIV/0!</v>
      </c>
      <c r="O396" s="11">
        <f t="shared" si="84"/>
        <v>0</v>
      </c>
      <c r="P396" s="23">
        <f t="shared" si="85"/>
        <v>0</v>
      </c>
      <c r="Q396" s="80"/>
      <c r="S396" s="24"/>
    </row>
    <row r="397" spans="1:19" x14ac:dyDescent="0.2">
      <c r="B397" s="188">
        <v>396</v>
      </c>
      <c r="C397" s="29">
        <v>45012</v>
      </c>
      <c r="D397" s="30">
        <v>128044</v>
      </c>
      <c r="E397" s="115" t="s">
        <v>27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2"/>
        <v>0</v>
      </c>
      <c r="N397" s="23" t="e">
        <f t="shared" si="83"/>
        <v>#DIV/0!</v>
      </c>
      <c r="O397" s="11">
        <f t="shared" si="84"/>
        <v>0</v>
      </c>
      <c r="P397" s="23">
        <f t="shared" si="85"/>
        <v>0</v>
      </c>
      <c r="Q397" s="80"/>
      <c r="S397" s="24"/>
    </row>
    <row r="398" spans="1:19" s="48" customFormat="1" x14ac:dyDescent="0.2">
      <c r="A398" s="92"/>
      <c r="B398" s="188">
        <v>397</v>
      </c>
      <c r="C398" s="49">
        <v>45012</v>
      </c>
      <c r="D398" s="50">
        <v>123124</v>
      </c>
      <c r="E398" s="114" t="s">
        <v>272</v>
      </c>
      <c r="F398" s="52">
        <v>-10</v>
      </c>
      <c r="G398" s="52">
        <v>122.672</v>
      </c>
      <c r="H398" s="53">
        <f t="shared" si="58"/>
        <v>-1226.72</v>
      </c>
      <c r="I398" s="51" t="s">
        <v>63</v>
      </c>
      <c r="J398" s="51"/>
      <c r="K398" s="51"/>
      <c r="L398" s="51"/>
      <c r="M398" s="53">
        <f t="shared" si="82"/>
        <v>0</v>
      </c>
      <c r="N398" s="54" t="e">
        <f t="shared" si="83"/>
        <v>#DIV/0!</v>
      </c>
      <c r="O398" s="53">
        <f t="shared" si="84"/>
        <v>0</v>
      </c>
      <c r="P398" s="54">
        <f t="shared" si="85"/>
        <v>0</v>
      </c>
      <c r="Q398" s="83"/>
      <c r="S398" s="55"/>
    </row>
    <row r="399" spans="1:19" x14ac:dyDescent="0.2">
      <c r="B399" s="188">
        <v>398</v>
      </c>
      <c r="C399" s="29">
        <v>45013</v>
      </c>
      <c r="D399" s="30">
        <v>128044</v>
      </c>
      <c r="E399" s="115" t="s">
        <v>27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2"/>
        <v>0</v>
      </c>
      <c r="N399" s="23" t="e">
        <f t="shared" si="83"/>
        <v>#DIV/0!</v>
      </c>
      <c r="O399" s="11">
        <f t="shared" si="84"/>
        <v>0</v>
      </c>
      <c r="P399" s="23">
        <f t="shared" si="85"/>
        <v>0</v>
      </c>
      <c r="Q399" s="80"/>
      <c r="S399" s="24"/>
    </row>
    <row r="400" spans="1:19" x14ac:dyDescent="0.2">
      <c r="B400" s="188">
        <v>399</v>
      </c>
      <c r="C400" s="49">
        <v>45016</v>
      </c>
      <c r="D400" s="50">
        <v>123117</v>
      </c>
      <c r="E400" s="114" t="s">
        <v>284</v>
      </c>
      <c r="F400" s="52">
        <v>-10</v>
      </c>
      <c r="G400" s="52">
        <v>118.01</v>
      </c>
      <c r="H400" s="53">
        <f t="shared" si="58"/>
        <v>-1180.1000000000001</v>
      </c>
      <c r="I400" s="51" t="s">
        <v>63</v>
      </c>
      <c r="J400" s="51"/>
      <c r="K400" s="51"/>
      <c r="L400" s="51"/>
      <c r="M400" s="53">
        <f t="shared" si="82"/>
        <v>0</v>
      </c>
      <c r="N400" s="54" t="e">
        <f t="shared" si="83"/>
        <v>#DIV/0!</v>
      </c>
      <c r="O400" s="53">
        <f t="shared" si="84"/>
        <v>0</v>
      </c>
      <c r="P400" s="54">
        <f t="shared" si="85"/>
        <v>0</v>
      </c>
      <c r="Q400" s="80"/>
      <c r="S400" s="24"/>
    </row>
    <row r="401" spans="2:19" x14ac:dyDescent="0.2">
      <c r="B401" s="188">
        <v>400</v>
      </c>
      <c r="C401" s="29">
        <v>45016</v>
      </c>
      <c r="D401" s="30">
        <v>128100</v>
      </c>
      <c r="E401" s="115" t="s">
        <v>37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2"/>
        <v>0</v>
      </c>
      <c r="N401" s="23" t="e">
        <f t="shared" si="83"/>
        <v>#DIV/0!</v>
      </c>
      <c r="O401" s="11">
        <f t="shared" si="84"/>
        <v>0</v>
      </c>
      <c r="P401" s="23">
        <f t="shared" si="85"/>
        <v>0</v>
      </c>
      <c r="Q401" s="80"/>
      <c r="S401" s="24"/>
    </row>
    <row r="402" spans="2:19" x14ac:dyDescent="0.2">
      <c r="B402" s="96">
        <v>401</v>
      </c>
      <c r="C402" s="29">
        <v>45019</v>
      </c>
      <c r="D402" s="30">
        <v>113017</v>
      </c>
      <c r="E402" s="115" t="s">
        <v>78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2"/>
        <v>0</v>
      </c>
      <c r="N402" s="23" t="e">
        <f t="shared" si="83"/>
        <v>#DIV/0!</v>
      </c>
      <c r="O402" s="11">
        <f t="shared" si="84"/>
        <v>0</v>
      </c>
      <c r="P402" s="23">
        <f t="shared" si="85"/>
        <v>0</v>
      </c>
      <c r="Q402" s="80"/>
      <c r="S402" s="24"/>
    </row>
    <row r="403" spans="2:19" x14ac:dyDescent="0.2">
      <c r="B403" s="96">
        <v>402</v>
      </c>
      <c r="C403" s="29">
        <v>45019</v>
      </c>
      <c r="D403" s="30">
        <v>113578</v>
      </c>
      <c r="E403" s="115" t="s">
        <v>55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2"/>
        <v>0</v>
      </c>
      <c r="N403" s="23" t="e">
        <f t="shared" si="83"/>
        <v>#DIV/0!</v>
      </c>
      <c r="O403" s="11">
        <f t="shared" si="84"/>
        <v>0</v>
      </c>
      <c r="P403" s="23">
        <f t="shared" si="85"/>
        <v>0</v>
      </c>
      <c r="Q403" s="80"/>
      <c r="S403" s="24"/>
    </row>
    <row r="404" spans="2:19" x14ac:dyDescent="0.2">
      <c r="B404" s="96">
        <v>403</v>
      </c>
      <c r="C404" s="29">
        <v>45020</v>
      </c>
      <c r="D404" s="30">
        <v>127015</v>
      </c>
      <c r="E404" s="115" t="s">
        <v>239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2"/>
        <v>0</v>
      </c>
      <c r="N404" s="23" t="e">
        <f t="shared" si="83"/>
        <v>#DIV/0!</v>
      </c>
      <c r="O404" s="11">
        <f t="shared" si="84"/>
        <v>0</v>
      </c>
      <c r="P404" s="23">
        <f t="shared" si="85"/>
        <v>0</v>
      </c>
      <c r="Q404" s="80"/>
      <c r="S404" s="24"/>
    </row>
    <row r="405" spans="2:19" x14ac:dyDescent="0.2">
      <c r="B405" s="96">
        <v>404</v>
      </c>
      <c r="C405" s="29">
        <v>45022</v>
      </c>
      <c r="D405" s="30">
        <v>127051</v>
      </c>
      <c r="E405" s="115" t="s">
        <v>150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2"/>
        <v>0</v>
      </c>
      <c r="N405" s="23" t="e">
        <f t="shared" si="83"/>
        <v>#DIV/0!</v>
      </c>
      <c r="O405" s="11">
        <f t="shared" si="84"/>
        <v>0</v>
      </c>
      <c r="P405" s="23">
        <f t="shared" si="85"/>
        <v>0</v>
      </c>
      <c r="Q405" s="80"/>
      <c r="S405" s="24"/>
    </row>
    <row r="406" spans="2:19" x14ac:dyDescent="0.2">
      <c r="B406" s="201">
        <v>405</v>
      </c>
      <c r="C406" s="49">
        <v>45030</v>
      </c>
      <c r="D406" s="50">
        <v>127051</v>
      </c>
      <c r="E406" s="114" t="s">
        <v>150</v>
      </c>
      <c r="F406" s="52">
        <v>-10</v>
      </c>
      <c r="G406" s="52">
        <v>119.265</v>
      </c>
      <c r="H406" s="53">
        <f t="shared" si="58"/>
        <v>-1192.6500000000001</v>
      </c>
      <c r="I406" s="51" t="s">
        <v>63</v>
      </c>
      <c r="J406" s="51"/>
      <c r="K406" s="51"/>
      <c r="L406" s="51"/>
      <c r="M406" s="53">
        <f t="shared" si="82"/>
        <v>0</v>
      </c>
      <c r="N406" s="54" t="e">
        <f t="shared" si="83"/>
        <v>#DIV/0!</v>
      </c>
      <c r="O406" s="53">
        <f t="shared" si="84"/>
        <v>0</v>
      </c>
      <c r="P406" s="54">
        <f t="shared" si="85"/>
        <v>0</v>
      </c>
      <c r="Q406" s="83"/>
      <c r="S406" s="24"/>
    </row>
    <row r="407" spans="2:19" x14ac:dyDescent="0.2">
      <c r="B407" s="201">
        <v>406</v>
      </c>
      <c r="C407" s="49">
        <v>45033</v>
      </c>
      <c r="D407" s="50">
        <v>128132</v>
      </c>
      <c r="E407" s="114" t="s">
        <v>26</v>
      </c>
      <c r="F407" s="52">
        <v>-10</v>
      </c>
      <c r="G407" s="52">
        <v>130.601</v>
      </c>
      <c r="H407" s="53">
        <f t="shared" si="58"/>
        <v>-1306.01</v>
      </c>
      <c r="I407" s="51" t="s">
        <v>63</v>
      </c>
      <c r="J407" s="51"/>
      <c r="K407" s="51"/>
      <c r="L407" s="51"/>
      <c r="M407" s="53">
        <f t="shared" si="82"/>
        <v>0</v>
      </c>
      <c r="N407" s="54" t="e">
        <f t="shared" si="83"/>
        <v>#DIV/0!</v>
      </c>
      <c r="O407" s="53">
        <f t="shared" si="84"/>
        <v>0</v>
      </c>
      <c r="P407" s="54">
        <f t="shared" si="85"/>
        <v>0</v>
      </c>
      <c r="Q407" s="83"/>
      <c r="S407" s="24"/>
    </row>
    <row r="408" spans="2:19" x14ac:dyDescent="0.2">
      <c r="B408" s="201">
        <v>407</v>
      </c>
      <c r="C408" s="49">
        <v>45033</v>
      </c>
      <c r="D408" s="50">
        <v>113527</v>
      </c>
      <c r="E408" s="114" t="s">
        <v>121</v>
      </c>
      <c r="F408" s="52">
        <v>-10</v>
      </c>
      <c r="G408" s="52">
        <v>131.80000000000001</v>
      </c>
      <c r="H408" s="53">
        <f t="shared" si="58"/>
        <v>-1318</v>
      </c>
      <c r="I408" s="51" t="s">
        <v>63</v>
      </c>
      <c r="J408" s="51"/>
      <c r="K408" s="51"/>
      <c r="L408" s="51"/>
      <c r="M408" s="53">
        <f t="shared" si="82"/>
        <v>0</v>
      </c>
      <c r="N408" s="54" t="e">
        <f t="shared" si="83"/>
        <v>#DIV/0!</v>
      </c>
      <c r="O408" s="53">
        <f t="shared" si="84"/>
        <v>0</v>
      </c>
      <c r="P408" s="54">
        <f t="shared" si="85"/>
        <v>0</v>
      </c>
      <c r="Q408" s="83"/>
      <c r="S408" s="24"/>
    </row>
    <row r="409" spans="2:19" x14ac:dyDescent="0.2">
      <c r="B409" s="201">
        <v>408</v>
      </c>
      <c r="C409" s="29">
        <v>45035</v>
      </c>
      <c r="D409" s="30">
        <v>113563</v>
      </c>
      <c r="E409" s="115" t="s">
        <v>36</v>
      </c>
      <c r="F409" s="19">
        <v>-10</v>
      </c>
      <c r="G409" s="19">
        <v>131</v>
      </c>
      <c r="H409" s="14">
        <f t="shared" si="58"/>
        <v>-1310</v>
      </c>
      <c r="I409" s="15"/>
      <c r="J409" s="12"/>
      <c r="K409" s="12"/>
      <c r="L409" s="12"/>
      <c r="M409" s="11">
        <f t="shared" si="82"/>
        <v>0</v>
      </c>
      <c r="N409" s="23" t="e">
        <f t="shared" si="83"/>
        <v>#DIV/0!</v>
      </c>
      <c r="O409" s="11">
        <f t="shared" si="84"/>
        <v>0</v>
      </c>
      <c r="P409" s="23">
        <f t="shared" si="85"/>
        <v>0</v>
      </c>
      <c r="Q409" s="80"/>
      <c r="S409" s="24"/>
    </row>
    <row r="410" spans="2:19" x14ac:dyDescent="0.2">
      <c r="B410" s="158">
        <v>409</v>
      </c>
      <c r="C410" s="29">
        <v>45040</v>
      </c>
      <c r="D410" s="30">
        <v>128074</v>
      </c>
      <c r="E410" s="115" t="s">
        <v>217</v>
      </c>
      <c r="F410" s="19">
        <v>-10</v>
      </c>
      <c r="G410" s="19">
        <v>132.21700000000001</v>
      </c>
      <c r="H410" s="14">
        <f t="shared" si="58"/>
        <v>-1322.17</v>
      </c>
      <c r="I410" s="15" t="s">
        <v>63</v>
      </c>
      <c r="J410" s="12"/>
      <c r="K410" s="12"/>
      <c r="L410" s="12"/>
      <c r="M410" s="11">
        <f t="shared" ref="M410:M447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ref="P410:P413" si="89">M410/$M$573</f>
        <v>0</v>
      </c>
      <c r="Q410" s="80"/>
      <c r="S410" s="24"/>
    </row>
    <row r="411" spans="2:19" x14ac:dyDescent="0.2">
      <c r="B411" s="158">
        <v>410</v>
      </c>
      <c r="C411" s="29">
        <v>45040</v>
      </c>
      <c r="D411" s="30">
        <v>128085</v>
      </c>
      <c r="E411" s="30" t="s">
        <v>120</v>
      </c>
      <c r="F411" s="19">
        <v>10</v>
      </c>
      <c r="G411" s="19">
        <v>104.842</v>
      </c>
      <c r="H411" s="14">
        <f t="shared" si="58"/>
        <v>1048.42</v>
      </c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9"/>
        <v>0</v>
      </c>
      <c r="Q411" s="80"/>
      <c r="S411" s="24"/>
    </row>
    <row r="412" spans="2:19" x14ac:dyDescent="0.2">
      <c r="B412" s="158">
        <v>411</v>
      </c>
      <c r="C412" s="29">
        <v>45041</v>
      </c>
      <c r="D412" s="30">
        <v>123117</v>
      </c>
      <c r="E412" s="30" t="s">
        <v>284</v>
      </c>
      <c r="F412" s="19">
        <v>10</v>
      </c>
      <c r="G412" s="19">
        <v>107.361</v>
      </c>
      <c r="H412" s="14">
        <f t="shared" si="58"/>
        <v>1073.6100000000001</v>
      </c>
      <c r="I412" s="15"/>
      <c r="J412" s="12">
        <v>107.41800000000001</v>
      </c>
      <c r="K412" s="12">
        <v>107.4</v>
      </c>
      <c r="L412" s="12">
        <v>10</v>
      </c>
      <c r="M412" s="11">
        <f t="shared" si="86"/>
        <v>1074.18</v>
      </c>
      <c r="N412" s="23">
        <f t="shared" si="87"/>
        <v>1.6759776536313484E-4</v>
      </c>
      <c r="O412" s="11">
        <f t="shared" si="88"/>
        <v>0.18000000000000682</v>
      </c>
      <c r="P412" s="23">
        <f t="shared" si="89"/>
        <v>3.8272746101421402E-3</v>
      </c>
      <c r="Q412" s="80"/>
      <c r="S412" s="24"/>
    </row>
    <row r="413" spans="2:19" x14ac:dyDescent="0.2">
      <c r="B413" s="158">
        <v>412</v>
      </c>
      <c r="C413" s="29">
        <v>45041</v>
      </c>
      <c r="D413" s="30">
        <v>110089</v>
      </c>
      <c r="E413" s="115" t="s">
        <v>285</v>
      </c>
      <c r="F413" s="19">
        <v>10</v>
      </c>
      <c r="G413" s="19">
        <v>109.218</v>
      </c>
      <c r="H413" s="14">
        <f t="shared" si="58"/>
        <v>1092.18</v>
      </c>
      <c r="I413" s="15"/>
      <c r="J413" s="12">
        <v>108.88</v>
      </c>
      <c r="K413" s="12">
        <v>109.3</v>
      </c>
      <c r="L413" s="12">
        <v>10</v>
      </c>
      <c r="M413" s="11">
        <f t="shared" si="86"/>
        <v>1088.8</v>
      </c>
      <c r="N413" s="23">
        <f t="shared" si="87"/>
        <v>-3.8426349496797963E-3</v>
      </c>
      <c r="O413" s="11">
        <f t="shared" si="88"/>
        <v>-4.2000000000000171</v>
      </c>
      <c r="P413" s="23">
        <f t="shared" si="89"/>
        <v>3.8793652791178032E-3</v>
      </c>
      <c r="Q413" s="80"/>
      <c r="S413" s="24"/>
    </row>
    <row r="414" spans="2:19" x14ac:dyDescent="0.2">
      <c r="B414" s="158">
        <v>413</v>
      </c>
      <c r="C414" s="29">
        <v>45042</v>
      </c>
      <c r="D414" s="30">
        <v>110072</v>
      </c>
      <c r="E414" s="115" t="s">
        <v>59</v>
      </c>
      <c r="F414" s="19">
        <v>10</v>
      </c>
      <c r="G414" s="19">
        <v>92.305000000000007</v>
      </c>
      <c r="H414" s="14">
        <f t="shared" si="58"/>
        <v>923.05000000000007</v>
      </c>
      <c r="I414" s="15"/>
      <c r="J414" s="12"/>
      <c r="K414" s="12"/>
      <c r="L414" s="12"/>
      <c r="M414" s="11">
        <f t="shared" si="86"/>
        <v>0</v>
      </c>
      <c r="N414" s="23" t="e">
        <f t="shared" ref="N414:N444" si="90">(J414-K414)/K414</f>
        <v>#DIV/0!</v>
      </c>
      <c r="O414" s="11">
        <f t="shared" ref="O414:O447" si="91">(J414-K414)*L414</f>
        <v>0</v>
      </c>
      <c r="P414" s="23">
        <f t="shared" ref="P414:P447" si="92">M414/$M$573</f>
        <v>0</v>
      </c>
      <c r="Q414" s="80"/>
      <c r="S414" s="24"/>
    </row>
    <row r="415" spans="2:19" x14ac:dyDescent="0.2">
      <c r="B415" s="175">
        <v>414</v>
      </c>
      <c r="C415" s="29">
        <v>45054</v>
      </c>
      <c r="D415" s="30">
        <v>123044</v>
      </c>
      <c r="E415" s="115" t="s">
        <v>286</v>
      </c>
      <c r="F415" s="19">
        <v>10</v>
      </c>
      <c r="G415" s="19">
        <v>95.510999999999996</v>
      </c>
      <c r="H415" s="14">
        <f t="shared" si="58"/>
        <v>955.1099999999999</v>
      </c>
      <c r="I415" s="15"/>
      <c r="J415" s="12">
        <v>92</v>
      </c>
      <c r="K415" s="12">
        <v>95.531000000000006</v>
      </c>
      <c r="L415" s="12">
        <v>10</v>
      </c>
      <c r="M415" s="11">
        <f t="shared" si="86"/>
        <v>920</v>
      </c>
      <c r="N415" s="23">
        <f t="shared" si="90"/>
        <v>-3.6961823910563123E-2</v>
      </c>
      <c r="O415" s="11">
        <f t="shared" si="91"/>
        <v>-35.310000000000059</v>
      </c>
      <c r="P415" s="23">
        <f t="shared" si="92"/>
        <v>3.2779353938173945E-3</v>
      </c>
      <c r="Q415" s="80"/>
      <c r="S415" s="24"/>
    </row>
    <row r="416" spans="2:19" x14ac:dyDescent="0.2">
      <c r="B416" s="175">
        <v>415</v>
      </c>
      <c r="C416" s="29">
        <v>45058</v>
      </c>
      <c r="D416" s="30">
        <v>123096</v>
      </c>
      <c r="E416" s="115" t="s">
        <v>91</v>
      </c>
      <c r="F416" s="19">
        <v>10</v>
      </c>
      <c r="G416" s="19">
        <v>94.122</v>
      </c>
      <c r="H416" s="14">
        <f t="shared" si="58"/>
        <v>941.22</v>
      </c>
      <c r="I416" s="15"/>
      <c r="J416" s="12"/>
      <c r="K416" s="12"/>
      <c r="L416" s="12"/>
      <c r="M416" s="11">
        <f t="shared" si="86"/>
        <v>0</v>
      </c>
      <c r="N416" s="23" t="e">
        <f t="shared" si="90"/>
        <v>#DIV/0!</v>
      </c>
      <c r="O416" s="11">
        <f t="shared" si="91"/>
        <v>0</v>
      </c>
      <c r="P416" s="23">
        <f t="shared" si="92"/>
        <v>0</v>
      </c>
      <c r="Q416" s="80"/>
      <c r="S416" s="24"/>
    </row>
    <row r="417" spans="2:19" x14ac:dyDescent="0.2">
      <c r="B417" s="175">
        <v>416</v>
      </c>
      <c r="C417" s="29">
        <v>45058</v>
      </c>
      <c r="D417" s="30">
        <v>128085</v>
      </c>
      <c r="E417" s="115" t="s">
        <v>120</v>
      </c>
      <c r="F417" s="19">
        <v>10</v>
      </c>
      <c r="G417" s="19">
        <v>94.736999999999995</v>
      </c>
      <c r="H417" s="14">
        <f t="shared" si="58"/>
        <v>947.36999999999989</v>
      </c>
      <c r="I417" s="15"/>
      <c r="J417" s="12"/>
      <c r="K417" s="12"/>
      <c r="L417" s="12"/>
      <c r="M417" s="11">
        <f t="shared" si="86"/>
        <v>0</v>
      </c>
      <c r="N417" s="23" t="e">
        <f t="shared" si="90"/>
        <v>#DIV/0!</v>
      </c>
      <c r="O417" s="11">
        <f t="shared" si="91"/>
        <v>0</v>
      </c>
      <c r="P417" s="23">
        <f t="shared" si="92"/>
        <v>0</v>
      </c>
      <c r="Q417" s="80"/>
      <c r="S417" s="24"/>
    </row>
    <row r="418" spans="2:19" x14ac:dyDescent="0.2">
      <c r="B418" s="175">
        <v>417</v>
      </c>
      <c r="C418" s="29">
        <v>45062</v>
      </c>
      <c r="D418" s="30">
        <v>127068</v>
      </c>
      <c r="E418" s="115" t="s">
        <v>288</v>
      </c>
      <c r="F418" s="19">
        <v>10</v>
      </c>
      <c r="G418" s="19">
        <v>105.803</v>
      </c>
      <c r="H418" s="14">
        <f t="shared" si="58"/>
        <v>1058.03</v>
      </c>
      <c r="I418" s="15"/>
      <c r="J418" s="12">
        <v>114.947</v>
      </c>
      <c r="K418" s="12">
        <v>105.82299999999999</v>
      </c>
      <c r="L418" s="12">
        <v>10</v>
      </c>
      <c r="M418" s="11">
        <f t="shared" si="86"/>
        <v>1149.47</v>
      </c>
      <c r="N418" s="23">
        <f t="shared" si="90"/>
        <v>8.6219441898264179E-2</v>
      </c>
      <c r="O418" s="11">
        <f t="shared" si="91"/>
        <v>91.240000000000094</v>
      </c>
      <c r="P418" s="23">
        <f t="shared" si="92"/>
        <v>4.0955308664470443E-3</v>
      </c>
      <c r="Q418" s="80"/>
      <c r="S418" s="24"/>
    </row>
    <row r="419" spans="2:19" x14ac:dyDescent="0.2">
      <c r="B419" s="175">
        <v>418</v>
      </c>
      <c r="C419" s="29">
        <v>45065</v>
      </c>
      <c r="D419" s="30">
        <v>123153</v>
      </c>
      <c r="E419" s="115" t="s">
        <v>289</v>
      </c>
      <c r="F419" s="19">
        <v>10</v>
      </c>
      <c r="G419" s="19">
        <v>109.37</v>
      </c>
      <c r="H419" s="14">
        <f t="shared" si="58"/>
        <v>1093.7</v>
      </c>
      <c r="I419" s="15"/>
      <c r="J419" s="12">
        <v>113.96299999999999</v>
      </c>
      <c r="K419" s="12">
        <v>109.39</v>
      </c>
      <c r="L419" s="12">
        <v>10</v>
      </c>
      <c r="M419" s="11">
        <f t="shared" si="86"/>
        <v>1139.6299999999999</v>
      </c>
      <c r="N419" s="23">
        <f t="shared" si="90"/>
        <v>4.1804552518511687E-2</v>
      </c>
      <c r="O419" s="11">
        <f t="shared" si="91"/>
        <v>45.729999999999933</v>
      </c>
      <c r="P419" s="23">
        <f t="shared" si="92"/>
        <v>4.0604712096262143E-3</v>
      </c>
      <c r="Q419" s="80"/>
      <c r="S419" s="24"/>
    </row>
    <row r="420" spans="2:19" x14ac:dyDescent="0.2">
      <c r="B420" s="175">
        <v>419</v>
      </c>
      <c r="C420" s="29">
        <v>45065</v>
      </c>
      <c r="D420" s="30">
        <v>127047</v>
      </c>
      <c r="E420" s="115" t="s">
        <v>290</v>
      </c>
      <c r="F420" s="19">
        <v>10</v>
      </c>
      <c r="G420" s="19">
        <v>90.364999999999995</v>
      </c>
      <c r="H420" s="14">
        <f t="shared" si="58"/>
        <v>903.65</v>
      </c>
      <c r="I420" s="15"/>
      <c r="J420" s="12"/>
      <c r="K420" s="12"/>
      <c r="L420" s="12"/>
      <c r="M420" s="11">
        <f t="shared" si="86"/>
        <v>0</v>
      </c>
      <c r="N420" s="23" t="e">
        <f t="shared" si="90"/>
        <v>#DIV/0!</v>
      </c>
      <c r="O420" s="11">
        <f t="shared" si="91"/>
        <v>0</v>
      </c>
      <c r="P420" s="23">
        <f t="shared" si="92"/>
        <v>0</v>
      </c>
      <c r="Q420" s="80"/>
      <c r="S420" s="24"/>
    </row>
    <row r="421" spans="2:19" x14ac:dyDescent="0.2">
      <c r="B421" s="175">
        <v>420</v>
      </c>
      <c r="C421" s="29">
        <v>45069</v>
      </c>
      <c r="D421" s="30">
        <v>123049</v>
      </c>
      <c r="E421" s="115" t="s">
        <v>104</v>
      </c>
      <c r="F421" s="19">
        <v>10</v>
      </c>
      <c r="G421" s="19">
        <v>101.29900000000001</v>
      </c>
      <c r="H421" s="14">
        <f t="shared" si="58"/>
        <v>1012.99</v>
      </c>
      <c r="I421" s="15"/>
      <c r="J421" s="12"/>
      <c r="K421" s="12"/>
      <c r="L421" s="12"/>
      <c r="M421" s="11">
        <f t="shared" si="86"/>
        <v>0</v>
      </c>
      <c r="N421" s="23" t="e">
        <f t="shared" si="90"/>
        <v>#DIV/0!</v>
      </c>
      <c r="O421" s="11">
        <f t="shared" si="91"/>
        <v>0</v>
      </c>
      <c r="P421" s="23">
        <f t="shared" si="92"/>
        <v>0</v>
      </c>
      <c r="Q421" s="80"/>
      <c r="S421" s="24"/>
    </row>
    <row r="422" spans="2:19" x14ac:dyDescent="0.2">
      <c r="B422" s="175">
        <v>421</v>
      </c>
      <c r="C422" s="29">
        <v>45069</v>
      </c>
      <c r="D422" s="30">
        <v>113652</v>
      </c>
      <c r="E422" s="115" t="s">
        <v>275</v>
      </c>
      <c r="F422" s="19">
        <v>10</v>
      </c>
      <c r="G422" s="19">
        <v>106.809</v>
      </c>
      <c r="H422" s="14">
        <f t="shared" si="58"/>
        <v>1068.0899999999999</v>
      </c>
      <c r="I422" s="15"/>
      <c r="J422" s="12"/>
      <c r="K422" s="12"/>
      <c r="L422" s="12"/>
      <c r="M422" s="11">
        <f t="shared" si="86"/>
        <v>0</v>
      </c>
      <c r="N422" s="23" t="e">
        <f t="shared" si="90"/>
        <v>#DIV/0!</v>
      </c>
      <c r="O422" s="11">
        <f t="shared" si="91"/>
        <v>0</v>
      </c>
      <c r="P422" s="23">
        <f t="shared" si="92"/>
        <v>0</v>
      </c>
      <c r="Q422" s="80"/>
      <c r="S422" s="24"/>
    </row>
    <row r="423" spans="2:19" x14ac:dyDescent="0.2">
      <c r="B423" s="175">
        <v>422</v>
      </c>
      <c r="C423" s="29">
        <v>45070</v>
      </c>
      <c r="D423" s="30">
        <v>123155</v>
      </c>
      <c r="E423" s="115" t="s">
        <v>294</v>
      </c>
      <c r="F423" s="19">
        <v>10</v>
      </c>
      <c r="G423" s="19">
        <v>109.803</v>
      </c>
      <c r="H423" s="14">
        <f t="shared" si="58"/>
        <v>1098.03</v>
      </c>
      <c r="I423" s="15"/>
      <c r="J423" s="12">
        <v>110.14100000000001</v>
      </c>
      <c r="K423" s="12">
        <v>109.82299999999999</v>
      </c>
      <c r="L423" s="12">
        <v>10</v>
      </c>
      <c r="M423" s="11">
        <f t="shared" si="86"/>
        <v>1101.4100000000001</v>
      </c>
      <c r="N423" s="23">
        <f t="shared" si="90"/>
        <v>2.8955683235753174E-3</v>
      </c>
      <c r="O423" s="11">
        <f t="shared" si="91"/>
        <v>3.1800000000001205</v>
      </c>
      <c r="P423" s="23">
        <f t="shared" si="92"/>
        <v>3.9242943718526269E-3</v>
      </c>
      <c r="Q423" s="80"/>
      <c r="S423" s="24"/>
    </row>
    <row r="424" spans="2:19" x14ac:dyDescent="0.2">
      <c r="B424" s="175">
        <v>423</v>
      </c>
      <c r="C424" s="29">
        <v>45070</v>
      </c>
      <c r="D424" s="30">
        <v>113576</v>
      </c>
      <c r="E424" s="115" t="s">
        <v>88</v>
      </c>
      <c r="F424" s="19">
        <v>10</v>
      </c>
      <c r="G424" s="19">
        <v>97.111000000000004</v>
      </c>
      <c r="H424" s="14">
        <f t="shared" si="58"/>
        <v>971.11</v>
      </c>
      <c r="I424" s="15"/>
      <c r="J424" s="12"/>
      <c r="K424" s="12"/>
      <c r="L424" s="12"/>
      <c r="M424" s="11">
        <f t="shared" si="86"/>
        <v>0</v>
      </c>
      <c r="N424" s="23" t="e">
        <f t="shared" si="90"/>
        <v>#DIV/0!</v>
      </c>
      <c r="O424" s="11">
        <f t="shared" si="91"/>
        <v>0</v>
      </c>
      <c r="P424" s="23">
        <f t="shared" si="92"/>
        <v>0</v>
      </c>
      <c r="Q424" s="80"/>
      <c r="S424" s="24"/>
    </row>
    <row r="425" spans="2:19" x14ac:dyDescent="0.2">
      <c r="B425" s="160">
        <v>424</v>
      </c>
      <c r="C425" s="29">
        <v>45075</v>
      </c>
      <c r="D425" s="30">
        <v>123190</v>
      </c>
      <c r="E425" s="115" t="s">
        <v>301</v>
      </c>
      <c r="F425" s="19">
        <v>10</v>
      </c>
      <c r="G425" s="19">
        <v>108.005</v>
      </c>
      <c r="H425" s="14">
        <f t="shared" si="58"/>
        <v>1080.05</v>
      </c>
      <c r="I425" s="15"/>
      <c r="J425" s="12">
        <v>109.64</v>
      </c>
      <c r="K425" s="12">
        <v>108.205</v>
      </c>
      <c r="L425" s="12">
        <v>10</v>
      </c>
      <c r="M425" s="11">
        <f t="shared" si="86"/>
        <v>1096.4000000000001</v>
      </c>
      <c r="N425" s="23">
        <f t="shared" si="90"/>
        <v>1.3261864054341318E-2</v>
      </c>
      <c r="O425" s="11">
        <f t="shared" si="91"/>
        <v>14.350000000000023</v>
      </c>
      <c r="P425" s="23">
        <f t="shared" si="92"/>
        <v>3.9064438758493383E-3</v>
      </c>
      <c r="Q425" s="80"/>
      <c r="S425" s="24"/>
    </row>
    <row r="426" spans="2:19" x14ac:dyDescent="0.2">
      <c r="B426" s="160">
        <v>425</v>
      </c>
      <c r="C426" s="29">
        <v>45078</v>
      </c>
      <c r="D426" s="30">
        <v>113657</v>
      </c>
      <c r="E426" s="115" t="s">
        <v>302</v>
      </c>
      <c r="F426" s="19">
        <v>10</v>
      </c>
      <c r="G426" s="19">
        <v>108.01</v>
      </c>
      <c r="H426" s="14">
        <f t="shared" si="58"/>
        <v>1080.1000000000001</v>
      </c>
      <c r="I426" s="15"/>
      <c r="J426" s="12">
        <v>109.735</v>
      </c>
      <c r="K426" s="12">
        <v>108.21</v>
      </c>
      <c r="L426" s="12">
        <v>10</v>
      </c>
      <c r="M426" s="11">
        <f t="shared" si="86"/>
        <v>1097.3499999999999</v>
      </c>
      <c r="N426" s="23">
        <f t="shared" si="90"/>
        <v>1.4092967378246056E-2</v>
      </c>
      <c r="O426" s="11">
        <f t="shared" si="91"/>
        <v>15.250000000000057</v>
      </c>
      <c r="P426" s="23">
        <f t="shared" si="92"/>
        <v>3.9098287004407798E-3</v>
      </c>
      <c r="Q426" s="80"/>
      <c r="S426" s="24"/>
    </row>
    <row r="427" spans="2:19" x14ac:dyDescent="0.2">
      <c r="B427" s="160">
        <v>426</v>
      </c>
      <c r="C427" s="29">
        <v>45084</v>
      </c>
      <c r="D427" s="30">
        <v>127075</v>
      </c>
      <c r="E427" s="115" t="s">
        <v>303</v>
      </c>
      <c r="F427" s="19">
        <v>10</v>
      </c>
      <c r="G427" s="19">
        <v>109.902</v>
      </c>
      <c r="H427" s="14">
        <f t="shared" si="58"/>
        <v>1099.02</v>
      </c>
      <c r="I427" s="15"/>
      <c r="J427" s="12">
        <v>107.94199999999999</v>
      </c>
      <c r="K427" s="12">
        <v>109.922</v>
      </c>
      <c r="L427" s="12">
        <v>10</v>
      </c>
      <c r="M427" s="11">
        <f t="shared" si="86"/>
        <v>1079.4199999999998</v>
      </c>
      <c r="N427" s="23">
        <f t="shared" si="90"/>
        <v>-1.8012772693364421E-2</v>
      </c>
      <c r="O427" s="11">
        <f t="shared" si="91"/>
        <v>-19.80000000000004</v>
      </c>
      <c r="P427" s="23">
        <f t="shared" si="92"/>
        <v>3.8459445899938819E-3</v>
      </c>
      <c r="Q427" s="80"/>
      <c r="S427" s="24"/>
    </row>
    <row r="428" spans="2:19" x14ac:dyDescent="0.2">
      <c r="B428" s="108">
        <v>427</v>
      </c>
      <c r="C428" s="29">
        <v>45090</v>
      </c>
      <c r="D428" s="30">
        <v>118026</v>
      </c>
      <c r="E428" s="115" t="s">
        <v>304</v>
      </c>
      <c r="F428" s="19">
        <v>10</v>
      </c>
      <c r="G428" s="19">
        <v>107.577</v>
      </c>
      <c r="H428" s="14">
        <f t="shared" si="58"/>
        <v>1075.77</v>
      </c>
      <c r="I428" s="15"/>
      <c r="J428" s="12">
        <v>103.03</v>
      </c>
      <c r="K428" s="12">
        <v>107.59699999999999</v>
      </c>
      <c r="L428" s="12">
        <v>10</v>
      </c>
      <c r="M428" s="11">
        <f t="shared" si="86"/>
        <v>1030.3</v>
      </c>
      <c r="N428" s="23">
        <f t="shared" si="90"/>
        <v>-4.2445421340743639E-2</v>
      </c>
      <c r="O428" s="11">
        <f t="shared" si="91"/>
        <v>-45.669999999999931</v>
      </c>
      <c r="P428" s="23">
        <f t="shared" si="92"/>
        <v>3.6709313437500667E-3</v>
      </c>
      <c r="Q428" s="80"/>
      <c r="S428" s="24"/>
    </row>
    <row r="429" spans="2:19" x14ac:dyDescent="0.2">
      <c r="B429" s="108">
        <v>428</v>
      </c>
      <c r="C429" s="29">
        <v>45092</v>
      </c>
      <c r="D429" s="30">
        <v>113576</v>
      </c>
      <c r="E429" s="115" t="s">
        <v>88</v>
      </c>
      <c r="F429" s="19">
        <v>10</v>
      </c>
      <c r="G429" s="19">
        <v>91.501000000000005</v>
      </c>
      <c r="H429" s="14">
        <f t="shared" si="58"/>
        <v>915.01</v>
      </c>
      <c r="I429" s="15"/>
      <c r="J429" s="12"/>
      <c r="K429" s="12"/>
      <c r="L429" s="12"/>
      <c r="M429" s="11">
        <f t="shared" si="86"/>
        <v>0</v>
      </c>
      <c r="N429" s="23" t="e">
        <f t="shared" si="90"/>
        <v>#DIV/0!</v>
      </c>
      <c r="O429" s="11">
        <f t="shared" si="91"/>
        <v>0</v>
      </c>
      <c r="P429" s="23">
        <f t="shared" si="92"/>
        <v>0</v>
      </c>
      <c r="Q429" s="80"/>
      <c r="S429" s="24"/>
    </row>
    <row r="430" spans="2:19" x14ac:dyDescent="0.2">
      <c r="B430" s="108">
        <v>429</v>
      </c>
      <c r="C430" s="29">
        <v>45092</v>
      </c>
      <c r="D430" s="30">
        <v>113601</v>
      </c>
      <c r="E430" s="115" t="s">
        <v>73</v>
      </c>
      <c r="F430" s="19">
        <v>10</v>
      </c>
      <c r="G430" s="19">
        <v>99.62</v>
      </c>
      <c r="H430" s="14">
        <f t="shared" si="58"/>
        <v>996.2</v>
      </c>
      <c r="I430" s="15"/>
      <c r="J430" s="12"/>
      <c r="K430" s="12"/>
      <c r="L430" s="12"/>
      <c r="M430" s="11">
        <f t="shared" si="86"/>
        <v>0</v>
      </c>
      <c r="N430" s="23" t="e">
        <f t="shared" si="90"/>
        <v>#DIV/0!</v>
      </c>
      <c r="O430" s="11">
        <f t="shared" si="91"/>
        <v>0</v>
      </c>
      <c r="P430" s="23">
        <f t="shared" si="92"/>
        <v>0</v>
      </c>
      <c r="Q430" s="80"/>
      <c r="S430" s="24"/>
    </row>
    <row r="431" spans="2:19" x14ac:dyDescent="0.2">
      <c r="B431" s="129">
        <v>430</v>
      </c>
      <c r="C431" s="29">
        <v>45103</v>
      </c>
      <c r="D431" s="30">
        <v>113653</v>
      </c>
      <c r="E431" s="115" t="s">
        <v>305</v>
      </c>
      <c r="F431" s="19">
        <v>10</v>
      </c>
      <c r="G431" s="19">
        <v>109.111</v>
      </c>
      <c r="H431" s="14">
        <f t="shared" si="58"/>
        <v>1091.1100000000001</v>
      </c>
      <c r="I431" s="15"/>
      <c r="J431" s="12">
        <v>108.831</v>
      </c>
      <c r="K431" s="12">
        <v>109.211</v>
      </c>
      <c r="L431" s="12">
        <v>10</v>
      </c>
      <c r="M431" s="11">
        <f t="shared" si="86"/>
        <v>1088.31</v>
      </c>
      <c r="N431" s="23">
        <f t="shared" si="90"/>
        <v>-3.4795029804689588E-3</v>
      </c>
      <c r="O431" s="11">
        <f t="shared" si="91"/>
        <v>-3.7999999999999545</v>
      </c>
      <c r="P431" s="23">
        <f t="shared" si="92"/>
        <v>3.8776194222232699E-3</v>
      </c>
      <c r="Q431" s="80"/>
      <c r="S431" s="24"/>
    </row>
    <row r="432" spans="2:19" x14ac:dyDescent="0.2">
      <c r="B432" s="129">
        <v>431</v>
      </c>
      <c r="C432" s="29">
        <v>45103</v>
      </c>
      <c r="D432" s="30">
        <v>118020</v>
      </c>
      <c r="E432" s="115" t="s">
        <v>306</v>
      </c>
      <c r="F432" s="19">
        <v>10</v>
      </c>
      <c r="G432" s="19">
        <v>109.908</v>
      </c>
      <c r="H432" s="14">
        <f t="shared" si="58"/>
        <v>1099.08</v>
      </c>
      <c r="I432" s="15"/>
      <c r="J432" s="12">
        <v>111.541</v>
      </c>
      <c r="K432" s="12">
        <v>109.928</v>
      </c>
      <c r="L432" s="12">
        <v>10</v>
      </c>
      <c r="M432" s="11">
        <f t="shared" si="86"/>
        <v>1115.4099999999999</v>
      </c>
      <c r="N432" s="23">
        <f t="shared" si="90"/>
        <v>1.4673240666618147E-2</v>
      </c>
      <c r="O432" s="11">
        <f t="shared" si="91"/>
        <v>16.129999999999995</v>
      </c>
      <c r="P432" s="23">
        <f t="shared" si="92"/>
        <v>3.9741759974107164E-3</v>
      </c>
      <c r="Q432" s="80"/>
      <c r="S432" s="24"/>
    </row>
    <row r="433" spans="2:19" x14ac:dyDescent="0.2">
      <c r="B433" s="129">
        <v>432</v>
      </c>
      <c r="C433" s="29">
        <v>45103</v>
      </c>
      <c r="D433" s="30">
        <v>127033</v>
      </c>
      <c r="E433" s="115" t="s">
        <v>188</v>
      </c>
      <c r="F433" s="19">
        <v>10</v>
      </c>
      <c r="G433" s="19">
        <v>100.422</v>
      </c>
      <c r="H433" s="14">
        <f t="shared" si="58"/>
        <v>1004.22</v>
      </c>
      <c r="I433" s="15"/>
      <c r="J433" s="12"/>
      <c r="K433" s="12"/>
      <c r="L433" s="12"/>
      <c r="M433" s="11">
        <f t="shared" si="86"/>
        <v>0</v>
      </c>
      <c r="N433" s="23" t="e">
        <f t="shared" si="90"/>
        <v>#DIV/0!</v>
      </c>
      <c r="O433" s="11">
        <f t="shared" si="91"/>
        <v>0</v>
      </c>
      <c r="P433" s="23">
        <f t="shared" si="92"/>
        <v>0</v>
      </c>
      <c r="Q433" s="80"/>
      <c r="S433" s="24"/>
    </row>
    <row r="434" spans="2:19" x14ac:dyDescent="0.2">
      <c r="B434" s="129">
        <v>433</v>
      </c>
      <c r="C434" s="29">
        <v>45105</v>
      </c>
      <c r="D434" s="30">
        <v>113519</v>
      </c>
      <c r="E434" s="115" t="s">
        <v>35</v>
      </c>
      <c r="F434" s="19">
        <v>-10</v>
      </c>
      <c r="G434" s="19">
        <v>127.288</v>
      </c>
      <c r="H434" s="14">
        <f t="shared" si="58"/>
        <v>-1272.8799999999999</v>
      </c>
      <c r="I434" s="15"/>
      <c r="J434" s="12"/>
      <c r="K434" s="12"/>
      <c r="L434" s="12"/>
      <c r="M434" s="11">
        <f t="shared" si="86"/>
        <v>0</v>
      </c>
      <c r="N434" s="23" t="e">
        <f t="shared" si="90"/>
        <v>#DIV/0!</v>
      </c>
      <c r="O434" s="11">
        <f t="shared" si="91"/>
        <v>0</v>
      </c>
      <c r="P434" s="23">
        <f t="shared" si="92"/>
        <v>0</v>
      </c>
      <c r="Q434" s="80"/>
      <c r="S434" s="24"/>
    </row>
    <row r="435" spans="2:19" x14ac:dyDescent="0.2">
      <c r="B435" s="129">
        <v>434</v>
      </c>
      <c r="C435" s="29">
        <v>45106</v>
      </c>
      <c r="D435" s="30">
        <v>113519</v>
      </c>
      <c r="E435" s="115" t="s">
        <v>35</v>
      </c>
      <c r="F435" s="19">
        <v>-10</v>
      </c>
      <c r="G435" s="19">
        <v>130.37299999999999</v>
      </c>
      <c r="H435" s="14">
        <f t="shared" si="58"/>
        <v>-1303.73</v>
      </c>
      <c r="I435" s="15"/>
      <c r="J435" s="12"/>
      <c r="K435" s="12"/>
      <c r="L435" s="12"/>
      <c r="M435" s="11">
        <f t="shared" si="86"/>
        <v>0</v>
      </c>
      <c r="N435" s="23" t="e">
        <f t="shared" si="90"/>
        <v>#DIV/0!</v>
      </c>
      <c r="O435" s="11">
        <f t="shared" si="91"/>
        <v>0</v>
      </c>
      <c r="P435" s="23">
        <f t="shared" si="92"/>
        <v>0</v>
      </c>
      <c r="Q435" s="80"/>
      <c r="S435" s="24"/>
    </row>
    <row r="436" spans="2:19" x14ac:dyDescent="0.2">
      <c r="B436" s="129">
        <v>435</v>
      </c>
      <c r="C436" s="29">
        <v>45106</v>
      </c>
      <c r="D436" s="30">
        <v>127031</v>
      </c>
      <c r="E436" s="115" t="s">
        <v>307</v>
      </c>
      <c r="F436" s="19">
        <v>10</v>
      </c>
      <c r="G436" s="19">
        <v>109.1</v>
      </c>
      <c r="H436" s="14">
        <f t="shared" si="58"/>
        <v>1091</v>
      </c>
      <c r="I436" s="15"/>
      <c r="J436" s="12">
        <v>109.754</v>
      </c>
      <c r="K436" s="12">
        <v>109.125</v>
      </c>
      <c r="L436" s="12">
        <v>10</v>
      </c>
      <c r="M436" s="11">
        <f t="shared" si="86"/>
        <v>1097.54</v>
      </c>
      <c r="N436" s="23">
        <f t="shared" si="90"/>
        <v>5.7640320733104685E-3</v>
      </c>
      <c r="O436" s="11">
        <f t="shared" si="91"/>
        <v>6.2900000000000489</v>
      </c>
      <c r="P436" s="23">
        <f t="shared" si="92"/>
        <v>3.9105056653590681E-3</v>
      </c>
      <c r="Q436" s="80"/>
      <c r="S436" s="24"/>
    </row>
    <row r="437" spans="2:19" x14ac:dyDescent="0.2">
      <c r="B437" s="129">
        <v>436</v>
      </c>
      <c r="C437" s="29">
        <v>45106</v>
      </c>
      <c r="D437" s="30">
        <v>113601</v>
      </c>
      <c r="E437" s="115" t="s">
        <v>73</v>
      </c>
      <c r="F437" s="19">
        <v>10</v>
      </c>
      <c r="G437" s="19">
        <v>94.626000000000005</v>
      </c>
      <c r="H437" s="14">
        <f t="shared" si="58"/>
        <v>946.26</v>
      </c>
      <c r="I437" s="15"/>
      <c r="J437" s="12"/>
      <c r="K437" s="12"/>
      <c r="L437" s="12"/>
      <c r="M437" s="11">
        <f t="shared" si="86"/>
        <v>0</v>
      </c>
      <c r="N437" s="23" t="e">
        <f t="shared" si="90"/>
        <v>#DIV/0!</v>
      </c>
      <c r="O437" s="11">
        <f t="shared" si="91"/>
        <v>0</v>
      </c>
      <c r="P437" s="23">
        <f t="shared" si="92"/>
        <v>0</v>
      </c>
      <c r="Q437" s="80"/>
      <c r="S437" s="24"/>
    </row>
    <row r="438" spans="2:19" x14ac:dyDescent="0.2">
      <c r="B438" s="129">
        <v>437</v>
      </c>
      <c r="C438" s="139">
        <v>45107</v>
      </c>
      <c r="D438" s="140">
        <v>113563</v>
      </c>
      <c r="E438" s="141" t="s">
        <v>36</v>
      </c>
      <c r="F438" s="142">
        <v>-10</v>
      </c>
      <c r="G438" s="142">
        <v>131.87</v>
      </c>
      <c r="H438" s="143">
        <f t="shared" si="58"/>
        <v>-1318.7</v>
      </c>
      <c r="I438" s="144" t="s">
        <v>63</v>
      </c>
      <c r="J438" s="144"/>
      <c r="K438" s="144"/>
      <c r="L438" s="144"/>
      <c r="M438" s="143">
        <f t="shared" si="86"/>
        <v>0</v>
      </c>
      <c r="N438" s="145" t="e">
        <f t="shared" si="90"/>
        <v>#DIV/0!</v>
      </c>
      <c r="O438" s="143">
        <f t="shared" si="91"/>
        <v>0</v>
      </c>
      <c r="P438" s="145">
        <f t="shared" si="92"/>
        <v>0</v>
      </c>
      <c r="Q438" s="80"/>
      <c r="S438" s="24"/>
    </row>
    <row r="439" spans="2:19" x14ac:dyDescent="0.2">
      <c r="B439" s="129">
        <v>438</v>
      </c>
      <c r="C439" s="29">
        <v>45107</v>
      </c>
      <c r="D439" s="30">
        <v>113578</v>
      </c>
      <c r="E439" s="115" t="s">
        <v>55</v>
      </c>
      <c r="F439" s="19">
        <v>-40</v>
      </c>
      <c r="G439" s="19">
        <v>105.012</v>
      </c>
      <c r="H439" s="14">
        <f t="shared" si="58"/>
        <v>-4200.4799999999996</v>
      </c>
      <c r="I439" s="15"/>
      <c r="J439" s="12"/>
      <c r="K439" s="12"/>
      <c r="L439" s="12"/>
      <c r="M439" s="11">
        <f t="shared" si="86"/>
        <v>0</v>
      </c>
      <c r="N439" s="23" t="e">
        <f t="shared" si="90"/>
        <v>#DIV/0!</v>
      </c>
      <c r="O439" s="11">
        <f t="shared" si="91"/>
        <v>0</v>
      </c>
      <c r="P439" s="23">
        <f t="shared" si="92"/>
        <v>0</v>
      </c>
      <c r="Q439" s="80"/>
      <c r="S439" s="24"/>
    </row>
    <row r="440" spans="2:19" x14ac:dyDescent="0.2">
      <c r="B440" s="129">
        <v>439</v>
      </c>
      <c r="C440" s="29">
        <v>45107</v>
      </c>
      <c r="D440" s="30">
        <v>127061</v>
      </c>
      <c r="E440" s="115" t="s">
        <v>308</v>
      </c>
      <c r="F440" s="19">
        <v>10</v>
      </c>
      <c r="G440" s="19">
        <v>96.912000000000006</v>
      </c>
      <c r="H440" s="14">
        <f t="shared" si="58"/>
        <v>969.12000000000012</v>
      </c>
      <c r="I440" s="15"/>
      <c r="J440" s="12"/>
      <c r="K440" s="12"/>
      <c r="L440" s="12"/>
      <c r="M440" s="11">
        <f t="shared" si="86"/>
        <v>0</v>
      </c>
      <c r="N440" s="23" t="e">
        <f t="shared" si="90"/>
        <v>#DIV/0!</v>
      </c>
      <c r="O440" s="11">
        <f t="shared" si="91"/>
        <v>0</v>
      </c>
      <c r="P440" s="23">
        <f t="shared" si="92"/>
        <v>0</v>
      </c>
      <c r="Q440" s="80"/>
      <c r="S440" s="24"/>
    </row>
    <row r="441" spans="2:19" x14ac:dyDescent="0.2">
      <c r="B441" s="103">
        <v>440</v>
      </c>
      <c r="C441" s="29"/>
      <c r="D441" s="30"/>
      <c r="E441" s="115"/>
      <c r="F441" s="19"/>
      <c r="G441" s="19"/>
      <c r="H441" s="14">
        <f t="shared" si="58"/>
        <v>0</v>
      </c>
      <c r="I441" s="15"/>
      <c r="J441" s="12"/>
      <c r="K441" s="12"/>
      <c r="L441" s="12"/>
      <c r="M441" s="11">
        <f t="shared" si="86"/>
        <v>0</v>
      </c>
      <c r="N441" s="23" t="e">
        <f t="shared" si="90"/>
        <v>#DIV/0!</v>
      </c>
      <c r="O441" s="11">
        <f t="shared" si="91"/>
        <v>0</v>
      </c>
      <c r="P441" s="23">
        <f t="shared" si="92"/>
        <v>0</v>
      </c>
      <c r="Q441" s="80"/>
      <c r="S441" s="24"/>
    </row>
    <row r="442" spans="2:19" x14ac:dyDescent="0.2">
      <c r="B442" s="103">
        <v>441</v>
      </c>
      <c r="C442" s="29"/>
      <c r="D442" s="30"/>
      <c r="E442" s="115"/>
      <c r="F442" s="19"/>
      <c r="G442" s="19"/>
      <c r="H442" s="14">
        <f t="shared" si="58"/>
        <v>0</v>
      </c>
      <c r="I442" s="15"/>
      <c r="J442" s="12"/>
      <c r="K442" s="12"/>
      <c r="L442" s="12"/>
      <c r="M442" s="11">
        <f t="shared" si="86"/>
        <v>0</v>
      </c>
      <c r="N442" s="23" t="e">
        <f t="shared" si="90"/>
        <v>#DIV/0!</v>
      </c>
      <c r="O442" s="11">
        <f t="shared" si="91"/>
        <v>0</v>
      </c>
      <c r="P442" s="23">
        <f t="shared" si="92"/>
        <v>0</v>
      </c>
      <c r="Q442" s="80"/>
      <c r="S442" s="24"/>
    </row>
    <row r="443" spans="2:19" x14ac:dyDescent="0.2">
      <c r="B443" s="103">
        <v>442</v>
      </c>
      <c r="C443" s="29"/>
      <c r="D443" s="30"/>
      <c r="E443" s="115"/>
      <c r="F443" s="19"/>
      <c r="G443" s="19"/>
      <c r="H443" s="14">
        <f t="shared" si="58"/>
        <v>0</v>
      </c>
      <c r="I443" s="15"/>
      <c r="J443" s="12"/>
      <c r="K443" s="12"/>
      <c r="L443" s="12"/>
      <c r="M443" s="11">
        <f t="shared" si="86"/>
        <v>0</v>
      </c>
      <c r="N443" s="23" t="e">
        <f t="shared" si="90"/>
        <v>#DIV/0!</v>
      </c>
      <c r="O443" s="11">
        <f t="shared" si="91"/>
        <v>0</v>
      </c>
      <c r="P443" s="23">
        <f t="shared" si="92"/>
        <v>0</v>
      </c>
      <c r="Q443" s="80"/>
      <c r="S443" s="24"/>
    </row>
    <row r="444" spans="2:19" x14ac:dyDescent="0.2">
      <c r="B444" s="103">
        <v>443</v>
      </c>
      <c r="C444" s="29"/>
      <c r="D444" s="30"/>
      <c r="E444" s="115"/>
      <c r="F444" s="19"/>
      <c r="G444" s="19"/>
      <c r="H444" s="14">
        <f t="shared" si="58"/>
        <v>0</v>
      </c>
      <c r="I444" s="15"/>
      <c r="J444" s="12"/>
      <c r="K444" s="12"/>
      <c r="L444" s="12"/>
      <c r="M444" s="11">
        <f t="shared" si="86"/>
        <v>0</v>
      </c>
      <c r="N444" s="23" t="e">
        <f t="shared" si="90"/>
        <v>#DIV/0!</v>
      </c>
      <c r="O444" s="11">
        <f t="shared" si="91"/>
        <v>0</v>
      </c>
      <c r="P444" s="23">
        <f t="shared" si="92"/>
        <v>0</v>
      </c>
      <c r="Q444" s="80"/>
      <c r="S444" s="24"/>
    </row>
    <row r="445" spans="2:19" x14ac:dyDescent="0.2">
      <c r="B445" s="103">
        <v>444</v>
      </c>
      <c r="C445" s="29"/>
      <c r="D445" s="30"/>
      <c r="E445" s="115"/>
      <c r="F445" s="19"/>
      <c r="G445" s="19"/>
      <c r="H445" s="14">
        <f t="shared" si="58"/>
        <v>0</v>
      </c>
      <c r="I445" s="15"/>
      <c r="J445" s="12"/>
      <c r="K445" s="12"/>
      <c r="L445" s="12"/>
      <c r="M445" s="11">
        <f t="shared" si="86"/>
        <v>0</v>
      </c>
      <c r="N445" s="23"/>
      <c r="O445" s="11">
        <f t="shared" si="91"/>
        <v>0</v>
      </c>
      <c r="P445" s="23">
        <f t="shared" si="92"/>
        <v>0</v>
      </c>
      <c r="Q445" s="80"/>
      <c r="S445" s="24"/>
    </row>
    <row r="446" spans="2:19" x14ac:dyDescent="0.2">
      <c r="B446" s="103">
        <v>445</v>
      </c>
      <c r="C446" s="29"/>
      <c r="D446" s="30"/>
      <c r="E446" s="115"/>
      <c r="F446" s="19"/>
      <c r="G446" s="19"/>
      <c r="H446" s="14">
        <f t="shared" si="58"/>
        <v>0</v>
      </c>
      <c r="I446" s="15"/>
      <c r="J446" s="12"/>
      <c r="K446" s="12"/>
      <c r="L446" s="12"/>
      <c r="M446" s="11">
        <f t="shared" si="86"/>
        <v>0</v>
      </c>
      <c r="N446" s="23" t="e">
        <f t="shared" si="71"/>
        <v>#DIV/0!</v>
      </c>
      <c r="O446" s="11">
        <f t="shared" si="91"/>
        <v>0</v>
      </c>
      <c r="P446" s="23">
        <f t="shared" si="92"/>
        <v>0</v>
      </c>
      <c r="Q446" s="80"/>
      <c r="S446" s="24"/>
    </row>
    <row r="447" spans="2:19" x14ac:dyDescent="0.2">
      <c r="B447" s="103">
        <v>446</v>
      </c>
      <c r="C447" s="29"/>
      <c r="D447" s="30"/>
      <c r="E447" s="115"/>
      <c r="F447" s="19"/>
      <c r="G447" s="19"/>
      <c r="H447" s="14">
        <f t="shared" si="58"/>
        <v>0</v>
      </c>
      <c r="I447" s="15"/>
      <c r="J447" s="12"/>
      <c r="K447" s="12"/>
      <c r="L447" s="12"/>
      <c r="M447" s="11">
        <f t="shared" si="86"/>
        <v>0</v>
      </c>
      <c r="N447" s="23" t="e">
        <f t="shared" si="71"/>
        <v>#DIV/0!</v>
      </c>
      <c r="O447" s="11">
        <f t="shared" si="91"/>
        <v>0</v>
      </c>
      <c r="P447" s="23">
        <f t="shared" si="92"/>
        <v>0</v>
      </c>
      <c r="Q447" s="80"/>
      <c r="S447" s="24"/>
    </row>
    <row r="448" spans="2:19" x14ac:dyDescent="0.2">
      <c r="B448" s="103">
        <v>447</v>
      </c>
      <c r="C448" s="29"/>
      <c r="D448" s="30"/>
      <c r="E448" s="115"/>
      <c r="F448" s="19"/>
      <c r="G448" s="19"/>
      <c r="H448" s="14">
        <f t="shared" ref="H448:H464" si="93">F448*G448</f>
        <v>0</v>
      </c>
      <c r="I448" s="15"/>
      <c r="J448" s="12"/>
      <c r="K448" s="12"/>
      <c r="L448" s="12"/>
      <c r="M448" s="11">
        <f t="shared" ref="M448:M464" si="94">J448*L448</f>
        <v>0</v>
      </c>
      <c r="N448" s="23" t="e">
        <f t="shared" ref="N448:N464" si="95">(J448-K448)/K448</f>
        <v>#DIV/0!</v>
      </c>
      <c r="O448" s="11">
        <f t="shared" ref="O448:O464" si="96">(J448-K448)*L448</f>
        <v>0</v>
      </c>
      <c r="P448" s="23">
        <f t="shared" ref="P448:P464" si="97">M448/$M$573</f>
        <v>0</v>
      </c>
      <c r="Q448" s="80"/>
      <c r="S448" s="24"/>
    </row>
    <row r="449" spans="2:19" x14ac:dyDescent="0.2">
      <c r="B449" s="103">
        <v>448</v>
      </c>
      <c r="C449" s="29"/>
      <c r="D449" s="30"/>
      <c r="E449" s="115"/>
      <c r="F449" s="19"/>
      <c r="G449" s="19"/>
      <c r="H449" s="14">
        <f t="shared" si="93"/>
        <v>0</v>
      </c>
      <c r="I449" s="15"/>
      <c r="J449" s="12"/>
      <c r="K449" s="12"/>
      <c r="L449" s="12"/>
      <c r="M449" s="11">
        <f t="shared" si="94"/>
        <v>0</v>
      </c>
      <c r="N449" s="23" t="e">
        <f t="shared" si="95"/>
        <v>#DIV/0!</v>
      </c>
      <c r="O449" s="11">
        <f t="shared" si="96"/>
        <v>0</v>
      </c>
      <c r="P449" s="23">
        <f t="shared" si="97"/>
        <v>0</v>
      </c>
      <c r="Q449" s="80"/>
      <c r="S449" s="24"/>
    </row>
    <row r="450" spans="2:19" x14ac:dyDescent="0.2">
      <c r="B450" s="103">
        <v>449</v>
      </c>
      <c r="C450" s="29"/>
      <c r="D450" s="30"/>
      <c r="E450" s="115"/>
      <c r="F450" s="19"/>
      <c r="G450" s="19"/>
      <c r="H450" s="14">
        <f t="shared" si="93"/>
        <v>0</v>
      </c>
      <c r="I450" s="15"/>
      <c r="J450" s="12"/>
      <c r="K450" s="12"/>
      <c r="L450" s="12"/>
      <c r="M450" s="11">
        <f t="shared" si="94"/>
        <v>0</v>
      </c>
      <c r="N450" s="23" t="e">
        <f t="shared" si="95"/>
        <v>#DIV/0!</v>
      </c>
      <c r="O450" s="11">
        <f t="shared" si="96"/>
        <v>0</v>
      </c>
      <c r="P450" s="23">
        <f t="shared" si="97"/>
        <v>0</v>
      </c>
      <c r="Q450" s="80"/>
      <c r="S450" s="24"/>
    </row>
    <row r="451" spans="2:19" x14ac:dyDescent="0.2">
      <c r="B451" s="103">
        <v>450</v>
      </c>
      <c r="C451" s="29"/>
      <c r="D451" s="30"/>
      <c r="E451" s="115"/>
      <c r="F451" s="19"/>
      <c r="G451" s="19"/>
      <c r="H451" s="14">
        <f t="shared" si="93"/>
        <v>0</v>
      </c>
      <c r="I451" s="15"/>
      <c r="J451" s="12"/>
      <c r="K451" s="12"/>
      <c r="L451" s="12"/>
      <c r="M451" s="11">
        <f t="shared" si="94"/>
        <v>0</v>
      </c>
      <c r="N451" s="23" t="e">
        <f t="shared" si="95"/>
        <v>#DIV/0!</v>
      </c>
      <c r="O451" s="11">
        <f t="shared" si="96"/>
        <v>0</v>
      </c>
      <c r="P451" s="23">
        <f t="shared" si="97"/>
        <v>0</v>
      </c>
      <c r="Q451" s="80"/>
      <c r="S451" s="24"/>
    </row>
    <row r="452" spans="2:19" x14ac:dyDescent="0.2">
      <c r="B452" s="103">
        <v>451</v>
      </c>
      <c r="C452" s="29"/>
      <c r="D452" s="30"/>
      <c r="E452" s="115"/>
      <c r="F452" s="19"/>
      <c r="G452" s="19"/>
      <c r="H452" s="14">
        <f t="shared" si="93"/>
        <v>0</v>
      </c>
      <c r="I452" s="15"/>
      <c r="J452" s="12"/>
      <c r="K452" s="12"/>
      <c r="L452" s="12"/>
      <c r="M452" s="11">
        <f t="shared" si="94"/>
        <v>0</v>
      </c>
      <c r="N452" s="23" t="e">
        <f t="shared" si="95"/>
        <v>#DIV/0!</v>
      </c>
      <c r="O452" s="11">
        <f t="shared" si="96"/>
        <v>0</v>
      </c>
      <c r="P452" s="23">
        <f t="shared" si="97"/>
        <v>0</v>
      </c>
      <c r="Q452" s="80"/>
      <c r="S452" s="24"/>
    </row>
    <row r="453" spans="2:19" x14ac:dyDescent="0.2">
      <c r="B453" s="103">
        <v>452</v>
      </c>
      <c r="C453" s="29"/>
      <c r="D453" s="30"/>
      <c r="E453" s="115"/>
      <c r="F453" s="19"/>
      <c r="G453" s="19"/>
      <c r="H453" s="14">
        <f t="shared" si="93"/>
        <v>0</v>
      </c>
      <c r="I453" s="15"/>
      <c r="J453" s="12"/>
      <c r="K453" s="12"/>
      <c r="L453" s="12"/>
      <c r="M453" s="11">
        <f t="shared" si="94"/>
        <v>0</v>
      </c>
      <c r="N453" s="23" t="e">
        <f t="shared" si="95"/>
        <v>#DIV/0!</v>
      </c>
      <c r="O453" s="11">
        <f t="shared" si="96"/>
        <v>0</v>
      </c>
      <c r="P453" s="23">
        <f t="shared" si="97"/>
        <v>0</v>
      </c>
      <c r="Q453" s="80"/>
      <c r="S453" s="24"/>
    </row>
    <row r="454" spans="2:19" x14ac:dyDescent="0.2">
      <c r="B454" s="103">
        <v>453</v>
      </c>
      <c r="C454" s="29"/>
      <c r="D454" s="30"/>
      <c r="E454" s="115"/>
      <c r="F454" s="19"/>
      <c r="G454" s="19"/>
      <c r="H454" s="14">
        <f t="shared" si="93"/>
        <v>0</v>
      </c>
      <c r="I454" s="15"/>
      <c r="J454" s="12"/>
      <c r="K454" s="12"/>
      <c r="L454" s="12"/>
      <c r="M454" s="11">
        <f t="shared" si="94"/>
        <v>0</v>
      </c>
      <c r="N454" s="23" t="e">
        <f t="shared" si="95"/>
        <v>#DIV/0!</v>
      </c>
      <c r="O454" s="11">
        <f t="shared" si="96"/>
        <v>0</v>
      </c>
      <c r="P454" s="23">
        <f t="shared" si="97"/>
        <v>0</v>
      </c>
      <c r="Q454" s="80"/>
      <c r="S454" s="24"/>
    </row>
    <row r="455" spans="2:19" x14ac:dyDescent="0.2">
      <c r="B455" s="103">
        <v>454</v>
      </c>
      <c r="C455" s="29"/>
      <c r="D455" s="30"/>
      <c r="E455" s="115"/>
      <c r="F455" s="19"/>
      <c r="G455" s="19"/>
      <c r="H455" s="14">
        <f t="shared" si="93"/>
        <v>0</v>
      </c>
      <c r="I455" s="15"/>
      <c r="J455" s="12"/>
      <c r="K455" s="12"/>
      <c r="L455" s="12"/>
      <c r="M455" s="11">
        <f t="shared" si="94"/>
        <v>0</v>
      </c>
      <c r="N455" s="23" t="e">
        <f t="shared" si="95"/>
        <v>#DIV/0!</v>
      </c>
      <c r="O455" s="11">
        <f t="shared" si="96"/>
        <v>0</v>
      </c>
      <c r="P455" s="23">
        <f t="shared" si="97"/>
        <v>0</v>
      </c>
      <c r="Q455" s="80"/>
      <c r="S455" s="24"/>
    </row>
    <row r="456" spans="2:19" x14ac:dyDescent="0.2">
      <c r="B456" s="103">
        <v>455</v>
      </c>
      <c r="C456" s="29"/>
      <c r="D456" s="30"/>
      <c r="E456" s="115"/>
      <c r="F456" s="19"/>
      <c r="G456" s="19"/>
      <c r="H456" s="14">
        <f t="shared" si="93"/>
        <v>0</v>
      </c>
      <c r="I456" s="15"/>
      <c r="J456" s="12"/>
      <c r="K456" s="12"/>
      <c r="L456" s="12"/>
      <c r="M456" s="11">
        <f t="shared" si="94"/>
        <v>0</v>
      </c>
      <c r="N456" s="23" t="e">
        <f t="shared" si="95"/>
        <v>#DIV/0!</v>
      </c>
      <c r="O456" s="11">
        <f t="shared" si="96"/>
        <v>0</v>
      </c>
      <c r="P456" s="23">
        <f t="shared" si="97"/>
        <v>0</v>
      </c>
      <c r="Q456" s="80"/>
      <c r="S456" s="24"/>
    </row>
    <row r="457" spans="2:19" x14ac:dyDescent="0.2">
      <c r="B457" s="103">
        <v>456</v>
      </c>
      <c r="C457" s="29"/>
      <c r="D457" s="30"/>
      <c r="E457" s="115"/>
      <c r="F457" s="19"/>
      <c r="G457" s="19"/>
      <c r="H457" s="14">
        <f t="shared" si="93"/>
        <v>0</v>
      </c>
      <c r="I457" s="15"/>
      <c r="J457" s="12"/>
      <c r="K457" s="12"/>
      <c r="L457" s="12"/>
      <c r="M457" s="11">
        <f t="shared" si="94"/>
        <v>0</v>
      </c>
      <c r="N457" s="23" t="e">
        <f t="shared" si="95"/>
        <v>#DIV/0!</v>
      </c>
      <c r="O457" s="11">
        <f t="shared" si="96"/>
        <v>0</v>
      </c>
      <c r="P457" s="23">
        <f t="shared" si="97"/>
        <v>0</v>
      </c>
      <c r="Q457" s="80"/>
      <c r="S457" s="24"/>
    </row>
    <row r="458" spans="2:19" x14ac:dyDescent="0.2">
      <c r="B458" s="103">
        <v>457</v>
      </c>
      <c r="C458" s="29"/>
      <c r="D458" s="30"/>
      <c r="E458" s="115"/>
      <c r="F458" s="19"/>
      <c r="G458" s="19"/>
      <c r="H458" s="14">
        <f t="shared" si="93"/>
        <v>0</v>
      </c>
      <c r="I458" s="15"/>
      <c r="J458" s="12"/>
      <c r="K458" s="12"/>
      <c r="L458" s="12"/>
      <c r="M458" s="11">
        <f t="shared" si="94"/>
        <v>0</v>
      </c>
      <c r="N458" s="23" t="e">
        <f t="shared" si="95"/>
        <v>#DIV/0!</v>
      </c>
      <c r="O458" s="11">
        <f t="shared" si="96"/>
        <v>0</v>
      </c>
      <c r="P458" s="23">
        <f t="shared" si="97"/>
        <v>0</v>
      </c>
      <c r="Q458" s="80"/>
      <c r="S458" s="24"/>
    </row>
    <row r="459" spans="2:19" x14ac:dyDescent="0.2">
      <c r="B459" s="103">
        <v>458</v>
      </c>
      <c r="C459" s="29"/>
      <c r="D459" s="30"/>
      <c r="E459" s="115"/>
      <c r="F459" s="19"/>
      <c r="G459" s="19"/>
      <c r="H459" s="14">
        <f t="shared" si="93"/>
        <v>0</v>
      </c>
      <c r="I459" s="15"/>
      <c r="J459" s="12"/>
      <c r="K459" s="12"/>
      <c r="L459" s="12"/>
      <c r="M459" s="11">
        <f t="shared" si="94"/>
        <v>0</v>
      </c>
      <c r="N459" s="23" t="e">
        <f t="shared" si="95"/>
        <v>#DIV/0!</v>
      </c>
      <c r="O459" s="11">
        <f t="shared" si="96"/>
        <v>0</v>
      </c>
      <c r="P459" s="23">
        <f t="shared" si="97"/>
        <v>0</v>
      </c>
      <c r="Q459" s="80"/>
      <c r="S459" s="24"/>
    </row>
    <row r="460" spans="2:19" x14ac:dyDescent="0.2">
      <c r="B460" s="103">
        <v>459</v>
      </c>
      <c r="C460" s="29"/>
      <c r="D460" s="30"/>
      <c r="E460" s="115"/>
      <c r="F460" s="19"/>
      <c r="G460" s="19"/>
      <c r="H460" s="14">
        <f t="shared" si="93"/>
        <v>0</v>
      </c>
      <c r="I460" s="15"/>
      <c r="J460" s="12"/>
      <c r="K460" s="12"/>
      <c r="L460" s="12"/>
      <c r="M460" s="11">
        <f t="shared" si="94"/>
        <v>0</v>
      </c>
      <c r="N460" s="23" t="e">
        <f t="shared" si="95"/>
        <v>#DIV/0!</v>
      </c>
      <c r="O460" s="11">
        <f t="shared" si="96"/>
        <v>0</v>
      </c>
      <c r="P460" s="23">
        <f t="shared" si="97"/>
        <v>0</v>
      </c>
      <c r="Q460" s="80"/>
      <c r="S460" s="24"/>
    </row>
    <row r="461" spans="2:19" x14ac:dyDescent="0.2">
      <c r="B461" s="103">
        <v>460</v>
      </c>
      <c r="C461" s="29"/>
      <c r="D461" s="30"/>
      <c r="E461" s="115"/>
      <c r="F461" s="19"/>
      <c r="G461" s="19"/>
      <c r="H461" s="14">
        <f t="shared" si="93"/>
        <v>0</v>
      </c>
      <c r="I461" s="15"/>
      <c r="J461" s="12"/>
      <c r="K461" s="12"/>
      <c r="L461" s="12"/>
      <c r="M461" s="11">
        <f t="shared" si="94"/>
        <v>0</v>
      </c>
      <c r="N461" s="23" t="e">
        <f t="shared" si="95"/>
        <v>#DIV/0!</v>
      </c>
      <c r="O461" s="11">
        <f t="shared" si="96"/>
        <v>0</v>
      </c>
      <c r="P461" s="23">
        <f t="shared" si="97"/>
        <v>0</v>
      </c>
      <c r="Q461" s="80"/>
      <c r="S461" s="24"/>
    </row>
    <row r="462" spans="2:19" x14ac:dyDescent="0.2">
      <c r="B462" s="103">
        <v>461</v>
      </c>
      <c r="C462" s="29"/>
      <c r="D462" s="30"/>
      <c r="E462" s="115"/>
      <c r="F462" s="19"/>
      <c r="G462" s="19"/>
      <c r="H462" s="14">
        <f t="shared" si="93"/>
        <v>0</v>
      </c>
      <c r="I462" s="15"/>
      <c r="J462" s="12"/>
      <c r="K462" s="12"/>
      <c r="L462" s="12"/>
      <c r="M462" s="11">
        <f t="shared" si="94"/>
        <v>0</v>
      </c>
      <c r="N462" s="23" t="e">
        <f t="shared" si="95"/>
        <v>#DIV/0!</v>
      </c>
      <c r="O462" s="11">
        <f t="shared" si="96"/>
        <v>0</v>
      </c>
      <c r="P462" s="23">
        <f t="shared" si="97"/>
        <v>0</v>
      </c>
      <c r="Q462" s="80"/>
      <c r="S462" s="24"/>
    </row>
    <row r="463" spans="2:19" x14ac:dyDescent="0.2">
      <c r="B463" s="103">
        <v>462</v>
      </c>
      <c r="C463" s="29"/>
      <c r="D463" s="30"/>
      <c r="E463" s="115"/>
      <c r="F463" s="19"/>
      <c r="G463" s="19"/>
      <c r="H463" s="14">
        <f t="shared" si="93"/>
        <v>0</v>
      </c>
      <c r="I463" s="15"/>
      <c r="J463" s="12"/>
      <c r="K463" s="12"/>
      <c r="L463" s="12"/>
      <c r="M463" s="11">
        <f t="shared" si="94"/>
        <v>0</v>
      </c>
      <c r="N463" s="23" t="e">
        <f t="shared" si="95"/>
        <v>#DIV/0!</v>
      </c>
      <c r="O463" s="11">
        <f t="shared" si="96"/>
        <v>0</v>
      </c>
      <c r="P463" s="23">
        <f t="shared" si="97"/>
        <v>0</v>
      </c>
      <c r="Q463" s="80"/>
      <c r="S463" s="24"/>
    </row>
    <row r="464" spans="2:19" x14ac:dyDescent="0.2">
      <c r="B464" s="103">
        <v>463</v>
      </c>
      <c r="C464" s="29"/>
      <c r="D464" s="30"/>
      <c r="E464" s="115"/>
      <c r="F464" s="19"/>
      <c r="G464" s="19"/>
      <c r="H464" s="14">
        <f t="shared" si="93"/>
        <v>0</v>
      </c>
      <c r="I464" s="15"/>
      <c r="J464" s="12"/>
      <c r="K464" s="12"/>
      <c r="L464" s="12"/>
      <c r="M464" s="11">
        <f t="shared" si="94"/>
        <v>0</v>
      </c>
      <c r="N464" s="23" t="e">
        <f t="shared" si="95"/>
        <v>#DIV/0!</v>
      </c>
      <c r="O464" s="11">
        <f t="shared" si="96"/>
        <v>0</v>
      </c>
      <c r="P464" s="23">
        <f t="shared" si="97"/>
        <v>0</v>
      </c>
      <c r="Q464" s="80"/>
      <c r="S464" s="24"/>
    </row>
    <row r="465" spans="2:19" x14ac:dyDescent="0.2">
      <c r="B465" s="103">
        <v>464</v>
      </c>
      <c r="C465" s="29"/>
      <c r="D465" s="30"/>
      <c r="E465" s="115"/>
      <c r="F465" s="19"/>
      <c r="G465" s="19"/>
      <c r="H465" s="14">
        <f t="shared" ref="H465:H486" si="98">F465*G465</f>
        <v>0</v>
      </c>
      <c r="I465" s="15"/>
      <c r="J465" s="12"/>
      <c r="K465" s="12"/>
      <c r="L465" s="12"/>
      <c r="M465" s="11">
        <f t="shared" ref="M465:M486" si="99">J465*L465</f>
        <v>0</v>
      </c>
      <c r="N465" s="23" t="e">
        <f t="shared" ref="N465:N486" si="100">(J465-K465)/K465</f>
        <v>#DIV/0!</v>
      </c>
      <c r="O465" s="11">
        <f t="shared" ref="O465:O486" si="101">(J465-K465)*L465</f>
        <v>0</v>
      </c>
      <c r="P465" s="23">
        <f t="shared" ref="P465:P486" si="102">M465/$M$573</f>
        <v>0</v>
      </c>
      <c r="Q465" s="80"/>
      <c r="S465" s="24"/>
    </row>
    <row r="466" spans="2:19" x14ac:dyDescent="0.2">
      <c r="B466" s="103">
        <v>465</v>
      </c>
      <c r="C466" s="29"/>
      <c r="D466" s="30"/>
      <c r="E466" s="115"/>
      <c r="F466" s="19"/>
      <c r="G466" s="19"/>
      <c r="H466" s="14">
        <f t="shared" si="98"/>
        <v>0</v>
      </c>
      <c r="I466" s="15"/>
      <c r="J466" s="12"/>
      <c r="K466" s="12"/>
      <c r="L466" s="12"/>
      <c r="M466" s="11">
        <f t="shared" si="99"/>
        <v>0</v>
      </c>
      <c r="N466" s="23" t="e">
        <f t="shared" si="100"/>
        <v>#DIV/0!</v>
      </c>
      <c r="O466" s="11">
        <f t="shared" si="101"/>
        <v>0</v>
      </c>
      <c r="P466" s="23">
        <f t="shared" si="102"/>
        <v>0</v>
      </c>
      <c r="Q466" s="80"/>
      <c r="S466" s="24"/>
    </row>
    <row r="467" spans="2:19" x14ac:dyDescent="0.2">
      <c r="B467" s="103">
        <v>466</v>
      </c>
      <c r="C467" s="29"/>
      <c r="D467" s="30"/>
      <c r="E467" s="115"/>
      <c r="F467" s="19"/>
      <c r="G467" s="19"/>
      <c r="H467" s="14">
        <f t="shared" si="98"/>
        <v>0</v>
      </c>
      <c r="I467" s="15"/>
      <c r="J467" s="12"/>
      <c r="K467" s="12"/>
      <c r="L467" s="12"/>
      <c r="M467" s="11">
        <f t="shared" si="99"/>
        <v>0</v>
      </c>
      <c r="N467" s="23" t="e">
        <f t="shared" si="100"/>
        <v>#DIV/0!</v>
      </c>
      <c r="O467" s="11">
        <f t="shared" si="101"/>
        <v>0</v>
      </c>
      <c r="P467" s="23">
        <f t="shared" si="102"/>
        <v>0</v>
      </c>
      <c r="Q467" s="80"/>
      <c r="S467" s="24"/>
    </row>
    <row r="468" spans="2:19" x14ac:dyDescent="0.2">
      <c r="B468" s="103">
        <v>467</v>
      </c>
      <c r="C468" s="29"/>
      <c r="D468" s="30"/>
      <c r="E468" s="115"/>
      <c r="F468" s="19"/>
      <c r="G468" s="19"/>
      <c r="H468" s="14">
        <f t="shared" si="98"/>
        <v>0</v>
      </c>
      <c r="I468" s="15"/>
      <c r="J468" s="12"/>
      <c r="K468" s="12"/>
      <c r="L468" s="12"/>
      <c r="M468" s="11">
        <f t="shared" si="99"/>
        <v>0</v>
      </c>
      <c r="N468" s="23" t="e">
        <f t="shared" si="100"/>
        <v>#DIV/0!</v>
      </c>
      <c r="O468" s="11">
        <f t="shared" si="101"/>
        <v>0</v>
      </c>
      <c r="P468" s="23">
        <f t="shared" si="102"/>
        <v>0</v>
      </c>
      <c r="Q468" s="80"/>
      <c r="S468" s="24"/>
    </row>
    <row r="469" spans="2:19" x14ac:dyDescent="0.2">
      <c r="B469" s="103">
        <v>468</v>
      </c>
      <c r="C469" s="29"/>
      <c r="D469" s="30"/>
      <c r="E469" s="115"/>
      <c r="F469" s="19"/>
      <c r="G469" s="19"/>
      <c r="H469" s="14">
        <f t="shared" si="98"/>
        <v>0</v>
      </c>
      <c r="I469" s="15"/>
      <c r="J469" s="12"/>
      <c r="K469" s="12"/>
      <c r="L469" s="12"/>
      <c r="M469" s="11">
        <f t="shared" si="99"/>
        <v>0</v>
      </c>
      <c r="N469" s="23" t="e">
        <f t="shared" si="100"/>
        <v>#DIV/0!</v>
      </c>
      <c r="O469" s="11">
        <f t="shared" si="101"/>
        <v>0</v>
      </c>
      <c r="P469" s="23">
        <f t="shared" si="102"/>
        <v>0</v>
      </c>
      <c r="Q469" s="80"/>
      <c r="S469" s="24"/>
    </row>
    <row r="470" spans="2:19" x14ac:dyDescent="0.2">
      <c r="B470" s="103">
        <v>469</v>
      </c>
      <c r="C470" s="29"/>
      <c r="D470" s="30"/>
      <c r="E470" s="115"/>
      <c r="F470" s="19"/>
      <c r="G470" s="19"/>
      <c r="H470" s="14">
        <f t="shared" si="98"/>
        <v>0</v>
      </c>
      <c r="I470" s="15"/>
      <c r="J470" s="12"/>
      <c r="K470" s="12"/>
      <c r="L470" s="12"/>
      <c r="M470" s="11">
        <f t="shared" si="99"/>
        <v>0</v>
      </c>
      <c r="N470" s="23" t="e">
        <f t="shared" si="100"/>
        <v>#DIV/0!</v>
      </c>
      <c r="O470" s="11">
        <f t="shared" si="101"/>
        <v>0</v>
      </c>
      <c r="P470" s="23">
        <f t="shared" si="102"/>
        <v>0</v>
      </c>
      <c r="Q470" s="80"/>
      <c r="S470" s="24"/>
    </row>
    <row r="471" spans="2:19" x14ac:dyDescent="0.2">
      <c r="B471" s="103">
        <v>470</v>
      </c>
      <c r="C471" s="29"/>
      <c r="D471" s="30"/>
      <c r="E471" s="115"/>
      <c r="F471" s="19"/>
      <c r="G471" s="19"/>
      <c r="H471" s="14">
        <f t="shared" si="98"/>
        <v>0</v>
      </c>
      <c r="I471" s="15"/>
      <c r="J471" s="12"/>
      <c r="K471" s="12"/>
      <c r="L471" s="12"/>
      <c r="M471" s="11">
        <f t="shared" si="99"/>
        <v>0</v>
      </c>
      <c r="N471" s="23" t="e">
        <f t="shared" si="100"/>
        <v>#DIV/0!</v>
      </c>
      <c r="O471" s="11">
        <f t="shared" si="101"/>
        <v>0</v>
      </c>
      <c r="P471" s="23">
        <f t="shared" si="102"/>
        <v>0</v>
      </c>
      <c r="Q471" s="80"/>
      <c r="S471" s="24"/>
    </row>
    <row r="472" spans="2:19" x14ac:dyDescent="0.2">
      <c r="B472" s="103">
        <v>471</v>
      </c>
      <c r="C472" s="29"/>
      <c r="D472" s="30"/>
      <c r="E472" s="115"/>
      <c r="F472" s="19"/>
      <c r="G472" s="19"/>
      <c r="H472" s="14">
        <f t="shared" si="98"/>
        <v>0</v>
      </c>
      <c r="I472" s="15"/>
      <c r="J472" s="12"/>
      <c r="K472" s="12"/>
      <c r="L472" s="12"/>
      <c r="M472" s="11">
        <f t="shared" si="99"/>
        <v>0</v>
      </c>
      <c r="N472" s="23" t="e">
        <f t="shared" si="100"/>
        <v>#DIV/0!</v>
      </c>
      <c r="O472" s="11">
        <f t="shared" si="101"/>
        <v>0</v>
      </c>
      <c r="P472" s="23">
        <f t="shared" si="102"/>
        <v>0</v>
      </c>
      <c r="Q472" s="80"/>
      <c r="S472" s="24"/>
    </row>
    <row r="473" spans="2:19" x14ac:dyDescent="0.2">
      <c r="B473" s="103">
        <v>472</v>
      </c>
      <c r="C473" s="29"/>
      <c r="D473" s="30"/>
      <c r="E473" s="115"/>
      <c r="F473" s="19"/>
      <c r="G473" s="19"/>
      <c r="H473" s="14">
        <f t="shared" si="98"/>
        <v>0</v>
      </c>
      <c r="I473" s="15"/>
      <c r="J473" s="12"/>
      <c r="K473" s="12"/>
      <c r="L473" s="12"/>
      <c r="M473" s="11">
        <f t="shared" si="99"/>
        <v>0</v>
      </c>
      <c r="N473" s="23" t="e">
        <f t="shared" si="100"/>
        <v>#DIV/0!</v>
      </c>
      <c r="O473" s="11">
        <f t="shared" si="101"/>
        <v>0</v>
      </c>
      <c r="P473" s="23">
        <f t="shared" si="102"/>
        <v>0</v>
      </c>
      <c r="Q473" s="80"/>
      <c r="S473" s="24"/>
    </row>
    <row r="474" spans="2:19" x14ac:dyDescent="0.2">
      <c r="B474" s="103">
        <v>473</v>
      </c>
      <c r="C474" s="29"/>
      <c r="D474" s="30"/>
      <c r="E474" s="115"/>
      <c r="F474" s="19"/>
      <c r="G474" s="19"/>
      <c r="H474" s="14">
        <f t="shared" si="98"/>
        <v>0</v>
      </c>
      <c r="I474" s="15"/>
      <c r="J474" s="12"/>
      <c r="K474" s="12"/>
      <c r="L474" s="12"/>
      <c r="M474" s="11">
        <f t="shared" si="99"/>
        <v>0</v>
      </c>
      <c r="N474" s="23" t="e">
        <f t="shared" si="100"/>
        <v>#DIV/0!</v>
      </c>
      <c r="O474" s="11">
        <f t="shared" si="101"/>
        <v>0</v>
      </c>
      <c r="P474" s="23">
        <f t="shared" si="102"/>
        <v>0</v>
      </c>
      <c r="Q474" s="80"/>
      <c r="S474" s="24"/>
    </row>
    <row r="475" spans="2:19" x14ac:dyDescent="0.2">
      <c r="B475" s="103">
        <v>474</v>
      </c>
      <c r="C475" s="29"/>
      <c r="D475" s="30"/>
      <c r="E475" s="115"/>
      <c r="F475" s="19"/>
      <c r="G475" s="19"/>
      <c r="H475" s="14">
        <f t="shared" si="98"/>
        <v>0</v>
      </c>
      <c r="I475" s="15"/>
      <c r="J475" s="12"/>
      <c r="K475" s="12"/>
      <c r="L475" s="12"/>
      <c r="M475" s="11">
        <f t="shared" si="99"/>
        <v>0</v>
      </c>
      <c r="N475" s="23" t="e">
        <f t="shared" si="100"/>
        <v>#DIV/0!</v>
      </c>
      <c r="O475" s="11">
        <f t="shared" si="101"/>
        <v>0</v>
      </c>
      <c r="P475" s="23">
        <f t="shared" si="102"/>
        <v>0</v>
      </c>
      <c r="Q475" s="80"/>
      <c r="S475" s="24"/>
    </row>
    <row r="476" spans="2:19" x14ac:dyDescent="0.2">
      <c r="B476" s="103">
        <v>475</v>
      </c>
      <c r="C476" s="29"/>
      <c r="D476" s="30"/>
      <c r="E476" s="115"/>
      <c r="F476" s="19"/>
      <c r="G476" s="19"/>
      <c r="H476" s="14">
        <f t="shared" si="98"/>
        <v>0</v>
      </c>
      <c r="I476" s="15"/>
      <c r="J476" s="12"/>
      <c r="K476" s="12"/>
      <c r="L476" s="12"/>
      <c r="M476" s="11">
        <f t="shared" si="99"/>
        <v>0</v>
      </c>
      <c r="N476" s="23" t="e">
        <f t="shared" si="100"/>
        <v>#DIV/0!</v>
      </c>
      <c r="O476" s="11">
        <f t="shared" si="101"/>
        <v>0</v>
      </c>
      <c r="P476" s="23">
        <f t="shared" si="102"/>
        <v>0</v>
      </c>
      <c r="Q476" s="80"/>
      <c r="S476" s="24"/>
    </row>
    <row r="477" spans="2:19" x14ac:dyDescent="0.2">
      <c r="B477" s="103">
        <v>476</v>
      </c>
      <c r="C477" s="29"/>
      <c r="D477" s="30"/>
      <c r="E477" s="115"/>
      <c r="F477" s="19"/>
      <c r="G477" s="19"/>
      <c r="H477" s="14">
        <f t="shared" si="98"/>
        <v>0</v>
      </c>
      <c r="I477" s="15"/>
      <c r="J477" s="12"/>
      <c r="K477" s="12"/>
      <c r="L477" s="12"/>
      <c r="M477" s="11">
        <f t="shared" si="99"/>
        <v>0</v>
      </c>
      <c r="N477" s="23" t="e">
        <f t="shared" si="100"/>
        <v>#DIV/0!</v>
      </c>
      <c r="O477" s="11">
        <f t="shared" si="101"/>
        <v>0</v>
      </c>
      <c r="P477" s="23">
        <f t="shared" si="102"/>
        <v>0</v>
      </c>
      <c r="Q477" s="80"/>
      <c r="S477" s="24"/>
    </row>
    <row r="478" spans="2:19" x14ac:dyDescent="0.2">
      <c r="B478" s="103">
        <v>477</v>
      </c>
      <c r="C478" s="29"/>
      <c r="D478" s="30"/>
      <c r="E478" s="115"/>
      <c r="F478" s="19"/>
      <c r="G478" s="19"/>
      <c r="H478" s="14">
        <f t="shared" si="98"/>
        <v>0</v>
      </c>
      <c r="I478" s="15"/>
      <c r="J478" s="12"/>
      <c r="K478" s="12"/>
      <c r="L478" s="12"/>
      <c r="M478" s="11">
        <f t="shared" si="99"/>
        <v>0</v>
      </c>
      <c r="N478" s="23" t="e">
        <f t="shared" si="100"/>
        <v>#DIV/0!</v>
      </c>
      <c r="O478" s="11">
        <f t="shared" si="101"/>
        <v>0</v>
      </c>
      <c r="P478" s="23">
        <f t="shared" si="102"/>
        <v>0</v>
      </c>
      <c r="Q478" s="80"/>
      <c r="S478" s="24"/>
    </row>
    <row r="479" spans="2:19" x14ac:dyDescent="0.2">
      <c r="B479" s="103">
        <v>478</v>
      </c>
      <c r="C479" s="29"/>
      <c r="D479" s="30"/>
      <c r="E479" s="115"/>
      <c r="F479" s="19"/>
      <c r="G479" s="19"/>
      <c r="H479" s="14">
        <f t="shared" si="98"/>
        <v>0</v>
      </c>
      <c r="I479" s="15"/>
      <c r="J479" s="12"/>
      <c r="K479" s="12"/>
      <c r="L479" s="12"/>
      <c r="M479" s="11">
        <f t="shared" si="99"/>
        <v>0</v>
      </c>
      <c r="N479" s="23" t="e">
        <f t="shared" si="100"/>
        <v>#DIV/0!</v>
      </c>
      <c r="O479" s="11">
        <f t="shared" si="101"/>
        <v>0</v>
      </c>
      <c r="P479" s="23">
        <f t="shared" si="102"/>
        <v>0</v>
      </c>
      <c r="Q479" s="80"/>
      <c r="S479" s="24"/>
    </row>
    <row r="480" spans="2:19" x14ac:dyDescent="0.2">
      <c r="B480" s="103">
        <v>479</v>
      </c>
      <c r="C480" s="29"/>
      <c r="D480" s="30"/>
      <c r="E480" s="115"/>
      <c r="F480" s="19"/>
      <c r="G480" s="19"/>
      <c r="H480" s="14">
        <f t="shared" si="98"/>
        <v>0</v>
      </c>
      <c r="I480" s="15"/>
      <c r="J480" s="12"/>
      <c r="K480" s="12"/>
      <c r="L480" s="12"/>
      <c r="M480" s="11">
        <f t="shared" si="99"/>
        <v>0</v>
      </c>
      <c r="N480" s="23" t="e">
        <f t="shared" si="100"/>
        <v>#DIV/0!</v>
      </c>
      <c r="O480" s="11">
        <f t="shared" si="101"/>
        <v>0</v>
      </c>
      <c r="P480" s="23">
        <f t="shared" si="102"/>
        <v>0</v>
      </c>
      <c r="Q480" s="80"/>
      <c r="S480" s="24"/>
    </row>
    <row r="481" spans="2:19" x14ac:dyDescent="0.2">
      <c r="B481" s="103">
        <v>480</v>
      </c>
      <c r="C481" s="29"/>
      <c r="D481" s="30"/>
      <c r="E481" s="115"/>
      <c r="F481" s="19"/>
      <c r="G481" s="19"/>
      <c r="H481" s="14">
        <f t="shared" si="98"/>
        <v>0</v>
      </c>
      <c r="I481" s="15"/>
      <c r="J481" s="12"/>
      <c r="K481" s="12"/>
      <c r="L481" s="12"/>
      <c r="M481" s="11">
        <f t="shared" si="99"/>
        <v>0</v>
      </c>
      <c r="N481" s="23" t="e">
        <f t="shared" si="100"/>
        <v>#DIV/0!</v>
      </c>
      <c r="O481" s="11">
        <f t="shared" si="101"/>
        <v>0</v>
      </c>
      <c r="P481" s="23">
        <f t="shared" si="102"/>
        <v>0</v>
      </c>
      <c r="Q481" s="80"/>
      <c r="S481" s="24"/>
    </row>
    <row r="482" spans="2:19" x14ac:dyDescent="0.2">
      <c r="B482" s="103">
        <v>481</v>
      </c>
      <c r="C482" s="29"/>
      <c r="D482" s="30"/>
      <c r="E482" s="115"/>
      <c r="F482" s="19"/>
      <c r="G482" s="19"/>
      <c r="H482" s="14">
        <f t="shared" si="98"/>
        <v>0</v>
      </c>
      <c r="I482" s="15"/>
      <c r="J482" s="12"/>
      <c r="K482" s="12"/>
      <c r="L482" s="12"/>
      <c r="M482" s="11">
        <f t="shared" si="99"/>
        <v>0</v>
      </c>
      <c r="N482" s="23" t="e">
        <f t="shared" si="100"/>
        <v>#DIV/0!</v>
      </c>
      <c r="O482" s="11">
        <f t="shared" si="101"/>
        <v>0</v>
      </c>
      <c r="P482" s="23">
        <f t="shared" si="102"/>
        <v>0</v>
      </c>
      <c r="Q482" s="80"/>
      <c r="S482" s="24"/>
    </row>
    <row r="483" spans="2:19" x14ac:dyDescent="0.2">
      <c r="B483" s="103">
        <v>482</v>
      </c>
      <c r="C483" s="29"/>
      <c r="D483" s="30"/>
      <c r="E483" s="115"/>
      <c r="F483" s="19"/>
      <c r="G483" s="19"/>
      <c r="H483" s="14">
        <f t="shared" si="98"/>
        <v>0</v>
      </c>
      <c r="I483" s="15"/>
      <c r="J483" s="12"/>
      <c r="K483" s="12"/>
      <c r="L483" s="12"/>
      <c r="M483" s="11">
        <f t="shared" si="99"/>
        <v>0</v>
      </c>
      <c r="N483" s="23" t="e">
        <f t="shared" si="100"/>
        <v>#DIV/0!</v>
      </c>
      <c r="O483" s="11">
        <f t="shared" si="101"/>
        <v>0</v>
      </c>
      <c r="P483" s="23">
        <f t="shared" si="102"/>
        <v>0</v>
      </c>
      <c r="Q483" s="80"/>
      <c r="S483" s="24"/>
    </row>
    <row r="484" spans="2:19" x14ac:dyDescent="0.2">
      <c r="B484" s="103">
        <v>483</v>
      </c>
      <c r="C484" s="29"/>
      <c r="D484" s="30"/>
      <c r="E484" s="115"/>
      <c r="F484" s="19"/>
      <c r="G484" s="19"/>
      <c r="H484" s="14">
        <f t="shared" si="98"/>
        <v>0</v>
      </c>
      <c r="I484" s="15"/>
      <c r="J484" s="12"/>
      <c r="K484" s="12"/>
      <c r="L484" s="12"/>
      <c r="M484" s="11">
        <f t="shared" si="99"/>
        <v>0</v>
      </c>
      <c r="N484" s="23" t="e">
        <f t="shared" si="100"/>
        <v>#DIV/0!</v>
      </c>
      <c r="O484" s="11">
        <f t="shared" si="101"/>
        <v>0</v>
      </c>
      <c r="P484" s="23">
        <f t="shared" si="102"/>
        <v>0</v>
      </c>
      <c r="Q484" s="80"/>
      <c r="S484" s="24"/>
    </row>
    <row r="485" spans="2:19" x14ac:dyDescent="0.2">
      <c r="B485" s="103">
        <v>484</v>
      </c>
      <c r="C485" s="29"/>
      <c r="D485" s="30"/>
      <c r="E485" s="115"/>
      <c r="F485" s="19"/>
      <c r="G485" s="19"/>
      <c r="H485" s="14">
        <f t="shared" si="98"/>
        <v>0</v>
      </c>
      <c r="I485" s="15"/>
      <c r="J485" s="12"/>
      <c r="K485" s="12"/>
      <c r="L485" s="12"/>
      <c r="M485" s="11">
        <f t="shared" si="99"/>
        <v>0</v>
      </c>
      <c r="N485" s="23" t="e">
        <f t="shared" si="100"/>
        <v>#DIV/0!</v>
      </c>
      <c r="O485" s="11">
        <f t="shared" si="101"/>
        <v>0</v>
      </c>
      <c r="P485" s="23">
        <f t="shared" si="102"/>
        <v>0</v>
      </c>
      <c r="Q485" s="80"/>
      <c r="S485" s="24"/>
    </row>
    <row r="486" spans="2:19" x14ac:dyDescent="0.2">
      <c r="B486" s="103">
        <v>485</v>
      </c>
      <c r="C486" s="29"/>
      <c r="D486" s="30"/>
      <c r="E486" s="115"/>
      <c r="F486" s="19"/>
      <c r="G486" s="19"/>
      <c r="H486" s="14">
        <f t="shared" si="98"/>
        <v>0</v>
      </c>
      <c r="I486" s="15"/>
      <c r="J486" s="12"/>
      <c r="K486" s="12"/>
      <c r="L486" s="12"/>
      <c r="M486" s="11">
        <f t="shared" si="99"/>
        <v>0</v>
      </c>
      <c r="N486" s="23" t="e">
        <f t="shared" si="100"/>
        <v>#DIV/0!</v>
      </c>
      <c r="O486" s="11">
        <f t="shared" si="101"/>
        <v>0</v>
      </c>
      <c r="P486" s="23">
        <f t="shared" si="102"/>
        <v>0</v>
      </c>
      <c r="Q486" s="80"/>
      <c r="S486" s="24"/>
    </row>
    <row r="487" spans="2:19" x14ac:dyDescent="0.2">
      <c r="B487" s="109"/>
      <c r="C487" s="29"/>
      <c r="D487" s="30"/>
      <c r="E487" s="115"/>
      <c r="F487" s="19"/>
      <c r="G487" s="19"/>
      <c r="H487" s="14"/>
      <c r="I487" s="15"/>
      <c r="J487" s="12"/>
      <c r="K487" s="12"/>
      <c r="L487" s="12"/>
      <c r="M487" s="11"/>
      <c r="N487" s="23"/>
      <c r="O487" s="11"/>
      <c r="P487" s="23"/>
      <c r="Q487" s="80"/>
      <c r="S487" s="24"/>
    </row>
    <row r="488" spans="2:19" x14ac:dyDescent="0.2">
      <c r="B488" s="109"/>
      <c r="C488" s="29"/>
      <c r="D488" s="30"/>
      <c r="E488" s="115"/>
      <c r="F488" s="19"/>
      <c r="G488" s="19"/>
      <c r="H488" s="14"/>
      <c r="I488" s="15"/>
      <c r="J488" s="12"/>
      <c r="K488" s="12"/>
      <c r="L488" s="12"/>
      <c r="M488" s="11"/>
      <c r="N488" s="23"/>
      <c r="O488" s="11"/>
      <c r="P488" s="23"/>
      <c r="Q488" s="80"/>
      <c r="S488" s="24"/>
    </row>
    <row r="489" spans="2:19" x14ac:dyDescent="0.2">
      <c r="B489" s="109"/>
      <c r="C489" s="29"/>
      <c r="D489" s="30"/>
      <c r="E489" s="115"/>
      <c r="F489" s="19"/>
      <c r="G489" s="19"/>
      <c r="H489" s="14"/>
      <c r="I489" s="15"/>
      <c r="J489" s="12"/>
      <c r="K489" s="12"/>
      <c r="L489" s="12"/>
      <c r="M489" s="11"/>
      <c r="N489" s="23"/>
      <c r="O489" s="11"/>
      <c r="P489" s="23"/>
      <c r="Q489" s="80"/>
      <c r="S489" s="24"/>
    </row>
    <row r="490" spans="2:19" x14ac:dyDescent="0.2">
      <c r="B490" s="109"/>
      <c r="C490" s="29"/>
      <c r="D490" s="30"/>
      <c r="E490" s="115"/>
      <c r="F490" s="19"/>
      <c r="G490" s="19"/>
      <c r="H490" s="14"/>
      <c r="I490" s="15"/>
      <c r="J490" s="12"/>
      <c r="K490" s="12"/>
      <c r="L490" s="12"/>
      <c r="M490" s="11"/>
      <c r="N490" s="23"/>
      <c r="O490" s="11"/>
      <c r="P490" s="23"/>
      <c r="Q490" s="80"/>
      <c r="S490" s="24"/>
    </row>
    <row r="491" spans="2:19" x14ac:dyDescent="0.2">
      <c r="B491" s="109"/>
      <c r="C491" s="29"/>
      <c r="D491" s="30"/>
      <c r="E491" s="115"/>
      <c r="F491" s="19"/>
      <c r="G491" s="19"/>
      <c r="H491" s="14"/>
      <c r="I491" s="15"/>
      <c r="J491" s="12"/>
      <c r="K491" s="12"/>
      <c r="L491" s="12"/>
      <c r="M491" s="11"/>
      <c r="N491" s="23"/>
      <c r="O491" s="11"/>
      <c r="P491" s="23"/>
      <c r="Q491" s="80"/>
      <c r="S491" s="24"/>
    </row>
    <row r="492" spans="2:19" x14ac:dyDescent="0.2">
      <c r="B492" s="109"/>
      <c r="C492" s="29"/>
      <c r="D492" s="30"/>
      <c r="E492" s="115"/>
      <c r="F492" s="19"/>
      <c r="G492" s="19"/>
      <c r="H492" s="14"/>
      <c r="I492" s="15"/>
      <c r="J492" s="12"/>
      <c r="K492" s="12"/>
      <c r="L492" s="12"/>
      <c r="M492" s="11"/>
      <c r="N492" s="23"/>
      <c r="O492" s="11"/>
      <c r="P492" s="23"/>
      <c r="Q492" s="80"/>
      <c r="S492" s="24"/>
    </row>
    <row r="493" spans="2:19" x14ac:dyDescent="0.2">
      <c r="B493" s="109"/>
      <c r="C493" s="29"/>
      <c r="D493" s="30"/>
      <c r="E493" s="115"/>
      <c r="F493" s="19"/>
      <c r="G493" s="19"/>
      <c r="H493" s="14"/>
      <c r="I493" s="15"/>
      <c r="J493" s="12"/>
      <c r="K493" s="12"/>
      <c r="L493" s="12"/>
      <c r="M493" s="11"/>
      <c r="N493" s="23"/>
      <c r="O493" s="11"/>
      <c r="P493" s="23"/>
      <c r="Q493" s="80"/>
      <c r="S493" s="24"/>
    </row>
    <row r="494" spans="2:19" x14ac:dyDescent="0.2">
      <c r="B494" s="109"/>
      <c r="C494" s="29"/>
      <c r="D494" s="30"/>
      <c r="E494" s="115"/>
      <c r="F494" s="19"/>
      <c r="G494" s="19"/>
      <c r="H494" s="14"/>
      <c r="I494" s="15"/>
      <c r="J494" s="12"/>
      <c r="K494" s="12"/>
      <c r="L494" s="12"/>
      <c r="M494" s="11"/>
      <c r="N494" s="23"/>
      <c r="O494" s="11"/>
      <c r="P494" s="23"/>
      <c r="Q494" s="80"/>
      <c r="S494" s="24"/>
    </row>
    <row r="495" spans="2:19" x14ac:dyDescent="0.2">
      <c r="B495" s="109"/>
      <c r="C495" s="29"/>
      <c r="D495" s="30"/>
      <c r="E495" s="115"/>
      <c r="F495" s="19"/>
      <c r="G495" s="19"/>
      <c r="H495" s="14"/>
      <c r="I495" s="15"/>
      <c r="J495" s="12"/>
      <c r="K495" s="12"/>
      <c r="L495" s="12"/>
      <c r="M495" s="11"/>
      <c r="N495" s="23"/>
      <c r="O495" s="11"/>
      <c r="P495" s="23"/>
      <c r="Q495" s="80"/>
      <c r="S495" s="24"/>
    </row>
    <row r="496" spans="2:19" x14ac:dyDescent="0.2">
      <c r="B496" s="109"/>
      <c r="C496" s="29"/>
      <c r="D496" s="30"/>
      <c r="E496" s="115"/>
      <c r="F496" s="19"/>
      <c r="G496" s="19"/>
      <c r="H496" s="14"/>
      <c r="I496" s="15"/>
      <c r="J496" s="12"/>
      <c r="K496" s="12"/>
      <c r="L496" s="12"/>
      <c r="M496" s="11"/>
      <c r="N496" s="23"/>
      <c r="O496" s="11"/>
      <c r="P496" s="23"/>
      <c r="Q496" s="80"/>
      <c r="S496" s="24"/>
    </row>
    <row r="497" spans="2:19" x14ac:dyDescent="0.2">
      <c r="B497" s="109"/>
      <c r="C497" s="29"/>
      <c r="D497" s="30"/>
      <c r="E497" s="115"/>
      <c r="F497" s="19"/>
      <c r="G497" s="19"/>
      <c r="H497" s="14"/>
      <c r="I497" s="15"/>
      <c r="J497" s="12"/>
      <c r="K497" s="12"/>
      <c r="L497" s="12"/>
      <c r="M497" s="11"/>
      <c r="N497" s="23"/>
      <c r="O497" s="11"/>
      <c r="P497" s="23"/>
      <c r="Q497" s="80"/>
      <c r="S497" s="24"/>
    </row>
    <row r="498" spans="2:19" x14ac:dyDescent="0.2">
      <c r="B498" s="109"/>
      <c r="C498" s="29"/>
      <c r="D498" s="30"/>
      <c r="E498" s="115"/>
      <c r="F498" s="19"/>
      <c r="G498" s="19"/>
      <c r="H498" s="14"/>
      <c r="I498" s="15"/>
      <c r="J498" s="12"/>
      <c r="K498" s="12"/>
      <c r="L498" s="12"/>
      <c r="M498" s="11"/>
      <c r="N498" s="23"/>
      <c r="O498" s="11"/>
      <c r="P498" s="23"/>
      <c r="Q498" s="80"/>
      <c r="S498" s="24"/>
    </row>
    <row r="499" spans="2:19" x14ac:dyDescent="0.2">
      <c r="B499" s="109"/>
      <c r="C499" s="29"/>
      <c r="D499" s="30"/>
      <c r="E499" s="115"/>
      <c r="F499" s="19"/>
      <c r="G499" s="19"/>
      <c r="H499" s="14"/>
      <c r="I499" s="15"/>
      <c r="J499" s="12"/>
      <c r="K499" s="12"/>
      <c r="L499" s="12"/>
      <c r="M499" s="11"/>
      <c r="N499" s="23"/>
      <c r="O499" s="11"/>
      <c r="P499" s="23"/>
      <c r="Q499" s="80"/>
      <c r="S499" s="24"/>
    </row>
    <row r="500" spans="2:19" x14ac:dyDescent="0.2">
      <c r="B500" s="109"/>
      <c r="C500" s="29"/>
      <c r="D500" s="30"/>
      <c r="E500" s="115"/>
      <c r="F500" s="19"/>
      <c r="G500" s="19"/>
      <c r="H500" s="14"/>
      <c r="I500" s="15"/>
      <c r="J500" s="12"/>
      <c r="K500" s="12"/>
      <c r="L500" s="12"/>
      <c r="M500" s="11"/>
      <c r="N500" s="23"/>
      <c r="O500" s="11"/>
      <c r="P500" s="23"/>
      <c r="Q500" s="80"/>
      <c r="S500" s="24"/>
    </row>
    <row r="501" spans="2:19" x14ac:dyDescent="0.2">
      <c r="B501" s="109"/>
      <c r="C501" s="29"/>
      <c r="D501" s="30"/>
      <c r="E501" s="115"/>
      <c r="F501" s="19"/>
      <c r="G501" s="19"/>
      <c r="H501" s="14"/>
      <c r="I501" s="15"/>
      <c r="J501" s="12"/>
      <c r="K501" s="12"/>
      <c r="L501" s="12"/>
      <c r="M501" s="11"/>
      <c r="N501" s="23"/>
      <c r="O501" s="11"/>
      <c r="P501" s="23"/>
      <c r="Q501" s="80"/>
      <c r="S501" s="24"/>
    </row>
    <row r="502" spans="2:19" x14ac:dyDescent="0.2">
      <c r="B502" s="109"/>
      <c r="C502" s="29"/>
      <c r="D502" s="30"/>
      <c r="E502" s="115"/>
      <c r="F502" s="19"/>
      <c r="G502" s="19"/>
      <c r="H502" s="14"/>
      <c r="I502" s="15"/>
      <c r="J502" s="12"/>
      <c r="K502" s="12"/>
      <c r="L502" s="12"/>
      <c r="M502" s="11"/>
      <c r="N502" s="23"/>
      <c r="O502" s="11"/>
      <c r="P502" s="23"/>
      <c r="Q502" s="80"/>
      <c r="S502" s="24"/>
    </row>
    <row r="503" spans="2:19" x14ac:dyDescent="0.2">
      <c r="B503" s="109"/>
      <c r="C503" s="29"/>
      <c r="D503" s="30"/>
      <c r="E503" s="115"/>
      <c r="F503" s="19"/>
      <c r="G503" s="19"/>
      <c r="H503" s="14"/>
      <c r="I503" s="15"/>
      <c r="J503" s="12"/>
      <c r="K503" s="12"/>
      <c r="L503" s="12"/>
      <c r="M503" s="11"/>
      <c r="N503" s="23"/>
      <c r="O503" s="11"/>
      <c r="P503" s="23"/>
      <c r="Q503" s="80"/>
      <c r="S503" s="24"/>
    </row>
    <row r="504" spans="2:19" x14ac:dyDescent="0.2">
      <c r="B504" s="109"/>
      <c r="C504" s="29"/>
      <c r="D504" s="30"/>
      <c r="E504" s="115"/>
      <c r="F504" s="19"/>
      <c r="G504" s="19"/>
      <c r="H504" s="14"/>
      <c r="I504" s="15"/>
      <c r="J504" s="12"/>
      <c r="K504" s="12"/>
      <c r="L504" s="12"/>
      <c r="M504" s="11"/>
      <c r="N504" s="23"/>
      <c r="O504" s="11"/>
      <c r="P504" s="23"/>
      <c r="Q504" s="80"/>
      <c r="S504" s="24"/>
    </row>
    <row r="505" spans="2:19" x14ac:dyDescent="0.2">
      <c r="B505" s="109"/>
      <c r="C505" s="29"/>
      <c r="D505" s="30"/>
      <c r="E505" s="115"/>
      <c r="F505" s="19"/>
      <c r="G505" s="19"/>
      <c r="H505" s="14"/>
      <c r="I505" s="15"/>
      <c r="J505" s="12"/>
      <c r="K505" s="12"/>
      <c r="L505" s="12"/>
      <c r="M505" s="11"/>
      <c r="N505" s="23"/>
      <c r="O505" s="11"/>
      <c r="P505" s="23"/>
      <c r="Q505" s="80"/>
      <c r="S505" s="24"/>
    </row>
    <row r="506" spans="2:19" x14ac:dyDescent="0.2">
      <c r="B506" s="109"/>
      <c r="C506" s="29"/>
      <c r="D506" s="30"/>
      <c r="E506" s="115"/>
      <c r="F506" s="19"/>
      <c r="G506" s="19"/>
      <c r="H506" s="14"/>
      <c r="I506" s="15"/>
      <c r="J506" s="12"/>
      <c r="K506" s="12"/>
      <c r="L506" s="12"/>
      <c r="M506" s="11"/>
      <c r="N506" s="23"/>
      <c r="O506" s="11"/>
      <c r="P506" s="23"/>
      <c r="Q506" s="80"/>
      <c r="S506" s="24"/>
    </row>
    <row r="507" spans="2:19" x14ac:dyDescent="0.2">
      <c r="B507" s="109"/>
      <c r="C507" s="29"/>
      <c r="D507" s="30"/>
      <c r="E507" s="115"/>
      <c r="F507" s="19"/>
      <c r="G507" s="19"/>
      <c r="H507" s="14"/>
      <c r="I507" s="15"/>
      <c r="J507" s="12"/>
      <c r="K507" s="12"/>
      <c r="L507" s="12"/>
      <c r="M507" s="11"/>
      <c r="N507" s="23"/>
      <c r="O507" s="11"/>
      <c r="P507" s="23"/>
      <c r="Q507" s="80"/>
      <c r="S507" s="24"/>
    </row>
    <row r="508" spans="2:19" x14ac:dyDescent="0.2">
      <c r="B508" s="109"/>
      <c r="C508" s="29"/>
      <c r="D508" s="30"/>
      <c r="E508" s="115"/>
      <c r="F508" s="19"/>
      <c r="G508" s="19"/>
      <c r="H508" s="14"/>
      <c r="I508" s="15"/>
      <c r="J508" s="12"/>
      <c r="K508" s="12"/>
      <c r="L508" s="12"/>
      <c r="M508" s="11"/>
      <c r="N508" s="23"/>
      <c r="O508" s="11"/>
      <c r="P508" s="23"/>
      <c r="Q508" s="80"/>
      <c r="S508" s="24"/>
    </row>
    <row r="509" spans="2:19" x14ac:dyDescent="0.2">
      <c r="B509" s="109"/>
      <c r="C509" s="29"/>
      <c r="D509" s="30"/>
      <c r="E509" s="115"/>
      <c r="F509" s="19"/>
      <c r="G509" s="19"/>
      <c r="H509" s="14"/>
      <c r="I509" s="15"/>
      <c r="J509" s="12"/>
      <c r="K509" s="12"/>
      <c r="L509" s="12"/>
      <c r="M509" s="11"/>
      <c r="N509" s="23"/>
      <c r="O509" s="11"/>
      <c r="P509" s="23"/>
      <c r="Q509" s="80"/>
      <c r="S509" s="24"/>
    </row>
    <row r="510" spans="2:19" x14ac:dyDescent="0.2">
      <c r="B510" s="109"/>
      <c r="C510" s="29"/>
      <c r="D510" s="30"/>
      <c r="E510" s="115"/>
      <c r="F510" s="19"/>
      <c r="G510" s="19"/>
      <c r="H510" s="14"/>
      <c r="I510" s="15"/>
      <c r="J510" s="12"/>
      <c r="K510" s="12"/>
      <c r="L510" s="12"/>
      <c r="M510" s="11"/>
      <c r="N510" s="23"/>
      <c r="O510" s="11"/>
      <c r="P510" s="23"/>
      <c r="Q510" s="80"/>
      <c r="S510" s="24"/>
    </row>
    <row r="511" spans="2:19" x14ac:dyDescent="0.2">
      <c r="B511" s="109"/>
      <c r="C511" s="29"/>
      <c r="D511" s="30"/>
      <c r="E511" s="115"/>
      <c r="F511" s="19"/>
      <c r="G511" s="19"/>
      <c r="H511" s="14"/>
      <c r="I511" s="15"/>
      <c r="J511" s="12"/>
      <c r="K511" s="12"/>
      <c r="L511" s="12"/>
      <c r="M511" s="11"/>
      <c r="N511" s="23"/>
      <c r="O511" s="11"/>
      <c r="P511" s="23"/>
      <c r="Q511" s="80"/>
      <c r="S511" s="24"/>
    </row>
    <row r="512" spans="2:19" x14ac:dyDescent="0.2">
      <c r="B512" s="109"/>
      <c r="C512" s="29"/>
      <c r="D512" s="30"/>
      <c r="E512" s="115"/>
      <c r="F512" s="19"/>
      <c r="G512" s="19"/>
      <c r="H512" s="14"/>
      <c r="I512" s="15"/>
      <c r="J512" s="12"/>
      <c r="K512" s="12"/>
      <c r="L512" s="12"/>
      <c r="M512" s="11"/>
      <c r="N512" s="23"/>
      <c r="O512" s="11"/>
      <c r="P512" s="23"/>
      <c r="Q512" s="80"/>
      <c r="S512" s="24"/>
    </row>
    <row r="513" spans="2:19" x14ac:dyDescent="0.2">
      <c r="B513" s="109"/>
      <c r="C513" s="29"/>
      <c r="D513" s="30"/>
      <c r="E513" s="115"/>
      <c r="F513" s="19"/>
      <c r="G513" s="19"/>
      <c r="H513" s="14"/>
      <c r="I513" s="15"/>
      <c r="J513" s="12"/>
      <c r="K513" s="12"/>
      <c r="L513" s="12"/>
      <c r="M513" s="11"/>
      <c r="N513" s="23"/>
      <c r="O513" s="11"/>
      <c r="P513" s="23"/>
      <c r="Q513" s="80"/>
      <c r="S513" s="24"/>
    </row>
    <row r="514" spans="2:19" x14ac:dyDescent="0.2">
      <c r="B514" s="109"/>
      <c r="C514" s="29"/>
      <c r="D514" s="30"/>
      <c r="E514" s="115"/>
      <c r="F514" s="19"/>
      <c r="G514" s="19"/>
      <c r="H514" s="14"/>
      <c r="I514" s="15"/>
      <c r="J514" s="12"/>
      <c r="K514" s="12"/>
      <c r="L514" s="12"/>
      <c r="M514" s="11"/>
      <c r="N514" s="23"/>
      <c r="O514" s="11"/>
      <c r="P514" s="23"/>
      <c r="Q514" s="80"/>
      <c r="S514" s="24"/>
    </row>
    <row r="515" spans="2:19" x14ac:dyDescent="0.2">
      <c r="B515" s="109"/>
      <c r="C515" s="29"/>
      <c r="D515" s="30"/>
      <c r="E515" s="115"/>
      <c r="F515" s="19"/>
      <c r="G515" s="19"/>
      <c r="H515" s="14"/>
      <c r="I515" s="15"/>
      <c r="J515" s="12"/>
      <c r="K515" s="12"/>
      <c r="L515" s="12"/>
      <c r="M515" s="11"/>
      <c r="N515" s="23"/>
      <c r="O515" s="11"/>
      <c r="P515" s="23"/>
      <c r="Q515" s="80"/>
      <c r="S515" s="24"/>
    </row>
    <row r="516" spans="2:19" x14ac:dyDescent="0.2">
      <c r="B516" s="109"/>
      <c r="C516" s="29"/>
      <c r="D516" s="30"/>
      <c r="E516" s="115"/>
      <c r="F516" s="19"/>
      <c r="G516" s="19"/>
      <c r="H516" s="14"/>
      <c r="I516" s="15"/>
      <c r="J516" s="12"/>
      <c r="K516" s="12"/>
      <c r="L516" s="12"/>
      <c r="M516" s="11"/>
      <c r="N516" s="23"/>
      <c r="O516" s="11"/>
      <c r="P516" s="23"/>
      <c r="Q516" s="80"/>
      <c r="S516" s="24"/>
    </row>
    <row r="517" spans="2:19" x14ac:dyDescent="0.2">
      <c r="B517" s="109"/>
      <c r="C517" s="29"/>
      <c r="D517" s="30"/>
      <c r="E517" s="115"/>
      <c r="F517" s="19"/>
      <c r="G517" s="19"/>
      <c r="H517" s="14"/>
      <c r="I517" s="15"/>
      <c r="J517" s="12"/>
      <c r="K517" s="12"/>
      <c r="L517" s="12"/>
      <c r="M517" s="11"/>
      <c r="N517" s="23"/>
      <c r="O517" s="11"/>
      <c r="P517" s="23"/>
      <c r="Q517" s="80"/>
      <c r="S517" s="24"/>
    </row>
    <row r="518" spans="2:19" x14ac:dyDescent="0.2">
      <c r="B518" s="109"/>
      <c r="C518" s="29"/>
      <c r="D518" s="30"/>
      <c r="E518" s="115"/>
      <c r="F518" s="19"/>
      <c r="G518" s="19"/>
      <c r="H518" s="14"/>
      <c r="I518" s="15"/>
      <c r="J518" s="12"/>
      <c r="K518" s="12"/>
      <c r="L518" s="12"/>
      <c r="M518" s="11"/>
      <c r="N518" s="23"/>
      <c r="O518" s="11"/>
      <c r="P518" s="23"/>
      <c r="Q518" s="80"/>
      <c r="S518" s="24"/>
    </row>
    <row r="519" spans="2:19" x14ac:dyDescent="0.2">
      <c r="B519" s="109"/>
      <c r="C519" s="29"/>
      <c r="D519" s="30"/>
      <c r="E519" s="115"/>
      <c r="F519" s="19"/>
      <c r="G519" s="19"/>
      <c r="H519" s="14"/>
      <c r="I519" s="15"/>
      <c r="J519" s="12"/>
      <c r="K519" s="12"/>
      <c r="L519" s="12"/>
      <c r="M519" s="11"/>
      <c r="N519" s="23"/>
      <c r="O519" s="11"/>
      <c r="P519" s="23"/>
      <c r="Q519" s="80"/>
      <c r="S519" s="24"/>
    </row>
    <row r="520" spans="2:19" x14ac:dyDescent="0.2">
      <c r="B520" s="109"/>
      <c r="C520" s="29"/>
      <c r="D520" s="30"/>
      <c r="E520" s="115"/>
      <c r="F520" s="19"/>
      <c r="G520" s="19"/>
      <c r="H520" s="14"/>
      <c r="I520" s="15"/>
      <c r="J520" s="12"/>
      <c r="K520" s="12"/>
      <c r="L520" s="12"/>
      <c r="M520" s="11"/>
      <c r="N520" s="23"/>
      <c r="O520" s="11"/>
      <c r="P520" s="23"/>
      <c r="Q520" s="80"/>
      <c r="S520" s="24"/>
    </row>
    <row r="521" spans="2:19" x14ac:dyDescent="0.2">
      <c r="B521" s="109"/>
      <c r="C521" s="29"/>
      <c r="D521" s="30"/>
      <c r="E521" s="115"/>
      <c r="F521" s="19"/>
      <c r="G521" s="19"/>
      <c r="H521" s="14"/>
      <c r="I521" s="15"/>
      <c r="J521" s="12"/>
      <c r="K521" s="12"/>
      <c r="L521" s="12"/>
      <c r="M521" s="11"/>
      <c r="N521" s="23"/>
      <c r="O521" s="11"/>
      <c r="P521" s="23"/>
      <c r="Q521" s="80"/>
      <c r="S521" s="24"/>
    </row>
    <row r="522" spans="2:19" x14ac:dyDescent="0.2">
      <c r="B522" s="109"/>
      <c r="C522" s="29"/>
      <c r="D522" s="30"/>
      <c r="E522" s="115"/>
      <c r="F522" s="19"/>
      <c r="G522" s="19"/>
      <c r="H522" s="14"/>
      <c r="I522" s="15"/>
      <c r="J522" s="12"/>
      <c r="K522" s="12"/>
      <c r="L522" s="12"/>
      <c r="M522" s="11"/>
      <c r="N522" s="23"/>
      <c r="O522" s="11"/>
      <c r="P522" s="23"/>
      <c r="Q522" s="80"/>
      <c r="S522" s="24"/>
    </row>
    <row r="523" spans="2:19" x14ac:dyDescent="0.2">
      <c r="B523" s="109"/>
      <c r="C523" s="29"/>
      <c r="D523" s="30"/>
      <c r="E523" s="115"/>
      <c r="F523" s="19"/>
      <c r="G523" s="19"/>
      <c r="H523" s="14"/>
      <c r="I523" s="15"/>
      <c r="J523" s="12"/>
      <c r="K523" s="12"/>
      <c r="L523" s="12"/>
      <c r="M523" s="11"/>
      <c r="N523" s="23"/>
      <c r="O523" s="11"/>
      <c r="P523" s="23"/>
      <c r="Q523" s="80"/>
      <c r="S523" s="24"/>
    </row>
    <row r="524" spans="2:19" x14ac:dyDescent="0.2">
      <c r="B524" s="109"/>
      <c r="C524" s="29"/>
      <c r="D524" s="30"/>
      <c r="E524" s="115"/>
      <c r="F524" s="19"/>
      <c r="G524" s="19"/>
      <c r="H524" s="14"/>
      <c r="I524" s="15"/>
      <c r="J524" s="12"/>
      <c r="K524" s="12"/>
      <c r="L524" s="12"/>
      <c r="M524" s="11"/>
      <c r="N524" s="23"/>
      <c r="O524" s="11"/>
      <c r="P524" s="23"/>
      <c r="Q524" s="80"/>
      <c r="S524" s="24"/>
    </row>
    <row r="525" spans="2:19" x14ac:dyDescent="0.2">
      <c r="B525" s="109"/>
      <c r="C525" s="29"/>
      <c r="D525" s="30"/>
      <c r="E525" s="115"/>
      <c r="F525" s="19"/>
      <c r="G525" s="19"/>
      <c r="H525" s="14"/>
      <c r="I525" s="15"/>
      <c r="J525" s="12"/>
      <c r="K525" s="12"/>
      <c r="L525" s="12"/>
      <c r="M525" s="11"/>
      <c r="N525" s="23"/>
      <c r="O525" s="11"/>
      <c r="P525" s="23"/>
      <c r="Q525" s="80"/>
      <c r="S525" s="24"/>
    </row>
    <row r="526" spans="2:19" x14ac:dyDescent="0.2">
      <c r="B526" s="109"/>
      <c r="C526" s="29"/>
      <c r="D526" s="30"/>
      <c r="E526" s="115"/>
      <c r="F526" s="19"/>
      <c r="G526" s="19"/>
      <c r="H526" s="14"/>
      <c r="I526" s="15"/>
      <c r="J526" s="12"/>
      <c r="K526" s="12"/>
      <c r="L526" s="12"/>
      <c r="M526" s="11"/>
      <c r="N526" s="23"/>
      <c r="O526" s="11"/>
      <c r="P526" s="23"/>
      <c r="Q526" s="80"/>
      <c r="S526" s="24"/>
    </row>
    <row r="527" spans="2:19" x14ac:dyDescent="0.2">
      <c r="B527" s="109"/>
      <c r="C527" s="29"/>
      <c r="D527" s="30"/>
      <c r="E527" s="115"/>
      <c r="F527" s="19"/>
      <c r="G527" s="19"/>
      <c r="H527" s="14"/>
      <c r="I527" s="15"/>
      <c r="J527" s="12"/>
      <c r="K527" s="12"/>
      <c r="L527" s="12"/>
      <c r="M527" s="11"/>
      <c r="N527" s="23"/>
      <c r="O527" s="11"/>
      <c r="P527" s="23"/>
      <c r="Q527" s="80"/>
      <c r="S527" s="24"/>
    </row>
    <row r="528" spans="2:19" x14ac:dyDescent="0.2">
      <c r="B528" s="109"/>
      <c r="C528" s="29"/>
      <c r="D528" s="30"/>
      <c r="E528" s="115"/>
      <c r="F528" s="19"/>
      <c r="G528" s="19"/>
      <c r="H528" s="14"/>
      <c r="I528" s="15"/>
      <c r="J528" s="12"/>
      <c r="K528" s="12"/>
      <c r="L528" s="12"/>
      <c r="M528" s="11"/>
      <c r="N528" s="23"/>
      <c r="O528" s="11"/>
      <c r="P528" s="23"/>
      <c r="Q528" s="80"/>
      <c r="S528" s="24"/>
    </row>
    <row r="529" spans="2:19" x14ac:dyDescent="0.2">
      <c r="B529" s="109"/>
      <c r="C529" s="29"/>
      <c r="D529" s="30"/>
      <c r="E529" s="115"/>
      <c r="F529" s="19"/>
      <c r="G529" s="19"/>
      <c r="H529" s="14"/>
      <c r="I529" s="15"/>
      <c r="J529" s="12"/>
      <c r="K529" s="12"/>
      <c r="L529" s="12"/>
      <c r="M529" s="11"/>
      <c r="N529" s="23"/>
      <c r="O529" s="11"/>
      <c r="P529" s="23"/>
      <c r="Q529" s="80"/>
      <c r="S529" s="24"/>
    </row>
    <row r="530" spans="2:19" x14ac:dyDescent="0.2">
      <c r="B530" s="109"/>
      <c r="C530" s="29"/>
      <c r="D530" s="30"/>
      <c r="E530" s="115"/>
      <c r="F530" s="19"/>
      <c r="G530" s="19"/>
      <c r="H530" s="14"/>
      <c r="I530" s="15"/>
      <c r="J530" s="12"/>
      <c r="K530" s="12"/>
      <c r="L530" s="12"/>
      <c r="M530" s="11"/>
      <c r="N530" s="23"/>
      <c r="O530" s="11"/>
      <c r="P530" s="23"/>
      <c r="Q530" s="80"/>
      <c r="S530" s="24"/>
    </row>
    <row r="531" spans="2:19" x14ac:dyDescent="0.2">
      <c r="B531" s="109"/>
      <c r="C531" s="29"/>
      <c r="D531" s="30"/>
      <c r="E531" s="115"/>
      <c r="F531" s="19"/>
      <c r="G531" s="19"/>
      <c r="H531" s="14"/>
      <c r="I531" s="15"/>
      <c r="J531" s="12"/>
      <c r="K531" s="12"/>
      <c r="L531" s="12"/>
      <c r="M531" s="11"/>
      <c r="N531" s="23"/>
      <c r="O531" s="11"/>
      <c r="P531" s="23"/>
      <c r="Q531" s="80"/>
      <c r="S531" s="24"/>
    </row>
    <row r="532" spans="2:19" x14ac:dyDescent="0.2">
      <c r="B532" s="109"/>
      <c r="C532" s="29"/>
      <c r="D532" s="30"/>
      <c r="E532" s="115"/>
      <c r="F532" s="19"/>
      <c r="G532" s="19"/>
      <c r="H532" s="14"/>
      <c r="I532" s="15"/>
      <c r="J532" s="12"/>
      <c r="K532" s="12"/>
      <c r="L532" s="12"/>
      <c r="M532" s="11"/>
      <c r="N532" s="23"/>
      <c r="O532" s="11"/>
      <c r="P532" s="23"/>
      <c r="Q532" s="80"/>
      <c r="S532" s="24"/>
    </row>
    <row r="533" spans="2:19" x14ac:dyDescent="0.2">
      <c r="B533" s="109"/>
      <c r="C533" s="29"/>
      <c r="D533" s="30"/>
      <c r="E533" s="115"/>
      <c r="F533" s="19"/>
      <c r="G533" s="19"/>
      <c r="H533" s="14"/>
      <c r="I533" s="15"/>
      <c r="J533" s="12"/>
      <c r="K533" s="12"/>
      <c r="L533" s="12"/>
      <c r="M533" s="11"/>
      <c r="N533" s="23"/>
      <c r="O533" s="11"/>
      <c r="P533" s="23"/>
      <c r="Q533" s="80"/>
      <c r="S533" s="24"/>
    </row>
    <row r="534" spans="2:19" x14ac:dyDescent="0.2">
      <c r="B534" s="109"/>
      <c r="C534" s="29"/>
      <c r="D534" s="30"/>
      <c r="E534" s="115"/>
      <c r="F534" s="19"/>
      <c r="G534" s="19"/>
      <c r="H534" s="14"/>
      <c r="I534" s="15"/>
      <c r="J534" s="12"/>
      <c r="K534" s="12"/>
      <c r="L534" s="12"/>
      <c r="M534" s="11"/>
      <c r="N534" s="23"/>
      <c r="O534" s="11"/>
      <c r="P534" s="23"/>
      <c r="Q534" s="80"/>
      <c r="S534" s="24"/>
    </row>
    <row r="535" spans="2:19" x14ac:dyDescent="0.2">
      <c r="B535" s="109"/>
      <c r="C535" s="29"/>
      <c r="D535" s="30"/>
      <c r="E535" s="115"/>
      <c r="F535" s="19"/>
      <c r="G535" s="19"/>
      <c r="H535" s="14"/>
      <c r="I535" s="15"/>
      <c r="J535" s="12"/>
      <c r="K535" s="12"/>
      <c r="L535" s="12"/>
      <c r="M535" s="11"/>
      <c r="N535" s="23"/>
      <c r="O535" s="11"/>
      <c r="P535" s="23"/>
      <c r="Q535" s="80"/>
      <c r="S535" s="24"/>
    </row>
    <row r="536" spans="2:19" x14ac:dyDescent="0.2">
      <c r="B536" s="109"/>
      <c r="C536" s="29"/>
      <c r="D536" s="30"/>
      <c r="E536" s="115"/>
      <c r="F536" s="19"/>
      <c r="G536" s="19"/>
      <c r="H536" s="14"/>
      <c r="I536" s="15"/>
      <c r="J536" s="12"/>
      <c r="K536" s="12"/>
      <c r="L536" s="12"/>
      <c r="M536" s="11"/>
      <c r="N536" s="23"/>
      <c r="O536" s="11"/>
      <c r="P536" s="23"/>
      <c r="Q536" s="80"/>
      <c r="S536" s="24"/>
    </row>
    <row r="537" spans="2:19" x14ac:dyDescent="0.2">
      <c r="B537" s="109"/>
      <c r="C537" s="29"/>
      <c r="D537" s="30"/>
      <c r="E537" s="115"/>
      <c r="F537" s="19"/>
      <c r="G537" s="19"/>
      <c r="H537" s="14"/>
      <c r="I537" s="15"/>
      <c r="J537" s="12"/>
      <c r="K537" s="12"/>
      <c r="L537" s="12"/>
      <c r="M537" s="11"/>
      <c r="N537" s="23"/>
      <c r="O537" s="11"/>
      <c r="P537" s="23"/>
      <c r="Q537" s="80"/>
      <c r="S537" s="24"/>
    </row>
    <row r="538" spans="2:19" x14ac:dyDescent="0.2">
      <c r="B538" s="109"/>
      <c r="C538" s="29"/>
      <c r="D538" s="30"/>
      <c r="E538" s="115"/>
      <c r="F538" s="19"/>
      <c r="G538" s="19"/>
      <c r="H538" s="14"/>
      <c r="I538" s="15"/>
      <c r="J538" s="12"/>
      <c r="K538" s="12"/>
      <c r="L538" s="12"/>
      <c r="M538" s="11"/>
      <c r="N538" s="23"/>
      <c r="O538" s="11"/>
      <c r="P538" s="23"/>
      <c r="Q538" s="80"/>
      <c r="S538" s="24"/>
    </row>
    <row r="539" spans="2:19" x14ac:dyDescent="0.2">
      <c r="B539" s="109"/>
      <c r="C539" s="29"/>
      <c r="D539" s="30"/>
      <c r="E539" s="115"/>
      <c r="F539" s="19"/>
      <c r="G539" s="19"/>
      <c r="H539" s="14"/>
      <c r="I539" s="15"/>
      <c r="J539" s="12"/>
      <c r="K539" s="12"/>
      <c r="L539" s="12"/>
      <c r="M539" s="11"/>
      <c r="N539" s="23"/>
      <c r="O539" s="11"/>
      <c r="P539" s="23"/>
      <c r="Q539" s="80"/>
      <c r="S539" s="24"/>
    </row>
    <row r="540" spans="2:19" x14ac:dyDescent="0.2">
      <c r="B540" s="109"/>
      <c r="C540" s="29"/>
      <c r="D540" s="30"/>
      <c r="E540" s="115"/>
      <c r="F540" s="19"/>
      <c r="G540" s="19"/>
      <c r="H540" s="14"/>
      <c r="I540" s="15"/>
      <c r="J540" s="12"/>
      <c r="K540" s="12"/>
      <c r="L540" s="12"/>
      <c r="M540" s="11"/>
      <c r="N540" s="23"/>
      <c r="O540" s="11"/>
      <c r="P540" s="23"/>
      <c r="Q540" s="80"/>
      <c r="S540" s="24"/>
    </row>
    <row r="541" spans="2:19" x14ac:dyDescent="0.2">
      <c r="B541" s="109"/>
      <c r="C541" s="29"/>
      <c r="D541" s="30"/>
      <c r="E541" s="115"/>
      <c r="F541" s="19"/>
      <c r="G541" s="19"/>
      <c r="H541" s="14">
        <f t="shared" ref="H541:H543" si="103">F541*G541</f>
        <v>0</v>
      </c>
      <c r="I541" s="15"/>
      <c r="J541" s="12"/>
      <c r="K541" s="12"/>
      <c r="L541" s="12"/>
      <c r="M541" s="11"/>
      <c r="N541" s="23"/>
      <c r="O541" s="11"/>
      <c r="P541" s="23"/>
      <c r="Q541" s="80"/>
      <c r="S541" s="24"/>
    </row>
    <row r="542" spans="2:19" x14ac:dyDescent="0.2">
      <c r="B542" s="109"/>
      <c r="C542" s="29"/>
      <c r="D542" s="30"/>
      <c r="E542" s="115"/>
      <c r="F542" s="19"/>
      <c r="G542" s="19"/>
      <c r="H542" s="14">
        <f t="shared" si="103"/>
        <v>0</v>
      </c>
      <c r="I542" s="15"/>
      <c r="J542" s="12"/>
      <c r="K542" s="12"/>
      <c r="L542" s="12"/>
      <c r="M542" s="11"/>
      <c r="N542" s="23"/>
      <c r="O542" s="11"/>
      <c r="P542" s="23"/>
      <c r="Q542" s="80"/>
      <c r="S542" s="24"/>
    </row>
    <row r="543" spans="2:19" x14ac:dyDescent="0.2">
      <c r="B543" s="109"/>
      <c r="C543" s="29"/>
      <c r="D543" s="30"/>
      <c r="E543" s="115"/>
      <c r="F543" s="19"/>
      <c r="G543" s="19"/>
      <c r="H543" s="14">
        <f t="shared" si="103"/>
        <v>0</v>
      </c>
      <c r="I543" s="15"/>
      <c r="J543" s="12"/>
      <c r="K543" s="12"/>
      <c r="L543" s="12"/>
      <c r="M543" s="11"/>
      <c r="N543" s="23"/>
      <c r="O543" s="11"/>
      <c r="P543" s="23"/>
      <c r="Q543" s="80"/>
      <c r="S543" s="24"/>
    </row>
    <row r="544" spans="2:19" x14ac:dyDescent="0.2">
      <c r="B544" s="109"/>
      <c r="C544" s="29"/>
      <c r="D544" s="30"/>
      <c r="E544" s="115"/>
      <c r="F544" s="19"/>
      <c r="G544" s="19"/>
      <c r="H544" s="14"/>
      <c r="I544" s="15"/>
      <c r="J544" s="12"/>
      <c r="K544" s="12"/>
      <c r="L544" s="12"/>
      <c r="M544" s="11"/>
      <c r="N544" s="23"/>
      <c r="O544" s="11"/>
      <c r="P544" s="23"/>
      <c r="Q544" s="80"/>
      <c r="S544" s="24"/>
    </row>
    <row r="545" spans="2:19" x14ac:dyDescent="0.2">
      <c r="B545" s="109"/>
      <c r="C545" s="29"/>
      <c r="D545" s="30"/>
      <c r="E545" s="115"/>
      <c r="F545" s="19"/>
      <c r="G545" s="19"/>
      <c r="H545" s="14"/>
      <c r="I545" s="15"/>
      <c r="J545" s="12"/>
      <c r="K545" s="12"/>
      <c r="L545" s="12"/>
      <c r="M545" s="11"/>
      <c r="N545" s="23"/>
      <c r="O545" s="11"/>
      <c r="P545" s="23"/>
      <c r="Q545" s="80"/>
      <c r="S545" s="24"/>
    </row>
    <row r="546" spans="2:19" x14ac:dyDescent="0.2">
      <c r="B546" s="109"/>
      <c r="C546" s="29"/>
      <c r="D546" s="30"/>
      <c r="E546" s="115"/>
      <c r="F546" s="19"/>
      <c r="G546" s="19"/>
      <c r="H546" s="14"/>
      <c r="I546" s="15"/>
      <c r="J546" s="12"/>
      <c r="K546" s="12"/>
      <c r="L546" s="12"/>
      <c r="M546" s="11"/>
      <c r="N546" s="23"/>
      <c r="O546" s="11"/>
      <c r="P546" s="23"/>
      <c r="Q546" s="80"/>
      <c r="S546" s="24"/>
    </row>
    <row r="547" spans="2:19" x14ac:dyDescent="0.2">
      <c r="B547" s="109"/>
      <c r="C547" s="29"/>
      <c r="D547" s="30"/>
      <c r="E547" s="115"/>
      <c r="F547" s="19"/>
      <c r="G547" s="19"/>
      <c r="H547" s="14"/>
      <c r="I547" s="15"/>
      <c r="J547" s="12"/>
      <c r="K547" s="12"/>
      <c r="L547" s="12"/>
      <c r="M547" s="11"/>
      <c r="N547" s="23"/>
      <c r="O547" s="11"/>
      <c r="P547" s="23"/>
      <c r="Q547" s="80"/>
      <c r="S547" s="24"/>
    </row>
    <row r="548" spans="2:19" x14ac:dyDescent="0.2">
      <c r="B548" s="109"/>
      <c r="C548" s="29"/>
      <c r="D548" s="30"/>
      <c r="E548" s="115"/>
      <c r="F548" s="19"/>
      <c r="G548" s="19"/>
      <c r="H548" s="14"/>
      <c r="I548" s="15"/>
      <c r="J548" s="12"/>
      <c r="K548" s="12"/>
      <c r="L548" s="12"/>
      <c r="M548" s="11"/>
      <c r="N548" s="23"/>
      <c r="O548" s="11"/>
      <c r="P548" s="23"/>
      <c r="Q548" s="80"/>
      <c r="S548" s="24"/>
    </row>
    <row r="549" spans="2:19" x14ac:dyDescent="0.2">
      <c r="B549" s="109"/>
      <c r="C549" s="29"/>
      <c r="D549" s="30"/>
      <c r="E549" s="115"/>
      <c r="F549" s="19"/>
      <c r="G549" s="19"/>
      <c r="H549" s="14"/>
      <c r="I549" s="15"/>
      <c r="J549" s="12"/>
      <c r="K549" s="12"/>
      <c r="L549" s="12"/>
      <c r="M549" s="11"/>
      <c r="N549" s="23"/>
      <c r="O549" s="11"/>
      <c r="P549" s="23"/>
      <c r="Q549" s="80"/>
      <c r="S549" s="24"/>
    </row>
    <row r="550" spans="2:19" x14ac:dyDescent="0.2">
      <c r="B550" s="109"/>
      <c r="C550" s="29"/>
      <c r="D550" s="30"/>
      <c r="E550" s="115"/>
      <c r="F550" s="19"/>
      <c r="G550" s="19"/>
      <c r="H550" s="14"/>
      <c r="I550" s="15"/>
      <c r="J550" s="12"/>
      <c r="K550" s="12"/>
      <c r="L550" s="12"/>
      <c r="M550" s="11"/>
      <c r="N550" s="23"/>
      <c r="O550" s="11"/>
      <c r="P550" s="23"/>
      <c r="Q550" s="80"/>
      <c r="S550" s="24"/>
    </row>
    <row r="551" spans="2:19" x14ac:dyDescent="0.2">
      <c r="B551" s="109"/>
      <c r="C551" s="29"/>
      <c r="D551" s="30"/>
      <c r="E551" s="115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0"/>
      <c r="S551" s="24"/>
    </row>
    <row r="552" spans="2:19" x14ac:dyDescent="0.2">
      <c r="B552" s="109"/>
      <c r="C552" s="29"/>
      <c r="D552" s="30"/>
      <c r="E552" s="115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0"/>
      <c r="S552" s="24"/>
    </row>
    <row r="553" spans="2:19" x14ac:dyDescent="0.2">
      <c r="B553" s="109"/>
      <c r="C553" s="29"/>
      <c r="D553" s="30"/>
      <c r="E553" s="115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0"/>
      <c r="S553" s="24"/>
    </row>
    <row r="554" spans="2:19" x14ac:dyDescent="0.2">
      <c r="B554" s="109"/>
      <c r="C554" s="29"/>
      <c r="D554" s="30"/>
      <c r="E554" s="115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0"/>
      <c r="S554" s="24"/>
    </row>
    <row r="555" spans="2:19" x14ac:dyDescent="0.2">
      <c r="B555" s="109"/>
      <c r="C555" s="29"/>
      <c r="D555" s="30"/>
      <c r="E555" s="115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0"/>
      <c r="S555" s="24"/>
    </row>
    <row r="556" spans="2:19" x14ac:dyDescent="0.2">
      <c r="B556" s="109"/>
      <c r="C556" s="29"/>
      <c r="D556" s="30"/>
      <c r="E556" s="115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0"/>
      <c r="S556" s="24"/>
    </row>
    <row r="557" spans="2:19" x14ac:dyDescent="0.2">
      <c r="B557" s="109"/>
      <c r="C557" s="29"/>
      <c r="D557" s="30"/>
      <c r="E557" s="115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0"/>
      <c r="S557" s="24"/>
    </row>
    <row r="558" spans="2:19" x14ac:dyDescent="0.2">
      <c r="B558" s="109"/>
      <c r="C558" s="29"/>
      <c r="D558" s="30"/>
      <c r="E558" s="115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0"/>
      <c r="S558" s="24"/>
    </row>
    <row r="559" spans="2:19" x14ac:dyDescent="0.2">
      <c r="B559" s="109"/>
      <c r="C559" s="29"/>
      <c r="D559" s="30"/>
      <c r="E559" s="115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0"/>
      <c r="S559" s="24"/>
    </row>
    <row r="560" spans="2:19" x14ac:dyDescent="0.2">
      <c r="B560" s="109"/>
      <c r="C560" s="29"/>
      <c r="D560" s="30"/>
      <c r="E560" s="115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0"/>
      <c r="S560" s="24"/>
    </row>
    <row r="561" spans="1:19" x14ac:dyDescent="0.2">
      <c r="B561" s="109"/>
      <c r="C561" s="29"/>
      <c r="D561" s="30"/>
      <c r="E561" s="115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0"/>
      <c r="S561" s="24"/>
    </row>
    <row r="562" spans="1:19" x14ac:dyDescent="0.2">
      <c r="B562" s="109"/>
      <c r="C562" s="29"/>
      <c r="D562" s="30"/>
      <c r="E562" s="115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0"/>
      <c r="S562" s="24"/>
    </row>
    <row r="563" spans="1:19" x14ac:dyDescent="0.2">
      <c r="B563" s="109"/>
      <c r="C563" s="29"/>
      <c r="D563" s="30"/>
      <c r="E563" s="115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0"/>
      <c r="S563" s="24"/>
    </row>
    <row r="564" spans="1:19" x14ac:dyDescent="0.2">
      <c r="B564" s="109"/>
      <c r="C564" s="29"/>
      <c r="D564" s="30"/>
      <c r="E564" s="115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0"/>
      <c r="S564" s="24"/>
    </row>
    <row r="565" spans="1:19" x14ac:dyDescent="0.2">
      <c r="B565" s="109"/>
      <c r="C565" s="29"/>
      <c r="D565" s="30"/>
      <c r="E565" s="115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0"/>
      <c r="S565" s="24"/>
    </row>
    <row r="566" spans="1:19" x14ac:dyDescent="0.2">
      <c r="B566" s="109"/>
      <c r="C566" s="29"/>
      <c r="D566" s="30"/>
      <c r="E566" s="115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0"/>
      <c r="S566" s="24"/>
    </row>
    <row r="567" spans="1:19" x14ac:dyDescent="0.2">
      <c r="B567" s="109"/>
      <c r="C567" s="29"/>
      <c r="D567" s="30"/>
      <c r="E567" s="115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0"/>
      <c r="S567" s="24"/>
    </row>
    <row r="568" spans="1:19" x14ac:dyDescent="0.2">
      <c r="B568" s="109"/>
      <c r="C568" s="29"/>
      <c r="D568" s="30"/>
      <c r="E568" s="115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0"/>
      <c r="S568" s="24"/>
    </row>
    <row r="569" spans="1:19" ht="13.5" customHeight="1" x14ac:dyDescent="0.2">
      <c r="B569" s="109"/>
      <c r="C569" s="29"/>
      <c r="D569" s="30"/>
      <c r="E569" s="115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0"/>
      <c r="S569" s="24"/>
    </row>
    <row r="570" spans="1:19" x14ac:dyDescent="0.2">
      <c r="A570" s="7"/>
      <c r="B570" s="109"/>
      <c r="C570" s="29"/>
      <c r="D570" s="30"/>
      <c r="E570" s="115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0"/>
      <c r="S570" s="24"/>
    </row>
    <row r="571" spans="1:19" x14ac:dyDescent="0.2">
      <c r="B571" s="109"/>
      <c r="C571" s="29"/>
      <c r="D571" s="30"/>
      <c r="E571" s="115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0"/>
    </row>
    <row r="572" spans="1:19" x14ac:dyDescent="0.2">
      <c r="B572" s="109"/>
      <c r="C572" s="29"/>
      <c r="D572" s="30"/>
      <c r="E572" s="115"/>
      <c r="F572" s="19"/>
      <c r="G572" s="19"/>
      <c r="H572" s="14"/>
      <c r="I572" s="15"/>
      <c r="J572" s="12"/>
      <c r="K572" s="12"/>
      <c r="L572" s="12"/>
      <c r="M572" s="11"/>
      <c r="N572" s="23"/>
      <c r="O572" s="11"/>
      <c r="P572" s="23"/>
      <c r="Q572" s="80"/>
    </row>
    <row r="573" spans="1:19" x14ac:dyDescent="0.2">
      <c r="B573" s="109"/>
      <c r="C573" s="29"/>
      <c r="D573" s="30">
        <v>0</v>
      </c>
      <c r="E573" s="115"/>
      <c r="F573" s="19">
        <f>SUM(F3:F572)</f>
        <v>2870</v>
      </c>
      <c r="G573" s="19"/>
      <c r="H573" s="14">
        <f>SUM(H3:H572)</f>
        <v>279506.3699999997</v>
      </c>
      <c r="I573" s="15"/>
      <c r="J573" s="12"/>
      <c r="K573" s="12"/>
      <c r="L573" s="12">
        <f>SUM(L3:L572)</f>
        <v>2850</v>
      </c>
      <c r="M573" s="11">
        <f>SUM(M3:M572)</f>
        <v>280664.46999999991</v>
      </c>
      <c r="N573" s="23">
        <f>O573/M573</f>
        <v>-2.5691174946369331E-3</v>
      </c>
      <c r="O573" s="11">
        <f>SUM(O3:O572)</f>
        <v>-721.06000000000245</v>
      </c>
      <c r="P573" s="23"/>
      <c r="Q573" s="80"/>
    </row>
    <row r="574" spans="1:19" x14ac:dyDescent="0.2">
      <c r="C574" s="25"/>
      <c r="Q574" s="80"/>
    </row>
    <row r="575" spans="1:19" x14ac:dyDescent="0.2">
      <c r="C575" s="25"/>
      <c r="Q575" s="80"/>
    </row>
    <row r="576" spans="1:19" x14ac:dyDescent="0.2">
      <c r="C576" s="25"/>
      <c r="Q576" s="80"/>
    </row>
    <row r="577" spans="3:17" x14ac:dyDescent="0.2">
      <c r="C577" s="25"/>
      <c r="Q577" s="80"/>
    </row>
    <row r="578" spans="3:17" x14ac:dyDescent="0.2">
      <c r="C578" s="25"/>
      <c r="Q578" s="80"/>
    </row>
    <row r="579" spans="3:17" x14ac:dyDescent="0.2">
      <c r="C579" s="25"/>
      <c r="Q579" s="80"/>
    </row>
    <row r="580" spans="3:17" x14ac:dyDescent="0.2">
      <c r="C580" s="25"/>
      <c r="Q580" s="80"/>
    </row>
    <row r="581" spans="3:17" x14ac:dyDescent="0.2">
      <c r="C581" s="25"/>
    </row>
    <row r="582" spans="3:17" x14ac:dyDescent="0.2">
      <c r="C582" s="25"/>
    </row>
    <row r="583" spans="3:17" x14ac:dyDescent="0.2">
      <c r="C583" s="25"/>
    </row>
    <row r="584" spans="3:17" x14ac:dyDescent="0.2">
      <c r="C584" s="25"/>
    </row>
    <row r="585" spans="3:17" x14ac:dyDescent="0.2">
      <c r="C585" s="25"/>
    </row>
    <row r="586" spans="3:17" x14ac:dyDescent="0.2">
      <c r="C586" s="25"/>
    </row>
    <row r="587" spans="3:17" x14ac:dyDescent="0.2">
      <c r="C587" s="25"/>
    </row>
    <row r="589" spans="3:17" ht="18.75" x14ac:dyDescent="0.35">
      <c r="D589" s="26"/>
    </row>
    <row r="591" spans="3:17" x14ac:dyDescent="0.2">
      <c r="M591" s="107"/>
    </row>
  </sheetData>
  <autoFilter ref="A2:W584" xr:uid="{DEFBF750-5EAA-4883-8286-1EAD4F5E7DB3}">
    <sortState xmlns:xlrd2="http://schemas.microsoft.com/office/spreadsheetml/2017/richdata2" ref="A4:W584">
      <sortCondition ref="B2:B584"/>
    </sortState>
  </autoFilter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3:O43 N43:N159 O44:O159 N160:O573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573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1" workbookViewId="0">
      <selection activeCell="M34" sqref="M34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23">
        <v>44805</v>
      </c>
      <c r="C2" s="224"/>
      <c r="D2" s="224"/>
      <c r="E2" s="224"/>
      <c r="F2" s="224"/>
      <c r="G2" s="224"/>
      <c r="H2" s="224"/>
      <c r="I2" s="225"/>
      <c r="M2" s="183" t="s">
        <v>260</v>
      </c>
    </row>
    <row r="3" spans="2:13" ht="18.75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  <c r="M3" s="183" t="s">
        <v>261</v>
      </c>
    </row>
    <row r="4" spans="2:13" ht="18.75" x14ac:dyDescent="0.2">
      <c r="B4" s="110">
        <f>0.985</f>
        <v>0.98499999999999999</v>
      </c>
      <c r="C4" s="110">
        <v>109.89</v>
      </c>
      <c r="D4" s="110">
        <v>10</v>
      </c>
      <c r="E4" s="110">
        <f>C4</f>
        <v>109.89</v>
      </c>
      <c r="F4" s="110">
        <f>D4*C4</f>
        <v>1098.9000000000001</v>
      </c>
      <c r="G4" s="110">
        <f>F4</f>
        <v>1098.9000000000001</v>
      </c>
      <c r="H4" s="110">
        <f>SUM($D$4:D4)</f>
        <v>10</v>
      </c>
      <c r="I4" s="110">
        <f>E4*1.3</f>
        <v>142.857</v>
      </c>
      <c r="M4" s="183" t="s">
        <v>262</v>
      </c>
    </row>
    <row r="5" spans="2:13" ht="19.5" x14ac:dyDescent="0.2">
      <c r="B5" s="110">
        <f>$B$4</f>
        <v>0.98499999999999999</v>
      </c>
      <c r="C5" s="110">
        <f>B5*C4</f>
        <v>108.24164999999999</v>
      </c>
      <c r="D5" s="110">
        <v>10</v>
      </c>
      <c r="E5" s="110">
        <f>SUM($F$4:$F5)/SUM($D$4:D5)</f>
        <v>109.06582499999999</v>
      </c>
      <c r="F5" s="110">
        <f t="shared" ref="F5:F27" si="0">D5*C5</f>
        <v>1082.4164999999998</v>
      </c>
      <c r="G5" s="110">
        <f>SUM($F$4:F5)</f>
        <v>2181.3164999999999</v>
      </c>
      <c r="H5" s="110">
        <f>SUM($D$4:D5)</f>
        <v>20</v>
      </c>
      <c r="I5" s="110">
        <v>135</v>
      </c>
      <c r="M5" s="184" t="s">
        <v>263</v>
      </c>
    </row>
    <row r="6" spans="2:13" x14ac:dyDescent="0.2">
      <c r="B6" s="110">
        <f t="shared" ref="B6" si="1">$B$4</f>
        <v>0.98499999999999999</v>
      </c>
      <c r="C6" s="110">
        <f t="shared" ref="C6:C27" si="2">B6*C5</f>
        <v>106.61802524999999</v>
      </c>
      <c r="D6" s="110">
        <v>10</v>
      </c>
      <c r="E6" s="110">
        <f>SUM($F$4:$F6)/SUM($D$4:D6)</f>
        <v>108.24989174999999</v>
      </c>
      <c r="F6" s="110">
        <f t="shared" si="0"/>
        <v>1066.1802524999998</v>
      </c>
      <c r="G6" s="110">
        <f>SUM($F$4:F6)</f>
        <v>3247.4967524999997</v>
      </c>
      <c r="H6" s="110">
        <f>SUM($D$4:D6)</f>
        <v>30</v>
      </c>
      <c r="I6" s="110">
        <v>132</v>
      </c>
    </row>
    <row r="7" spans="2:13" x14ac:dyDescent="0.2">
      <c r="B7" s="110">
        <f>0.986</f>
        <v>0.98599999999999999</v>
      </c>
      <c r="C7" s="110">
        <f t="shared" si="2"/>
        <v>105.12537289649998</v>
      </c>
      <c r="D7" s="110">
        <v>10</v>
      </c>
      <c r="E7" s="110">
        <f>SUM($F$4:$F7)/SUM($D$4:D7)</f>
        <v>107.46876203662501</v>
      </c>
      <c r="F7" s="110">
        <f t="shared" si="0"/>
        <v>1051.2537289649999</v>
      </c>
      <c r="G7" s="110">
        <f>SUM($F$4:F7)</f>
        <v>4298.7504814650001</v>
      </c>
      <c r="H7" s="110">
        <f>SUM($D$4:D7)</f>
        <v>40</v>
      </c>
      <c r="I7" s="110">
        <v>130</v>
      </c>
    </row>
    <row r="8" spans="2:13" x14ac:dyDescent="0.2">
      <c r="B8" s="110">
        <f t="shared" ref="B8:B9" si="3">0.986</f>
        <v>0.98599999999999999</v>
      </c>
      <c r="C8" s="110">
        <f t="shared" si="2"/>
        <v>103.65361767594898</v>
      </c>
      <c r="D8" s="110">
        <v>10</v>
      </c>
      <c r="E8" s="110">
        <f>SUM($F$4:$F8)/SUM($D$4:D8)</f>
        <v>106.7057331644898</v>
      </c>
      <c r="F8" s="110">
        <f t="shared" si="0"/>
        <v>1036.5361767594898</v>
      </c>
      <c r="G8" s="110">
        <f>SUM($F$4:F8)</f>
        <v>5335.2866582244897</v>
      </c>
      <c r="H8" s="110">
        <f>SUM($D$4:D8)</f>
        <v>50</v>
      </c>
      <c r="I8" s="110">
        <v>127.65</v>
      </c>
    </row>
    <row r="9" spans="2:13" x14ac:dyDescent="0.2">
      <c r="B9" s="110">
        <f t="shared" si="3"/>
        <v>0.98599999999999999</v>
      </c>
      <c r="C9" s="110">
        <f t="shared" si="2"/>
        <v>102.20246702848569</v>
      </c>
      <c r="D9" s="110">
        <v>10</v>
      </c>
      <c r="E9" s="110">
        <f>SUM($F$4:$F9)/SUM($D$4:D9)</f>
        <v>105.95518880848911</v>
      </c>
      <c r="F9" s="110">
        <f t="shared" si="0"/>
        <v>1022.0246702848568</v>
      </c>
      <c r="G9" s="110">
        <f>SUM($F$4:F9)</f>
        <v>6357.3113285093468</v>
      </c>
      <c r="H9" s="110">
        <f>SUM($D$4:D9)</f>
        <v>60</v>
      </c>
      <c r="I9" s="110">
        <v>125.77</v>
      </c>
    </row>
    <row r="10" spans="2:13" ht="213.75" x14ac:dyDescent="0.2">
      <c r="B10" s="110">
        <f>0.987</f>
        <v>0.98699999999999999</v>
      </c>
      <c r="C10" s="110">
        <f t="shared" si="2"/>
        <v>100.87383495711536</v>
      </c>
      <c r="D10" s="110">
        <v>10</v>
      </c>
      <c r="E10" s="110">
        <f>SUM($F$4:$F10)/SUM($D$4:D10)</f>
        <v>105.22928111543573</v>
      </c>
      <c r="F10" s="110">
        <f t="shared" si="0"/>
        <v>1008.7383495711537</v>
      </c>
      <c r="G10" s="110">
        <f>SUM($F$4:F10)</f>
        <v>7366.0496780805006</v>
      </c>
      <c r="H10" s="110">
        <f>SUM($D$4:D10)</f>
        <v>70</v>
      </c>
      <c r="I10" s="110">
        <v>123.9</v>
      </c>
      <c r="M10" s="57" t="s">
        <v>300</v>
      </c>
    </row>
    <row r="11" spans="2:13" ht="71.25" x14ac:dyDescent="0.2">
      <c r="B11" s="110">
        <f t="shared" ref="B11:B12" si="4">0.987</f>
        <v>0.98699999999999999</v>
      </c>
      <c r="C11" s="110">
        <f t="shared" si="2"/>
        <v>99.562475102672863</v>
      </c>
      <c r="D11" s="110">
        <v>10</v>
      </c>
      <c r="E11" s="110">
        <f>SUM($F$4:$F11)/SUM($D$4:D11)</f>
        <v>104.52093036384038</v>
      </c>
      <c r="F11" s="110">
        <f t="shared" si="0"/>
        <v>995.62475102672863</v>
      </c>
      <c r="G11" s="110">
        <f>SUM($F$4:F11)</f>
        <v>8361.67442910723</v>
      </c>
      <c r="H11" s="110">
        <f>SUM($D$4:D11)</f>
        <v>80</v>
      </c>
      <c r="I11" s="110">
        <v>122.08</v>
      </c>
      <c r="M11" s="157" t="s">
        <v>292</v>
      </c>
    </row>
    <row r="12" spans="2:13" ht="114" x14ac:dyDescent="0.2">
      <c r="B12" s="110">
        <f t="shared" si="4"/>
        <v>0.98699999999999999</v>
      </c>
      <c r="C12" s="110">
        <f t="shared" si="2"/>
        <v>98.268162926338121</v>
      </c>
      <c r="D12" s="110">
        <v>10</v>
      </c>
      <c r="E12" s="110">
        <f>SUM($F$4:$F12)/SUM($D$4:D12)</f>
        <v>103.82617842634012</v>
      </c>
      <c r="F12" s="110">
        <f t="shared" si="0"/>
        <v>982.68162926338118</v>
      </c>
      <c r="G12" s="110">
        <f>SUM($F$4:F12)</f>
        <v>9344.3560583706112</v>
      </c>
      <c r="H12" s="110">
        <f>SUM($D$4:D12)</f>
        <v>90</v>
      </c>
      <c r="I12" s="110">
        <v>119.5</v>
      </c>
      <c r="M12" s="57" t="s">
        <v>293</v>
      </c>
    </row>
    <row r="13" spans="2:13" x14ac:dyDescent="0.2">
      <c r="B13" s="110">
        <f>0.99</f>
        <v>0.99</v>
      </c>
      <c r="C13" s="110">
        <f t="shared" si="2"/>
        <v>97.285481297074739</v>
      </c>
      <c r="D13" s="110">
        <v>10</v>
      </c>
      <c r="E13" s="110">
        <f>SUM($F$4:$F13)/SUM($D$4:D13)</f>
        <v>103.17210871341358</v>
      </c>
      <c r="F13" s="110">
        <f t="shared" si="0"/>
        <v>972.85481297074739</v>
      </c>
      <c r="G13" s="110">
        <f>SUM($F$4:F13)</f>
        <v>10317.210871341358</v>
      </c>
      <c r="H13" s="110">
        <f>SUM($D$4:D13)</f>
        <v>100</v>
      </c>
      <c r="I13" s="110">
        <v>117.7</v>
      </c>
    </row>
    <row r="14" spans="2:13" x14ac:dyDescent="0.2">
      <c r="B14" s="110">
        <f>0.99</f>
        <v>0.99</v>
      </c>
      <c r="C14" s="110">
        <f t="shared" si="2"/>
        <v>96.312626484103987</v>
      </c>
      <c r="D14" s="110">
        <v>10</v>
      </c>
      <c r="E14" s="110">
        <f>SUM($F$4:$F14)/SUM($D$4:D14)</f>
        <v>102.54851941983998</v>
      </c>
      <c r="F14" s="110">
        <f t="shared" si="0"/>
        <v>963.12626484103987</v>
      </c>
      <c r="G14" s="110">
        <f>SUM($F$4:F14)</f>
        <v>11280.337136182397</v>
      </c>
      <c r="H14" s="110">
        <f>SUM($D$4:D14)</f>
        <v>110</v>
      </c>
      <c r="I14" s="110">
        <v>116.01</v>
      </c>
    </row>
    <row r="15" spans="2:13" x14ac:dyDescent="0.2">
      <c r="B15" s="110">
        <f>$B$14</f>
        <v>0.99</v>
      </c>
      <c r="C15" s="110">
        <f t="shared" si="2"/>
        <v>95.34950021926295</v>
      </c>
      <c r="D15" s="110">
        <v>10</v>
      </c>
      <c r="E15" s="110">
        <f>SUM($F$4:$F15)/SUM($D$4:D15)</f>
        <v>101.94860115312522</v>
      </c>
      <c r="F15" s="110">
        <f t="shared" si="0"/>
        <v>953.4950021926295</v>
      </c>
      <c r="G15" s="110">
        <f>SUM($F$4:F15)</f>
        <v>12233.832138375026</v>
      </c>
      <c r="H15" s="110">
        <f>SUM($D$4:D15)</f>
        <v>120</v>
      </c>
      <c r="I15" s="110">
        <v>114.3</v>
      </c>
    </row>
    <row r="16" spans="2:13" x14ac:dyDescent="0.2">
      <c r="B16" s="110">
        <f t="shared" ref="B16:B19" si="5">$B$14</f>
        <v>0.99</v>
      </c>
      <c r="C16" s="110">
        <f t="shared" si="2"/>
        <v>94.396005217070325</v>
      </c>
      <c r="D16" s="110">
        <v>10</v>
      </c>
      <c r="E16" s="110">
        <f>SUM($F$4:$F16)/SUM($D$4:D16)</f>
        <v>101.36763223496715</v>
      </c>
      <c r="F16" s="110">
        <f t="shared" si="0"/>
        <v>943.96005217070319</v>
      </c>
      <c r="G16" s="110">
        <f>SUM($F$4:F16)</f>
        <v>13177.79219054573</v>
      </c>
      <c r="H16" s="110">
        <f>SUM($D$4:D16)</f>
        <v>130</v>
      </c>
      <c r="I16" s="110">
        <v>112.65</v>
      </c>
      <c r="M16" t="s">
        <v>295</v>
      </c>
    </row>
    <row r="17" spans="2:17" x14ac:dyDescent="0.2">
      <c r="B17" s="110">
        <f t="shared" si="5"/>
        <v>0.99</v>
      </c>
      <c r="C17" s="110">
        <f t="shared" si="2"/>
        <v>93.452045164899616</v>
      </c>
      <c r="D17" s="110">
        <v>10</v>
      </c>
      <c r="E17" s="110">
        <f>SUM($F$4:$F17)/SUM($D$4:D17)</f>
        <v>100.80223315853375</v>
      </c>
      <c r="F17" s="110">
        <f t="shared" si="0"/>
        <v>934.52045164899619</v>
      </c>
      <c r="G17" s="110">
        <f>SUM($F$4:F17)</f>
        <v>14112.312642194725</v>
      </c>
      <c r="H17" s="110">
        <f>SUM($D$4:D17)</f>
        <v>140</v>
      </c>
      <c r="I17" s="110">
        <v>110</v>
      </c>
      <c r="M17" s="30" t="s">
        <v>296</v>
      </c>
      <c r="N17" s="115"/>
    </row>
    <row r="18" spans="2:17" x14ac:dyDescent="0.2">
      <c r="B18" s="110">
        <f t="shared" si="5"/>
        <v>0.99</v>
      </c>
      <c r="C18" s="110">
        <f t="shared" si="2"/>
        <v>92.517524713250623</v>
      </c>
      <c r="D18" s="110">
        <v>10</v>
      </c>
      <c r="E18" s="110">
        <f>SUM($F$4:$F18)/SUM($D$4:D18)</f>
        <v>100.24991926218155</v>
      </c>
      <c r="F18" s="110">
        <f t="shared" si="0"/>
        <v>925.17524713250623</v>
      </c>
      <c r="G18" s="110">
        <f>SUM($F$4:F18)</f>
        <v>15037.487889327233</v>
      </c>
      <c r="H18" s="110">
        <f>SUM($D$4:D18)</f>
        <v>150</v>
      </c>
      <c r="I18" s="110"/>
      <c r="M18" s="30" t="s">
        <v>297</v>
      </c>
      <c r="N18" s="115"/>
    </row>
    <row r="19" spans="2:17" x14ac:dyDescent="0.2">
      <c r="B19" s="110">
        <f t="shared" si="5"/>
        <v>0.99</v>
      </c>
      <c r="C19" s="110">
        <f t="shared" si="2"/>
        <v>91.592349466118122</v>
      </c>
      <c r="D19" s="110">
        <v>10</v>
      </c>
      <c r="E19" s="110">
        <f>SUM($F$4:$F19)/SUM($D$4:D19)</f>
        <v>99.708821149927587</v>
      </c>
      <c r="F19" s="110">
        <f t="shared" si="0"/>
        <v>915.92349466118117</v>
      </c>
      <c r="G19" s="110">
        <f>SUM($F$4:F19)</f>
        <v>15953.411383988414</v>
      </c>
      <c r="H19" s="110">
        <f>SUM($D$4:D19)</f>
        <v>160</v>
      </c>
      <c r="I19" s="110"/>
      <c r="M19" s="30" t="s">
        <v>298</v>
      </c>
      <c r="N19" s="115"/>
    </row>
    <row r="20" spans="2:17" x14ac:dyDescent="0.2">
      <c r="B20" s="110">
        <f>0.991</f>
        <v>0.99099999999999999</v>
      </c>
      <c r="C20" s="110">
        <f t="shared" si="2"/>
        <v>90.768018320923062</v>
      </c>
      <c r="D20" s="110">
        <v>10</v>
      </c>
      <c r="E20" s="110">
        <f>SUM($F$4:$F20)/SUM($D$4:D20)</f>
        <v>99.182891571750844</v>
      </c>
      <c r="F20" s="110">
        <f t="shared" si="0"/>
        <v>907.68018320923056</v>
      </c>
      <c r="G20" s="110">
        <f>SUM($F$4:F20)</f>
        <v>16861.091567197644</v>
      </c>
      <c r="H20" s="110">
        <f>SUM($D$4:D20)</f>
        <v>170</v>
      </c>
      <c r="I20" s="110"/>
      <c r="M20" t="s">
        <v>299</v>
      </c>
    </row>
    <row r="21" spans="2:17" x14ac:dyDescent="0.2">
      <c r="B21" s="110">
        <f t="shared" ref="B21:B37" si="6">0.991</f>
        <v>0.99099999999999999</v>
      </c>
      <c r="C21" s="110">
        <f t="shared" si="2"/>
        <v>89.951106156034754</v>
      </c>
      <c r="D21" s="110">
        <v>10</v>
      </c>
      <c r="E21" s="110">
        <f>SUM($F$4:$F21)/SUM($D$4:D21)</f>
        <v>98.670014604211062</v>
      </c>
      <c r="F21" s="110">
        <f t="shared" si="0"/>
        <v>899.51106156034757</v>
      </c>
      <c r="G21" s="110">
        <f>SUM($F$4:F21)</f>
        <v>17760.602628757992</v>
      </c>
      <c r="H21" s="110">
        <f>SUM($D$4:D21)</f>
        <v>180</v>
      </c>
      <c r="I21" s="110"/>
    </row>
    <row r="22" spans="2:17" x14ac:dyDescent="0.2">
      <c r="B22" s="110">
        <f t="shared" si="6"/>
        <v>0.99099999999999999</v>
      </c>
      <c r="C22" s="110">
        <f t="shared" si="2"/>
        <v>89.141546200630444</v>
      </c>
      <c r="D22" s="110">
        <v>10</v>
      </c>
      <c r="E22" s="110">
        <f>SUM($F$4:$F22)/SUM($D$4:D22)</f>
        <v>98.168516267180507</v>
      </c>
      <c r="F22" s="110">
        <f t="shared" si="0"/>
        <v>891.41546200630444</v>
      </c>
      <c r="G22" s="110">
        <f>SUM($F$4:F22)</f>
        <v>18652.018090764297</v>
      </c>
      <c r="H22" s="110">
        <f>SUM($D$4:D22)</f>
        <v>190</v>
      </c>
      <c r="I22" s="110"/>
      <c r="P22" s="148"/>
      <c r="Q22" s="148"/>
    </row>
    <row r="23" spans="2:17" x14ac:dyDescent="0.2">
      <c r="B23" s="110">
        <f t="shared" si="6"/>
        <v>0.99099999999999999</v>
      </c>
      <c r="C23" s="110">
        <f t="shared" si="2"/>
        <v>88.339272284824773</v>
      </c>
      <c r="D23" s="110">
        <v>10</v>
      </c>
      <c r="E23" s="110">
        <f>SUM($F$4:$F23)/SUM($D$4:D23)</f>
        <v>97.677054068062716</v>
      </c>
      <c r="F23" s="110">
        <f t="shared" si="0"/>
        <v>883.39272284824779</v>
      </c>
      <c r="G23" s="110">
        <f>SUM($F$4:F23)</f>
        <v>19535.410813612543</v>
      </c>
      <c r="H23" s="110">
        <f>SUM($D$4:D23)</f>
        <v>200</v>
      </c>
      <c r="I23" s="110"/>
      <c r="M23" s="150"/>
      <c r="N23" s="122"/>
      <c r="Q23" s="148"/>
    </row>
    <row r="24" spans="2:17" x14ac:dyDescent="0.2">
      <c r="B24" s="110">
        <f t="shared" si="6"/>
        <v>0.99099999999999999</v>
      </c>
      <c r="C24" s="110">
        <f t="shared" si="2"/>
        <v>87.544218834261343</v>
      </c>
      <c r="D24" s="110">
        <v>10</v>
      </c>
      <c r="E24" s="110">
        <f>SUM($F$4:$F24)/SUM($D$4:D24)</f>
        <v>97.194538104548371</v>
      </c>
      <c r="F24" s="110">
        <f t="shared" si="0"/>
        <v>875.44218834261346</v>
      </c>
      <c r="G24" s="110">
        <f>SUM($F$4:F24)</f>
        <v>20410.853001955158</v>
      </c>
      <c r="H24" s="110">
        <f>SUM($D$4:D24)</f>
        <v>210</v>
      </c>
      <c r="I24" s="110"/>
      <c r="M24" s="150"/>
      <c r="N24" s="115"/>
      <c r="Q24" s="148"/>
    </row>
    <row r="25" spans="2:17" x14ac:dyDescent="0.2">
      <c r="B25" s="110">
        <f t="shared" si="6"/>
        <v>0.99099999999999999</v>
      </c>
      <c r="C25" s="110">
        <f t="shared" si="2"/>
        <v>86.756320864752993</v>
      </c>
      <c r="D25" s="110">
        <v>10</v>
      </c>
      <c r="E25" s="110">
        <f>SUM($F$4:$F25)/SUM($D$4:D25)</f>
        <v>96.720073684557676</v>
      </c>
      <c r="F25" s="110">
        <f t="shared" si="0"/>
        <v>867.5632086475299</v>
      </c>
      <c r="G25" s="110">
        <f>SUM($F$4:F25)</f>
        <v>21278.416210602689</v>
      </c>
      <c r="H25" s="110">
        <f>SUM($D$4:D25)</f>
        <v>220</v>
      </c>
      <c r="I25" s="110"/>
      <c r="M25" s="149"/>
      <c r="N25" s="122"/>
      <c r="Q25" s="148"/>
    </row>
    <row r="26" spans="2:17" x14ac:dyDescent="0.2">
      <c r="B26" s="110">
        <f t="shared" si="6"/>
        <v>0.99099999999999999</v>
      </c>
      <c r="C26" s="110">
        <f t="shared" si="2"/>
        <v>85.97551397697022</v>
      </c>
      <c r="D26" s="110">
        <v>10</v>
      </c>
      <c r="E26" s="110">
        <f>SUM($F$4:$F26)/SUM($D$4:D26)</f>
        <v>96.252918914662573</v>
      </c>
      <c r="F26" s="110">
        <f t="shared" si="0"/>
        <v>859.75513976970217</v>
      </c>
      <c r="G26" s="110">
        <f>SUM($F$4:F26)</f>
        <v>22138.171350372391</v>
      </c>
      <c r="H26" s="110">
        <f>SUM($D$4:D26)</f>
        <v>230</v>
      </c>
      <c r="I26" s="110"/>
      <c r="M26" s="150"/>
      <c r="N26" s="115"/>
      <c r="Q26" s="148"/>
    </row>
    <row r="27" spans="2:17" x14ac:dyDescent="0.2">
      <c r="B27" s="110">
        <f t="shared" si="6"/>
        <v>0.99099999999999999</v>
      </c>
      <c r="C27" s="110">
        <f t="shared" si="2"/>
        <v>85.201734351177492</v>
      </c>
      <c r="D27" s="110">
        <v>10</v>
      </c>
      <c r="E27" s="110">
        <f>SUM($F$4:$F27)/SUM($D$4:D27)</f>
        <v>95.792452891184027</v>
      </c>
      <c r="F27" s="110">
        <f t="shared" si="0"/>
        <v>852.01734351177492</v>
      </c>
      <c r="G27" s="110">
        <f>SUM($F$4:F27)</f>
        <v>22990.188693884167</v>
      </c>
      <c r="H27" s="110">
        <f>SUM($D$4:D27)</f>
        <v>240</v>
      </c>
      <c r="I27" s="110"/>
      <c r="M27" s="149"/>
      <c r="N27" s="115"/>
      <c r="Q27" s="148"/>
    </row>
    <row r="28" spans="2:17" x14ac:dyDescent="0.2">
      <c r="B28" s="110">
        <f t="shared" si="6"/>
        <v>0.99099999999999999</v>
      </c>
      <c r="C28" s="110">
        <f t="shared" ref="C28:C34" si="7">B28*C27</f>
        <v>84.43491874201689</v>
      </c>
      <c r="D28" s="110">
        <v>11</v>
      </c>
      <c r="E28" s="110">
        <f>SUM($F$4:$F28)/SUM($D$4:D28)</f>
        <v>95.294712350782291</v>
      </c>
      <c r="F28" s="110">
        <f t="shared" ref="F28:F34" si="8">D28*C28</f>
        <v>928.78410616218582</v>
      </c>
      <c r="G28" s="110">
        <f>SUM($F$4:F28)</f>
        <v>23918.972800046355</v>
      </c>
      <c r="H28" s="110">
        <f>SUM($D$4:D28)</f>
        <v>251</v>
      </c>
      <c r="I28" s="110"/>
      <c r="M28" s="150"/>
      <c r="N28" s="115"/>
      <c r="Q28" s="148"/>
    </row>
    <row r="29" spans="2:17" x14ac:dyDescent="0.2">
      <c r="B29" s="110">
        <f t="shared" si="6"/>
        <v>0.99099999999999999</v>
      </c>
      <c r="C29" s="110">
        <f t="shared" si="7"/>
        <v>83.675004473338731</v>
      </c>
      <c r="D29" s="110">
        <v>12</v>
      </c>
      <c r="E29" s="110">
        <f>SUM($F$4:$F29)/SUM($D$4:D29)</f>
        <v>94.764535565499685</v>
      </c>
      <c r="F29" s="110">
        <f t="shared" si="8"/>
        <v>1004.1000536800648</v>
      </c>
      <c r="G29" s="110">
        <f>SUM($F$4:F29)</f>
        <v>24923.072853726419</v>
      </c>
      <c r="H29" s="110">
        <f>SUM($D$4:D29)</f>
        <v>263</v>
      </c>
      <c r="I29" s="110"/>
      <c r="M29" s="149"/>
      <c r="N29" s="115"/>
      <c r="Q29" s="148"/>
    </row>
    <row r="30" spans="2:17" x14ac:dyDescent="0.2">
      <c r="B30" s="110">
        <f t="shared" si="6"/>
        <v>0.99099999999999999</v>
      </c>
      <c r="C30" s="110">
        <f t="shared" si="7"/>
        <v>82.921929433078688</v>
      </c>
      <c r="D30" s="110">
        <v>13</v>
      </c>
      <c r="E30" s="110">
        <f>SUM($F$4:$F30)/SUM($D$4:D30)</f>
        <v>94.206731653465368</v>
      </c>
      <c r="F30" s="110">
        <f t="shared" si="8"/>
        <v>1077.985082630023</v>
      </c>
      <c r="G30" s="110">
        <f>SUM($F$4:F30)</f>
        <v>26001.057936356443</v>
      </c>
      <c r="H30" s="110">
        <f>SUM($D$4:D30)</f>
        <v>276</v>
      </c>
      <c r="I30" s="110"/>
      <c r="M30" s="151"/>
      <c r="Q30" s="148"/>
    </row>
    <row r="31" spans="2:17" x14ac:dyDescent="0.2">
      <c r="B31" s="110">
        <f t="shared" si="6"/>
        <v>0.99099999999999999</v>
      </c>
      <c r="C31" s="110">
        <f t="shared" si="7"/>
        <v>82.175632068180974</v>
      </c>
      <c r="D31" s="110">
        <v>14</v>
      </c>
      <c r="E31" s="110">
        <f>SUM($F$4:$F31)/SUM($D$4:D31)</f>
        <v>93.625919949348201</v>
      </c>
      <c r="F31" s="110">
        <f t="shared" si="8"/>
        <v>1150.4588489545336</v>
      </c>
      <c r="G31" s="110">
        <f>SUM($F$4:F31)</f>
        <v>27151.516785310978</v>
      </c>
      <c r="H31" s="110">
        <f>SUM($D$4:D31)</f>
        <v>290</v>
      </c>
      <c r="I31" s="110"/>
      <c r="L31" s="151"/>
      <c r="M31" s="151"/>
      <c r="N31" s="151"/>
      <c r="O31" s="151"/>
      <c r="Q31" s="148"/>
    </row>
    <row r="32" spans="2:17" x14ac:dyDescent="0.2">
      <c r="B32" s="110">
        <f t="shared" si="6"/>
        <v>0.99099999999999999</v>
      </c>
      <c r="C32" s="110">
        <f t="shared" si="7"/>
        <v>81.436051379567346</v>
      </c>
      <c r="D32" s="110">
        <v>15</v>
      </c>
      <c r="E32" s="110">
        <f>SUM($F$4:$F32)/SUM($D$4:D32)</f>
        <v>93.02641821640816</v>
      </c>
      <c r="F32" s="110">
        <f t="shared" si="8"/>
        <v>1221.5407706935102</v>
      </c>
      <c r="G32" s="110">
        <f>SUM($F$4:F32)</f>
        <v>28373.057556004489</v>
      </c>
      <c r="H32" s="110">
        <f>SUM($D$4:D32)</f>
        <v>305</v>
      </c>
      <c r="I32" s="110"/>
      <c r="L32" s="151"/>
      <c r="M32" s="157"/>
      <c r="N32" s="151"/>
      <c r="O32" s="151"/>
      <c r="Q32" s="148"/>
    </row>
    <row r="33" spans="2:17" x14ac:dyDescent="0.2">
      <c r="B33" s="110">
        <f t="shared" si="6"/>
        <v>0.99099999999999999</v>
      </c>
      <c r="C33" s="110">
        <f t="shared" si="7"/>
        <v>80.703126917151238</v>
      </c>
      <c r="D33" s="110">
        <v>16</v>
      </c>
      <c r="E33" s="110">
        <f>SUM($F$4:$F33)/SUM($D$4:D33)</f>
        <v>92.412173167224012</v>
      </c>
      <c r="F33" s="110">
        <f t="shared" si="8"/>
        <v>1291.2500306744198</v>
      </c>
      <c r="G33" s="110">
        <f>SUM($F$4:F33)</f>
        <v>29664.307586678908</v>
      </c>
      <c r="H33" s="110">
        <f>SUM($D$4:D33)</f>
        <v>321</v>
      </c>
      <c r="I33" s="110"/>
      <c r="L33" s="151"/>
      <c r="M33" s="151"/>
      <c r="N33" s="151"/>
      <c r="O33" s="151"/>
      <c r="Q33" s="148"/>
    </row>
    <row r="34" spans="2:17" x14ac:dyDescent="0.2">
      <c r="B34" s="110">
        <f t="shared" si="6"/>
        <v>0.99099999999999999</v>
      </c>
      <c r="C34" s="110">
        <f t="shared" si="7"/>
        <v>79.976798774896878</v>
      </c>
      <c r="D34" s="110">
        <v>17</v>
      </c>
      <c r="E34" s="110">
        <f>SUM($F$4:$F34)/SUM($D$4:D34)</f>
        <v>91.786725342757848</v>
      </c>
      <c r="F34" s="110">
        <f t="shared" si="8"/>
        <v>1359.605579173247</v>
      </c>
      <c r="G34" s="110">
        <f>SUM($F$4:F34)</f>
        <v>31023.913165852155</v>
      </c>
      <c r="H34" s="110">
        <f>SUM($D$4:D34)</f>
        <v>338</v>
      </c>
      <c r="I34" s="110"/>
      <c r="L34" s="151"/>
      <c r="M34" s="151"/>
      <c r="N34" s="151"/>
      <c r="O34" s="151"/>
      <c r="Q34" s="148"/>
    </row>
    <row r="35" spans="2:17" x14ac:dyDescent="0.2">
      <c r="B35" s="110">
        <f t="shared" si="6"/>
        <v>0.99099999999999999</v>
      </c>
      <c r="C35" s="110">
        <f t="shared" ref="C35:C37" si="9">B35*C34</f>
        <v>79.257007585922807</v>
      </c>
      <c r="D35" s="110">
        <v>18</v>
      </c>
      <c r="E35" s="110">
        <f>SUM($F$4:$F35)/SUM($D$4:D35)</f>
        <v>91.153200287636977</v>
      </c>
      <c r="F35" s="110">
        <f t="shared" ref="F35:F37" si="10">D35*C35</f>
        <v>1426.6261365466105</v>
      </c>
      <c r="G35" s="110">
        <f>SUM($F$4:F35)</f>
        <v>32450.539302398764</v>
      </c>
      <c r="H35" s="110">
        <f>SUM($D$4:D35)</f>
        <v>356</v>
      </c>
      <c r="I35" s="110"/>
      <c r="L35" s="151"/>
      <c r="M35" s="159"/>
      <c r="N35" s="151"/>
      <c r="O35" s="151"/>
    </row>
    <row r="36" spans="2:17" x14ac:dyDescent="0.2">
      <c r="B36" s="110">
        <f t="shared" si="6"/>
        <v>0.99099999999999999</v>
      </c>
      <c r="C36" s="110">
        <f t="shared" si="9"/>
        <v>78.543694517649499</v>
      </c>
      <c r="D36" s="110">
        <v>19</v>
      </c>
      <c r="E36" s="110">
        <f>SUM($F$4:$F36)/SUM($D$4:D36)</f>
        <v>90.514318661957617</v>
      </c>
      <c r="F36" s="110">
        <f t="shared" si="10"/>
        <v>1492.3301958353404</v>
      </c>
      <c r="G36" s="110">
        <f>SUM($F$4:F36)</f>
        <v>33942.869498234104</v>
      </c>
      <c r="H36" s="110">
        <f>SUM($D$4:D36)</f>
        <v>375</v>
      </c>
      <c r="I36" s="110"/>
      <c r="L36" s="151"/>
      <c r="M36" s="151"/>
      <c r="N36" s="151"/>
      <c r="O36" s="151"/>
    </row>
    <row r="37" spans="2:17" x14ac:dyDescent="0.2">
      <c r="B37" s="110">
        <f t="shared" si="6"/>
        <v>0.99099999999999999</v>
      </c>
      <c r="C37" s="110">
        <f t="shared" si="9"/>
        <v>77.836801266990648</v>
      </c>
      <c r="D37" s="110">
        <v>20</v>
      </c>
      <c r="E37" s="110">
        <f>SUM($F$4:$F37)/SUM($D$4:D37)</f>
        <v>89.872419047022575</v>
      </c>
      <c r="F37" s="110">
        <f t="shared" si="10"/>
        <v>1556.7360253398128</v>
      </c>
      <c r="G37" s="110">
        <f>SUM($F$4:F37)</f>
        <v>35499.605523573919</v>
      </c>
      <c r="H37" s="110">
        <f>SUM($D$4:D37)</f>
        <v>395</v>
      </c>
      <c r="I37" s="110"/>
      <c r="L37" s="151"/>
      <c r="M37" s="159"/>
      <c r="N37" s="151"/>
      <c r="O37" s="151"/>
    </row>
    <row r="38" spans="2:17" x14ac:dyDescent="0.2">
      <c r="L38" s="151"/>
      <c r="M38" s="151"/>
      <c r="N38" s="151"/>
      <c r="O38" s="151"/>
    </row>
    <row r="39" spans="2:17" x14ac:dyDescent="0.2">
      <c r="L39" s="151"/>
      <c r="M39" s="159"/>
      <c r="N39" s="151"/>
      <c r="O39" s="151"/>
    </row>
    <row r="40" spans="2:17" x14ac:dyDescent="0.2">
      <c r="L40" s="151"/>
      <c r="M40" s="159"/>
      <c r="N40" s="151"/>
      <c r="O40" s="151"/>
    </row>
    <row r="41" spans="2:17" x14ac:dyDescent="0.2">
      <c r="L41" s="151"/>
      <c r="M41" s="159"/>
      <c r="N41" s="151"/>
      <c r="O41" s="151"/>
    </row>
    <row r="42" spans="2:17" x14ac:dyDescent="0.2">
      <c r="L42" s="151"/>
      <c r="M42" s="151"/>
      <c r="N42" s="151"/>
      <c r="O42" s="151"/>
    </row>
    <row r="43" spans="2:17" x14ac:dyDescent="0.2">
      <c r="L43" s="151"/>
      <c r="M43" s="151"/>
      <c r="N43" s="151"/>
      <c r="O43" s="151"/>
    </row>
    <row r="44" spans="2:17" x14ac:dyDescent="0.2">
      <c r="D44" s="151"/>
      <c r="E44" s="151"/>
      <c r="F44" s="151"/>
      <c r="G44" s="151"/>
      <c r="H44" s="151"/>
      <c r="L44" s="151"/>
      <c r="M44" s="151"/>
      <c r="N44" s="151"/>
      <c r="O44" s="151"/>
    </row>
    <row r="45" spans="2:17" x14ac:dyDescent="0.2">
      <c r="D45" s="151"/>
      <c r="E45" s="151"/>
      <c r="F45" s="151"/>
      <c r="G45" s="151"/>
      <c r="H45" s="151"/>
      <c r="L45" s="151"/>
      <c r="M45" s="151"/>
      <c r="N45" s="151"/>
      <c r="O45" s="151"/>
    </row>
    <row r="46" spans="2:17" ht="18.75" x14ac:dyDescent="0.35">
      <c r="D46" s="182" t="s">
        <v>259</v>
      </c>
      <c r="E46" s="151"/>
      <c r="F46" s="151"/>
      <c r="G46" s="151"/>
      <c r="H46" s="151"/>
    </row>
    <row r="47" spans="2:17" x14ac:dyDescent="0.2">
      <c r="D47" s="151"/>
      <c r="E47" s="151"/>
      <c r="F47" s="151"/>
      <c r="G47" s="151"/>
      <c r="H47" s="151"/>
    </row>
    <row r="48" spans="2:17" x14ac:dyDescent="0.2">
      <c r="D48" s="151"/>
      <c r="E48" s="151"/>
      <c r="F48" s="151"/>
      <c r="G48" s="151"/>
      <c r="H48" s="151"/>
    </row>
    <row r="49" spans="2:13" x14ac:dyDescent="0.2">
      <c r="D49" s="151"/>
      <c r="E49" s="151"/>
      <c r="F49" s="151"/>
      <c r="G49" s="151"/>
      <c r="H49" s="151"/>
    </row>
    <row r="50" spans="2:13" x14ac:dyDescent="0.2">
      <c r="D50" s="159"/>
      <c r="E50" s="151"/>
      <c r="F50" s="151"/>
      <c r="G50" s="151"/>
      <c r="H50" s="151"/>
    </row>
    <row r="51" spans="2:13" x14ac:dyDescent="0.2">
      <c r="D51" s="151"/>
      <c r="E51" s="151"/>
      <c r="F51" s="151"/>
      <c r="G51" s="151"/>
      <c r="H51" s="151"/>
    </row>
    <row r="52" spans="2:13" x14ac:dyDescent="0.2">
      <c r="D52" s="151"/>
      <c r="E52" s="151"/>
      <c r="F52" s="151"/>
      <c r="G52" s="151"/>
      <c r="H52" s="151"/>
    </row>
    <row r="53" spans="2:13" x14ac:dyDescent="0.2">
      <c r="D53" s="151"/>
      <c r="E53" s="151"/>
      <c r="F53" s="151"/>
      <c r="G53" s="151"/>
      <c r="H53" s="151"/>
    </row>
    <row r="54" spans="2:13" x14ac:dyDescent="0.2">
      <c r="D54" s="151"/>
      <c r="E54" s="151"/>
      <c r="F54" s="151"/>
      <c r="G54" s="151"/>
      <c r="H54" s="151"/>
      <c r="M54" s="159"/>
    </row>
    <row r="55" spans="2:13" x14ac:dyDescent="0.2">
      <c r="D55" s="151"/>
      <c r="E55" s="151"/>
      <c r="F55" s="151"/>
      <c r="G55" s="151"/>
      <c r="H55" s="151"/>
    </row>
    <row r="56" spans="2:13" x14ac:dyDescent="0.2">
      <c r="B56" s="159"/>
      <c r="D56" s="151"/>
      <c r="E56" s="151"/>
      <c r="F56" s="151"/>
      <c r="G56" s="151"/>
      <c r="H56" s="151"/>
    </row>
    <row r="57" spans="2:13" x14ac:dyDescent="0.2">
      <c r="D57" s="151"/>
      <c r="E57" s="151"/>
      <c r="F57" s="151"/>
      <c r="G57" s="151"/>
      <c r="H57" s="151"/>
    </row>
    <row r="58" spans="2:13" x14ac:dyDescent="0.2">
      <c r="D58" s="151"/>
      <c r="E58" s="151"/>
      <c r="F58" s="151"/>
      <c r="G58" s="151"/>
      <c r="H58" s="151"/>
    </row>
    <row r="59" spans="2:13" x14ac:dyDescent="0.2">
      <c r="D59" s="151"/>
      <c r="E59" s="151"/>
      <c r="F59" s="151"/>
      <c r="G59" s="151"/>
      <c r="H59" s="151"/>
    </row>
    <row r="60" spans="2:13" x14ac:dyDescent="0.2">
      <c r="D60" s="151"/>
      <c r="E60" s="151"/>
      <c r="F60" s="151"/>
      <c r="G60" s="151"/>
      <c r="H60" s="151"/>
    </row>
    <row r="61" spans="2:13" x14ac:dyDescent="0.2">
      <c r="D61" s="151"/>
      <c r="E61" s="151"/>
      <c r="F61" s="151"/>
      <c r="G61" s="151"/>
      <c r="H61" s="151"/>
    </row>
    <row r="62" spans="2:13" x14ac:dyDescent="0.2">
      <c r="D62" s="151"/>
      <c r="E62" s="151"/>
      <c r="F62" s="151"/>
      <c r="G62" s="151"/>
      <c r="H62" s="151"/>
    </row>
    <row r="63" spans="2:13" x14ac:dyDescent="0.2">
      <c r="D63" s="151"/>
      <c r="E63" s="151"/>
      <c r="F63" s="151"/>
      <c r="G63" s="151"/>
      <c r="H63" s="151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0"/>
      <c r="C2" s="110"/>
      <c r="D2" s="110"/>
      <c r="E2" s="110"/>
      <c r="F2" s="110"/>
      <c r="G2" s="110"/>
      <c r="H2" s="110"/>
      <c r="I2" s="110"/>
    </row>
    <row r="3" spans="2:9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</row>
    <row r="4" spans="2:9" x14ac:dyDescent="0.2">
      <c r="B4" s="110">
        <f>1-0.015</f>
        <v>0.98499999999999999</v>
      </c>
      <c r="C4" s="110">
        <v>109.99</v>
      </c>
      <c r="D4" s="110">
        <v>10</v>
      </c>
      <c r="E4" s="110">
        <f>C4</f>
        <v>109.99</v>
      </c>
      <c r="F4" s="110">
        <f>D4*C4</f>
        <v>1099.8999999999999</v>
      </c>
      <c r="G4" s="110">
        <f>F4</f>
        <v>1099.8999999999999</v>
      </c>
      <c r="H4" s="110">
        <f>SUM($D$4:D4)</f>
        <v>10</v>
      </c>
      <c r="I4" s="110">
        <v>140</v>
      </c>
    </row>
    <row r="5" spans="2:9" x14ac:dyDescent="0.2">
      <c r="B5" s="110">
        <f t="shared" ref="B5:B27" si="0">0.985</f>
        <v>0.98499999999999999</v>
      </c>
      <c r="C5" s="110">
        <f>B5*C4</f>
        <v>108.34014999999999</v>
      </c>
      <c r="D5" s="110">
        <v>10</v>
      </c>
      <c r="E5" s="110">
        <f>SUM($F$4:$F5)/SUM($D$4:D5)</f>
        <v>109.16507499999997</v>
      </c>
      <c r="F5" s="110">
        <f t="shared" ref="F5:F23" si="1">D5*C5</f>
        <v>1083.4014999999999</v>
      </c>
      <c r="G5" s="110">
        <f>SUM($F$4:F5)</f>
        <v>2183.3014999999996</v>
      </c>
      <c r="H5" s="110">
        <f>SUM($D$4:D5)</f>
        <v>20</v>
      </c>
      <c r="I5" s="110">
        <v>135</v>
      </c>
    </row>
    <row r="6" spans="2:9" x14ac:dyDescent="0.2">
      <c r="B6" s="110">
        <f t="shared" si="0"/>
        <v>0.98499999999999999</v>
      </c>
      <c r="C6" s="110">
        <f t="shared" ref="C6:C23" si="2">B6*C5</f>
        <v>106.71504775</v>
      </c>
      <c r="D6" s="110">
        <v>10</v>
      </c>
      <c r="E6" s="110">
        <f>SUM($F$4:$F6)/SUM($D$4:D6)</f>
        <v>108.34839924999999</v>
      </c>
      <c r="F6" s="110">
        <f t="shared" si="1"/>
        <v>1067.1504774999999</v>
      </c>
      <c r="G6" s="110">
        <f>SUM($F$4:F6)</f>
        <v>3250.4519774999994</v>
      </c>
      <c r="H6" s="110">
        <f>SUM($D$4:D6)</f>
        <v>30</v>
      </c>
      <c r="I6" s="110">
        <v>132</v>
      </c>
    </row>
    <row r="7" spans="2:9" x14ac:dyDescent="0.2">
      <c r="B7" s="110">
        <f t="shared" si="0"/>
        <v>0.98499999999999999</v>
      </c>
      <c r="C7" s="110">
        <f t="shared" si="2"/>
        <v>105.11432203375</v>
      </c>
      <c r="D7" s="110">
        <v>10</v>
      </c>
      <c r="E7" s="110">
        <f>SUM($F$4:$F7)/SUM($D$4:D7)</f>
        <v>107.53987994593749</v>
      </c>
      <c r="F7" s="110">
        <f t="shared" si="1"/>
        <v>1051.1432203375</v>
      </c>
      <c r="G7" s="110">
        <f>SUM($F$4:F7)</f>
        <v>4301.5951978374997</v>
      </c>
      <c r="H7" s="110">
        <f>SUM($D$4:D7)</f>
        <v>40</v>
      </c>
      <c r="I7" s="110">
        <v>130</v>
      </c>
    </row>
    <row r="8" spans="2:9" x14ac:dyDescent="0.2">
      <c r="B8" s="110">
        <f t="shared" si="0"/>
        <v>0.98499999999999999</v>
      </c>
      <c r="C8" s="110">
        <f t="shared" si="2"/>
        <v>103.53760720324375</v>
      </c>
      <c r="D8" s="110">
        <v>10</v>
      </c>
      <c r="E8" s="110">
        <f>SUM($F$4:$F8)/SUM($D$4:D8)</f>
        <v>106.73942539739873</v>
      </c>
      <c r="F8" s="110">
        <f t="shared" si="1"/>
        <v>1035.3760720324376</v>
      </c>
      <c r="G8" s="110">
        <f>SUM($F$4:F8)</f>
        <v>5336.9712698699368</v>
      </c>
      <c r="H8" s="110">
        <f>SUM($D$4:D8)</f>
        <v>50</v>
      </c>
      <c r="I8" s="110">
        <v>127.65</v>
      </c>
    </row>
    <row r="9" spans="2:9" x14ac:dyDescent="0.2">
      <c r="B9" s="110">
        <f t="shared" si="0"/>
        <v>0.98499999999999999</v>
      </c>
      <c r="C9" s="110">
        <f t="shared" si="2"/>
        <v>101.98454309519509</v>
      </c>
      <c r="D9" s="110">
        <v>10</v>
      </c>
      <c r="E9" s="110">
        <f>SUM($F$4:$F9)/SUM($D$4:D9)</f>
        <v>105.94694501369813</v>
      </c>
      <c r="F9" s="110">
        <f t="shared" si="1"/>
        <v>1019.8454309519509</v>
      </c>
      <c r="G9" s="110">
        <f>SUM($F$4:F9)</f>
        <v>6356.8167008218879</v>
      </c>
      <c r="H9" s="110">
        <f>SUM($D$4:D9)</f>
        <v>60</v>
      </c>
      <c r="I9" s="110">
        <v>125.77</v>
      </c>
    </row>
    <row r="10" spans="2:9" x14ac:dyDescent="0.2">
      <c r="B10" s="110">
        <f t="shared" si="0"/>
        <v>0.98499999999999999</v>
      </c>
      <c r="C10" s="110">
        <f t="shared" si="2"/>
        <v>100.45477494876717</v>
      </c>
      <c r="D10" s="110">
        <v>10</v>
      </c>
      <c r="E10" s="110">
        <f>SUM($F$4:$F10)/SUM($D$4:D10)</f>
        <v>105.16234929013656</v>
      </c>
      <c r="F10" s="110">
        <f t="shared" si="1"/>
        <v>1004.5477494876717</v>
      </c>
      <c r="G10" s="110">
        <f>SUM($F$4:F10)</f>
        <v>7361.3644503095593</v>
      </c>
      <c r="H10" s="110">
        <f>SUM($D$4:D10)</f>
        <v>70</v>
      </c>
      <c r="I10" s="110">
        <v>123.9</v>
      </c>
    </row>
    <row r="11" spans="2:9" x14ac:dyDescent="0.2">
      <c r="B11" s="110">
        <f t="shared" si="0"/>
        <v>0.98499999999999999</v>
      </c>
      <c r="C11" s="110">
        <f t="shared" si="2"/>
        <v>98.947953324535661</v>
      </c>
      <c r="D11" s="110">
        <v>10</v>
      </c>
      <c r="E11" s="110">
        <f>SUM($F$4:$F11)/SUM($D$4:D11)</f>
        <v>104.38554979443646</v>
      </c>
      <c r="F11" s="110">
        <f t="shared" si="1"/>
        <v>989.47953324535661</v>
      </c>
      <c r="G11" s="110">
        <f>SUM($F$4:F11)</f>
        <v>8350.8439835549161</v>
      </c>
      <c r="H11" s="110">
        <f>SUM($D$4:D11)</f>
        <v>80</v>
      </c>
      <c r="I11" s="110">
        <v>122.08</v>
      </c>
    </row>
    <row r="12" spans="2:9" x14ac:dyDescent="0.2">
      <c r="B12" s="110">
        <f t="shared" si="0"/>
        <v>0.98499999999999999</v>
      </c>
      <c r="C12" s="110">
        <f t="shared" si="2"/>
        <v>97.46373402466763</v>
      </c>
      <c r="D12" s="110">
        <v>10</v>
      </c>
      <c r="E12" s="110">
        <f>SUM($F$4:$F12)/SUM($D$4:D12)</f>
        <v>103.61645915335103</v>
      </c>
      <c r="F12" s="110">
        <f t="shared" si="1"/>
        <v>974.63734024667633</v>
      </c>
      <c r="G12" s="110">
        <f>SUM($F$4:F12)</f>
        <v>9325.4813238015922</v>
      </c>
      <c r="H12" s="110">
        <f>SUM($D$4:D12)</f>
        <v>90</v>
      </c>
      <c r="I12" s="110">
        <v>119.5</v>
      </c>
    </row>
    <row r="13" spans="2:9" x14ac:dyDescent="0.2">
      <c r="B13" s="110">
        <f t="shared" si="0"/>
        <v>0.98499999999999999</v>
      </c>
      <c r="C13" s="110">
        <f t="shared" si="2"/>
        <v>96.001778014297614</v>
      </c>
      <c r="D13" s="110">
        <v>10</v>
      </c>
      <c r="E13" s="110">
        <f>SUM($F$4:$F13)/SUM($D$4:D13)</f>
        <v>102.85499103944568</v>
      </c>
      <c r="F13" s="110">
        <f t="shared" si="1"/>
        <v>960.01778014297611</v>
      </c>
      <c r="G13" s="110">
        <f>SUM($F$4:F13)</f>
        <v>10285.499103944569</v>
      </c>
      <c r="H13" s="110">
        <f>SUM($D$4:D13)</f>
        <v>100</v>
      </c>
      <c r="I13" s="110">
        <v>117.7</v>
      </c>
    </row>
    <row r="14" spans="2:9" x14ac:dyDescent="0.2">
      <c r="B14" s="110">
        <f t="shared" si="0"/>
        <v>0.98499999999999999</v>
      </c>
      <c r="C14" s="110">
        <f t="shared" si="2"/>
        <v>94.561751344083149</v>
      </c>
      <c r="D14" s="110">
        <v>10</v>
      </c>
      <c r="E14" s="110">
        <f>SUM($F$4:$F14)/SUM($D$4:D14)</f>
        <v>102.10106015804909</v>
      </c>
      <c r="F14" s="110">
        <f t="shared" si="1"/>
        <v>945.61751344083154</v>
      </c>
      <c r="G14" s="110">
        <f>SUM($F$4:F14)</f>
        <v>11231.1166173854</v>
      </c>
      <c r="H14" s="110">
        <f>SUM($D$4:D14)</f>
        <v>110</v>
      </c>
      <c r="I14" s="110">
        <v>116.01</v>
      </c>
    </row>
    <row r="15" spans="2:9" x14ac:dyDescent="0.2">
      <c r="B15" s="110">
        <f t="shared" si="0"/>
        <v>0.98499999999999999</v>
      </c>
      <c r="C15" s="110">
        <f t="shared" si="2"/>
        <v>93.143325073921901</v>
      </c>
      <c r="D15" s="110">
        <v>10</v>
      </c>
      <c r="E15" s="110">
        <f>SUM($F$4:$F15)/SUM($D$4:D15)</f>
        <v>101.35458223437182</v>
      </c>
      <c r="F15" s="110">
        <f t="shared" si="1"/>
        <v>931.43325073921903</v>
      </c>
      <c r="G15" s="110">
        <f>SUM($F$4:F15)</f>
        <v>12162.549868124619</v>
      </c>
      <c r="H15" s="110">
        <f>SUM($D$4:D15)</f>
        <v>120</v>
      </c>
      <c r="I15" s="110">
        <v>114.3</v>
      </c>
    </row>
    <row r="16" spans="2:9" x14ac:dyDescent="0.2">
      <c r="B16" s="110">
        <f t="shared" si="0"/>
        <v>0.98499999999999999</v>
      </c>
      <c r="C16" s="110">
        <f t="shared" si="2"/>
        <v>91.746175197813074</v>
      </c>
      <c r="D16" s="110">
        <v>10</v>
      </c>
      <c r="E16" s="110">
        <f>SUM($F$4:$F16)/SUM($D$4:D16)</f>
        <v>100.61547400079039</v>
      </c>
      <c r="F16" s="110">
        <f t="shared" si="1"/>
        <v>917.46175197813068</v>
      </c>
      <c r="G16" s="110">
        <f>SUM($F$4:F16)</f>
        <v>13080.01162010275</v>
      </c>
      <c r="H16" s="110">
        <f>SUM($D$4:D16)</f>
        <v>130</v>
      </c>
      <c r="I16" s="110">
        <v>112.65</v>
      </c>
    </row>
    <row r="17" spans="2:9" x14ac:dyDescent="0.2">
      <c r="B17" s="110">
        <f t="shared" si="0"/>
        <v>0.98499999999999999</v>
      </c>
      <c r="C17" s="110">
        <f t="shared" si="2"/>
        <v>90.369982569845874</v>
      </c>
      <c r="D17" s="110">
        <v>10</v>
      </c>
      <c r="E17" s="110">
        <f>SUM($F$4:$F17)/SUM($D$4:D17)</f>
        <v>99.883653184294346</v>
      </c>
      <c r="F17" s="110">
        <f t="shared" si="1"/>
        <v>903.69982569845877</v>
      </c>
      <c r="G17" s="110">
        <f>SUM($F$4:F17)</f>
        <v>13983.711445801209</v>
      </c>
      <c r="H17" s="110">
        <f>SUM($D$4:D17)</f>
        <v>140</v>
      </c>
      <c r="I17" s="110">
        <v>110</v>
      </c>
    </row>
    <row r="18" spans="2:9" x14ac:dyDescent="0.2">
      <c r="B18" s="110">
        <f t="shared" si="0"/>
        <v>0.98499999999999999</v>
      </c>
      <c r="C18" s="110">
        <f t="shared" si="2"/>
        <v>89.01443283129818</v>
      </c>
      <c r="D18" s="110">
        <v>10</v>
      </c>
      <c r="E18" s="110">
        <f>SUM($F$4:$F18)/SUM($D$4:D18)</f>
        <v>99.159038494094602</v>
      </c>
      <c r="F18" s="110">
        <f t="shared" si="1"/>
        <v>890.14432831298177</v>
      </c>
      <c r="G18" s="110">
        <f>SUM($F$4:F18)</f>
        <v>14873.85577411419</v>
      </c>
      <c r="H18" s="110">
        <f>SUM($D$4:D18)</f>
        <v>150</v>
      </c>
      <c r="I18" s="110"/>
    </row>
    <row r="19" spans="2:9" x14ac:dyDescent="0.2">
      <c r="B19" s="110">
        <f t="shared" si="0"/>
        <v>0.98499999999999999</v>
      </c>
      <c r="C19" s="110">
        <f t="shared" si="2"/>
        <v>87.679216338828709</v>
      </c>
      <c r="D19" s="110">
        <v>10</v>
      </c>
      <c r="E19" s="110">
        <f>SUM($F$4:$F19)/SUM($D$4:D19)</f>
        <v>98.441549609390478</v>
      </c>
      <c r="F19" s="110">
        <f t="shared" si="1"/>
        <v>876.79216338828712</v>
      </c>
      <c r="G19" s="110">
        <f>SUM($F$4:F19)</f>
        <v>15750.647937502477</v>
      </c>
      <c r="H19" s="110">
        <f>SUM($D$4:D19)</f>
        <v>160</v>
      </c>
      <c r="I19" s="110"/>
    </row>
    <row r="20" spans="2:9" x14ac:dyDescent="0.2">
      <c r="B20" s="110">
        <f t="shared" si="0"/>
        <v>0.98499999999999999</v>
      </c>
      <c r="C20" s="110">
        <f t="shared" si="2"/>
        <v>86.364028093746271</v>
      </c>
      <c r="D20" s="110">
        <v>10</v>
      </c>
      <c r="E20" s="110">
        <f>SUM($F$4:$F20)/SUM($D$4:D20)</f>
        <v>97.731107167293757</v>
      </c>
      <c r="F20" s="110">
        <f t="shared" si="1"/>
        <v>863.64028093746265</v>
      </c>
      <c r="G20" s="110">
        <f>SUM($F$4:F20)</f>
        <v>16614.288218439939</v>
      </c>
      <c r="H20" s="110">
        <f>SUM($D$4:D20)</f>
        <v>170</v>
      </c>
      <c r="I20" s="110"/>
    </row>
    <row r="21" spans="2:9" x14ac:dyDescent="0.2">
      <c r="B21" s="110">
        <f t="shared" si="0"/>
        <v>0.98499999999999999</v>
      </c>
      <c r="C21" s="110">
        <f t="shared" si="2"/>
        <v>85.06856767234008</v>
      </c>
      <c r="D21" s="110">
        <v>10</v>
      </c>
      <c r="E21" s="110">
        <f>SUM($F$4:$F21)/SUM($D$4:D21)</f>
        <v>97.027632750907443</v>
      </c>
      <c r="F21" s="110">
        <f t="shared" si="1"/>
        <v>850.68567672340077</v>
      </c>
      <c r="G21" s="110">
        <f>SUM($F$4:F21)</f>
        <v>17464.973895163341</v>
      </c>
      <c r="H21" s="110">
        <f>SUM($D$4:D21)</f>
        <v>180</v>
      </c>
      <c r="I21" s="110"/>
    </row>
    <row r="22" spans="2:9" x14ac:dyDescent="0.2">
      <c r="B22" s="110">
        <f t="shared" si="0"/>
        <v>0.98499999999999999</v>
      </c>
      <c r="C22" s="110">
        <f t="shared" si="2"/>
        <v>83.792539157254978</v>
      </c>
      <c r="D22" s="110">
        <v>10</v>
      </c>
      <c r="E22" s="110">
        <f>SUM($F$4:$F22)/SUM($D$4:D22)</f>
        <v>96.331048877557322</v>
      </c>
      <c r="F22" s="110">
        <f t="shared" si="1"/>
        <v>837.92539157254976</v>
      </c>
      <c r="G22" s="110">
        <f>SUM($F$4:F22)</f>
        <v>18302.89928673589</v>
      </c>
      <c r="H22" s="110">
        <f>SUM($D$4:D22)</f>
        <v>190</v>
      </c>
      <c r="I22" s="110"/>
    </row>
    <row r="23" spans="2:9" x14ac:dyDescent="0.2">
      <c r="B23" s="110">
        <f t="shared" si="0"/>
        <v>0.98499999999999999</v>
      </c>
      <c r="C23" s="110">
        <f t="shared" si="2"/>
        <v>82.535651069896147</v>
      </c>
      <c r="D23" s="110">
        <v>10</v>
      </c>
      <c r="E23" s="110">
        <f>SUM($F$4:$F23)/SUM($D$4:D23)</f>
        <v>95.64127898717426</v>
      </c>
      <c r="F23" s="110">
        <f t="shared" si="1"/>
        <v>825.35651069896153</v>
      </c>
      <c r="G23" s="110">
        <f>SUM($F$4:F23)</f>
        <v>19128.255797434853</v>
      </c>
      <c r="H23" s="110">
        <f>SUM($D$4:D23)</f>
        <v>200</v>
      </c>
      <c r="I23" s="110"/>
    </row>
    <row r="24" spans="2:9" x14ac:dyDescent="0.2">
      <c r="B24" s="110">
        <f t="shared" si="0"/>
        <v>0.98499999999999999</v>
      </c>
      <c r="C24" s="110">
        <f t="shared" ref="C24:C27" si="3">B24*C23</f>
        <v>81.297616303847704</v>
      </c>
      <c r="D24" s="110">
        <v>10</v>
      </c>
      <c r="E24" s="110">
        <f>SUM($F$4:$F24)/SUM($D$4:D24)</f>
        <v>94.958247430825381</v>
      </c>
      <c r="F24" s="110">
        <f t="shared" ref="F24:F27" si="4">D24*C24</f>
        <v>812.97616303847701</v>
      </c>
      <c r="G24" s="110">
        <f>SUM($F$4:F24)</f>
        <v>19941.231960473331</v>
      </c>
      <c r="H24" s="110">
        <f>SUM($D$4:D24)</f>
        <v>210</v>
      </c>
      <c r="I24" s="110"/>
    </row>
    <row r="25" spans="2:9" x14ac:dyDescent="0.2">
      <c r="B25" s="110">
        <f t="shared" si="0"/>
        <v>0.98499999999999999</v>
      </c>
      <c r="C25" s="110">
        <f t="shared" si="3"/>
        <v>80.078152059289991</v>
      </c>
      <c r="D25" s="110">
        <v>10</v>
      </c>
      <c r="E25" s="110">
        <f>SUM($F$4:$F25)/SUM($D$4:D25)</f>
        <v>94.281879459391959</v>
      </c>
      <c r="F25" s="110">
        <f t="shared" si="4"/>
        <v>800.78152059289994</v>
      </c>
      <c r="G25" s="110">
        <f>SUM($F$4:F25)</f>
        <v>20742.013481066231</v>
      </c>
      <c r="H25" s="110">
        <f>SUM($D$4:D25)</f>
        <v>220</v>
      </c>
      <c r="I25" s="110"/>
    </row>
    <row r="26" spans="2:9" x14ac:dyDescent="0.2">
      <c r="B26" s="110">
        <f t="shared" si="0"/>
        <v>0.98499999999999999</v>
      </c>
      <c r="C26" s="110">
        <f t="shared" si="3"/>
        <v>78.876979778400639</v>
      </c>
      <c r="D26" s="110">
        <v>10</v>
      </c>
      <c r="E26" s="110">
        <f>SUM($F$4:$F26)/SUM($D$4:D26)</f>
        <v>93.612101212392346</v>
      </c>
      <c r="F26" s="110">
        <f t="shared" si="4"/>
        <v>788.76979778400641</v>
      </c>
      <c r="G26" s="110">
        <f>SUM($F$4:F26)</f>
        <v>21530.783278850238</v>
      </c>
      <c r="H26" s="110">
        <f>SUM($D$4:D26)</f>
        <v>230</v>
      </c>
      <c r="I26" s="110"/>
    </row>
    <row r="27" spans="2:9" x14ac:dyDescent="0.2">
      <c r="B27" s="110">
        <f t="shared" si="0"/>
        <v>0.98499999999999999</v>
      </c>
      <c r="C27" s="110">
        <f t="shared" si="3"/>
        <v>77.693825081724626</v>
      </c>
      <c r="D27" s="110">
        <v>10</v>
      </c>
      <c r="E27" s="110">
        <f>SUM($F$4:$F27)/SUM($D$4:D27)</f>
        <v>92.948839706947851</v>
      </c>
      <c r="F27" s="110">
        <f t="shared" si="4"/>
        <v>776.93825081724628</v>
      </c>
      <c r="G27" s="110">
        <f>SUM($F$4:F27)</f>
        <v>22307.721529667484</v>
      </c>
      <c r="H27" s="110">
        <f>SUM($D$4:D27)</f>
        <v>240</v>
      </c>
      <c r="I27" s="110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26" t="s">
        <v>0</v>
      </c>
      <c r="C1" s="226"/>
      <c r="D1" s="227" t="s">
        <v>1</v>
      </c>
      <c r="E1" s="228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2023-06-30T07:22:55Z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