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85EE9C9E-8590-4627-8CCA-7CC1E710D803}" xr6:coauthVersionLast="47" xr6:coauthVersionMax="47" xr10:uidLastSave="{00000000-0000-0000-0000-000000000000}"/>
  <bookViews>
    <workbookView xWindow="5040" yWindow="360" windowWidth="18345" windowHeight="13845" activeTab="2" xr2:uid="{D298135B-E4C0-45E9-BB28-1F0B05CAE31B}"/>
  </bookViews>
  <sheets>
    <sheet name="收益weekly" sheetId="6" r:id="rId1"/>
    <sheet name="CB低价-每周一支定投" sheetId="2" r:id="rId2"/>
    <sheet name="plan" sheetId="7" r:id="rId3"/>
    <sheet name="Sheet2" sheetId="5" r:id="rId4"/>
    <sheet name="s" sheetId="1" r:id="rId5"/>
  </sheets>
  <definedNames>
    <definedName name="_xlnm._FilterDatabase" localSheetId="1" hidden="1">'CB低价-每周一支定投'!$A$2:$W$363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1" i="2" l="1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I4" i="7"/>
  <c r="B34" i="7"/>
  <c r="C34" i="7" s="1"/>
  <c r="H34" i="7"/>
  <c r="B35" i="7"/>
  <c r="H35" i="7"/>
  <c r="B36" i="7"/>
  <c r="H36" i="7"/>
  <c r="B37" i="7"/>
  <c r="H37" i="7"/>
  <c r="B28" i="7"/>
  <c r="C28" i="7" s="1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B19" i="7"/>
  <c r="H18" i="7"/>
  <c r="H17" i="7"/>
  <c r="H16" i="7"/>
  <c r="B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B4" i="7"/>
  <c r="B6" i="7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5" i="5"/>
  <c r="G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B21" i="5"/>
  <c r="B22" i="5"/>
  <c r="B23" i="5"/>
  <c r="B24" i="5"/>
  <c r="B25" i="5"/>
  <c r="B26" i="5"/>
  <c r="B27" i="5"/>
  <c r="B20" i="5"/>
  <c r="B11" i="5"/>
  <c r="B12" i="5"/>
  <c r="B10" i="5"/>
  <c r="B13" i="5"/>
  <c r="B14" i="5"/>
  <c r="B8" i="5"/>
  <c r="B9" i="5"/>
  <c r="B7" i="5"/>
  <c r="B4" i="5"/>
  <c r="B5" i="5" s="1"/>
  <c r="C5" i="5" s="1"/>
  <c r="B15" i="5"/>
  <c r="F4" i="5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352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F34" i="7" l="1"/>
  <c r="C35" i="7"/>
  <c r="F28" i="7"/>
  <c r="C29" i="7"/>
  <c r="F29" i="7" s="1"/>
  <c r="B18" i="7"/>
  <c r="B5" i="7"/>
  <c r="C5" i="7" s="1"/>
  <c r="F5" i="7" s="1"/>
  <c r="B6" i="5"/>
  <c r="B18" i="5"/>
  <c r="B19" i="5"/>
  <c r="B17" i="5"/>
  <c r="B16" i="5"/>
  <c r="F5" i="5"/>
  <c r="E5" i="5" s="1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F35" i="7" l="1"/>
  <c r="C36" i="7"/>
  <c r="E35" i="7"/>
  <c r="E34" i="7"/>
  <c r="G35" i="7"/>
  <c r="G34" i="7"/>
  <c r="E29" i="7"/>
  <c r="E28" i="7"/>
  <c r="G29" i="7"/>
  <c r="G28" i="7"/>
  <c r="C30" i="7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352" i="2"/>
  <c r="M12" i="2"/>
  <c r="M15" i="2"/>
  <c r="H3" i="2"/>
  <c r="F36" i="7" l="1"/>
  <c r="C37" i="7"/>
  <c r="F37" i="7" s="1"/>
  <c r="C31" i="7"/>
  <c r="F30" i="7"/>
  <c r="F6" i="7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H352" i="2" l="1"/>
  <c r="E36" i="7"/>
  <c r="G37" i="7"/>
  <c r="G36" i="7"/>
  <c r="E37" i="7"/>
  <c r="G30" i="7"/>
  <c r="E30" i="7"/>
  <c r="G31" i="7"/>
  <c r="C32" i="7"/>
  <c r="F31" i="7"/>
  <c r="E31" i="7" s="1"/>
  <c r="F7" i="7"/>
  <c r="C8" i="7"/>
  <c r="E7" i="7"/>
  <c r="G7" i="7"/>
  <c r="E6" i="7"/>
  <c r="G6" i="7"/>
  <c r="F25" i="5"/>
  <c r="C26" i="5"/>
  <c r="E6" i="5"/>
  <c r="E7" i="5"/>
  <c r="F8" i="5"/>
  <c r="M352" i="2"/>
  <c r="E17" i="1"/>
  <c r="C17" i="1"/>
  <c r="P233" i="2" l="1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32" i="7"/>
  <c r="C33" i="7"/>
  <c r="F33" i="7" s="1"/>
  <c r="F8" i="7"/>
  <c r="C9" i="7"/>
  <c r="F26" i="5"/>
  <c r="C27" i="5"/>
  <c r="F27" i="5" s="1"/>
  <c r="F9" i="5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352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G32" i="7" l="1"/>
  <c r="E32" i="7"/>
  <c r="E33" i="7"/>
  <c r="G33" i="7"/>
  <c r="F9" i="7"/>
  <c r="C10" i="7"/>
  <c r="E8" i="7"/>
  <c r="G9" i="7"/>
  <c r="G8" i="7"/>
  <c r="E9" i="7"/>
  <c r="E9" i="5"/>
  <c r="F10" i="7" l="1"/>
  <c r="C11" i="7"/>
  <c r="F10" i="5"/>
  <c r="F11" i="7" l="1"/>
  <c r="C12" i="7"/>
  <c r="G10" i="7"/>
  <c r="E11" i="7"/>
  <c r="G11" i="7"/>
  <c r="E10" i="7"/>
  <c r="E10" i="5"/>
  <c r="F12" i="7" l="1"/>
  <c r="C13" i="7"/>
  <c r="F11" i="5"/>
  <c r="F13" i="7" l="1"/>
  <c r="G13" i="7" s="1"/>
  <c r="C14" i="7"/>
  <c r="G12" i="7"/>
  <c r="E12" i="7"/>
  <c r="E11" i="5"/>
  <c r="F12" i="5"/>
  <c r="E13" i="7" l="1"/>
  <c r="F14" i="7"/>
  <c r="C15" i="7"/>
  <c r="F13" i="5"/>
  <c r="E13" i="5" s="1"/>
  <c r="E12" i="5"/>
  <c r="F15" i="7" l="1"/>
  <c r="C16" i="7"/>
  <c r="E14" i="7"/>
  <c r="G14" i="7"/>
  <c r="F14" i="5"/>
  <c r="F16" i="7" l="1"/>
  <c r="C17" i="7"/>
  <c r="G15" i="7"/>
  <c r="E15" i="7"/>
  <c r="E14" i="5"/>
  <c r="F15" i="5"/>
  <c r="F17" i="7" l="1"/>
  <c r="C18" i="7"/>
  <c r="E16" i="7"/>
  <c r="G16" i="7"/>
  <c r="F16" i="5"/>
  <c r="E15" i="5"/>
  <c r="F18" i="7" l="1"/>
  <c r="C19" i="7"/>
  <c r="E17" i="7"/>
  <c r="G17" i="7"/>
  <c r="E16" i="5"/>
  <c r="F17" i="5"/>
  <c r="E17" i="5" s="1"/>
  <c r="F19" i="7" l="1"/>
  <c r="C20" i="7"/>
  <c r="E18" i="7"/>
  <c r="G18" i="7"/>
  <c r="F18" i="5"/>
  <c r="E18" i="5" s="1"/>
  <c r="F20" i="7" l="1"/>
  <c r="C21" i="7"/>
  <c r="G19" i="7"/>
  <c r="E19" i="7"/>
  <c r="F19" i="5"/>
  <c r="F21" i="7" l="1"/>
  <c r="C22" i="7"/>
  <c r="G20" i="7"/>
  <c r="E20" i="7"/>
  <c r="E19" i="5"/>
  <c r="F20" i="5"/>
  <c r="F22" i="7" l="1"/>
  <c r="C23" i="7"/>
  <c r="E21" i="7"/>
  <c r="G21" i="7"/>
  <c r="E20" i="5"/>
  <c r="F21" i="5"/>
  <c r="F23" i="7" l="1"/>
  <c r="C24" i="7"/>
  <c r="E22" i="7"/>
  <c r="G22" i="7"/>
  <c r="E21" i="5"/>
  <c r="F22" i="5"/>
  <c r="E26" i="5" s="1"/>
  <c r="F23" i="5"/>
  <c r="F24" i="7" l="1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F27" i="7" s="1"/>
  <c r="E25" i="7"/>
  <c r="G25" i="7"/>
  <c r="G27" i="7" l="1"/>
  <c r="E27" i="7"/>
  <c r="E26" i="7"/>
  <c r="G26" i="7"/>
</calcChain>
</file>

<file path=xl/sharedStrings.xml><?xml version="1.0" encoding="utf-8"?>
<sst xmlns="http://schemas.openxmlformats.org/spreadsheetml/2006/main" count="562" uniqueCount="198">
  <si>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</si>
  <si>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</si>
  <si>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</si>
  <si>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</si>
  <si>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</si>
  <si>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</si>
  <si>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</si>
  <si>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</si>
  <si>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</si>
  <si>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</si>
  <si>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</si>
  <si>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</si>
  <si>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</si>
  <si>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</si>
  <si>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</si>
  <si>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</si>
  <si>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</si>
  <si>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</si>
  <si>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</si>
  <si>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</si>
  <si>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</si>
  <si>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</si>
  <si>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</si>
  <si>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</si>
  <si>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</si>
  <si>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</si>
  <si>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</si>
  <si>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</si>
  <si>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</si>
  <si>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</si>
  <si>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</si>
  <si>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</si>
  <si>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</si>
  <si>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</si>
  <si>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</si>
  <si>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</si>
  <si>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</si>
  <si>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</si>
  <si>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</si>
  <si>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</si>
  <si>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</si>
  <si>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</si>
  <si>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</si>
  <si>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</si>
  <si>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</si>
  <si>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</si>
  <si>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</si>
  <si>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</si>
  <si>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</si>
  <si>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</si>
  <si>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</si>
  <si>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</si>
  <si>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</si>
  <si>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</si>
  <si>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</si>
  <si>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</si>
  <si>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</si>
  <si>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</si>
  <si>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</si>
  <si>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</si>
  <si>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</si>
  <si>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</si>
  <si>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</si>
  <si>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</si>
  <si>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</si>
  <si>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</si>
  <si>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</si>
  <si>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</si>
  <si>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</si>
  <si>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</si>
  <si>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</si>
  <si>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</si>
  <si>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</si>
  <si>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</si>
  <si>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</si>
  <si>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</si>
  <si>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</si>
  <si>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</si>
  <si>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</si>
  <si>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</si>
  <si>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</si>
  <si>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</si>
  <si>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</si>
  <si>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</si>
  <si>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</si>
  <si>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</si>
  <si>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</si>
  <si>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</si>
  <si>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</si>
  <si>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</si>
  <si>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</si>
  <si>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</si>
  <si>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</si>
  <si>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</si>
  <si>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</si>
  <si>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</si>
  <si>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</si>
  <si>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</si>
  <si>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</si>
  <si>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</si>
  <si>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</si>
  <si>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</si>
  <si>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</si>
  <si>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</si>
  <si>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</si>
  <si>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</si>
  <si>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</si>
  <si>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</si>
  <si>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</si>
  <si>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</si>
  <si>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</si>
  <si>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</si>
  <si>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</si>
  <si>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</si>
  <si>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</si>
  <si>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</si>
  <si>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</si>
  <si>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</si>
  <si>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</si>
  <si>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</si>
  <si>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</si>
  <si>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</si>
  <si>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</si>
  <si>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</si>
  <si>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</si>
  <si>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</si>
  <si>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</si>
  <si>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</si>
  <si>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</si>
  <si>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</si>
  <si>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</si>
  <si>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</si>
  <si>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</si>
  <si>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</si>
  <si>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</si>
  <si>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</si>
  <si>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</si>
  <si>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</si>
  <si>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</si>
  <si>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</si>
  <si>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</si>
  <si>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</si>
  <si>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</si>
  <si>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</si>
  <si>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</si>
  <si>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</si>
  <si>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</si>
  <si>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</si>
  <si>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</si>
  <si>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</si>
  <si>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</si>
  <si>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</si>
  <si>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</si>
  <si>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</si>
  <si>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</si>
  <si>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</si>
  <si>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</si>
  <si>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</si>
  <si>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</si>
  <si>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</si>
  <si>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</si>
  <si>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</si>
  <si>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</si>
  <si>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</si>
  <si>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</si>
  <si>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</si>
  <si>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</si>
  <si>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</si>
  <si>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</si>
  <si>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</si>
  <si>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</si>
  <si>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</si>
  <si>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</si>
  <si>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</si>
  <si>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</si>
  <si>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</si>
  <si>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</si>
  <si>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</si>
  <si>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</si>
  <si>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</si>
  <si>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</si>
  <si>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</si>
  <si>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满足：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</si>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</sst>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8" borderId="16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</c:numCache>
            </c:numRef>
          </c:cat>
          <c:val>
            <c:numRef>
              <c:f>收益weekly!$B$2:$B$52</c:f>
              <c:numCache>
                <c:formatCode>General</c:formatCode>
                <c:ptCount val="5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</c:numCache>
            </c:numRef>
          </c:cat>
          <c:val>
            <c:numRef>
              <c:f>收益weekly!$C$2:$C$52</c:f>
              <c:numCache>
                <c:formatCode>0.00%</c:formatCode>
                <c:ptCount val="5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12</xdr:row>
      <xdr:rowOff>133350</xdr:rowOff>
    </xdr:from>
    <xdr:to>
      <xdr:col>9</xdr:col>
      <xdr:colOff>200025</xdr:colOff>
      <xdr:row>41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jisilu.cn/data/convert_bond_detail/11358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47"/>
  <sheetViews>
    <sheetView workbookViewId="0">
      <pane ySplit="1" topLeftCell="A17" activePane="bottomLeft" state="frozen"/>
      <selection pane="bottomLeft" activeCell="G45" sqref="G45"/>
    </sheetView>
  </sheetViews>
  <sheetFormatPr defaultRowHeight="14.25" x14ac:dyDescent="0.2"/>
  <cols>
    <col min="1" max="1" width="11.125" bestFit="1" customWidth="1"/>
    <col min="4" max="4" width="9.875" style="140" customWidth="1"/>
    <col min="5" max="6" width="10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195</v>
      </c>
      <c r="E1" s="140" t="s">
        <v>194</v>
      </c>
      <c r="F1" s="140" t="s">
        <v>196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  <c r="F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  <c r="F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  <c r="F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  <c r="F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  <c r="F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  <c r="F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  <c r="F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  <c r="F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  <c r="F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  <c r="F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186</v>
      </c>
    </row>
    <row r="38" spans="1:7" x14ac:dyDescent="0.2">
      <c r="A38" s="28">
        <v>44823</v>
      </c>
      <c r="B38" s="47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197</v>
      </c>
    </row>
    <row r="39" spans="1:7" x14ac:dyDescent="0.2">
      <c r="A39" s="28"/>
      <c r="B39" s="47"/>
      <c r="C39" s="29"/>
      <c r="D39" s="141"/>
      <c r="E39" s="141"/>
      <c r="F39" s="141"/>
    </row>
    <row r="40" spans="1:7" x14ac:dyDescent="0.2">
      <c r="A40" s="28"/>
      <c r="B40" s="47"/>
      <c r="C40" s="29"/>
      <c r="D40" s="141"/>
      <c r="E40" s="141"/>
      <c r="F40" s="141"/>
    </row>
    <row r="41" spans="1:7" x14ac:dyDescent="0.2">
      <c r="A41" s="28"/>
      <c r="B41" s="47"/>
      <c r="C41" s="29"/>
      <c r="D41" s="141"/>
      <c r="E41" s="141"/>
      <c r="F41" s="141"/>
    </row>
    <row r="42" spans="1:7" x14ac:dyDescent="0.2">
      <c r="A42" s="28"/>
      <c r="B42" s="47"/>
      <c r="C42" s="29"/>
      <c r="D42" s="141"/>
      <c r="E42" s="141"/>
      <c r="F42" s="141"/>
    </row>
    <row r="43" spans="1:7" x14ac:dyDescent="0.2">
      <c r="A43" s="28"/>
      <c r="B43" s="47"/>
      <c r="C43" s="29"/>
      <c r="D43" s="141"/>
      <c r="E43" s="141"/>
      <c r="F43" s="141"/>
    </row>
    <row r="44" spans="1:7" x14ac:dyDescent="0.2">
      <c r="A44" s="28"/>
      <c r="B44" s="47"/>
      <c r="C44" s="29"/>
      <c r="D44" s="141"/>
      <c r="E44" s="141"/>
      <c r="F44" s="141"/>
    </row>
    <row r="45" spans="1:7" x14ac:dyDescent="0.2">
      <c r="B45" s="47"/>
      <c r="C45" s="29"/>
      <c r="D45" s="141"/>
      <c r="E45" s="141"/>
      <c r="F45" s="141"/>
    </row>
    <row r="46" spans="1:7" x14ac:dyDescent="0.2">
      <c r="B46" s="47"/>
      <c r="C46" s="29"/>
      <c r="D46" s="141"/>
      <c r="E46" s="141"/>
      <c r="F46" s="141"/>
    </row>
    <row r="47" spans="1:7" x14ac:dyDescent="0.2">
      <c r="B47" s="4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sheetPr filterMode="1"/>
  <dimension ref="A1:W370"/>
  <sheetViews>
    <sheetView zoomScaleNormal="100" workbookViewId="0">
      <pane ySplit="2" topLeftCell="A49" activePane="bottomLeft" state="frozen"/>
      <selection pane="bottomLeft" activeCell="E234" sqref="D234:E23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46"/>
      <c r="B1" s="152" t="s">
        <v>24</v>
      </c>
      <c r="C1" s="154" t="s">
        <v>7</v>
      </c>
      <c r="D1" s="156" t="s">
        <v>8</v>
      </c>
      <c r="E1" s="158" t="s">
        <v>168</v>
      </c>
      <c r="F1" s="151" t="s">
        <v>22</v>
      </c>
      <c r="G1" s="151"/>
      <c r="H1" s="151"/>
      <c r="I1" s="151"/>
      <c r="J1" s="150" t="s">
        <v>10</v>
      </c>
      <c r="K1" s="150"/>
      <c r="L1" s="150"/>
      <c r="M1" s="150"/>
      <c r="N1" s="150"/>
      <c r="O1" s="150"/>
      <c r="P1" s="150"/>
      <c r="Q1" s="148" t="s">
        <v>19</v>
      </c>
      <c r="S1" s="144" t="s">
        <v>17</v>
      </c>
    </row>
    <row r="2" spans="1:23" s="8" customFormat="1" x14ac:dyDescent="0.2">
      <c r="A2" s="147"/>
      <c r="B2" s="153"/>
      <c r="C2" s="155"/>
      <c r="D2" s="157"/>
      <c r="E2" s="159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49"/>
      <c r="R2" s="8" t="s">
        <v>21</v>
      </c>
      <c r="S2" s="145"/>
    </row>
    <row r="3" spans="1:23" s="104" customFormat="1" ht="13.5" hidden="1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M3/$M$352</f>
        <v>0</v>
      </c>
      <c r="Q3" s="103"/>
      <c r="R3" s="51"/>
      <c r="S3" s="58"/>
      <c r="T3" s="51"/>
      <c r="U3" s="51"/>
    </row>
    <row r="4" spans="1:23" hidden="1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105.596</v>
      </c>
      <c r="K4" s="12">
        <v>102.711</v>
      </c>
      <c r="L4" s="12">
        <v>40</v>
      </c>
      <c r="M4" s="11">
        <f t="shared" si="0"/>
        <v>4223.84</v>
      </c>
      <c r="N4" s="24">
        <f t="shared" si="1"/>
        <v>2.8088520216919367E-2</v>
      </c>
      <c r="O4" s="11">
        <f>(J4-K4)*L4</f>
        <v>115.4000000000002</v>
      </c>
      <c r="P4" s="24">
        <f t="shared" si="2"/>
        <v>2.1559563792260639E-2</v>
      </c>
      <c r="Q4" s="84"/>
      <c r="S4" s="25"/>
      <c r="W4" s="26" t="s">
        <v>31</v>
      </c>
    </row>
    <row r="5" spans="1:23" s="39" customFormat="1" hidden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116.6</v>
      </c>
      <c r="K6" s="12">
        <v>95.370999999999995</v>
      </c>
      <c r="L6" s="12">
        <v>10</v>
      </c>
      <c r="M6" s="11">
        <f t="shared" si="0"/>
        <v>1166</v>
      </c>
      <c r="N6" s="24">
        <f t="shared" si="1"/>
        <v>0.22259387025406047</v>
      </c>
      <c r="O6" s="11">
        <f>(J6-K6)*L6</f>
        <v>212.29</v>
      </c>
      <c r="P6" s="24">
        <f t="shared" si="2"/>
        <v>5.9515633598280016E-3</v>
      </c>
      <c r="Q6" s="84"/>
      <c r="R6" s="51"/>
      <c r="S6" s="25"/>
    </row>
    <row r="7" spans="1:23" ht="16.5" hidden="1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115.328</v>
      </c>
      <c r="K7" s="12">
        <v>84.938000000000002</v>
      </c>
      <c r="L7" s="12">
        <v>30</v>
      </c>
      <c r="M7" s="11">
        <f t="shared" si="0"/>
        <v>3459.84</v>
      </c>
      <c r="N7" s="24">
        <f t="shared" si="1"/>
        <v>0.35779038828321835</v>
      </c>
      <c r="O7" s="11">
        <f>(J7-K7)*L7</f>
        <v>911.7</v>
      </c>
      <c r="P7" s="24">
        <f t="shared" si="2"/>
        <v>1.7659911642253272E-2</v>
      </c>
      <c r="Q7" s="84"/>
      <c r="S7" s="25"/>
      <c r="U7" s="50"/>
      <c r="W7" s="7" t="s">
        <v>32</v>
      </c>
    </row>
    <row r="8" spans="1:23" ht="16.5" hidden="1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109.151</v>
      </c>
      <c r="K8" s="12">
        <v>105.64700000000001</v>
      </c>
      <c r="L8" s="12">
        <v>30</v>
      </c>
      <c r="M8" s="11">
        <f t="shared" si="0"/>
        <v>3274.5299999999997</v>
      </c>
      <c r="N8" s="24">
        <f t="shared" si="1"/>
        <v>3.3167056329095862E-2</v>
      </c>
      <c r="O8" s="11">
        <f>(J8-K8)*L8</f>
        <v>105.11999999999972</v>
      </c>
      <c r="P8" s="24">
        <f t="shared" si="2"/>
        <v>1.6714041825606846E-2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116.3</v>
      </c>
      <c r="K9" s="12">
        <v>98.42</v>
      </c>
      <c r="L9" s="12">
        <v>10</v>
      </c>
      <c r="M9" s="11">
        <f t="shared" si="0"/>
        <v>1163</v>
      </c>
      <c r="N9" s="24">
        <f t="shared" si="1"/>
        <v>0.18167039219670794</v>
      </c>
      <c r="O9" s="11">
        <f>(J9-K9)*L9</f>
        <v>178.79999999999995</v>
      </c>
      <c r="P9" s="24">
        <f t="shared" si="2"/>
        <v>5.9362505896054596E-3</v>
      </c>
      <c r="Q9" s="84"/>
      <c r="S9" s="25"/>
    </row>
    <row r="10" spans="1:23" s="51" customFormat="1" ht="16.5" hidden="1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hidden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hidden="1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hidden="1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106.63200000000001</v>
      </c>
      <c r="K13" s="12">
        <v>103.81699999999999</v>
      </c>
      <c r="L13" s="12">
        <v>30</v>
      </c>
      <c r="M13" s="11">
        <f t="shared" si="0"/>
        <v>3198.96</v>
      </c>
      <c r="N13" s="24">
        <f t="shared" si="1"/>
        <v>2.7115019698122775E-2</v>
      </c>
      <c r="O13" s="11">
        <f>(J13-K13)*L13</f>
        <v>84.450000000000358</v>
      </c>
      <c r="P13" s="24">
        <f t="shared" si="2"/>
        <v>1.6328313143701013E-2</v>
      </c>
      <c r="Q13" s="84"/>
      <c r="S13" s="25"/>
    </row>
    <row r="14" spans="1:23" s="39" customFormat="1" ht="14.25" hidden="1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hidden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hidden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hidden="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121.85299999999999</v>
      </c>
      <c r="K17" s="12">
        <v>111.39400000000001</v>
      </c>
      <c r="L17" s="12">
        <v>60</v>
      </c>
      <c r="M17" s="11">
        <f t="shared" si="0"/>
        <v>7311.1799999999994</v>
      </c>
      <c r="N17" s="24">
        <f t="shared" si="1"/>
        <v>9.3891951092518341E-2</v>
      </c>
      <c r="O17" s="11">
        <f t="shared" si="3"/>
        <v>627.53999999999928</v>
      </c>
      <c r="P17" s="24">
        <f t="shared" si="2"/>
        <v>3.7318139798548269E-2</v>
      </c>
      <c r="Q17" s="84"/>
      <c r="S17" s="46"/>
      <c r="T17" s="39"/>
    </row>
    <row r="18" spans="1:21" hidden="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111.41</v>
      </c>
      <c r="K18" s="12">
        <v>108.61499999999999</v>
      </c>
      <c r="L18" s="12">
        <v>20</v>
      </c>
      <c r="M18" s="11">
        <f t="shared" si="0"/>
        <v>2228.1999999999998</v>
      </c>
      <c r="N18" s="24">
        <f t="shared" si="1"/>
        <v>2.5733093955715158E-2</v>
      </c>
      <c r="O18" s="11">
        <f t="shared" si="3"/>
        <v>55.900000000000034</v>
      </c>
      <c r="P18" s="24">
        <f t="shared" si="2"/>
        <v>1.1373304869956047E-2</v>
      </c>
      <c r="Q18" s="84"/>
      <c r="R18" s="50"/>
      <c r="S18" s="25"/>
      <c r="U18" s="51"/>
    </row>
    <row r="19" spans="1:21" hidden="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97.150999999999996</v>
      </c>
      <c r="K19" s="12">
        <v>94.397999999999996</v>
      </c>
      <c r="L19" s="12">
        <v>90</v>
      </c>
      <c r="M19" s="11">
        <f t="shared" si="0"/>
        <v>8743.59</v>
      </c>
      <c r="N19" s="24">
        <f t="shared" si="1"/>
        <v>2.9163753469353168E-2</v>
      </c>
      <c r="O19" s="11">
        <f t="shared" si="3"/>
        <v>247.77</v>
      </c>
      <c r="P19" s="24">
        <f t="shared" si="2"/>
        <v>4.4629528196705417E-2</v>
      </c>
      <c r="Q19" s="84"/>
      <c r="S19" s="25"/>
    </row>
    <row r="20" spans="1:21" ht="14.25" hidden="1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99.266999999999996</v>
      </c>
      <c r="K20" s="12">
        <v>98.543999999999997</v>
      </c>
      <c r="L20" s="12">
        <v>60</v>
      </c>
      <c r="M20" s="11">
        <f t="shared" si="0"/>
        <v>5956.0199999999995</v>
      </c>
      <c r="N20" s="24">
        <f t="shared" si="1"/>
        <v>7.336824159766186E-3</v>
      </c>
      <c r="O20" s="11">
        <f t="shared" si="3"/>
        <v>43.379999999999939</v>
      </c>
      <c r="P20" s="24">
        <f t="shared" si="2"/>
        <v>3.0401055233621587E-2</v>
      </c>
      <c r="Q20" s="84"/>
      <c r="S20" s="25"/>
    </row>
    <row r="21" spans="1:21" ht="16.5" hidden="1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108.64400000000001</v>
      </c>
      <c r="K21" s="12">
        <v>102.69499999999999</v>
      </c>
      <c r="L21" s="12">
        <v>20</v>
      </c>
      <c r="M21" s="11">
        <f t="shared" si="0"/>
        <v>2172.88</v>
      </c>
      <c r="N21" s="24">
        <f t="shared" si="1"/>
        <v>5.7928818345586566E-2</v>
      </c>
      <c r="O21" s="11">
        <f t="shared" si="3"/>
        <v>118.98000000000025</v>
      </c>
      <c r="P21" s="24">
        <f t="shared" si="2"/>
        <v>1.1090937387052375E-2</v>
      </c>
      <c r="Q21" s="84"/>
      <c r="S21" s="25"/>
    </row>
    <row r="22" spans="1:21" ht="16.5" hidden="1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118.88</v>
      </c>
      <c r="K22" s="12">
        <v>98.962000000000003</v>
      </c>
      <c r="L22" s="12">
        <v>100</v>
      </c>
      <c r="M22" s="11">
        <f>J22*L22</f>
        <v>11888</v>
      </c>
      <c r="N22" s="24">
        <f t="shared" si="1"/>
        <v>0.20126917402639388</v>
      </c>
      <c r="O22" s="11">
        <f t="shared" si="3"/>
        <v>1991.7999999999993</v>
      </c>
      <c r="P22" s="24">
        <f t="shared" si="2"/>
        <v>6.067940413519321E-2</v>
      </c>
      <c r="Q22" s="84"/>
      <c r="S22" s="25"/>
      <c r="U22" s="39"/>
    </row>
    <row r="23" spans="1:21" hidden="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96.715000000000003</v>
      </c>
      <c r="K23" s="12">
        <v>96.504000000000005</v>
      </c>
      <c r="L23" s="12">
        <v>50</v>
      </c>
      <c r="M23" s="11">
        <f t="shared" si="0"/>
        <v>4835.75</v>
      </c>
      <c r="N23" s="24">
        <f t="shared" si="1"/>
        <v>2.1864378678603841E-3</v>
      </c>
      <c r="O23" s="11">
        <f t="shared" si="3"/>
        <v>10.549999999999926</v>
      </c>
      <c r="P23" s="24">
        <f t="shared" si="2"/>
        <v>2.4682909534552537E-2</v>
      </c>
      <c r="Q23" s="84"/>
      <c r="S23" s="25"/>
    </row>
    <row r="24" spans="1:21" s="38" customFormat="1" hidden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hidden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111.33</v>
      </c>
      <c r="K26" s="12">
        <v>103.797</v>
      </c>
      <c r="L26" s="12">
        <v>10</v>
      </c>
      <c r="M26" s="11">
        <f t="shared" si="0"/>
        <v>1113.3</v>
      </c>
      <c r="N26" s="24">
        <f t="shared" si="1"/>
        <v>7.2574351859880357E-2</v>
      </c>
      <c r="O26" s="11">
        <f>(J26-K26)*L26</f>
        <v>75.330000000000013</v>
      </c>
      <c r="P26" s="24">
        <f t="shared" si="2"/>
        <v>5.6825690295853465E-3</v>
      </c>
      <c r="Q26" s="84"/>
      <c r="S26" s="25"/>
    </row>
    <row r="27" spans="1:21" s="39" customFormat="1" hidden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hidden="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109.45</v>
      </c>
      <c r="K28" s="12">
        <v>123.71599999999999</v>
      </c>
      <c r="L28" s="12">
        <v>70</v>
      </c>
      <c r="M28" s="11">
        <f t="shared" si="0"/>
        <v>7661.5</v>
      </c>
      <c r="N28" s="24">
        <f t="shared" si="1"/>
        <v>-0.11531248989621384</v>
      </c>
      <c r="O28" s="11">
        <f>(J28-K28)*L28</f>
        <v>-998.61999999999944</v>
      </c>
      <c r="P28" s="24">
        <f t="shared" si="2"/>
        <v>3.9106263020001912E-2</v>
      </c>
      <c r="Q28" s="84" t="s">
        <v>54</v>
      </c>
      <c r="S28" s="25"/>
    </row>
    <row r="29" spans="1:21" s="51" customFormat="1" hidden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hidden="1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105.917</v>
      </c>
      <c r="K30" s="12">
        <v>101.34</v>
      </c>
      <c r="L30" s="12">
        <v>30</v>
      </c>
      <c r="M30" s="11">
        <f t="shared" si="0"/>
        <v>3177.51</v>
      </c>
      <c r="N30" s="24">
        <f t="shared" si="1"/>
        <v>4.5164791790013793E-2</v>
      </c>
      <c r="O30" s="11">
        <f>(J30-K30)*L30</f>
        <v>137.30999999999995</v>
      </c>
      <c r="P30" s="24">
        <f t="shared" si="2"/>
        <v>1.6218826836609839E-2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116.053</v>
      </c>
      <c r="K31" s="12">
        <v>101.621</v>
      </c>
      <c r="L31" s="12">
        <v>10</v>
      </c>
      <c r="M31" s="11">
        <f t="shared" si="0"/>
        <v>1160.53</v>
      </c>
      <c r="N31" s="24">
        <f t="shared" si="1"/>
        <v>0.14201789000305057</v>
      </c>
      <c r="O31" s="11">
        <f>(J31-K31)*L31</f>
        <v>144.32000000000002</v>
      </c>
      <c r="P31" s="24">
        <f t="shared" si="2"/>
        <v>5.9236430754555664E-3</v>
      </c>
      <c r="Q31" s="84"/>
      <c r="R31" s="7"/>
      <c r="S31" s="62"/>
      <c r="U31" s="7"/>
    </row>
    <row r="32" spans="1:21" s="51" customFormat="1" hidden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hidden="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105.203</v>
      </c>
      <c r="K33" s="12">
        <v>102.991</v>
      </c>
      <c r="L33" s="12">
        <v>100</v>
      </c>
      <c r="M33" s="11">
        <f t="shared" si="0"/>
        <v>10520.300000000001</v>
      </c>
      <c r="N33" s="24">
        <f t="shared" si="1"/>
        <v>2.1477604839257831E-2</v>
      </c>
      <c r="O33" s="11">
        <f>(J33-K33)*L33</f>
        <v>221.20000000000033</v>
      </c>
      <c r="P33" s="24">
        <f t="shared" si="2"/>
        <v>5.36983121907363E-2</v>
      </c>
      <c r="Q33" s="84"/>
      <c r="R33" s="8"/>
      <c r="S33" s="22"/>
      <c r="T33" s="8"/>
      <c r="U33" s="8"/>
    </row>
    <row r="34" spans="1:21" s="39" customFormat="1" hidden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hidden="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98.768000000000001</v>
      </c>
      <c r="K35" s="12">
        <v>97.906000000000006</v>
      </c>
      <c r="L35" s="12">
        <v>80</v>
      </c>
      <c r="M35" s="11">
        <f t="shared" ref="M35:M59" si="6">J35*L35</f>
        <v>7901.4400000000005</v>
      </c>
      <c r="N35" s="24">
        <f t="shared" ref="N35:N59" si="7">(J35-K35)/K35</f>
        <v>8.80436336894567E-3</v>
      </c>
      <c r="O35" s="11">
        <f>(J35-K35)*L35</f>
        <v>68.959999999999582</v>
      </c>
      <c r="P35" s="24">
        <f t="shared" ref="P35:P66" si="8">M35/$M$352</f>
        <v>4.033097838240083E-2</v>
      </c>
      <c r="Q35" s="84"/>
      <c r="S35" s="25"/>
    </row>
    <row r="36" spans="1:21" s="51" customFormat="1" hidden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hidden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hidden="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hidden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hidden="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hidden="1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hidden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hidden="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hidden="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hidden="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hidden="1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120</v>
      </c>
      <c r="K46" s="12">
        <v>127.94799999999999</v>
      </c>
      <c r="L46" s="12">
        <v>40</v>
      </c>
      <c r="M46" s="11">
        <f t="shared" si="6"/>
        <v>4800</v>
      </c>
      <c r="N46" s="24">
        <f t="shared" si="7"/>
        <v>-6.2118985837996639E-2</v>
      </c>
      <c r="O46" s="11">
        <f t="shared" si="9"/>
        <v>-317.91999999999973</v>
      </c>
      <c r="P46" s="24">
        <f t="shared" si="8"/>
        <v>2.4500432356067244E-2</v>
      </c>
      <c r="Q46" s="84"/>
      <c r="S46" s="25"/>
    </row>
    <row r="47" spans="1:21" hidden="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118.7</v>
      </c>
      <c r="K47" s="12">
        <v>115.91</v>
      </c>
      <c r="L47" s="12">
        <v>20</v>
      </c>
      <c r="M47" s="11">
        <f t="shared" si="6"/>
        <v>2374</v>
      </c>
      <c r="N47" s="24">
        <f t="shared" si="7"/>
        <v>2.4070399447847522E-2</v>
      </c>
      <c r="O47" s="11">
        <f t="shared" si="9"/>
        <v>55.800000000000125</v>
      </c>
      <c r="P47" s="24">
        <f t="shared" si="8"/>
        <v>1.2117505502771591E-2</v>
      </c>
      <c r="Q47" s="84"/>
      <c r="S47" s="25"/>
    </row>
    <row r="48" spans="1:21" hidden="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63">
        <v>47</v>
      </c>
      <c r="C49" s="30">
        <v>44582</v>
      </c>
      <c r="D49" s="31">
        <v>113601</v>
      </c>
      <c r="E49" s="127" t="s">
        <v>74</v>
      </c>
      <c r="F49" s="20">
        <v>30</v>
      </c>
      <c r="G49" s="20">
        <v>143.19999999999999</v>
      </c>
      <c r="H49" s="14">
        <f t="shared" si="5"/>
        <v>4296</v>
      </c>
      <c r="I49" s="15" t="s">
        <v>66</v>
      </c>
      <c r="J49" s="12">
        <v>109.286</v>
      </c>
      <c r="K49" s="12">
        <v>113.66</v>
      </c>
      <c r="L49" s="12">
        <v>10</v>
      </c>
      <c r="M49" s="11">
        <f t="shared" si="6"/>
        <v>1092.8600000000001</v>
      </c>
      <c r="N49" s="24">
        <f t="shared" si="7"/>
        <v>-3.8483195495336929E-2</v>
      </c>
      <c r="O49" s="11">
        <f t="shared" si="9"/>
        <v>-43.739999999999952</v>
      </c>
      <c r="P49" s="24">
        <f t="shared" si="8"/>
        <v>5.5782380218024272E-3</v>
      </c>
      <c r="Q49" s="84"/>
      <c r="S49" s="25"/>
    </row>
    <row r="50" spans="1:19" hidden="1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hidden="1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hidden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hidden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hidden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hidden="1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hidden="1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hidden="1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hidden="1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hidden="1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hidden="1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hidden="1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104.879</v>
      </c>
      <c r="K61" s="12">
        <v>98.869</v>
      </c>
      <c r="L61" s="12">
        <v>50</v>
      </c>
      <c r="M61" s="11">
        <f t="shared" ref="M61:M67" si="11">J61*L61</f>
        <v>5243.95</v>
      </c>
      <c r="N61" s="24">
        <f t="shared" ref="N61:N95" si="12">(J61-K61)/K61</f>
        <v>6.0787506700785941E-2</v>
      </c>
      <c r="O61" s="11">
        <f t="shared" si="9"/>
        <v>300.50000000000023</v>
      </c>
      <c r="P61" s="24">
        <f t="shared" si="8"/>
        <v>2.6766467136166421E-2</v>
      </c>
      <c r="Q61" s="84"/>
      <c r="S61" s="25"/>
    </row>
    <row r="62" spans="1:19" hidden="1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hidden="1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hidden="1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hidden="1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hidden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hidden="1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106.6</v>
      </c>
      <c r="K67" s="12">
        <v>107.267</v>
      </c>
      <c r="L67" s="12">
        <v>20</v>
      </c>
      <c r="M67" s="11">
        <f t="shared" si="11"/>
        <v>2132</v>
      </c>
      <c r="N67" s="24">
        <f t="shared" si="12"/>
        <v>-6.2181285950012738E-3</v>
      </c>
      <c r="O67" s="11">
        <f t="shared" si="9"/>
        <v>-13.340000000000032</v>
      </c>
      <c r="P67" s="24">
        <f t="shared" ref="P67:P98" si="13">M67/$M$352</f>
        <v>1.0882275371486535E-2</v>
      </c>
      <c r="Q67" s="84"/>
      <c r="S67" s="25"/>
    </row>
    <row r="68" spans="1:19" s="39" customFormat="1" ht="16.5" hidden="1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hidden="1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101.9</v>
      </c>
      <c r="K69" s="12">
        <v>97.275999999999996</v>
      </c>
      <c r="L69" s="12">
        <v>70</v>
      </c>
      <c r="M69" s="11">
        <f t="shared" ref="M69:M82" si="14">J69*L69</f>
        <v>7133</v>
      </c>
      <c r="N69" s="24">
        <f t="shared" si="12"/>
        <v>4.7534849294790182E-2</v>
      </c>
      <c r="O69" s="11">
        <f>(J69-K69)*L69</f>
        <v>323.68000000000063</v>
      </c>
      <c r="P69" s="24">
        <f t="shared" si="13"/>
        <v>3.6408663332464092E-2</v>
      </c>
      <c r="Q69" s="84"/>
      <c r="S69" s="25"/>
    </row>
    <row r="70" spans="1:19" s="51" customFormat="1" hidden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hidden="1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106.259</v>
      </c>
      <c r="K71" s="12">
        <v>106.81100000000001</v>
      </c>
      <c r="L71" s="12">
        <v>30</v>
      </c>
      <c r="M71" s="11">
        <f t="shared" si="14"/>
        <v>3187.77</v>
      </c>
      <c r="N71" s="24">
        <f t="shared" si="12"/>
        <v>-5.168007040473422E-3</v>
      </c>
      <c r="O71" s="11">
        <f>(J71-K71)*L71</f>
        <v>-16.560000000000201</v>
      </c>
      <c r="P71" s="24">
        <f t="shared" si="13"/>
        <v>1.6271196510770934E-2</v>
      </c>
      <c r="Q71" s="84"/>
      <c r="S71" s="25"/>
    </row>
    <row r="72" spans="1:19" s="39" customFormat="1" hidden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117.785</v>
      </c>
      <c r="K73" s="12">
        <v>113.021</v>
      </c>
      <c r="L73" s="12">
        <v>10</v>
      </c>
      <c r="M73" s="11">
        <f t="shared" si="14"/>
        <v>1177.8499999999999</v>
      </c>
      <c r="N73" s="24">
        <f t="shared" si="12"/>
        <v>4.2151458578494228E-2</v>
      </c>
      <c r="O73" s="11">
        <f>(J73-K73)*L73</f>
        <v>47.639999999999958</v>
      </c>
      <c r="P73" s="24">
        <f t="shared" si="13"/>
        <v>6.012048802207042E-3</v>
      </c>
      <c r="Q73" s="84"/>
      <c r="S73" s="25"/>
    </row>
    <row r="74" spans="1:19" hidden="1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hidden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hidden="1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hidden="1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106.746</v>
      </c>
      <c r="K77" s="12">
        <v>96.376000000000005</v>
      </c>
      <c r="L77" s="12">
        <v>20</v>
      </c>
      <c r="M77" s="11">
        <f t="shared" si="14"/>
        <v>2134.92</v>
      </c>
      <c r="N77" s="24">
        <f t="shared" si="12"/>
        <v>0.10759940234083164</v>
      </c>
      <c r="O77" s="11">
        <f t="shared" si="15"/>
        <v>207.39999999999981</v>
      </c>
      <c r="P77" s="24">
        <f t="shared" si="13"/>
        <v>1.0897179801169809E-2</v>
      </c>
      <c r="Q77" s="84"/>
      <c r="S77" s="25"/>
    </row>
    <row r="78" spans="1:19" ht="13.5" hidden="1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109.989</v>
      </c>
      <c r="K79" s="12">
        <v>108.59</v>
      </c>
      <c r="L79" s="12">
        <v>10</v>
      </c>
      <c r="M79" s="11">
        <f t="shared" si="14"/>
        <v>1099.8900000000001</v>
      </c>
      <c r="N79" s="24">
        <f t="shared" si="12"/>
        <v>1.2883322589557057E-2</v>
      </c>
      <c r="O79" s="11">
        <f t="shared" si="15"/>
        <v>13.990000000000009</v>
      </c>
      <c r="P79" s="24">
        <f t="shared" si="13"/>
        <v>5.6141209466905838E-3</v>
      </c>
      <c r="Q79" s="84"/>
      <c r="S79" s="25"/>
    </row>
    <row r="80" spans="1:19" ht="16.5" hidden="1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106.361</v>
      </c>
      <c r="K80" s="12">
        <v>107.053</v>
      </c>
      <c r="L80" s="12">
        <v>40</v>
      </c>
      <c r="M80" s="11">
        <f t="shared" si="14"/>
        <v>4254.4400000000005</v>
      </c>
      <c r="N80" s="24">
        <f t="shared" si="12"/>
        <v>-6.4640878817033903E-3</v>
      </c>
      <c r="O80" s="11">
        <f t="shared" si="15"/>
        <v>-27.679999999999723</v>
      </c>
      <c r="P80" s="24">
        <f t="shared" si="13"/>
        <v>2.1715754048530569E-2</v>
      </c>
      <c r="Q80" s="84"/>
      <c r="S80" s="25"/>
    </row>
    <row r="81" spans="1:19" s="72" customFormat="1" hidden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hidden="1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106.328</v>
      </c>
      <c r="K82" s="12">
        <v>102.289</v>
      </c>
      <c r="L82" s="12">
        <v>30</v>
      </c>
      <c r="M82" s="11">
        <f t="shared" si="14"/>
        <v>3189.84</v>
      </c>
      <c r="N82" s="24">
        <f t="shared" si="12"/>
        <v>3.9486161757373732E-2</v>
      </c>
      <c r="O82" s="11">
        <f t="shared" si="15"/>
        <v>121.17000000000004</v>
      </c>
      <c r="P82" s="24">
        <f t="shared" si="13"/>
        <v>1.6281762322224488E-2</v>
      </c>
      <c r="Q82" s="84"/>
      <c r="S82" s="25"/>
    </row>
    <row r="83" spans="1:19" s="39" customFormat="1" hidden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hidden="1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107.691</v>
      </c>
      <c r="K84" s="12">
        <v>107.426</v>
      </c>
      <c r="L84" s="12">
        <v>20</v>
      </c>
      <c r="M84" s="11">
        <f t="shared" ref="M84:M95" si="16">J84*L84</f>
        <v>2153.8200000000002</v>
      </c>
      <c r="N84" s="24">
        <f t="shared" si="12"/>
        <v>2.4668143652374712E-3</v>
      </c>
      <c r="O84" s="11">
        <f t="shared" si="15"/>
        <v>5.3000000000000114</v>
      </c>
      <c r="P84" s="24">
        <f t="shared" si="13"/>
        <v>1.0993650253571824E-2</v>
      </c>
      <c r="Q84" s="84"/>
      <c r="S84" s="25"/>
    </row>
    <row r="85" spans="1:19" ht="16.5" hidden="1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108.527</v>
      </c>
      <c r="K85" s="12">
        <v>104.024</v>
      </c>
      <c r="L85" s="12">
        <v>40</v>
      </c>
      <c r="M85" s="11">
        <f t="shared" si="16"/>
        <v>4341.08</v>
      </c>
      <c r="N85" s="24">
        <f t="shared" si="12"/>
        <v>4.3288087364454358E-2</v>
      </c>
      <c r="O85" s="11">
        <f t="shared" si="15"/>
        <v>180.12</v>
      </c>
      <c r="P85" s="24">
        <f t="shared" si="13"/>
        <v>2.2157986852557581E-2</v>
      </c>
      <c r="Q85" s="84"/>
      <c r="S85" s="25"/>
    </row>
    <row r="86" spans="1:19" hidden="1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hidden="1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hidden="1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hidden="1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hidden="1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101.08799999999999</v>
      </c>
      <c r="K90" s="12">
        <v>101.515</v>
      </c>
      <c r="L90" s="12">
        <v>50</v>
      </c>
      <c r="M90" s="11">
        <f t="shared" si="16"/>
        <v>5054.3999999999996</v>
      </c>
      <c r="N90" s="24">
        <f t="shared" si="12"/>
        <v>-4.2062749347387745E-3</v>
      </c>
      <c r="O90" s="11">
        <f t="shared" si="15"/>
        <v>-21.350000000000335</v>
      </c>
      <c r="P90" s="24">
        <f t="shared" si="13"/>
        <v>2.5798955270938805E-2</v>
      </c>
      <c r="Q90" s="84"/>
      <c r="S90" s="25"/>
    </row>
    <row r="91" spans="1:19" hidden="1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hidden="1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hidden="1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hidden="1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hidden="1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hidden="1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hidden="1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hidden="1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hidden="1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M99/$M$352</f>
        <v>0</v>
      </c>
      <c r="Q99" s="90" t="s">
        <v>100</v>
      </c>
      <c r="S99" s="25"/>
    </row>
    <row r="100" spans="1:19" hidden="1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hidden="1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hidden="1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hidden="1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hidden="1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hidden="1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101.62</v>
      </c>
      <c r="K105" s="12">
        <v>103.44799999999999</v>
      </c>
      <c r="L105" s="12">
        <v>70</v>
      </c>
      <c r="M105" s="11">
        <f t="shared" si="19"/>
        <v>7113.4000000000005</v>
      </c>
      <c r="N105" s="24">
        <f t="shared" si="20"/>
        <v>-1.7670713788569995E-2</v>
      </c>
      <c r="O105" s="11">
        <f t="shared" si="15"/>
        <v>-127.95999999999921</v>
      </c>
      <c r="P105" s="24">
        <f t="shared" si="18"/>
        <v>3.6308619900343488E-2</v>
      </c>
      <c r="Q105" s="84" t="s">
        <v>106</v>
      </c>
      <c r="S105" s="25"/>
    </row>
    <row r="106" spans="1:19" hidden="1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105.63</v>
      </c>
      <c r="K106" s="12">
        <v>105.187</v>
      </c>
      <c r="L106" s="12">
        <v>30</v>
      </c>
      <c r="M106" s="11">
        <f t="shared" si="19"/>
        <v>3168.8999999999996</v>
      </c>
      <c r="N106" s="24">
        <f t="shared" si="20"/>
        <v>4.2115470542937608E-3</v>
      </c>
      <c r="O106" s="11">
        <f t="shared" si="15"/>
        <v>13.289999999999935</v>
      </c>
      <c r="P106" s="24">
        <f t="shared" si="18"/>
        <v>1.6174879186071141E-2</v>
      </c>
      <c r="Q106" s="84" t="s">
        <v>106</v>
      </c>
      <c r="S106" s="25"/>
    </row>
    <row r="107" spans="1:19" hidden="1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hidden="1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hidden="1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hidden="1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hidden="1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hidden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110.401</v>
      </c>
      <c r="K113" s="12">
        <v>105.44</v>
      </c>
      <c r="L113" s="12">
        <v>10</v>
      </c>
      <c r="M113" s="11">
        <f t="shared" si="19"/>
        <v>1104.01</v>
      </c>
      <c r="N113" s="24">
        <f t="shared" si="20"/>
        <v>4.705045523520484E-2</v>
      </c>
      <c r="O113" s="11">
        <f t="shared" si="21"/>
        <v>49.609999999999985</v>
      </c>
      <c r="P113" s="24">
        <f t="shared" si="18"/>
        <v>5.6351504844628746E-3</v>
      </c>
      <c r="Q113" s="84" t="s">
        <v>106</v>
      </c>
      <c r="S113" s="25"/>
    </row>
    <row r="114" spans="1:19" hidden="1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hidden="1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hidden="1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hidden="1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hidden="1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hidden="1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hidden="1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hidden="1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hidden="1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hidden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hidden="1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hidden="1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hidden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hidden="1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108.152</v>
      </c>
      <c r="K127" s="12">
        <v>108.29900000000001</v>
      </c>
      <c r="L127" s="12">
        <v>20</v>
      </c>
      <c r="M127" s="11">
        <f t="shared" si="19"/>
        <v>2163.04</v>
      </c>
      <c r="N127" s="24">
        <f t="shared" si="20"/>
        <v>-1.3573532534926966E-3</v>
      </c>
      <c r="O127" s="11">
        <f t="shared" si="21"/>
        <v>-2.9400000000001114</v>
      </c>
      <c r="P127" s="24">
        <f t="shared" si="18"/>
        <v>1.1040711500722436E-2</v>
      </c>
      <c r="Q127" s="84" t="s">
        <v>106</v>
      </c>
      <c r="S127" s="25"/>
    </row>
    <row r="128" spans="1:19" hidden="1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hidden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hidden="1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hidden="1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M131/$M$352</f>
        <v>0</v>
      </c>
      <c r="Q131" s="84"/>
      <c r="S131" s="25"/>
    </row>
    <row r="132" spans="1:19" hidden="1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113.89</v>
      </c>
      <c r="K133" s="12">
        <v>111.721</v>
      </c>
      <c r="L133" s="12">
        <v>10</v>
      </c>
      <c r="M133" s="11">
        <f t="shared" si="19"/>
        <v>1138.9000000000001</v>
      </c>
      <c r="N133" s="24">
        <f t="shared" si="25"/>
        <v>1.9414434170836253E-2</v>
      </c>
      <c r="O133" s="11">
        <f t="shared" si="23"/>
        <v>21.689999999999969</v>
      </c>
      <c r="P133" s="24">
        <f t="shared" si="24"/>
        <v>5.813238002151039E-3</v>
      </c>
      <c r="Q133" s="84" t="s">
        <v>106</v>
      </c>
      <c r="S133" s="25"/>
    </row>
    <row r="134" spans="1:19" hidden="1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111.925</v>
      </c>
      <c r="K135" s="12">
        <v>107.63</v>
      </c>
      <c r="L135" s="12">
        <v>10</v>
      </c>
      <c r="M135" s="11">
        <f t="shared" si="19"/>
        <v>1119.25</v>
      </c>
      <c r="N135" s="24">
        <f t="shared" si="25"/>
        <v>3.9905230883582665E-2</v>
      </c>
      <c r="O135" s="11">
        <f t="shared" si="23"/>
        <v>42.950000000000017</v>
      </c>
      <c r="P135" s="24">
        <f t="shared" si="24"/>
        <v>5.7129393571933879E-3</v>
      </c>
      <c r="Q135" s="84" t="s">
        <v>120</v>
      </c>
      <c r="S135" s="25"/>
    </row>
    <row r="136" spans="1:19" hidden="1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hidden="1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118.53</v>
      </c>
      <c r="K138" s="12">
        <v>115.14</v>
      </c>
      <c r="L138" s="12">
        <v>10</v>
      </c>
      <c r="M138" s="11">
        <f t="shared" si="19"/>
        <v>1185.3</v>
      </c>
      <c r="N138" s="24">
        <f t="shared" si="25"/>
        <v>2.944241792600313E-2</v>
      </c>
      <c r="O138" s="11">
        <f t="shared" si="23"/>
        <v>33.900000000000006</v>
      </c>
      <c r="P138" s="24">
        <f t="shared" si="24"/>
        <v>6.0500755149263544E-3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115.169</v>
      </c>
      <c r="K139" s="12">
        <v>119.23</v>
      </c>
      <c r="L139" s="12">
        <v>10</v>
      </c>
      <c r="M139" s="11">
        <f t="shared" si="19"/>
        <v>1151.69</v>
      </c>
      <c r="N139" s="24">
        <f t="shared" si="25"/>
        <v>-3.4060219743353243E-2</v>
      </c>
      <c r="O139" s="11">
        <f t="shared" si="23"/>
        <v>-40.61000000000007</v>
      </c>
      <c r="P139" s="24">
        <f t="shared" si="24"/>
        <v>5.878521445866476E-3</v>
      </c>
      <c r="Q139" s="84" t="s">
        <v>106</v>
      </c>
      <c r="S139" s="25"/>
    </row>
    <row r="140" spans="1:19" s="51" customFormat="1" hidden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108.96</v>
      </c>
      <c r="K141" s="12">
        <v>107.151</v>
      </c>
      <c r="L141" s="12">
        <v>10</v>
      </c>
      <c r="M141" s="11">
        <f t="shared" ref="M141:M172" si="26">J141*L141</f>
        <v>1089.5999999999999</v>
      </c>
      <c r="N141" s="24">
        <f t="shared" si="25"/>
        <v>1.6882716913514551E-2</v>
      </c>
      <c r="O141" s="11">
        <f>(J141-K141)*L141</f>
        <v>18.089999999999975</v>
      </c>
      <c r="P141" s="24">
        <f t="shared" si="24"/>
        <v>5.561598144827264E-3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113.066</v>
      </c>
      <c r="K142" s="12">
        <v>109.321</v>
      </c>
      <c r="L142" s="12">
        <v>10</v>
      </c>
      <c r="M142" s="11">
        <f t="shared" si="26"/>
        <v>1130.6600000000001</v>
      </c>
      <c r="N142" s="24">
        <f t="shared" si="25"/>
        <v>3.4256913127395511E-2</v>
      </c>
      <c r="O142" s="11">
        <f>(J142-K142)*L142</f>
        <v>37.450000000000045</v>
      </c>
      <c r="P142" s="24">
        <f t="shared" si="24"/>
        <v>5.7711789266064566E-3</v>
      </c>
      <c r="Q142" s="84" t="s">
        <v>106</v>
      </c>
      <c r="S142" s="25"/>
    </row>
    <row r="143" spans="1:19" s="39" customFormat="1" hidden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hidden="1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hidden="1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hidden="1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hidden="1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110.99</v>
      </c>
      <c r="K148" s="12">
        <v>106.078</v>
      </c>
      <c r="L148" s="12">
        <v>10</v>
      </c>
      <c r="M148" s="11">
        <f t="shared" si="26"/>
        <v>1109.8999999999999</v>
      </c>
      <c r="N148" s="24">
        <f t="shared" si="25"/>
        <v>4.6305548747148248E-2</v>
      </c>
      <c r="O148" s="11">
        <f t="shared" si="27"/>
        <v>49.119999999999919</v>
      </c>
      <c r="P148" s="24">
        <f t="shared" si="24"/>
        <v>5.6652145566664647E-3</v>
      </c>
      <c r="Q148" s="84" t="s">
        <v>106</v>
      </c>
      <c r="S148" s="25"/>
    </row>
    <row r="149" spans="1:19" hidden="1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107.67700000000001</v>
      </c>
      <c r="K149" s="81">
        <v>107.70699999999999</v>
      </c>
      <c r="L149" s="12">
        <v>20</v>
      </c>
      <c r="M149" s="11">
        <f t="shared" si="26"/>
        <v>2153.54</v>
      </c>
      <c r="N149" s="24">
        <f t="shared" si="25"/>
        <v>-2.7853342865354086E-4</v>
      </c>
      <c r="O149" s="11">
        <f t="shared" si="27"/>
        <v>-0.59999999999973852</v>
      </c>
      <c r="P149" s="24">
        <f t="shared" si="24"/>
        <v>1.0992221061684385E-2</v>
      </c>
      <c r="Q149" s="84" t="s">
        <v>106</v>
      </c>
      <c r="S149" s="22"/>
    </row>
    <row r="150" spans="1:19" s="51" customFormat="1" hidden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hidden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hidden="1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107.932</v>
      </c>
      <c r="K152" s="12">
        <v>110.36499999999999</v>
      </c>
      <c r="L152" s="12">
        <v>30</v>
      </c>
      <c r="M152" s="11">
        <f t="shared" si="26"/>
        <v>3237.96</v>
      </c>
      <c r="N152" s="24">
        <f t="shared" si="25"/>
        <v>-2.2045032392515679E-2</v>
      </c>
      <c r="O152" s="11">
        <f t="shared" ref="O152:O163" si="28">(J152-K152)*L152</f>
        <v>-72.989999999999782</v>
      </c>
      <c r="P152" s="24">
        <f t="shared" si="24"/>
        <v>1.6527379156594062E-2</v>
      </c>
      <c r="Q152" s="84" t="s">
        <v>132</v>
      </c>
      <c r="S152" s="25"/>
    </row>
    <row r="153" spans="1:19" s="39" customFormat="1" hidden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hidden="1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hidden="1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hidden="1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108.858</v>
      </c>
      <c r="K157" s="12">
        <v>109.09</v>
      </c>
      <c r="L157" s="12">
        <v>10</v>
      </c>
      <c r="M157" s="11">
        <f t="shared" si="26"/>
        <v>1088.58</v>
      </c>
      <c r="N157" s="24">
        <f t="shared" si="25"/>
        <v>-2.1266843890365688E-3</v>
      </c>
      <c r="O157" s="11">
        <f t="shared" si="28"/>
        <v>-2.3199999999999932</v>
      </c>
      <c r="P157" s="24">
        <f t="shared" si="24"/>
        <v>5.5563918029516001E-3</v>
      </c>
      <c r="Q157" s="84" t="s">
        <v>136</v>
      </c>
      <c r="S157" s="25"/>
    </row>
    <row r="158" spans="1:19" hidden="1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110.883</v>
      </c>
      <c r="K159" s="12">
        <v>107.64400000000001</v>
      </c>
      <c r="L159" s="12">
        <v>10</v>
      </c>
      <c r="M159" s="11">
        <f t="shared" si="26"/>
        <v>1108.83</v>
      </c>
      <c r="N159" s="24">
        <f t="shared" si="25"/>
        <v>3.0089926052543476E-2</v>
      </c>
      <c r="O159" s="11">
        <f t="shared" si="28"/>
        <v>32.389999999999901</v>
      </c>
      <c r="P159" s="24">
        <f t="shared" si="24"/>
        <v>5.6597530019537583E-3</v>
      </c>
      <c r="Q159" s="84"/>
      <c r="S159" s="25"/>
    </row>
    <row r="160" spans="1:19" hidden="1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hidden="1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hidden="1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110.849</v>
      </c>
      <c r="K163" s="12">
        <v>109.07</v>
      </c>
      <c r="L163" s="12">
        <v>10</v>
      </c>
      <c r="M163" s="11">
        <f t="shared" si="26"/>
        <v>1108.49</v>
      </c>
      <c r="N163" s="24">
        <f t="shared" si="25"/>
        <v>1.631062620335574E-2</v>
      </c>
      <c r="O163" s="11">
        <f t="shared" si="28"/>
        <v>17.790000000000106</v>
      </c>
      <c r="P163" s="24">
        <f t="shared" ref="P163:P179" si="30">M163/$M$352</f>
        <v>5.6580175546618707E-3</v>
      </c>
      <c r="Q163" s="84" t="s">
        <v>106</v>
      </c>
      <c r="S163" s="25"/>
    </row>
    <row r="164" spans="1:19" s="51" customFormat="1" hidden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hidden="1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hidden="1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hidden="1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hidden="1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hidden="1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107.29</v>
      </c>
      <c r="K169" s="12">
        <v>106.307</v>
      </c>
      <c r="L169" s="12">
        <v>20</v>
      </c>
      <c r="M169" s="11">
        <f t="shared" si="26"/>
        <v>2145.8000000000002</v>
      </c>
      <c r="N169" s="24">
        <f t="shared" si="31"/>
        <v>9.2468040674650222E-3</v>
      </c>
      <c r="O169" s="11">
        <f t="shared" si="32"/>
        <v>19.660000000000082</v>
      </c>
      <c r="P169" s="24">
        <f t="shared" si="30"/>
        <v>1.0952714114510228E-2</v>
      </c>
      <c r="Q169" s="84" t="s">
        <v>106</v>
      </c>
      <c r="S169" s="25"/>
    </row>
    <row r="170" spans="1:19" hidden="1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hidden="1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107.539</v>
      </c>
      <c r="K171" s="12">
        <v>109.006</v>
      </c>
      <c r="L171" s="12">
        <v>20</v>
      </c>
      <c r="M171" s="11">
        <f t="shared" si="26"/>
        <v>2150.7800000000002</v>
      </c>
      <c r="N171" s="24">
        <f t="shared" si="31"/>
        <v>-1.34579747903785E-2</v>
      </c>
      <c r="O171" s="11">
        <f t="shared" si="32"/>
        <v>-29.339999999999975</v>
      </c>
      <c r="P171" s="24">
        <f t="shared" si="30"/>
        <v>1.0978133313079648E-2</v>
      </c>
      <c r="Q171" s="84" t="s">
        <v>106</v>
      </c>
      <c r="S171" s="25"/>
    </row>
    <row r="172" spans="1:19" hidden="1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111.834</v>
      </c>
      <c r="K172" s="12">
        <v>108.875</v>
      </c>
      <c r="L172" s="12">
        <v>20</v>
      </c>
      <c r="M172" s="11">
        <f t="shared" si="26"/>
        <v>2236.6800000000003</v>
      </c>
      <c r="N172" s="24">
        <f t="shared" si="31"/>
        <v>2.717795637198625E-2</v>
      </c>
      <c r="O172" s="11">
        <f t="shared" si="32"/>
        <v>59.180000000000064</v>
      </c>
      <c r="P172" s="24">
        <f t="shared" si="30"/>
        <v>1.1416588967118436E-2</v>
      </c>
      <c r="Q172" s="84" t="s">
        <v>106</v>
      </c>
      <c r="S172" s="25"/>
    </row>
    <row r="173" spans="1:19" hidden="1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hidden="1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hidden="1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hidden="1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108.929</v>
      </c>
      <c r="K177" s="12">
        <v>109.65</v>
      </c>
      <c r="L177" s="12">
        <v>10</v>
      </c>
      <c r="M177" s="11">
        <f t="shared" si="33"/>
        <v>1089.29</v>
      </c>
      <c r="N177" s="24">
        <f t="shared" si="31"/>
        <v>-6.5754673962608624E-3</v>
      </c>
      <c r="O177" s="11">
        <f t="shared" si="32"/>
        <v>-7.2100000000000364</v>
      </c>
      <c r="P177" s="24">
        <f t="shared" si="30"/>
        <v>5.5600158252376011E-3</v>
      </c>
      <c r="Q177" s="84" t="s">
        <v>150</v>
      </c>
      <c r="S177" s="25"/>
    </row>
    <row r="178" spans="1:19" hidden="1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hidden="1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112.2</v>
      </c>
      <c r="K179" s="12">
        <v>115.111</v>
      </c>
      <c r="L179" s="12">
        <v>40</v>
      </c>
      <c r="M179" s="11">
        <f t="shared" si="33"/>
        <v>4488</v>
      </c>
      <c r="N179" s="24">
        <f t="shared" si="31"/>
        <v>-2.5288634448488861E-2</v>
      </c>
      <c r="O179" s="11">
        <f t="shared" si="32"/>
        <v>-116.44000000000005</v>
      </c>
      <c r="P179" s="24">
        <f t="shared" si="30"/>
        <v>2.2907904252922873E-2</v>
      </c>
      <c r="Q179" s="84" t="s">
        <v>152</v>
      </c>
      <c r="S179" s="25"/>
    </row>
    <row r="180" spans="1:19" hidden="1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M180/$M$352</f>
        <v>0</v>
      </c>
      <c r="Q180" s="84" t="s">
        <v>154</v>
      </c>
      <c r="S180" s="25"/>
    </row>
    <row r="181" spans="1:19" hidden="1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hidden="1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hidden="1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116.187</v>
      </c>
      <c r="K184" s="12">
        <v>108.65600000000001</v>
      </c>
      <c r="L184" s="12">
        <v>10</v>
      </c>
      <c r="M184" s="11">
        <f t="shared" si="33"/>
        <v>1161.8699999999999</v>
      </c>
      <c r="N184" s="24">
        <f t="shared" si="31"/>
        <v>6.9310484464732661E-2</v>
      </c>
      <c r="O184" s="11">
        <f t="shared" si="32"/>
        <v>75.309999999999917</v>
      </c>
      <c r="P184" s="24">
        <f t="shared" si="34"/>
        <v>5.9304827794883011E-3</v>
      </c>
      <c r="Q184" s="84" t="s">
        <v>158</v>
      </c>
      <c r="S184" s="25"/>
    </row>
    <row r="185" spans="1:19" hidden="1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hidden="1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hidden="1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hidden="1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hidden="1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hidden="1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hidden="1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hidden="1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hidden="1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hidden="1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hidden="1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hidden="1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hidden="1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hidden="1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hidden="1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hidden="1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hidden="1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hidden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hidden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hidden="1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hidden="1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109.521</v>
      </c>
      <c r="K205" s="12">
        <v>108.934</v>
      </c>
      <c r="L205" s="12">
        <v>20</v>
      </c>
      <c r="M205" s="11">
        <f t="shared" ref="M205:M227" si="37">J205*L205</f>
        <v>2190.42</v>
      </c>
      <c r="N205" s="24">
        <f t="shared" si="36"/>
        <v>5.3885839131951763E-3</v>
      </c>
      <c r="O205" s="11">
        <f t="shared" si="32"/>
        <v>11.740000000000066</v>
      </c>
      <c r="P205" s="24">
        <f t="shared" si="34"/>
        <v>1.1180466050286835E-2</v>
      </c>
      <c r="Q205" s="118" t="s">
        <v>165</v>
      </c>
      <c r="S205" s="25"/>
    </row>
    <row r="206" spans="1:19" hidden="1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hidden="1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hidden="1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hidden="1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111.13500000000001</v>
      </c>
      <c r="K210" s="13">
        <v>115.53</v>
      </c>
      <c r="L210" s="12">
        <v>10</v>
      </c>
      <c r="M210" s="11">
        <f t="shared" si="37"/>
        <v>1111.3500000000001</v>
      </c>
      <c r="N210" s="24">
        <f t="shared" si="36"/>
        <v>-3.804206699558553E-2</v>
      </c>
      <c r="O210" s="11">
        <f t="shared" si="32"/>
        <v>-43.94999999999996</v>
      </c>
      <c r="P210" s="24">
        <f t="shared" si="34"/>
        <v>5.6726157289406949E-3</v>
      </c>
      <c r="Q210" s="133" t="s">
        <v>169</v>
      </c>
      <c r="S210" s="25"/>
    </row>
    <row r="211" spans="1:19" hidden="1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hidden="1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M212/$M$352</f>
        <v>0</v>
      </c>
      <c r="Q212" s="133" t="s">
        <v>170</v>
      </c>
      <c r="S212" s="25"/>
    </row>
    <row r="213" spans="1:19" hidden="1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hidden="1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hidden="1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hidden="1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hidden="1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hidden="1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hidden="1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42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hidden="1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hidden="1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hidden="1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hidden="1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hidden="1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108.087</v>
      </c>
      <c r="K225" s="12">
        <v>109.58</v>
      </c>
      <c r="L225" s="12">
        <v>10</v>
      </c>
      <c r="M225" s="11">
        <f t="shared" si="37"/>
        <v>1080.8700000000001</v>
      </c>
      <c r="N225" s="24">
        <f t="shared" si="41"/>
        <v>-1.3624749041795902E-2</v>
      </c>
      <c r="O225" s="11">
        <f t="shared" si="32"/>
        <v>-14.92999999999995</v>
      </c>
      <c r="P225" s="24">
        <f t="shared" si="40"/>
        <v>5.5170379834796673E-3</v>
      </c>
      <c r="Q225" s="135" t="s">
        <v>140</v>
      </c>
      <c r="S225" s="25"/>
    </row>
    <row r="226" spans="1:19" hidden="1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hidden="1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hidden="1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185</v>
      </c>
      <c r="S228" s="25"/>
    </row>
    <row r="229" spans="1:19" hidden="1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hidden="1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183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109.339</v>
      </c>
      <c r="K231" s="12">
        <v>109.77800000000001</v>
      </c>
      <c r="L231" s="12">
        <v>10</v>
      </c>
      <c r="M231" s="11">
        <f t="shared" ref="M231:M245" si="45">J231*L231</f>
        <v>1093.3899999999999</v>
      </c>
      <c r="N231" s="24">
        <f t="shared" ref="N231:N245" si="46">(J231-K231)/K231</f>
        <v>-3.9989797591503499E-3</v>
      </c>
      <c r="O231" s="11">
        <f t="shared" ref="O231:O245" si="47">(J231-K231)*L231</f>
        <v>-4.3900000000000716</v>
      </c>
      <c r="P231" s="24">
        <f t="shared" ref="P231:P245" si="48">M231/$M$352</f>
        <v>5.580943277875075E-3</v>
      </c>
      <c r="Q231" s="113" t="s">
        <v>184</v>
      </c>
      <c r="S231" s="25"/>
    </row>
    <row r="232" spans="1:19" hidden="1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x14ac:dyDescent="0.2">
      <c r="A233" s="7"/>
      <c r="B233" s="138">
        <v>232</v>
      </c>
      <c r="C233" s="30">
        <v>44818</v>
      </c>
      <c r="D233" s="31">
        <v>118001</v>
      </c>
      <c r="E233" s="120" t="s">
        <v>188</v>
      </c>
      <c r="F233" s="20">
        <v>10</v>
      </c>
      <c r="G233" s="20">
        <v>109.81100000000001</v>
      </c>
      <c r="H233" s="14">
        <f t="shared" si="42"/>
        <v>1098.1100000000001</v>
      </c>
      <c r="I233" s="15"/>
      <c r="J233" s="12">
        <v>105.08499999999999</v>
      </c>
      <c r="K233" s="12">
        <v>109.831</v>
      </c>
      <c r="L233" s="12">
        <v>10</v>
      </c>
      <c r="M233" s="11">
        <f t="shared" si="45"/>
        <v>1050.8499999999999</v>
      </c>
      <c r="N233" s="24">
        <f t="shared" si="46"/>
        <v>-4.3211843650699792E-2</v>
      </c>
      <c r="O233" s="11">
        <f t="shared" si="47"/>
        <v>-47.460000000000093</v>
      </c>
      <c r="P233" s="24">
        <f t="shared" si="48"/>
        <v>5.3638081961194291E-3</v>
      </c>
      <c r="Q233" s="138" t="s">
        <v>189</v>
      </c>
      <c r="S233" s="25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187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108.018</v>
      </c>
      <c r="K234" s="12">
        <v>109.779</v>
      </c>
      <c r="L234" s="12">
        <v>10</v>
      </c>
      <c r="M234" s="11">
        <f t="shared" si="45"/>
        <v>1080.18</v>
      </c>
      <c r="N234" s="24">
        <f t="shared" si="46"/>
        <v>-1.604131937802308E-2</v>
      </c>
      <c r="O234" s="11">
        <f t="shared" si="47"/>
        <v>-17.609999999999957</v>
      </c>
      <c r="P234" s="24">
        <f t="shared" si="48"/>
        <v>5.5135160463284831E-3</v>
      </c>
      <c r="Q234" s="139"/>
      <c r="S234" s="25"/>
    </row>
    <row r="235" spans="1:19" hidden="1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190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109.199</v>
      </c>
      <c r="K236" s="12">
        <v>109.255</v>
      </c>
      <c r="L236" s="12">
        <v>10</v>
      </c>
      <c r="M236" s="11">
        <f t="shared" si="45"/>
        <v>1091.99</v>
      </c>
      <c r="N236" s="24">
        <f t="shared" si="46"/>
        <v>-5.1256235412564541E-4</v>
      </c>
      <c r="O236" s="11">
        <f t="shared" si="47"/>
        <v>-0.55999999999997385</v>
      </c>
      <c r="P236" s="24">
        <f t="shared" si="48"/>
        <v>5.5737973184378899E-3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191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108.78</v>
      </c>
      <c r="K237" s="12">
        <v>109.474</v>
      </c>
      <c r="L237" s="12">
        <v>10</v>
      </c>
      <c r="M237" s="11">
        <f t="shared" si="45"/>
        <v>1087.8</v>
      </c>
      <c r="N237" s="24">
        <f t="shared" si="46"/>
        <v>-6.3394047901785136E-3</v>
      </c>
      <c r="O237" s="11">
        <f t="shared" si="47"/>
        <v>-6.9400000000000261</v>
      </c>
      <c r="P237" s="24">
        <f t="shared" si="48"/>
        <v>5.552410482693739E-3</v>
      </c>
      <c r="Q237" s="139"/>
      <c r="S237" s="25"/>
    </row>
    <row r="238" spans="1:19" hidden="1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hidden="1" x14ac:dyDescent="0.2">
      <c r="A239" s="7"/>
      <c r="B239" s="138">
        <v>238</v>
      </c>
      <c r="C239" s="30">
        <v>44820</v>
      </c>
      <c r="D239" s="31">
        <v>127042</v>
      </c>
      <c r="E239" s="120" t="s">
        <v>192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107.87</v>
      </c>
      <c r="K239" s="12">
        <v>108.596</v>
      </c>
      <c r="L239" s="12">
        <v>20</v>
      </c>
      <c r="M239" s="11">
        <f t="shared" si="45"/>
        <v>2157.4</v>
      </c>
      <c r="N239" s="24">
        <f t="shared" si="46"/>
        <v>-6.6853291097277896E-3</v>
      </c>
      <c r="O239" s="11">
        <f t="shared" si="47"/>
        <v>-14.519999999999982</v>
      </c>
      <c r="P239" s="24">
        <f t="shared" si="48"/>
        <v>1.1011923492704058E-2</v>
      </c>
      <c r="Q239" s="139" t="s">
        <v>193</v>
      </c>
      <c r="S239" s="25"/>
    </row>
    <row r="240" spans="1:19" hidden="1" x14ac:dyDescent="0.2">
      <c r="A240" s="7"/>
      <c r="B240" s="108">
        <v>239</v>
      </c>
      <c r="C240" s="30">
        <v>44823</v>
      </c>
      <c r="D240" s="31">
        <v>127042</v>
      </c>
      <c r="E240" s="120" t="s">
        <v>192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108"/>
      <c r="S240" s="25"/>
    </row>
    <row r="241" spans="1:19" hidden="1" x14ac:dyDescent="0.2">
      <c r="A241" s="7"/>
      <c r="B241" s="108">
        <v>240</v>
      </c>
      <c r="C241" s="30"/>
      <c r="D241" s="31"/>
      <c r="E241" s="120"/>
      <c r="F241" s="20"/>
      <c r="G241" s="20"/>
      <c r="H241" s="14">
        <f t="shared" si="42"/>
        <v>0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143"/>
      <c r="S241" s="25"/>
    </row>
    <row r="242" spans="1:19" hidden="1" x14ac:dyDescent="0.2">
      <c r="A242" s="7"/>
      <c r="B242" s="108">
        <v>241</v>
      </c>
      <c r="C242" s="30"/>
      <c r="D242" s="31"/>
      <c r="E242" s="120"/>
      <c r="F242" s="20"/>
      <c r="G242" s="20"/>
      <c r="H242" s="14">
        <f t="shared" si="42"/>
        <v>0</v>
      </c>
      <c r="I242" s="15"/>
      <c r="J242" s="12"/>
      <c r="K242" s="12"/>
      <c r="L242" s="12"/>
      <c r="M242" s="11">
        <f t="shared" si="45"/>
        <v>0</v>
      </c>
      <c r="N242" s="24" t="e">
        <f t="shared" si="46"/>
        <v>#DIV/0!</v>
      </c>
      <c r="O242" s="11">
        <f t="shared" si="47"/>
        <v>0</v>
      </c>
      <c r="P242" s="24">
        <f t="shared" si="48"/>
        <v>0</v>
      </c>
      <c r="Q242" s="143"/>
      <c r="S242" s="25"/>
    </row>
    <row r="243" spans="1:19" hidden="1" x14ac:dyDescent="0.2">
      <c r="A243" s="7"/>
      <c r="B243" s="108"/>
      <c r="C243" s="30"/>
      <c r="D243" s="31"/>
      <c r="E243" s="120"/>
      <c r="F243" s="20"/>
      <c r="G243" s="20"/>
      <c r="H243" s="14"/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143"/>
      <c r="S243" s="25"/>
    </row>
    <row r="244" spans="1:19" hidden="1" x14ac:dyDescent="0.2">
      <c r="A244" s="7"/>
      <c r="B244" s="108"/>
      <c r="C244" s="30"/>
      <c r="D244" s="31"/>
      <c r="E244" s="120"/>
      <c r="F244" s="20"/>
      <c r="G244" s="20"/>
      <c r="H244" s="14"/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143"/>
      <c r="S244" s="25"/>
    </row>
    <row r="245" spans="1:19" hidden="1" x14ac:dyDescent="0.2">
      <c r="B245" s="108"/>
      <c r="C245" s="30"/>
      <c r="D245" s="31"/>
      <c r="E245" s="120"/>
      <c r="F245" s="20"/>
      <c r="G245" s="20"/>
      <c r="H245" s="14"/>
      <c r="I245" s="15"/>
      <c r="J245" s="12"/>
      <c r="K245" s="12"/>
      <c r="L245" s="12"/>
      <c r="M245" s="11">
        <f t="shared" si="45"/>
        <v>0</v>
      </c>
      <c r="N245" s="24" t="e">
        <f t="shared" si="46"/>
        <v>#DIV/0!</v>
      </c>
      <c r="O245" s="11">
        <f t="shared" si="47"/>
        <v>0</v>
      </c>
      <c r="P245" s="24">
        <f t="shared" si="48"/>
        <v>0</v>
      </c>
      <c r="Q245" s="84"/>
      <c r="S245" s="25"/>
    </row>
    <row r="246" spans="1:19" hidden="1" x14ac:dyDescent="0.2">
      <c r="B246" s="108"/>
      <c r="C246" s="30"/>
      <c r="D246" s="31"/>
      <c r="E246" s="120"/>
      <c r="F246" s="20"/>
      <c r="G246" s="20"/>
      <c r="H246" s="14"/>
      <c r="I246" s="15"/>
      <c r="J246" s="12"/>
      <c r="K246" s="12"/>
      <c r="L246" s="12"/>
      <c r="M246" s="11"/>
      <c r="N246" s="24"/>
      <c r="O246" s="11"/>
      <c r="P246" s="24"/>
      <c r="Q246" s="84"/>
      <c r="S246" s="25"/>
    </row>
    <row r="247" spans="1:19" hidden="1" x14ac:dyDescent="0.2">
      <c r="B247" s="114"/>
      <c r="C247" s="30"/>
      <c r="D247" s="31"/>
      <c r="E247" s="120"/>
      <c r="F247" s="20"/>
      <c r="G247" s="20"/>
      <c r="H247" s="14"/>
      <c r="I247" s="15"/>
      <c r="J247" s="12"/>
      <c r="K247" s="12"/>
      <c r="L247" s="12"/>
      <c r="M247" s="11"/>
      <c r="N247" s="24"/>
      <c r="O247" s="11"/>
      <c r="P247" s="24"/>
      <c r="Q247" s="84"/>
      <c r="S247" s="25"/>
    </row>
    <row r="248" spans="1:19" hidden="1" x14ac:dyDescent="0.2">
      <c r="B248" s="114"/>
      <c r="C248"/>
      <c r="D248"/>
      <c r="E248"/>
      <c r="F248" s="20"/>
      <c r="G248" s="20"/>
      <c r="H248" s="14"/>
      <c r="I248" s="15"/>
      <c r="J248" s="12"/>
      <c r="K248" s="12"/>
      <c r="L248" s="12"/>
      <c r="M248" s="11"/>
      <c r="N248" s="24"/>
      <c r="O248" s="11"/>
      <c r="P248" s="24"/>
      <c r="Q248" s="84"/>
      <c r="S248" s="25"/>
    </row>
    <row r="249" spans="1:19" hidden="1" x14ac:dyDescent="0.2">
      <c r="B249" s="114"/>
      <c r="C249"/>
      <c r="D249" s="31"/>
      <c r="E249" s="120"/>
      <c r="F249" s="20"/>
      <c r="G249" s="20"/>
      <c r="H249" s="14"/>
      <c r="I249" s="15"/>
      <c r="J249" s="12"/>
      <c r="K249" s="12"/>
      <c r="L249" s="12"/>
      <c r="M249" s="11"/>
      <c r="N249" s="24"/>
      <c r="O249" s="11"/>
      <c r="P249" s="24"/>
      <c r="Q249" s="84"/>
      <c r="S249" s="25"/>
    </row>
    <row r="250" spans="1:19" hidden="1" x14ac:dyDescent="0.2">
      <c r="B250" s="114"/>
      <c r="C250"/>
      <c r="D250" s="31"/>
      <c r="E250" s="120"/>
      <c r="F250" s="20"/>
      <c r="G250" s="20"/>
      <c r="H250" s="14"/>
      <c r="I250" s="15"/>
      <c r="J250" s="12"/>
      <c r="K250" s="12"/>
      <c r="L250" s="12"/>
      <c r="M250" s="11"/>
      <c r="N250" s="24"/>
      <c r="O250" s="11"/>
      <c r="P250" s="24"/>
      <c r="Q250" s="84"/>
      <c r="S250" s="25"/>
    </row>
    <row r="251" spans="1:19" hidden="1" x14ac:dyDescent="0.2">
      <c r="B251" s="114"/>
      <c r="C251"/>
      <c r="D251" s="31"/>
      <c r="E251" s="120"/>
      <c r="F251" s="20"/>
      <c r="G251" s="20"/>
      <c r="H251" s="14"/>
      <c r="I251" s="15"/>
      <c r="J251" s="12"/>
      <c r="K251" s="12"/>
      <c r="L251" s="12"/>
      <c r="M251" s="11"/>
      <c r="N251" s="24"/>
      <c r="O251" s="11"/>
      <c r="P251" s="24"/>
      <c r="Q251" s="84"/>
      <c r="S251" s="25"/>
    </row>
    <row r="252" spans="1:19" hidden="1" x14ac:dyDescent="0.2">
      <c r="B252" s="114"/>
      <c r="C252"/>
      <c r="D252"/>
      <c r="E252"/>
      <c r="F252" s="20"/>
      <c r="G252" s="20"/>
      <c r="H252" s="14"/>
      <c r="I252" s="15"/>
      <c r="J252" s="12"/>
      <c r="K252" s="12"/>
      <c r="L252" s="12"/>
      <c r="M252" s="11"/>
      <c r="N252" s="24"/>
      <c r="O252" s="11"/>
      <c r="P252" s="24"/>
      <c r="Q252" s="84"/>
      <c r="S252" s="25"/>
    </row>
    <row r="253" spans="1:19" hidden="1" x14ac:dyDescent="0.2">
      <c r="B253" s="114"/>
      <c r="C253"/>
      <c r="D253"/>
      <c r="E253"/>
      <c r="F253" s="20"/>
      <c r="G253" s="20"/>
      <c r="H253" s="14"/>
      <c r="I253" s="15"/>
      <c r="J253" s="12"/>
      <c r="K253" s="12"/>
      <c r="L253" s="12"/>
      <c r="M253" s="11"/>
      <c r="N253" s="24"/>
      <c r="O253" s="11"/>
      <c r="P253" s="24"/>
      <c r="Q253" s="84"/>
      <c r="S253" s="25"/>
    </row>
    <row r="254" spans="1:19" hidden="1" x14ac:dyDescent="0.2">
      <c r="B254" s="114"/>
      <c r="C254"/>
      <c r="D254"/>
      <c r="E254"/>
      <c r="F254" s="20"/>
      <c r="G254" s="20"/>
      <c r="H254" s="14"/>
      <c r="I254" s="15"/>
      <c r="J254" s="12"/>
      <c r="K254" s="12"/>
      <c r="L254" s="12"/>
      <c r="M254" s="11"/>
      <c r="N254" s="24"/>
      <c r="O254" s="11"/>
      <c r="P254" s="24"/>
      <c r="Q254" s="84"/>
      <c r="S254" s="25"/>
    </row>
    <row r="255" spans="1:19" hidden="1" x14ac:dyDescent="0.2">
      <c r="B255" s="114"/>
      <c r="C255"/>
      <c r="D255" s="31"/>
      <c r="E255" s="120"/>
      <c r="F255" s="20"/>
      <c r="G255" s="20"/>
      <c r="H255" s="14"/>
      <c r="I255" s="15"/>
      <c r="J255" s="12"/>
      <c r="K255" s="12"/>
      <c r="L255" s="12"/>
      <c r="M255" s="11"/>
      <c r="N255" s="24"/>
      <c r="O255" s="11"/>
      <c r="P255" s="24"/>
      <c r="Q255" s="84"/>
      <c r="S255" s="25"/>
    </row>
    <row r="256" spans="1:19" hidden="1" x14ac:dyDescent="0.2">
      <c r="B256" s="114"/>
      <c r="C256"/>
      <c r="D256" s="31"/>
      <c r="E256" s="120"/>
      <c r="F256" s="20"/>
      <c r="G256" s="20"/>
      <c r="H256" s="14"/>
      <c r="I256" s="15"/>
      <c r="J256" s="12"/>
      <c r="K256" s="12"/>
      <c r="L256" s="12"/>
      <c r="M256" s="11"/>
      <c r="N256" s="24"/>
      <c r="O256" s="11"/>
      <c r="P256" s="24"/>
      <c r="Q256" s="84"/>
      <c r="S256" s="25"/>
    </row>
    <row r="257" spans="2:19" hidden="1" x14ac:dyDescent="0.2">
      <c r="B257" s="114"/>
      <c r="C257"/>
      <c r="D257" s="31"/>
      <c r="E257" s="120"/>
      <c r="F257" s="20"/>
      <c r="G257" s="20"/>
      <c r="H257" s="14"/>
      <c r="I257" s="15"/>
      <c r="J257" s="12"/>
      <c r="K257" s="12"/>
      <c r="L257" s="12"/>
      <c r="M257" s="11"/>
      <c r="N257" s="24"/>
      <c r="O257" s="11"/>
      <c r="P257" s="24"/>
      <c r="Q257" s="84"/>
      <c r="S257" s="25"/>
    </row>
    <row r="258" spans="2:19" hidden="1" x14ac:dyDescent="0.2">
      <c r="B258" s="114"/>
      <c r="C258"/>
      <c r="D258" s="31"/>
      <c r="E258" s="127"/>
      <c r="F258" s="20"/>
      <c r="G258" s="20"/>
      <c r="H258" s="14"/>
      <c r="I258" s="15"/>
      <c r="J258" s="12"/>
      <c r="K258" s="12"/>
      <c r="L258" s="12"/>
      <c r="M258" s="11"/>
      <c r="N258" s="24"/>
      <c r="O258" s="11"/>
      <c r="P258" s="24"/>
      <c r="Q258" s="84"/>
      <c r="S258" s="25"/>
    </row>
    <row r="259" spans="2:19" hidden="1" x14ac:dyDescent="0.2">
      <c r="B259" s="114"/>
      <c r="C259"/>
      <c r="D259" s="31"/>
      <c r="E259" s="120"/>
      <c r="F259" s="20"/>
      <c r="G259" s="20"/>
      <c r="H259" s="14"/>
      <c r="I259" s="15"/>
      <c r="J259" s="12"/>
      <c r="K259" s="12"/>
      <c r="L259" s="12"/>
      <c r="M259" s="11"/>
      <c r="N259" s="24"/>
      <c r="O259" s="11"/>
      <c r="P259" s="24"/>
      <c r="Q259" s="84"/>
      <c r="S259" s="25"/>
    </row>
    <row r="260" spans="2:19" hidden="1" x14ac:dyDescent="0.2">
      <c r="B260" s="114"/>
      <c r="C260"/>
      <c r="D260"/>
      <c r="E260"/>
      <c r="F260" s="20"/>
      <c r="G260" s="20"/>
      <c r="H260" s="14"/>
      <c r="I260" s="15"/>
      <c r="J260" s="12"/>
      <c r="K260" s="12"/>
      <c r="L260" s="12"/>
      <c r="M260" s="11"/>
      <c r="N260" s="24"/>
      <c r="O260" s="11"/>
      <c r="P260" s="24"/>
      <c r="Q260" s="84"/>
      <c r="S260" s="25"/>
    </row>
    <row r="261" spans="2:19" hidden="1" x14ac:dyDescent="0.2">
      <c r="B261" s="114"/>
      <c r="C261" s="30"/>
      <c r="D261" s="31"/>
      <c r="E261" s="120"/>
      <c r="F261" s="20"/>
      <c r="G261" s="20"/>
      <c r="H261" s="14"/>
      <c r="I261" s="15"/>
      <c r="J261" s="12"/>
      <c r="K261" s="12"/>
      <c r="L261" s="12"/>
      <c r="M261" s="11"/>
      <c r="N261" s="24"/>
      <c r="O261" s="11"/>
      <c r="P261" s="24"/>
      <c r="Q261" s="84"/>
      <c r="S261" s="25"/>
    </row>
    <row r="262" spans="2:19" hidden="1" x14ac:dyDescent="0.2">
      <c r="B262" s="114"/>
      <c r="C262" s="30"/>
      <c r="D262" s="31"/>
      <c r="E262" s="120"/>
      <c r="F262" s="20"/>
      <c r="G262" s="20"/>
      <c r="H262" s="14"/>
      <c r="I262" s="15"/>
      <c r="J262" s="12"/>
      <c r="K262" s="12"/>
      <c r="L262" s="12"/>
      <c r="M262" s="11"/>
      <c r="N262" s="24"/>
      <c r="O262" s="11"/>
      <c r="P262" s="24"/>
      <c r="Q262" s="84"/>
      <c r="S262" s="25"/>
    </row>
    <row r="263" spans="2:19" hidden="1" x14ac:dyDescent="0.2">
      <c r="B263" s="114"/>
      <c r="C263" s="30"/>
      <c r="D263" s="31"/>
      <c r="E263" s="120"/>
      <c r="F263" s="20"/>
      <c r="G263" s="20"/>
      <c r="H263" s="14"/>
      <c r="I263" s="15"/>
      <c r="J263" s="12"/>
      <c r="K263" s="12"/>
      <c r="L263" s="12"/>
      <c r="M263" s="11"/>
      <c r="N263" s="24"/>
      <c r="O263" s="11"/>
      <c r="P263" s="24"/>
      <c r="Q263" s="84"/>
      <c r="S263" s="25"/>
    </row>
    <row r="264" spans="2:19" hidden="1" x14ac:dyDescent="0.2">
      <c r="B264" s="114"/>
      <c r="C264" s="30"/>
      <c r="D264" s="31"/>
      <c r="E264" s="120"/>
      <c r="F264" s="20"/>
      <c r="G264" s="20"/>
      <c r="H264" s="14"/>
      <c r="I264" s="15"/>
      <c r="J264" s="12"/>
      <c r="K264" s="12"/>
      <c r="L264" s="12"/>
      <c r="M264" s="11"/>
      <c r="N264" s="24"/>
      <c r="O264" s="11"/>
      <c r="P264" s="24"/>
      <c r="Q264" s="84"/>
      <c r="S264" s="25"/>
    </row>
    <row r="265" spans="2:19" hidden="1" x14ac:dyDescent="0.2">
      <c r="B265" s="114"/>
      <c r="C265" s="30"/>
      <c r="D265" s="31"/>
      <c r="E265" s="120"/>
      <c r="F265" s="20"/>
      <c r="G265" s="20"/>
      <c r="H265" s="14"/>
      <c r="I265" s="15"/>
      <c r="J265" s="12"/>
      <c r="K265" s="12"/>
      <c r="L265" s="12"/>
      <c r="M265" s="11"/>
      <c r="N265" s="24"/>
      <c r="O265" s="11"/>
      <c r="P265" s="24"/>
      <c r="Q265" s="84"/>
      <c r="S265" s="25"/>
    </row>
    <row r="266" spans="2:19" hidden="1" x14ac:dyDescent="0.2">
      <c r="B266" s="114"/>
      <c r="C266" s="30"/>
      <c r="D266" s="31"/>
      <c r="E266" s="120"/>
      <c r="F266" s="20"/>
      <c r="G266" s="20"/>
      <c r="H266" s="14"/>
      <c r="I266" s="15"/>
      <c r="J266" s="12"/>
      <c r="K266" s="12"/>
      <c r="L266" s="12"/>
      <c r="M266" s="11"/>
      <c r="N266" s="24"/>
      <c r="O266" s="11"/>
      <c r="P266" s="24"/>
      <c r="Q266" s="84"/>
      <c r="S266" s="25"/>
    </row>
    <row r="267" spans="2:19" hidden="1" x14ac:dyDescent="0.2">
      <c r="B267" s="114"/>
      <c r="C267" s="30"/>
      <c r="D267" s="31"/>
      <c r="E267" s="120"/>
      <c r="F267" s="20"/>
      <c r="G267" s="20"/>
      <c r="H267" s="14"/>
      <c r="I267" s="15"/>
      <c r="J267" s="12"/>
      <c r="K267" s="12"/>
      <c r="L267" s="12"/>
      <c r="M267" s="11"/>
      <c r="N267" s="24"/>
      <c r="O267" s="11"/>
      <c r="P267" s="24"/>
      <c r="Q267" s="84"/>
      <c r="S267" s="25"/>
    </row>
    <row r="268" spans="2:19" hidden="1" x14ac:dyDescent="0.2">
      <c r="B268" s="114"/>
      <c r="C268" s="30"/>
      <c r="D268" s="31"/>
      <c r="E268" s="120"/>
      <c r="F268" s="20"/>
      <c r="G268" s="20"/>
      <c r="H268" s="14"/>
      <c r="I268" s="15"/>
      <c r="J268" s="12"/>
      <c r="K268" s="12"/>
      <c r="L268" s="12"/>
      <c r="M268" s="11"/>
      <c r="N268" s="24"/>
      <c r="O268" s="11"/>
      <c r="P268" s="24"/>
      <c r="Q268" s="84"/>
      <c r="S268" s="25"/>
    </row>
    <row r="269" spans="2:19" hidden="1" x14ac:dyDescent="0.2">
      <c r="B269" s="114"/>
      <c r="C269" s="30"/>
      <c r="D269" s="31"/>
      <c r="E269" s="120"/>
      <c r="F269" s="20"/>
      <c r="G269" s="20"/>
      <c r="H269" s="14"/>
      <c r="I269" s="15"/>
      <c r="J269" s="12"/>
      <c r="K269" s="12"/>
      <c r="L269" s="12"/>
      <c r="M269" s="11"/>
      <c r="N269" s="24"/>
      <c r="O269" s="11"/>
      <c r="P269" s="24"/>
      <c r="Q269" s="84"/>
      <c r="S269" s="25"/>
    </row>
    <row r="270" spans="2:19" hidden="1" x14ac:dyDescent="0.2">
      <c r="B270" s="114"/>
      <c r="C270" s="30"/>
      <c r="D270" s="31"/>
      <c r="E270" s="120"/>
      <c r="F270" s="20"/>
      <c r="G270" s="20"/>
      <c r="H270" s="14"/>
      <c r="I270" s="15"/>
      <c r="J270" s="12"/>
      <c r="K270" s="12"/>
      <c r="L270" s="12"/>
      <c r="M270" s="11"/>
      <c r="N270" s="24"/>
      <c r="O270" s="11"/>
      <c r="P270" s="24"/>
      <c r="Q270" s="84"/>
      <c r="S270" s="25"/>
    </row>
    <row r="271" spans="2:19" hidden="1" x14ac:dyDescent="0.2">
      <c r="B271" s="114"/>
      <c r="C271" s="30"/>
      <c r="D271" s="31"/>
      <c r="E271" s="120"/>
      <c r="F271" s="20"/>
      <c r="G271" s="20"/>
      <c r="H271" s="14"/>
      <c r="I271" s="15"/>
      <c r="J271" s="12"/>
      <c r="K271" s="12"/>
      <c r="L271" s="12"/>
      <c r="M271" s="11"/>
      <c r="N271" s="24"/>
      <c r="O271" s="11"/>
      <c r="P271" s="24"/>
      <c r="Q271" s="84"/>
      <c r="S271" s="25"/>
    </row>
    <row r="272" spans="2:19" hidden="1" x14ac:dyDescent="0.2">
      <c r="B272" s="114"/>
      <c r="C272" s="30"/>
      <c r="D272" s="31"/>
      <c r="E272" s="120"/>
      <c r="F272" s="20"/>
      <c r="G272" s="20"/>
      <c r="H272" s="14"/>
      <c r="I272" s="15"/>
      <c r="J272" s="12"/>
      <c r="K272" s="12"/>
      <c r="L272" s="12"/>
      <c r="M272" s="11"/>
      <c r="N272" s="24"/>
      <c r="O272" s="11"/>
      <c r="P272" s="24"/>
      <c r="Q272" s="84"/>
      <c r="S272" s="25"/>
    </row>
    <row r="273" spans="2:19" hidden="1" x14ac:dyDescent="0.2">
      <c r="B273" s="114"/>
      <c r="C273" s="30"/>
      <c r="D273" s="31"/>
      <c r="E273" s="120"/>
      <c r="F273" s="20"/>
      <c r="G273" s="20"/>
      <c r="H273" s="14"/>
      <c r="I273" s="15"/>
      <c r="J273" s="12"/>
      <c r="K273" s="12"/>
      <c r="L273" s="12"/>
      <c r="M273" s="11"/>
      <c r="N273" s="24"/>
      <c r="O273" s="11"/>
      <c r="P273" s="24"/>
      <c r="Q273" s="84"/>
      <c r="S273" s="25"/>
    </row>
    <row r="274" spans="2:19" hidden="1" x14ac:dyDescent="0.2">
      <c r="B274" s="114"/>
      <c r="C274" s="30"/>
      <c r="D274" s="31"/>
      <c r="E274" s="120"/>
      <c r="F274" s="20"/>
      <c r="G274" s="20"/>
      <c r="H274" s="14"/>
      <c r="I274" s="15"/>
      <c r="J274" s="12"/>
      <c r="K274" s="12"/>
      <c r="L274" s="12"/>
      <c r="M274" s="11"/>
      <c r="N274" s="24"/>
      <c r="O274" s="11"/>
      <c r="P274" s="24"/>
      <c r="Q274" s="84"/>
      <c r="S274" s="25"/>
    </row>
    <row r="275" spans="2:19" hidden="1" x14ac:dyDescent="0.2">
      <c r="B275" s="114"/>
      <c r="C275" s="30"/>
      <c r="D275" s="31"/>
      <c r="E275" s="120"/>
      <c r="F275" s="20"/>
      <c r="G275" s="20"/>
      <c r="H275" s="14"/>
      <c r="I275" s="15"/>
      <c r="J275" s="12"/>
      <c r="K275" s="12"/>
      <c r="L275" s="12"/>
      <c r="M275" s="11"/>
      <c r="N275" s="24"/>
      <c r="O275" s="11"/>
      <c r="P275" s="24"/>
      <c r="Q275" s="84"/>
      <c r="S275" s="25"/>
    </row>
    <row r="276" spans="2:19" hidden="1" x14ac:dyDescent="0.2">
      <c r="B276" s="114"/>
      <c r="C276" s="30"/>
      <c r="D276" s="31"/>
      <c r="E276" s="120"/>
      <c r="F276" s="20"/>
      <c r="G276" s="20"/>
      <c r="H276" s="14"/>
      <c r="I276" s="15"/>
      <c r="J276" s="12"/>
      <c r="K276" s="12"/>
      <c r="L276" s="12"/>
      <c r="M276" s="11"/>
      <c r="N276" s="24"/>
      <c r="O276" s="11"/>
      <c r="P276" s="24"/>
      <c r="Q276" s="84"/>
      <c r="S276" s="25"/>
    </row>
    <row r="277" spans="2:19" hidden="1" x14ac:dyDescent="0.2">
      <c r="B277" s="114"/>
      <c r="C277" s="30"/>
      <c r="D277" s="31"/>
      <c r="E277" s="120"/>
      <c r="F277" s="20"/>
      <c r="G277" s="20"/>
      <c r="H277" s="14"/>
      <c r="I277" s="15"/>
      <c r="J277" s="12"/>
      <c r="K277" s="12"/>
      <c r="L277" s="12"/>
      <c r="M277" s="11"/>
      <c r="N277" s="24"/>
      <c r="O277" s="11"/>
      <c r="P277" s="24"/>
      <c r="Q277" s="84"/>
      <c r="S277" s="25"/>
    </row>
    <row r="278" spans="2:19" hidden="1" x14ac:dyDescent="0.2">
      <c r="B278" s="114"/>
      <c r="C278" s="30"/>
      <c r="D278" s="31"/>
      <c r="E278" s="120"/>
      <c r="F278" s="20"/>
      <c r="G278" s="20"/>
      <c r="H278" s="14"/>
      <c r="I278" s="15"/>
      <c r="J278" s="12"/>
      <c r="K278" s="12"/>
      <c r="L278" s="12"/>
      <c r="M278" s="11"/>
      <c r="N278" s="24"/>
      <c r="O278" s="11"/>
      <c r="P278" s="24"/>
      <c r="Q278" s="84"/>
      <c r="S278" s="25"/>
    </row>
    <row r="279" spans="2:19" hidden="1" x14ac:dyDescent="0.2">
      <c r="B279" s="114"/>
      <c r="C279" s="30"/>
      <c r="D279" s="31"/>
      <c r="E279" s="120"/>
      <c r="F279" s="20"/>
      <c r="G279" s="20"/>
      <c r="H279" s="14"/>
      <c r="I279" s="15"/>
      <c r="J279" s="12"/>
      <c r="K279" s="12"/>
      <c r="L279" s="12"/>
      <c r="M279" s="11"/>
      <c r="N279" s="24"/>
      <c r="O279" s="11"/>
      <c r="P279" s="24"/>
      <c r="Q279" s="84"/>
      <c r="S279" s="25"/>
    </row>
    <row r="280" spans="2:19" hidden="1" x14ac:dyDescent="0.2">
      <c r="B280" s="114"/>
      <c r="C280" s="30"/>
      <c r="D280" s="31"/>
      <c r="E280" s="120"/>
      <c r="F280" s="20"/>
      <c r="G280" s="20"/>
      <c r="H280" s="14"/>
      <c r="I280" s="15"/>
      <c r="J280" s="12"/>
      <c r="K280" s="12"/>
      <c r="L280" s="12"/>
      <c r="M280" s="11"/>
      <c r="N280" s="24"/>
      <c r="O280" s="11"/>
      <c r="P280" s="24"/>
      <c r="Q280" s="84"/>
      <c r="S280" s="25"/>
    </row>
    <row r="281" spans="2:19" hidden="1" x14ac:dyDescent="0.2">
      <c r="B281" s="114"/>
      <c r="C281" s="30"/>
      <c r="D281" s="31"/>
      <c r="E281" s="120"/>
      <c r="F281" s="20"/>
      <c r="G281" s="20"/>
      <c r="H281" s="14"/>
      <c r="I281" s="15"/>
      <c r="J281" s="12"/>
      <c r="K281" s="12"/>
      <c r="L281" s="12"/>
      <c r="M281" s="11"/>
      <c r="N281" s="24"/>
      <c r="O281" s="11"/>
      <c r="P281" s="24"/>
      <c r="Q281" s="84"/>
      <c r="S281" s="25"/>
    </row>
    <row r="282" spans="2:19" hidden="1" x14ac:dyDescent="0.2">
      <c r="B282" s="114"/>
      <c r="C282" s="30"/>
      <c r="D282" s="31"/>
      <c r="E282" s="120"/>
      <c r="F282" s="20"/>
      <c r="G282" s="20"/>
      <c r="H282" s="14"/>
      <c r="I282" s="15"/>
      <c r="J282" s="12"/>
      <c r="K282" s="12"/>
      <c r="L282" s="12"/>
      <c r="M282" s="11"/>
      <c r="N282" s="24"/>
      <c r="O282" s="11"/>
      <c r="P282" s="24"/>
      <c r="Q282" s="84"/>
      <c r="S282" s="25"/>
    </row>
    <row r="283" spans="2:19" hidden="1" x14ac:dyDescent="0.2">
      <c r="B283" s="114"/>
      <c r="C283" s="30"/>
      <c r="D283" s="31"/>
      <c r="E283" s="120"/>
      <c r="F283" s="20"/>
      <c r="G283" s="20"/>
      <c r="H283" s="14"/>
      <c r="I283" s="15"/>
      <c r="J283" s="12"/>
      <c r="K283" s="12"/>
      <c r="L283" s="12"/>
      <c r="M283" s="11"/>
      <c r="N283" s="24"/>
      <c r="O283" s="11"/>
      <c r="P283" s="24"/>
      <c r="Q283" s="84"/>
      <c r="S283" s="25"/>
    </row>
    <row r="284" spans="2:19" hidden="1" x14ac:dyDescent="0.2">
      <c r="B284" s="114"/>
      <c r="C284" s="30"/>
      <c r="D284" s="31"/>
      <c r="E284" s="120"/>
      <c r="F284" s="20"/>
      <c r="G284" s="20"/>
      <c r="H284" s="14"/>
      <c r="I284" s="15"/>
      <c r="J284" s="12"/>
      <c r="K284" s="12"/>
      <c r="L284" s="12"/>
      <c r="M284" s="11"/>
      <c r="N284" s="24"/>
      <c r="O284" s="11"/>
      <c r="P284" s="24"/>
      <c r="Q284" s="84"/>
      <c r="S284" s="25"/>
    </row>
    <row r="285" spans="2:19" hidden="1" x14ac:dyDescent="0.2">
      <c r="B285" s="114"/>
      <c r="C285" s="30"/>
      <c r="D285" s="31"/>
      <c r="E285" s="120"/>
      <c r="F285" s="20"/>
      <c r="G285" s="20"/>
      <c r="H285" s="14"/>
      <c r="I285" s="15"/>
      <c r="J285" s="12"/>
      <c r="K285" s="12"/>
      <c r="L285" s="12"/>
      <c r="M285" s="11"/>
      <c r="N285" s="24"/>
      <c r="O285" s="11"/>
      <c r="P285" s="24"/>
      <c r="Q285" s="84"/>
      <c r="S285" s="25"/>
    </row>
    <row r="286" spans="2:19" hidden="1" x14ac:dyDescent="0.2">
      <c r="B286" s="114"/>
      <c r="C286" s="30"/>
      <c r="D286" s="31"/>
      <c r="E286" s="120"/>
      <c r="F286" s="20"/>
      <c r="G286" s="20"/>
      <c r="H286" s="14"/>
      <c r="I286" s="15"/>
      <c r="J286" s="12"/>
      <c r="K286" s="12"/>
      <c r="L286" s="12"/>
      <c r="M286" s="11"/>
      <c r="N286" s="24"/>
      <c r="O286" s="11"/>
      <c r="P286" s="24"/>
      <c r="Q286" s="84"/>
      <c r="S286" s="25"/>
    </row>
    <row r="287" spans="2:19" hidden="1" x14ac:dyDescent="0.2">
      <c r="B287" s="114"/>
      <c r="C287" s="30"/>
      <c r="D287" s="31"/>
      <c r="E287" s="120"/>
      <c r="F287" s="20"/>
      <c r="G287" s="20"/>
      <c r="H287" s="14"/>
      <c r="I287" s="15"/>
      <c r="J287" s="12"/>
      <c r="K287" s="12"/>
      <c r="L287" s="12"/>
      <c r="M287" s="11"/>
      <c r="N287" s="24"/>
      <c r="O287" s="11"/>
      <c r="P287" s="24"/>
      <c r="Q287" s="84"/>
      <c r="S287" s="25"/>
    </row>
    <row r="288" spans="2:19" hidden="1" x14ac:dyDescent="0.2">
      <c r="B288" s="114"/>
      <c r="C288" s="30"/>
      <c r="D288" s="31"/>
      <c r="E288" s="120"/>
      <c r="F288" s="20"/>
      <c r="G288" s="20"/>
      <c r="H288" s="14"/>
      <c r="I288" s="15"/>
      <c r="J288" s="12"/>
      <c r="K288" s="12"/>
      <c r="L288" s="12"/>
      <c r="M288" s="11"/>
      <c r="N288" s="24"/>
      <c r="O288" s="11"/>
      <c r="P288" s="24"/>
      <c r="Q288" s="84"/>
      <c r="S288" s="25"/>
    </row>
    <row r="289" spans="2:19" hidden="1" x14ac:dyDescent="0.2">
      <c r="B289" s="114"/>
      <c r="C289" s="30"/>
      <c r="D289" s="31"/>
      <c r="E289" s="120"/>
      <c r="F289" s="20"/>
      <c r="G289" s="20"/>
      <c r="H289" s="14"/>
      <c r="I289" s="15"/>
      <c r="J289" s="12"/>
      <c r="K289" s="12"/>
      <c r="L289" s="12"/>
      <c r="M289" s="11"/>
      <c r="N289" s="24"/>
      <c r="O289" s="11"/>
      <c r="P289" s="24"/>
      <c r="Q289" s="84"/>
      <c r="S289" s="25"/>
    </row>
    <row r="290" spans="2:19" hidden="1" x14ac:dyDescent="0.2">
      <c r="B290" s="114"/>
      <c r="C290" s="30"/>
      <c r="D290" s="31"/>
      <c r="E290" s="120"/>
      <c r="F290" s="20"/>
      <c r="G290" s="20"/>
      <c r="H290" s="14"/>
      <c r="I290" s="15"/>
      <c r="J290" s="12"/>
      <c r="K290" s="12"/>
      <c r="L290" s="12"/>
      <c r="M290" s="11"/>
      <c r="N290" s="24"/>
      <c r="O290" s="11"/>
      <c r="P290" s="24"/>
      <c r="Q290" s="84"/>
      <c r="S290" s="25"/>
    </row>
    <row r="291" spans="2:19" hidden="1" x14ac:dyDescent="0.2">
      <c r="B291" s="114"/>
      <c r="C291" s="30"/>
      <c r="D291" s="31"/>
      <c r="E291" s="120"/>
      <c r="F291" s="20"/>
      <c r="G291" s="20"/>
      <c r="H291" s="14"/>
      <c r="I291" s="15"/>
      <c r="J291" s="12"/>
      <c r="K291" s="12"/>
      <c r="L291" s="12"/>
      <c r="M291" s="11"/>
      <c r="N291" s="24"/>
      <c r="O291" s="11"/>
      <c r="P291" s="24"/>
      <c r="Q291" s="84"/>
      <c r="S291" s="25"/>
    </row>
    <row r="292" spans="2:19" hidden="1" x14ac:dyDescent="0.2">
      <c r="B292" s="114"/>
      <c r="C292" s="30"/>
      <c r="D292" s="31"/>
      <c r="E292" s="120"/>
      <c r="F292" s="20"/>
      <c r="G292" s="20"/>
      <c r="H292" s="14"/>
      <c r="I292" s="15"/>
      <c r="J292" s="12"/>
      <c r="K292" s="12"/>
      <c r="L292" s="12"/>
      <c r="M292" s="11"/>
      <c r="N292" s="24"/>
      <c r="O292" s="11"/>
      <c r="P292" s="24"/>
      <c r="Q292" s="84"/>
      <c r="S292" s="25"/>
    </row>
    <row r="293" spans="2:19" hidden="1" x14ac:dyDescent="0.2">
      <c r="B293" s="114"/>
      <c r="C293" s="30"/>
      <c r="D293" s="31"/>
      <c r="E293" s="120"/>
      <c r="F293" s="20"/>
      <c r="G293" s="20"/>
      <c r="H293" s="14"/>
      <c r="I293" s="15"/>
      <c r="J293" s="12"/>
      <c r="K293" s="12"/>
      <c r="L293" s="12"/>
      <c r="M293" s="11"/>
      <c r="N293" s="24"/>
      <c r="O293" s="11"/>
      <c r="P293" s="24"/>
      <c r="Q293" s="84"/>
      <c r="S293" s="25"/>
    </row>
    <row r="294" spans="2:19" hidden="1" x14ac:dyDescent="0.2">
      <c r="B294" s="114"/>
      <c r="C294" s="30"/>
      <c r="D294" s="31"/>
      <c r="E294" s="120"/>
      <c r="F294" s="20"/>
      <c r="G294" s="20"/>
      <c r="H294" s="14"/>
      <c r="I294" s="15"/>
      <c r="J294" s="12"/>
      <c r="K294" s="12"/>
      <c r="L294" s="12"/>
      <c r="M294" s="11"/>
      <c r="N294" s="24"/>
      <c r="O294" s="11"/>
      <c r="P294" s="24"/>
      <c r="Q294" s="84"/>
      <c r="S294" s="25"/>
    </row>
    <row r="295" spans="2:19" hidden="1" x14ac:dyDescent="0.2">
      <c r="B295" s="114"/>
      <c r="C295" s="30"/>
      <c r="D295" s="31"/>
      <c r="E295" s="120"/>
      <c r="F295" s="20"/>
      <c r="G295" s="20"/>
      <c r="H295" s="14"/>
      <c r="I295" s="15"/>
      <c r="J295" s="12"/>
      <c r="K295" s="12"/>
      <c r="L295" s="12"/>
      <c r="M295" s="11"/>
      <c r="N295" s="24"/>
      <c r="O295" s="11"/>
      <c r="P295" s="24"/>
      <c r="Q295" s="84"/>
      <c r="S295" s="25"/>
    </row>
    <row r="296" spans="2:19" hidden="1" x14ac:dyDescent="0.2">
      <c r="B296" s="114"/>
      <c r="C296" s="30"/>
      <c r="D296" s="31"/>
      <c r="E296" s="120"/>
      <c r="F296" s="20"/>
      <c r="G296" s="20"/>
      <c r="H296" s="14"/>
      <c r="I296" s="15"/>
      <c r="J296" s="12"/>
      <c r="K296" s="12"/>
      <c r="L296" s="12"/>
      <c r="M296" s="11"/>
      <c r="N296" s="24"/>
      <c r="O296" s="11"/>
      <c r="P296" s="24"/>
      <c r="Q296" s="84"/>
      <c r="S296" s="25"/>
    </row>
    <row r="297" spans="2:19" hidden="1" x14ac:dyDescent="0.2">
      <c r="B297" s="114"/>
      <c r="C297" s="30"/>
      <c r="D297" s="31"/>
      <c r="E297" s="120"/>
      <c r="F297" s="20"/>
      <c r="G297" s="20"/>
      <c r="H297" s="14"/>
      <c r="I297" s="15"/>
      <c r="J297" s="12"/>
      <c r="K297" s="12"/>
      <c r="L297" s="12"/>
      <c r="M297" s="11"/>
      <c r="N297" s="24"/>
      <c r="O297" s="11"/>
      <c r="P297" s="24"/>
      <c r="Q297" s="84"/>
      <c r="S297" s="25"/>
    </row>
    <row r="298" spans="2:19" hidden="1" x14ac:dyDescent="0.2">
      <c r="B298" s="114"/>
      <c r="C298" s="30"/>
      <c r="D298" s="31"/>
      <c r="E298" s="120"/>
      <c r="F298" s="20"/>
      <c r="G298" s="20"/>
      <c r="H298" s="14"/>
      <c r="I298" s="15"/>
      <c r="J298" s="12"/>
      <c r="K298" s="12"/>
      <c r="L298" s="12"/>
      <c r="M298" s="11"/>
      <c r="N298" s="24"/>
      <c r="O298" s="11"/>
      <c r="P298" s="24"/>
      <c r="Q298" s="84"/>
      <c r="S298" s="25"/>
    </row>
    <row r="299" spans="2:19" hidden="1" x14ac:dyDescent="0.2">
      <c r="B299" s="114"/>
      <c r="C299" s="30"/>
      <c r="D299" s="31"/>
      <c r="E299" s="120"/>
      <c r="F299" s="20"/>
      <c r="G299" s="20"/>
      <c r="H299" s="14"/>
      <c r="I299" s="15"/>
      <c r="J299" s="12"/>
      <c r="K299" s="12"/>
      <c r="L299" s="12"/>
      <c r="M299" s="11"/>
      <c r="N299" s="24"/>
      <c r="O299" s="11"/>
      <c r="P299" s="24"/>
      <c r="Q299" s="84"/>
      <c r="S299" s="25"/>
    </row>
    <row r="300" spans="2:19" hidden="1" x14ac:dyDescent="0.2">
      <c r="B300" s="114"/>
      <c r="C300" s="30"/>
      <c r="D300" s="31"/>
      <c r="E300" s="120"/>
      <c r="F300" s="20"/>
      <c r="G300" s="20"/>
      <c r="H300" s="14"/>
      <c r="I300" s="15"/>
      <c r="J300" s="12"/>
      <c r="K300" s="12"/>
      <c r="L300" s="12"/>
      <c r="M300" s="11"/>
      <c r="N300" s="24"/>
      <c r="O300" s="11"/>
      <c r="P300" s="24"/>
      <c r="Q300" s="84"/>
      <c r="S300" s="25"/>
    </row>
    <row r="301" spans="2:19" hidden="1" x14ac:dyDescent="0.2">
      <c r="B301" s="114"/>
      <c r="C301" s="30"/>
      <c r="D301" s="31"/>
      <c r="E301" s="120"/>
      <c r="F301" s="20"/>
      <c r="G301" s="20"/>
      <c r="H301" s="14"/>
      <c r="I301" s="15"/>
      <c r="J301" s="12"/>
      <c r="K301" s="12"/>
      <c r="L301" s="12"/>
      <c r="M301" s="11"/>
      <c r="N301" s="24"/>
      <c r="O301" s="11"/>
      <c r="P301" s="24"/>
      <c r="Q301" s="84"/>
      <c r="S301" s="25"/>
    </row>
    <row r="302" spans="2:19" hidden="1" x14ac:dyDescent="0.2">
      <c r="B302" s="114"/>
      <c r="C302" s="30"/>
      <c r="D302" s="31"/>
      <c r="E302" s="120"/>
      <c r="F302" s="20"/>
      <c r="G302" s="20"/>
      <c r="H302" s="14"/>
      <c r="I302" s="15"/>
      <c r="J302" s="12"/>
      <c r="K302" s="12"/>
      <c r="L302" s="12"/>
      <c r="M302" s="11"/>
      <c r="N302" s="24"/>
      <c r="O302" s="11"/>
      <c r="P302" s="24"/>
      <c r="Q302" s="84"/>
      <c r="S302" s="25"/>
    </row>
    <row r="303" spans="2:19" hidden="1" x14ac:dyDescent="0.2">
      <c r="B303" s="114"/>
      <c r="C303" s="30"/>
      <c r="D303" s="31"/>
      <c r="E303" s="120"/>
      <c r="F303" s="20"/>
      <c r="G303" s="20"/>
      <c r="H303" s="14"/>
      <c r="I303" s="15"/>
      <c r="J303" s="12"/>
      <c r="K303" s="12"/>
      <c r="L303" s="12"/>
      <c r="M303" s="11"/>
      <c r="N303" s="24"/>
      <c r="O303" s="11"/>
      <c r="P303" s="24"/>
      <c r="Q303" s="84"/>
      <c r="S303" s="25"/>
    </row>
    <row r="304" spans="2:19" hidden="1" x14ac:dyDescent="0.2">
      <c r="B304" s="114"/>
      <c r="C304" s="30"/>
      <c r="D304" s="31"/>
      <c r="E304" s="120"/>
      <c r="F304" s="20"/>
      <c r="G304" s="20"/>
      <c r="H304" s="14"/>
      <c r="I304" s="15"/>
      <c r="J304" s="12"/>
      <c r="K304" s="12"/>
      <c r="L304" s="12"/>
      <c r="M304" s="11"/>
      <c r="N304" s="24"/>
      <c r="O304" s="11"/>
      <c r="P304" s="24"/>
      <c r="Q304" s="84"/>
      <c r="S304" s="25"/>
    </row>
    <row r="305" spans="2:19" hidden="1" x14ac:dyDescent="0.2">
      <c r="B305" s="114"/>
      <c r="C305" s="30"/>
      <c r="D305" s="31"/>
      <c r="E305" s="120"/>
      <c r="F305" s="20"/>
      <c r="G305" s="20"/>
      <c r="H305" s="14"/>
      <c r="I305" s="15"/>
      <c r="J305" s="12"/>
      <c r="K305" s="12"/>
      <c r="L305" s="12"/>
      <c r="M305" s="11"/>
      <c r="N305" s="24"/>
      <c r="O305" s="11"/>
      <c r="P305" s="24"/>
      <c r="Q305" s="84"/>
      <c r="S305" s="25"/>
    </row>
    <row r="306" spans="2:19" hidden="1" x14ac:dyDescent="0.2">
      <c r="B306" s="114"/>
      <c r="C306" s="30"/>
      <c r="D306" s="31"/>
      <c r="E306" s="120"/>
      <c r="F306" s="20"/>
      <c r="G306" s="20"/>
      <c r="H306" s="14"/>
      <c r="I306" s="15"/>
      <c r="J306" s="12"/>
      <c r="K306" s="12"/>
      <c r="L306" s="12"/>
      <c r="M306" s="11"/>
      <c r="N306" s="24"/>
      <c r="O306" s="11"/>
      <c r="P306" s="24"/>
      <c r="Q306" s="84"/>
      <c r="S306" s="25"/>
    </row>
    <row r="307" spans="2:19" hidden="1" x14ac:dyDescent="0.2">
      <c r="B307" s="114"/>
      <c r="C307" s="30"/>
      <c r="D307" s="31"/>
      <c r="E307" s="120"/>
      <c r="F307" s="20"/>
      <c r="G307" s="20"/>
      <c r="H307" s="14"/>
      <c r="I307" s="15"/>
      <c r="J307" s="12"/>
      <c r="K307" s="12"/>
      <c r="L307" s="12"/>
      <c r="M307" s="11"/>
      <c r="N307" s="24"/>
      <c r="O307" s="11"/>
      <c r="P307" s="24"/>
      <c r="Q307" s="84"/>
      <c r="S307" s="25"/>
    </row>
    <row r="308" spans="2:19" hidden="1" x14ac:dyDescent="0.2">
      <c r="B308" s="114"/>
      <c r="C308" s="30"/>
      <c r="D308" s="31"/>
      <c r="E308" s="120"/>
      <c r="F308" s="20"/>
      <c r="G308" s="20"/>
      <c r="H308" s="14"/>
      <c r="I308" s="15"/>
      <c r="J308" s="12"/>
      <c r="K308" s="12"/>
      <c r="L308" s="12"/>
      <c r="M308" s="11"/>
      <c r="N308" s="24"/>
      <c r="O308" s="11"/>
      <c r="P308" s="24"/>
      <c r="Q308" s="84"/>
      <c r="S308" s="25"/>
    </row>
    <row r="309" spans="2:19" hidden="1" x14ac:dyDescent="0.2">
      <c r="B309" s="114"/>
      <c r="C309" s="30"/>
      <c r="D309" s="31"/>
      <c r="E309" s="120"/>
      <c r="F309" s="20"/>
      <c r="G309" s="20"/>
      <c r="H309" s="14"/>
      <c r="I309" s="15"/>
      <c r="J309" s="12"/>
      <c r="K309" s="12"/>
      <c r="L309" s="12"/>
      <c r="M309" s="11"/>
      <c r="N309" s="24"/>
      <c r="O309" s="11"/>
      <c r="P309" s="24"/>
      <c r="Q309" s="84"/>
      <c r="S309" s="25"/>
    </row>
    <row r="310" spans="2:19" hidden="1" x14ac:dyDescent="0.2">
      <c r="B310" s="114"/>
      <c r="C310" s="30"/>
      <c r="D310" s="31"/>
      <c r="E310" s="120"/>
      <c r="F310" s="20"/>
      <c r="G310" s="20"/>
      <c r="H310" s="14"/>
      <c r="I310" s="15"/>
      <c r="J310" s="12"/>
      <c r="K310" s="12"/>
      <c r="L310" s="12"/>
      <c r="M310" s="11"/>
      <c r="N310" s="24"/>
      <c r="O310" s="11"/>
      <c r="P310" s="24"/>
      <c r="Q310" s="84"/>
      <c r="S310" s="25"/>
    </row>
    <row r="311" spans="2:19" hidden="1" x14ac:dyDescent="0.2">
      <c r="B311" s="114"/>
      <c r="C311" s="30"/>
      <c r="D311" s="31"/>
      <c r="E311" s="120"/>
      <c r="F311" s="20"/>
      <c r="G311" s="20"/>
      <c r="H311" s="14"/>
      <c r="I311" s="15"/>
      <c r="J311" s="12"/>
      <c r="K311" s="12"/>
      <c r="L311" s="12"/>
      <c r="M311" s="11"/>
      <c r="N311" s="24"/>
      <c r="O311" s="11"/>
      <c r="P311" s="24"/>
      <c r="Q311" s="84"/>
      <c r="S311" s="25"/>
    </row>
    <row r="312" spans="2:19" hidden="1" x14ac:dyDescent="0.2">
      <c r="B312" s="114"/>
      <c r="C312" s="30"/>
      <c r="D312" s="31"/>
      <c r="E312" s="120"/>
      <c r="F312" s="20"/>
      <c r="G312" s="20"/>
      <c r="H312" s="14"/>
      <c r="I312" s="15"/>
      <c r="J312" s="12"/>
      <c r="K312" s="12"/>
      <c r="L312" s="12"/>
      <c r="M312" s="11"/>
      <c r="N312" s="24"/>
      <c r="O312" s="11"/>
      <c r="P312" s="24"/>
      <c r="Q312" s="84"/>
      <c r="S312" s="25"/>
    </row>
    <row r="313" spans="2:19" hidden="1" x14ac:dyDescent="0.2">
      <c r="B313" s="114"/>
      <c r="C313" s="30"/>
      <c r="D313" s="31"/>
      <c r="E313" s="120"/>
      <c r="F313" s="20"/>
      <c r="G313" s="20"/>
      <c r="H313" s="14"/>
      <c r="I313" s="15"/>
      <c r="J313" s="12"/>
      <c r="K313" s="12"/>
      <c r="L313" s="12"/>
      <c r="M313" s="11"/>
      <c r="N313" s="24"/>
      <c r="O313" s="11"/>
      <c r="P313" s="24"/>
      <c r="Q313" s="84"/>
      <c r="S313" s="25"/>
    </row>
    <row r="314" spans="2:19" hidden="1" x14ac:dyDescent="0.2">
      <c r="B314" s="114"/>
      <c r="C314" s="30"/>
      <c r="D314" s="31"/>
      <c r="E314" s="120"/>
      <c r="F314" s="20"/>
      <c r="G314" s="20"/>
      <c r="H314" s="14"/>
      <c r="I314" s="15"/>
      <c r="J314" s="12"/>
      <c r="K314" s="12"/>
      <c r="L314" s="12"/>
      <c r="M314" s="11"/>
      <c r="N314" s="24"/>
      <c r="O314" s="11"/>
      <c r="P314" s="24"/>
      <c r="Q314" s="84"/>
      <c r="S314" s="25"/>
    </row>
    <row r="315" spans="2:19" hidden="1" x14ac:dyDescent="0.2">
      <c r="B315" s="114"/>
      <c r="C315" s="30"/>
      <c r="D315" s="31"/>
      <c r="E315" s="120"/>
      <c r="F315" s="20"/>
      <c r="G315" s="20"/>
      <c r="H315" s="14"/>
      <c r="I315" s="15"/>
      <c r="J315" s="12"/>
      <c r="K315" s="12"/>
      <c r="L315" s="12"/>
      <c r="M315" s="11"/>
      <c r="N315" s="24"/>
      <c r="O315" s="11"/>
      <c r="P315" s="24"/>
      <c r="Q315" s="84"/>
      <c r="S315" s="25"/>
    </row>
    <row r="316" spans="2:19" hidden="1" x14ac:dyDescent="0.2">
      <c r="B316" s="114"/>
      <c r="C316" s="30"/>
      <c r="D316" s="31"/>
      <c r="E316" s="120"/>
      <c r="F316" s="20"/>
      <c r="G316" s="20"/>
      <c r="H316" s="14"/>
      <c r="I316" s="15"/>
      <c r="J316" s="12"/>
      <c r="K316" s="12"/>
      <c r="L316" s="12"/>
      <c r="M316" s="11"/>
      <c r="N316" s="24"/>
      <c r="O316" s="11"/>
      <c r="P316" s="24"/>
      <c r="Q316" s="84"/>
      <c r="S316" s="25"/>
    </row>
    <row r="317" spans="2:19" hidden="1" x14ac:dyDescent="0.2">
      <c r="B317" s="114"/>
      <c r="C317" s="30"/>
      <c r="D317" s="31"/>
      <c r="E317" s="120"/>
      <c r="F317" s="20"/>
      <c r="G317" s="20"/>
      <c r="H317" s="14"/>
      <c r="I317" s="15"/>
      <c r="J317" s="12"/>
      <c r="K317" s="12"/>
      <c r="L317" s="12"/>
      <c r="M317" s="11"/>
      <c r="N317" s="24"/>
      <c r="O317" s="11"/>
      <c r="P317" s="24"/>
      <c r="Q317" s="84"/>
      <c r="S317" s="25"/>
    </row>
    <row r="318" spans="2:19" hidden="1" x14ac:dyDescent="0.2">
      <c r="B318" s="114"/>
      <c r="C318" s="30"/>
      <c r="D318" s="31"/>
      <c r="E318" s="120"/>
      <c r="F318" s="20"/>
      <c r="G318" s="20"/>
      <c r="H318" s="14"/>
      <c r="I318" s="15"/>
      <c r="J318" s="12"/>
      <c r="K318" s="12"/>
      <c r="L318" s="12"/>
      <c r="M318" s="11"/>
      <c r="N318" s="24"/>
      <c r="O318" s="11"/>
      <c r="P318" s="24"/>
      <c r="Q318" s="84"/>
      <c r="S318" s="25"/>
    </row>
    <row r="319" spans="2:19" hidden="1" x14ac:dyDescent="0.2">
      <c r="B319" s="114"/>
      <c r="C319" s="30"/>
      <c r="D319" s="31"/>
      <c r="E319" s="120"/>
      <c r="F319" s="20"/>
      <c r="G319" s="20"/>
      <c r="H319" s="14"/>
      <c r="I319" s="15"/>
      <c r="J319" s="12"/>
      <c r="K319" s="12"/>
      <c r="L319" s="12"/>
      <c r="M319" s="11"/>
      <c r="N319" s="24"/>
      <c r="O319" s="11"/>
      <c r="P319" s="24"/>
      <c r="Q319" s="84"/>
      <c r="S319" s="25"/>
    </row>
    <row r="320" spans="2:19" hidden="1" x14ac:dyDescent="0.2">
      <c r="B320" s="114"/>
      <c r="C320" s="30"/>
      <c r="D320" s="31"/>
      <c r="E320" s="120"/>
      <c r="F320" s="20"/>
      <c r="G320" s="20"/>
      <c r="H320" s="14"/>
      <c r="I320" s="15"/>
      <c r="J320" s="12"/>
      <c r="K320" s="12"/>
      <c r="L320" s="12"/>
      <c r="M320" s="11"/>
      <c r="N320" s="24"/>
      <c r="O320" s="11"/>
      <c r="P320" s="24"/>
      <c r="Q320" s="84"/>
      <c r="S320" s="25"/>
    </row>
    <row r="321" spans="2:19" hidden="1" x14ac:dyDescent="0.2">
      <c r="B321" s="114"/>
      <c r="C321" s="30"/>
      <c r="D321" s="31"/>
      <c r="E321" s="120"/>
      <c r="F321" s="20"/>
      <c r="G321" s="20"/>
      <c r="H321" s="14"/>
      <c r="I321" s="15"/>
      <c r="J321" s="12"/>
      <c r="K321" s="12"/>
      <c r="L321" s="12"/>
      <c r="M321" s="11"/>
      <c r="N321" s="24"/>
      <c r="O321" s="11"/>
      <c r="P321" s="24"/>
      <c r="Q321" s="84"/>
      <c r="S321" s="25"/>
    </row>
    <row r="322" spans="2:19" hidden="1" x14ac:dyDescent="0.2">
      <c r="B322" s="114"/>
      <c r="C322" s="30"/>
      <c r="D322" s="31"/>
      <c r="E322" s="120"/>
      <c r="F322" s="20"/>
      <c r="G322" s="20"/>
      <c r="H322" s="14"/>
      <c r="I322" s="15"/>
      <c r="J322" s="12"/>
      <c r="K322" s="12"/>
      <c r="L322" s="12"/>
      <c r="M322" s="11"/>
      <c r="N322" s="24"/>
      <c r="O322" s="11"/>
      <c r="P322" s="24"/>
      <c r="Q322" s="84"/>
      <c r="S322" s="25"/>
    </row>
    <row r="323" spans="2:19" hidden="1" x14ac:dyDescent="0.2">
      <c r="B323" s="114"/>
      <c r="C323" s="30"/>
      <c r="D323" s="31"/>
      <c r="E323" s="120"/>
      <c r="F323" s="20"/>
      <c r="G323" s="20"/>
      <c r="H323" s="14"/>
      <c r="I323" s="15"/>
      <c r="J323" s="12"/>
      <c r="K323" s="12"/>
      <c r="L323" s="12"/>
      <c r="M323" s="11"/>
      <c r="N323" s="24"/>
      <c r="O323" s="11"/>
      <c r="P323" s="24"/>
      <c r="Q323" s="84"/>
      <c r="S323" s="25"/>
    </row>
    <row r="324" spans="2:19" hidden="1" x14ac:dyDescent="0.2">
      <c r="B324" s="114"/>
      <c r="C324" s="30"/>
      <c r="D324" s="31"/>
      <c r="E324" s="120"/>
      <c r="F324" s="20"/>
      <c r="G324" s="20"/>
      <c r="H324" s="14"/>
      <c r="I324" s="15"/>
      <c r="J324" s="12"/>
      <c r="K324" s="12"/>
      <c r="L324" s="12"/>
      <c r="M324" s="11"/>
      <c r="N324" s="24"/>
      <c r="O324" s="11"/>
      <c r="P324" s="24"/>
      <c r="Q324" s="84"/>
      <c r="S324" s="25"/>
    </row>
    <row r="325" spans="2:19" hidden="1" x14ac:dyDescent="0.2">
      <c r="B325" s="114"/>
      <c r="C325" s="30"/>
      <c r="D325" s="31"/>
      <c r="E325" s="120"/>
      <c r="F325" s="20"/>
      <c r="G325" s="20"/>
      <c r="H325" s="14"/>
      <c r="I325" s="15"/>
      <c r="J325" s="12"/>
      <c r="K325" s="12"/>
      <c r="L325" s="12"/>
      <c r="M325" s="11"/>
      <c r="N325" s="24"/>
      <c r="O325" s="11"/>
      <c r="P325" s="24"/>
      <c r="Q325" s="84"/>
      <c r="S325" s="25"/>
    </row>
    <row r="326" spans="2:19" hidden="1" x14ac:dyDescent="0.2">
      <c r="B326" s="114"/>
      <c r="C326" s="30"/>
      <c r="D326" s="31"/>
      <c r="E326" s="120"/>
      <c r="F326" s="20"/>
      <c r="G326" s="20"/>
      <c r="H326" s="14"/>
      <c r="I326" s="15"/>
      <c r="J326" s="12"/>
      <c r="K326" s="12"/>
      <c r="L326" s="12"/>
      <c r="M326" s="11"/>
      <c r="N326" s="24"/>
      <c r="O326" s="11"/>
      <c r="P326" s="24"/>
      <c r="Q326" s="84"/>
      <c r="S326" s="25"/>
    </row>
    <row r="327" spans="2:19" hidden="1" x14ac:dyDescent="0.2">
      <c r="B327" s="114"/>
      <c r="C327" s="30"/>
      <c r="D327" s="31"/>
      <c r="E327" s="120"/>
      <c r="F327" s="20"/>
      <c r="G327" s="20"/>
      <c r="H327" s="14"/>
      <c r="I327" s="15"/>
      <c r="J327" s="12"/>
      <c r="K327" s="12"/>
      <c r="L327" s="12"/>
      <c r="M327" s="11"/>
      <c r="N327" s="24"/>
      <c r="O327" s="11"/>
      <c r="P327" s="24"/>
      <c r="Q327" s="84"/>
      <c r="S327" s="25"/>
    </row>
    <row r="328" spans="2:19" hidden="1" x14ac:dyDescent="0.2">
      <c r="B328" s="114"/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/>
      <c r="N328" s="24"/>
      <c r="O328" s="11"/>
      <c r="P328" s="24"/>
      <c r="Q328" s="84"/>
      <c r="S328" s="25"/>
    </row>
    <row r="329" spans="2:19" hidden="1" x14ac:dyDescent="0.2">
      <c r="B329" s="114"/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/>
      <c r="N329" s="24"/>
      <c r="O329" s="11"/>
      <c r="P329" s="24"/>
      <c r="Q329" s="84"/>
      <c r="S329" s="25"/>
    </row>
    <row r="330" spans="2:19" hidden="1" x14ac:dyDescent="0.2">
      <c r="B330" s="114"/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/>
      <c r="N330" s="24"/>
      <c r="O330" s="11"/>
      <c r="P330" s="24"/>
      <c r="Q330" s="84"/>
      <c r="S330" s="25"/>
    </row>
    <row r="331" spans="2:19" hidden="1" x14ac:dyDescent="0.2">
      <c r="B331" s="114"/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/>
      <c r="N331" s="24"/>
      <c r="O331" s="11"/>
      <c r="P331" s="24"/>
      <c r="Q331" s="84"/>
      <c r="S331" s="25"/>
    </row>
    <row r="332" spans="2:19" hidden="1" x14ac:dyDescent="0.2">
      <c r="B332" s="114"/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/>
      <c r="N332" s="24"/>
      <c r="O332" s="11"/>
      <c r="P332" s="24"/>
      <c r="Q332" s="84"/>
      <c r="S332" s="25"/>
    </row>
    <row r="333" spans="2:19" hidden="1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/>
      <c r="N333" s="24"/>
      <c r="O333" s="11"/>
      <c r="P333" s="24"/>
      <c r="Q333" s="84"/>
      <c r="S333" s="25"/>
    </row>
    <row r="334" spans="2:19" hidden="1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/>
      <c r="N334" s="24"/>
      <c r="O334" s="11"/>
      <c r="P334" s="24"/>
      <c r="Q334" s="84"/>
      <c r="S334" s="25"/>
    </row>
    <row r="335" spans="2:19" hidden="1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/>
      <c r="N335" s="24"/>
      <c r="O335" s="11"/>
      <c r="P335" s="24"/>
      <c r="Q335" s="84"/>
      <c r="S335" s="25"/>
    </row>
    <row r="336" spans="2:19" hidden="1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/>
      <c r="N336" s="24"/>
      <c r="O336" s="11"/>
      <c r="P336" s="24"/>
      <c r="Q336" s="84"/>
      <c r="S336" s="25"/>
    </row>
    <row r="337" spans="1:19" hidden="1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/>
      <c r="N337" s="24"/>
      <c r="O337" s="11"/>
      <c r="P337" s="24"/>
      <c r="Q337" s="84"/>
      <c r="S337" s="25"/>
    </row>
    <row r="338" spans="1:19" hidden="1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/>
      <c r="N338" s="24"/>
      <c r="O338" s="11"/>
      <c r="P338" s="24"/>
      <c r="Q338" s="84"/>
      <c r="S338" s="25"/>
    </row>
    <row r="339" spans="1:19" hidden="1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/>
      <c r="N339" s="24"/>
      <c r="O339" s="11"/>
      <c r="P339" s="24"/>
      <c r="Q339" s="84"/>
      <c r="S339" s="25"/>
    </row>
    <row r="340" spans="1:19" hidden="1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/>
      <c r="N340" s="24"/>
      <c r="O340" s="11"/>
      <c r="P340" s="24"/>
      <c r="Q340" s="84"/>
      <c r="S340" s="25"/>
    </row>
    <row r="341" spans="1:19" hidden="1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/>
      <c r="N341" s="24"/>
      <c r="O341" s="11"/>
      <c r="P341" s="24"/>
      <c r="Q341" s="84"/>
      <c r="S341" s="25"/>
    </row>
    <row r="342" spans="1:19" hidden="1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/>
      <c r="N342" s="24"/>
      <c r="O342" s="11"/>
      <c r="P342" s="24"/>
      <c r="Q342" s="84"/>
      <c r="S342" s="25"/>
    </row>
    <row r="343" spans="1:19" hidden="1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/>
      <c r="N343" s="24"/>
      <c r="O343" s="11"/>
      <c r="P343" s="24"/>
      <c r="Q343" s="84"/>
      <c r="S343" s="25"/>
    </row>
    <row r="344" spans="1:19" hidden="1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/>
      <c r="N344" s="24"/>
      <c r="O344" s="11"/>
      <c r="P344" s="24"/>
      <c r="Q344" s="84"/>
      <c r="S344" s="25"/>
    </row>
    <row r="345" spans="1:19" hidden="1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/>
      <c r="N345" s="24"/>
      <c r="O345" s="11"/>
      <c r="P345" s="24"/>
      <c r="Q345" s="84"/>
      <c r="S345" s="25"/>
    </row>
    <row r="346" spans="1:19" hidden="1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/>
      <c r="N346" s="24"/>
      <c r="O346" s="11"/>
      <c r="P346" s="24"/>
      <c r="Q346" s="84"/>
      <c r="S346" s="25"/>
    </row>
    <row r="347" spans="1:19" hidden="1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/>
      <c r="N347" s="24"/>
      <c r="O347" s="11"/>
      <c r="P347" s="24"/>
      <c r="Q347" s="84"/>
      <c r="S347" s="25"/>
    </row>
    <row r="348" spans="1:19" ht="13.5" hidden="1" customHeight="1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1:19" hidden="1" x14ac:dyDescent="0.2">
      <c r="A349" s="7"/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1:19" hidden="1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</row>
    <row r="351" spans="1:19" hidden="1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</row>
    <row r="352" spans="1:19" hidden="1" x14ac:dyDescent="0.2">
      <c r="B352" s="114"/>
      <c r="C352" s="30"/>
      <c r="D352" s="31"/>
      <c r="E352" s="120"/>
      <c r="F352" s="20"/>
      <c r="G352" s="20"/>
      <c r="H352" s="14">
        <f>SUM(H3:H351)</f>
        <v>180650.76999999993</v>
      </c>
      <c r="I352" s="15"/>
      <c r="J352" s="12"/>
      <c r="K352" s="12"/>
      <c r="L352" s="12">
        <f>SUM(L3:L351)</f>
        <v>1820</v>
      </c>
      <c r="M352" s="11">
        <f>SUM(M3:M351)</f>
        <v>195914.90999999992</v>
      </c>
      <c r="N352" s="24">
        <f>O352/M352</f>
        <v>6.0476254716907471E-2</v>
      </c>
      <c r="O352" s="11">
        <f>SUM(O3:O351)</f>
        <v>11848.199999999997</v>
      </c>
      <c r="P352" s="24"/>
      <c r="Q352" s="84"/>
    </row>
    <row r="353" spans="3:17" hidden="1" x14ac:dyDescent="0.2">
      <c r="C353" s="26"/>
      <c r="Q353" s="84"/>
    </row>
    <row r="354" spans="3:17" hidden="1" x14ac:dyDescent="0.2">
      <c r="C354" s="26"/>
      <c r="Q354" s="84"/>
    </row>
    <row r="355" spans="3:17" hidden="1" x14ac:dyDescent="0.2">
      <c r="C355" s="26"/>
      <c r="Q355" s="84"/>
    </row>
    <row r="356" spans="3:17" hidden="1" x14ac:dyDescent="0.2">
      <c r="C356" s="26"/>
      <c r="Q356" s="84"/>
    </row>
    <row r="357" spans="3:17" hidden="1" x14ac:dyDescent="0.2">
      <c r="C357" s="26"/>
      <c r="Q357" s="84"/>
    </row>
    <row r="358" spans="3:17" hidden="1" x14ac:dyDescent="0.2">
      <c r="C358" s="26"/>
      <c r="Q358" s="84"/>
    </row>
    <row r="359" spans="3:17" hidden="1" x14ac:dyDescent="0.2">
      <c r="C359" s="26"/>
      <c r="Q359" s="84"/>
    </row>
    <row r="360" spans="3:17" hidden="1" x14ac:dyDescent="0.2">
      <c r="C360" s="26"/>
    </row>
    <row r="361" spans="3:17" hidden="1" x14ac:dyDescent="0.2">
      <c r="C361" s="26"/>
    </row>
    <row r="362" spans="3:17" hidden="1" x14ac:dyDescent="0.2">
      <c r="C362" s="26"/>
    </row>
    <row r="363" spans="3:17" hidden="1" x14ac:dyDescent="0.2">
      <c r="C363" s="26"/>
    </row>
    <row r="364" spans="3:17" x14ac:dyDescent="0.2">
      <c r="C364" s="26"/>
    </row>
    <row r="365" spans="3:17" x14ac:dyDescent="0.2">
      <c r="C365" s="26"/>
    </row>
    <row r="366" spans="3:17" x14ac:dyDescent="0.2">
      <c r="C366" s="26"/>
    </row>
    <row r="368" spans="3:17" ht="18.75" x14ac:dyDescent="0.35">
      <c r="D368" s="27"/>
    </row>
    <row r="370" spans="13:13" x14ac:dyDescent="0.2">
      <c r="M370" s="112"/>
    </row>
  </sheetData>
  <autoFilter ref="A2:W363" xr:uid="{DEFBF750-5EAA-4883-8286-1EAD4F5E7DB3}">
    <filterColumn colId="11">
      <filters>
        <filter val="10"/>
      </filters>
    </filterColumn>
    <sortState xmlns:xlrd2="http://schemas.microsoft.com/office/spreadsheetml/2017/richdata2" ref="A4:W363">
      <sortCondition ref="B2:B363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352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352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</hyperlinks>
  <pageMargins left="0.7" right="0.7" top="0.75" bottom="0.75" header="0.3" footer="0.3"/>
  <pageSetup paperSize="9" orientation="portrait" horizontalDpi="4294967294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N37"/>
  <sheetViews>
    <sheetView tabSelected="1" workbookViewId="0">
      <selection activeCell="K8" sqref="K8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60">
        <v>44805</v>
      </c>
      <c r="C2" s="161"/>
      <c r="D2" s="161"/>
      <c r="E2" s="161"/>
      <c r="F2" s="161"/>
      <c r="G2" s="161"/>
      <c r="H2" s="161"/>
      <c r="I2" s="162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9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</row>
    <row r="17" spans="2:14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/>
      <c r="N17" s="120"/>
    </row>
    <row r="18" spans="2:14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/>
      <c r="N18" s="120"/>
    </row>
    <row r="19" spans="2:14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4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4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  <c r="M21" t="s">
        <v>182</v>
      </c>
    </row>
    <row r="22" spans="2:14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</row>
    <row r="23" spans="2:14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31">
        <v>127024</v>
      </c>
      <c r="N23" s="127" t="s">
        <v>77</v>
      </c>
    </row>
    <row r="24" spans="2:14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31">
        <v>113596</v>
      </c>
      <c r="N24" s="120" t="s">
        <v>47</v>
      </c>
    </row>
    <row r="25" spans="2:14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31">
        <v>128108</v>
      </c>
      <c r="N25" s="127" t="s">
        <v>96</v>
      </c>
    </row>
    <row r="26" spans="2:14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31">
        <v>113589</v>
      </c>
      <c r="N26" s="120" t="s">
        <v>39</v>
      </c>
    </row>
    <row r="27" spans="2:14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31">
        <v>128100</v>
      </c>
      <c r="N27" s="120" t="s">
        <v>38</v>
      </c>
    </row>
    <row r="28" spans="2:14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31">
        <v>113627</v>
      </c>
      <c r="N28" s="120" t="s">
        <v>172</v>
      </c>
    </row>
    <row r="29" spans="2:14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31">
        <v>113054</v>
      </c>
      <c r="N29" s="120" t="s">
        <v>187</v>
      </c>
    </row>
    <row r="30" spans="2:14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</row>
    <row r="31" spans="2:14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</row>
    <row r="32" spans="2:14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</row>
    <row r="33" spans="2:9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</row>
    <row r="34" spans="2:9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</row>
    <row r="35" spans="2:9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</row>
    <row r="36" spans="2:9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</row>
    <row r="37" spans="2:9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</row>
  </sheetData>
  <mergeCells count="1">
    <mergeCell ref="B2:I2"/>
  </mergeCells>
  <phoneticPr fontId="4" type="noConversion"/>
  <hyperlinks>
    <hyperlink ref="M26" r:id="rId1" display="https://www.jisilu.cn/data/convert_bond_detail/113589" xr:uid="{7FFF5371-7619-4CE9-A014-9605E2EB4D53}"/>
  </hyperlinks>
  <pageMargins left="0.7" right="0.7" top="0.75" bottom="0.75" header="0.3" footer="0.3"/>
  <pageSetup paperSize="9" orientation="portrait" horizontalDpi="4294967294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workbookViewId="0">
      <selection activeCell="N26" sqref="N26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>$B$4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0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0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105.2210370815</v>
      </c>
      <c r="D7" s="115">
        <v>10</v>
      </c>
      <c r="E7" s="115">
        <f>SUM($F$4:$F7)/SUM($D$4:D7)</f>
        <v>107.56655870787499</v>
      </c>
      <c r="F7" s="115">
        <f t="shared" si="0"/>
        <v>1052.210370815</v>
      </c>
      <c r="G7" s="115">
        <f>SUM($F$4:F7)</f>
        <v>4302.6623483149997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103.747942562359</v>
      </c>
      <c r="D8" s="115">
        <v>10</v>
      </c>
      <c r="E8" s="115">
        <f>SUM($F$4:$F8)/SUM($D$4:D8)</f>
        <v>106.8028354787718</v>
      </c>
      <c r="F8" s="115">
        <f t="shared" si="0"/>
        <v>1037.47942562359</v>
      </c>
      <c r="G8" s="115">
        <f>SUM($F$4:F8)</f>
        <v>5340.1417739385897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102.29547136648597</v>
      </c>
      <c r="D9" s="115">
        <v>10</v>
      </c>
      <c r="E9" s="115">
        <f>SUM($F$4:$F9)/SUM($D$4:D9)</f>
        <v>106.05160812672416</v>
      </c>
      <c r="F9" s="115">
        <f t="shared" si="0"/>
        <v>1022.9547136648597</v>
      </c>
      <c r="G9" s="115">
        <f>SUM($F$4:F9)</f>
        <v>6363.0964876034495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100.96563023872164</v>
      </c>
      <c r="D10" s="115">
        <v>10</v>
      </c>
      <c r="E10" s="115">
        <f>SUM($F$4:$F10)/SUM($D$4:D10)</f>
        <v>105.32503985700951</v>
      </c>
      <c r="F10" s="115">
        <f t="shared" si="0"/>
        <v>1009.6563023872164</v>
      </c>
      <c r="G10" s="115">
        <f>SUM($F$4:F10)</f>
        <v>7372.7527899906663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99.653077045618261</v>
      </c>
      <c r="D11" s="115">
        <v>10</v>
      </c>
      <c r="E11" s="115">
        <f>SUM($F$4:$F11)/SUM($D$4:D11)</f>
        <v>104.61604450558562</v>
      </c>
      <c r="F11" s="115">
        <f t="shared" si="0"/>
        <v>996.53077045618261</v>
      </c>
      <c r="G11" s="115">
        <f>SUM($F$4:F11)</f>
        <v>8369.2835604468492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98.357587044025223</v>
      </c>
      <c r="D12" s="115">
        <v>10</v>
      </c>
      <c r="E12" s="115">
        <f>SUM($F$4:$F12)/SUM($D$4:D12)</f>
        <v>103.92066034319002</v>
      </c>
      <c r="F12" s="115">
        <f t="shared" si="0"/>
        <v>983.57587044025217</v>
      </c>
      <c r="G12" s="115">
        <f>SUM($F$4:F12)</f>
        <v>9352.8594308871016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97.374011173584975</v>
      </c>
      <c r="D13" s="115">
        <v>10</v>
      </c>
      <c r="E13" s="115">
        <f>SUM($F$4:$F13)/SUM($D$4:D13)</f>
        <v>103.26599542622951</v>
      </c>
      <c r="F13" s="115">
        <f t="shared" si="0"/>
        <v>973.74011173584972</v>
      </c>
      <c r="G13" s="115">
        <f>SUM($F$4:F13)</f>
        <v>10326.599542622951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96.400271061849125</v>
      </c>
      <c r="D14" s="115">
        <v>10</v>
      </c>
      <c r="E14" s="115">
        <f>SUM($F$4:$F14)/SUM($D$4:D14)</f>
        <v>102.6418386658313</v>
      </c>
      <c r="F14" s="115">
        <f t="shared" si="0"/>
        <v>964.00271061849128</v>
      </c>
      <c r="G14" s="115">
        <f>SUM($F$4:F14)</f>
        <v>11290.602253241443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95.436268351230638</v>
      </c>
      <c r="D15" s="115">
        <v>10</v>
      </c>
      <c r="E15" s="115">
        <f>SUM($F$4:$F15)/SUM($D$4:D15)</f>
        <v>102.04137447294791</v>
      </c>
      <c r="F15" s="115">
        <f t="shared" si="0"/>
        <v>954.36268351230638</v>
      </c>
      <c r="G15" s="115">
        <f>SUM($F$4:F15)</f>
        <v>12244.964936753749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94.481905667718337</v>
      </c>
      <c r="D16" s="115">
        <v>10</v>
      </c>
      <c r="E16" s="115">
        <f>SUM($F$4:$F16)/SUM($D$4:D16)</f>
        <v>101.45987687254564</v>
      </c>
      <c r="F16" s="115">
        <f t="shared" si="0"/>
        <v>944.81905667718343</v>
      </c>
      <c r="G16" s="115">
        <f>SUM($F$4:F16)</f>
        <v>13189.783993430932</v>
      </c>
      <c r="H16" s="115">
        <f>SUM($D$4:D16)</f>
        <v>130</v>
      </c>
      <c r="I16" s="115">
        <v>112.65</v>
      </c>
    </row>
    <row r="17" spans="2:9" x14ac:dyDescent="0.2">
      <c r="B17" s="115">
        <f t="shared" si="5"/>
        <v>0.99</v>
      </c>
      <c r="C17" s="115">
        <f t="shared" si="2"/>
        <v>93.537086611041147</v>
      </c>
      <c r="D17" s="115">
        <v>10</v>
      </c>
      <c r="E17" s="115">
        <f>SUM($F$4:$F17)/SUM($D$4:D17)</f>
        <v>100.89396328243818</v>
      </c>
      <c r="F17" s="115">
        <f t="shared" si="0"/>
        <v>935.3708661104115</v>
      </c>
      <c r="G17" s="115">
        <f>SUM($F$4:F17)</f>
        <v>14125.154859541344</v>
      </c>
      <c r="H17" s="115">
        <f>SUM($D$4:D17)</f>
        <v>140</v>
      </c>
      <c r="I17" s="115">
        <v>110</v>
      </c>
    </row>
    <row r="18" spans="2:9" x14ac:dyDescent="0.2">
      <c r="B18" s="115">
        <f t="shared" si="5"/>
        <v>0.99</v>
      </c>
      <c r="C18" s="115">
        <f t="shared" si="2"/>
        <v>92.601715744930729</v>
      </c>
      <c r="D18" s="115">
        <v>10</v>
      </c>
      <c r="E18" s="115">
        <f>SUM($F$4:$F18)/SUM($D$4:D18)</f>
        <v>100.34114677993767</v>
      </c>
      <c r="F18" s="115">
        <f t="shared" si="0"/>
        <v>926.01715744930732</v>
      </c>
      <c r="G18" s="115">
        <f>SUM($F$4:F18)</f>
        <v>15051.172016990651</v>
      </c>
      <c r="H18" s="115">
        <f>SUM($D$4:D18)</f>
        <v>150</v>
      </c>
      <c r="I18" s="115"/>
    </row>
    <row r="19" spans="2:9" x14ac:dyDescent="0.2">
      <c r="B19" s="115">
        <f t="shared" si="5"/>
        <v>0.99</v>
      </c>
      <c r="C19" s="115">
        <f t="shared" si="2"/>
        <v>91.675698587481421</v>
      </c>
      <c r="D19" s="115">
        <v>10</v>
      </c>
      <c r="E19" s="115">
        <f>SUM($F$4:$F19)/SUM($D$4:D19)</f>
        <v>99.799556267909153</v>
      </c>
      <c r="F19" s="115">
        <f t="shared" si="0"/>
        <v>916.75698587481418</v>
      </c>
      <c r="G19" s="115">
        <f>SUM($F$4:F19)</f>
        <v>15967.929002865465</v>
      </c>
      <c r="H19" s="115">
        <f>SUM($D$4:D19)</f>
        <v>160</v>
      </c>
      <c r="I19" s="115"/>
    </row>
    <row r="20" spans="2:9" x14ac:dyDescent="0.2">
      <c r="B20" s="115">
        <f>0.991</f>
        <v>0.99099999999999999</v>
      </c>
      <c r="C20" s="115">
        <f t="shared" si="2"/>
        <v>90.850617300194088</v>
      </c>
      <c r="D20" s="115">
        <v>10</v>
      </c>
      <c r="E20" s="115">
        <f>SUM($F$4:$F20)/SUM($D$4:D20)</f>
        <v>99.273148093337682</v>
      </c>
      <c r="F20" s="115">
        <f t="shared" si="0"/>
        <v>908.50617300194085</v>
      </c>
      <c r="G20" s="115">
        <f>SUM($F$4:F20)</f>
        <v>16876.435175867406</v>
      </c>
      <c r="H20" s="115">
        <f>SUM($D$4:D20)</f>
        <v>170</v>
      </c>
      <c r="I20" s="115"/>
    </row>
    <row r="21" spans="2:9" x14ac:dyDescent="0.2">
      <c r="B21" s="115">
        <f t="shared" ref="B21:B27" si="6">0.991</f>
        <v>0.99099999999999999</v>
      </c>
      <c r="C21" s="115">
        <f t="shared" si="2"/>
        <v>90.03296174449234</v>
      </c>
      <c r="D21" s="115">
        <v>10</v>
      </c>
      <c r="E21" s="115">
        <f>SUM($F$4:$F21)/SUM($D$4:D21)</f>
        <v>98.759804407290716</v>
      </c>
      <c r="F21" s="115">
        <f t="shared" si="0"/>
        <v>900.32961744492343</v>
      </c>
      <c r="G21" s="115">
        <f>SUM($F$4:F21)</f>
        <v>17776.76479331233</v>
      </c>
      <c r="H21" s="115">
        <f>SUM($D$4:D21)</f>
        <v>180</v>
      </c>
      <c r="I21" s="115"/>
    </row>
    <row r="22" spans="2:9" x14ac:dyDescent="0.2">
      <c r="B22" s="115">
        <f t="shared" si="6"/>
        <v>0.99099999999999999</v>
      </c>
      <c r="C22" s="115">
        <f t="shared" si="2"/>
        <v>89.222665088791913</v>
      </c>
      <c r="D22" s="115">
        <v>10</v>
      </c>
      <c r="E22" s="115">
        <f>SUM($F$4:$F22)/SUM($D$4:D22)</f>
        <v>98.257849706317103</v>
      </c>
      <c r="F22" s="115">
        <f t="shared" si="0"/>
        <v>892.22665088791916</v>
      </c>
      <c r="G22" s="115">
        <f>SUM($F$4:F22)</f>
        <v>18668.991444200248</v>
      </c>
      <c r="H22" s="115">
        <f>SUM($D$4:D22)</f>
        <v>190</v>
      </c>
      <c r="I22" s="115"/>
    </row>
    <row r="23" spans="2:9" x14ac:dyDescent="0.2">
      <c r="B23" s="115">
        <f t="shared" si="6"/>
        <v>0.99099999999999999</v>
      </c>
      <c r="C23" s="115">
        <f t="shared" si="2"/>
        <v>88.419661102992791</v>
      </c>
      <c r="D23" s="115">
        <v>10</v>
      </c>
      <c r="E23" s="115">
        <f>SUM($F$4:$F23)/SUM($D$4:D23)</f>
        <v>97.765940276150886</v>
      </c>
      <c r="F23" s="115">
        <f t="shared" si="0"/>
        <v>884.19661102992791</v>
      </c>
      <c r="G23" s="115">
        <f>SUM($F$4:F23)</f>
        <v>19553.188055230177</v>
      </c>
      <c r="H23" s="115">
        <f>SUM($D$4:D23)</f>
        <v>200</v>
      </c>
      <c r="I23" s="115"/>
    </row>
    <row r="24" spans="2:9" x14ac:dyDescent="0.2">
      <c r="B24" s="115">
        <f t="shared" si="6"/>
        <v>0.99099999999999999</v>
      </c>
      <c r="C24" s="115">
        <f t="shared" ref="C24:C27" si="7">B24*C23</f>
        <v>87.623884153065859</v>
      </c>
      <c r="D24" s="115">
        <v>10</v>
      </c>
      <c r="E24" s="115">
        <f>SUM($F$4:$F24)/SUM($D$4:D24)</f>
        <v>97.282985222670646</v>
      </c>
      <c r="F24" s="115">
        <f t="shared" ref="F24:F27" si="8">D24*C24</f>
        <v>876.23884153065865</v>
      </c>
      <c r="G24" s="115">
        <f>SUM($F$4:F24)</f>
        <v>20429.426896760837</v>
      </c>
      <c r="H24" s="115">
        <f>SUM($D$4:D24)</f>
        <v>210</v>
      </c>
      <c r="I24" s="115"/>
    </row>
    <row r="25" spans="2:9" x14ac:dyDescent="0.2">
      <c r="B25" s="115">
        <f t="shared" si="6"/>
        <v>0.99099999999999999</v>
      </c>
      <c r="C25" s="115">
        <f t="shared" si="7"/>
        <v>86.835269195688269</v>
      </c>
      <c r="D25" s="115">
        <v>10</v>
      </c>
      <c r="E25" s="115">
        <f>SUM($F$4:$F25)/SUM($D$4:D25)</f>
        <v>96.808089039625997</v>
      </c>
      <c r="F25" s="115">
        <f t="shared" si="8"/>
        <v>868.35269195688272</v>
      </c>
      <c r="G25" s="115">
        <f>SUM($F$4:F25)</f>
        <v>21297.77958871772</v>
      </c>
      <c r="H25" s="115">
        <f>SUM($D$4:D25)</f>
        <v>220</v>
      </c>
      <c r="I25" s="115"/>
    </row>
    <row r="26" spans="2:9" x14ac:dyDescent="0.2">
      <c r="B26" s="115">
        <f t="shared" si="6"/>
        <v>0.99099999999999999</v>
      </c>
      <c r="C26" s="115">
        <f t="shared" si="7"/>
        <v>86.053751772927072</v>
      </c>
      <c r="D26" s="115">
        <v>10</v>
      </c>
      <c r="E26" s="115">
        <f>SUM($F$4:$F26)/SUM($D$4:D26)</f>
        <v>96.340509158465167</v>
      </c>
      <c r="F26" s="115">
        <f t="shared" si="8"/>
        <v>860.53751772927069</v>
      </c>
      <c r="G26" s="115">
        <f>SUM($F$4:F26)</f>
        <v>22158.31710644699</v>
      </c>
      <c r="H26" s="115">
        <f>SUM($D$4:D26)</f>
        <v>230</v>
      </c>
      <c r="I26" s="115"/>
    </row>
    <row r="27" spans="2:9" x14ac:dyDescent="0.2">
      <c r="B27" s="115">
        <f t="shared" si="6"/>
        <v>0.99099999999999999</v>
      </c>
      <c r="C27" s="115">
        <f t="shared" si="7"/>
        <v>85.279268006970725</v>
      </c>
      <c r="D27" s="115">
        <v>10</v>
      </c>
      <c r="E27" s="115">
        <f>SUM($F$4:$F27)/SUM($D$4:D27)</f>
        <v>95.879624110486233</v>
      </c>
      <c r="F27" s="115">
        <f t="shared" si="8"/>
        <v>852.79268006970722</v>
      </c>
      <c r="G27" s="115">
        <f>SUM($F$4:F27)</f>
        <v>23011.109786516696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63" t="s">
        <v>0</v>
      </c>
      <c r="C1" s="163"/>
      <c r="D1" s="164" t="s">
        <v>1</v>
      </c>
      <c r="E1" s="16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2022-09-19T08:33:09Z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