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mela.j.bryer\Desktop\"/>
    </mc:Choice>
  </mc:AlternateContent>
  <bookViews>
    <workbookView xWindow="120" yWindow="75" windowWidth="12885" windowHeight="7995"/>
  </bookViews>
  <sheets>
    <sheet name="Sediment calc" sheetId="3" r:id="rId1"/>
    <sheet name="Table 1" sheetId="9" r:id="rId2"/>
    <sheet name="Table 2" sheetId="10" r:id="rId3"/>
    <sheet name="Coordin" sheetId="8" r:id="rId4"/>
  </sheets>
  <calcPr calcId="171027"/>
</workbook>
</file>

<file path=xl/calcChain.xml><?xml version="1.0" encoding="utf-8"?>
<calcChain xmlns="http://schemas.openxmlformats.org/spreadsheetml/2006/main">
  <c r="G3" i="3" l="1"/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J5" i="3" l="1"/>
  <c r="J3" i="3"/>
  <c r="J4" i="3"/>
  <c r="J6" i="3"/>
  <c r="K6" i="3" s="1"/>
  <c r="L6" i="3" s="1"/>
  <c r="M6" i="3" s="1"/>
  <c r="O6" i="3" s="1"/>
  <c r="J7" i="3"/>
  <c r="K7" i="3" s="1"/>
  <c r="L7" i="3" s="1"/>
  <c r="M7" i="3" s="1"/>
  <c r="O7" i="3" s="1"/>
  <c r="J8" i="3"/>
  <c r="K8" i="3" s="1"/>
  <c r="L8" i="3" s="1"/>
  <c r="M8" i="3" s="1"/>
  <c r="O8" i="3" s="1"/>
  <c r="J9" i="3"/>
  <c r="K9" i="3" s="1"/>
  <c r="L9" i="3" s="1"/>
  <c r="M9" i="3" s="1"/>
  <c r="O9" i="3" s="1"/>
  <c r="J10" i="3"/>
  <c r="J11" i="3"/>
  <c r="K11" i="3" s="1"/>
  <c r="L11" i="3" s="1"/>
  <c r="M11" i="3" s="1"/>
  <c r="O11" i="3" s="1"/>
  <c r="J12" i="3"/>
  <c r="K12" i="3" s="1"/>
  <c r="L12" i="3" s="1"/>
  <c r="M12" i="3" s="1"/>
  <c r="O12" i="3" s="1"/>
  <c r="J14" i="3"/>
  <c r="J15" i="3"/>
  <c r="J16" i="3"/>
  <c r="K16" i="3" s="1"/>
  <c r="L16" i="3" s="1"/>
  <c r="M16" i="3" s="1"/>
  <c r="O16" i="3" s="1"/>
  <c r="J17" i="3"/>
  <c r="K17" i="3" s="1"/>
  <c r="L17" i="3" s="1"/>
  <c r="M17" i="3" s="1"/>
  <c r="O17" i="3" s="1"/>
  <c r="J18" i="3"/>
  <c r="K18" i="3" s="1"/>
  <c r="L18" i="3" s="1"/>
  <c r="M18" i="3" s="1"/>
  <c r="O18" i="3" s="1"/>
  <c r="J19" i="3"/>
  <c r="J20" i="3"/>
  <c r="J21" i="3"/>
  <c r="J22" i="3"/>
  <c r="J23" i="3"/>
  <c r="J13" i="3"/>
  <c r="K13" i="3" s="1"/>
  <c r="L13" i="3" s="1"/>
  <c r="M13" i="3" s="1"/>
  <c r="O13" i="3" s="1"/>
  <c r="K3" i="3" l="1"/>
  <c r="L3" i="3" s="1"/>
  <c r="M3" i="3" s="1"/>
  <c r="K5" i="3"/>
  <c r="L5" i="3" s="1"/>
  <c r="M5" i="3" s="1"/>
  <c r="O5" i="3" s="1"/>
  <c r="R5" i="3"/>
  <c r="S5" i="3" s="1"/>
  <c r="T5" i="3" s="1"/>
  <c r="V5" i="3" s="1"/>
  <c r="N18" i="3"/>
  <c r="N9" i="3"/>
  <c r="N12" i="3"/>
  <c r="N8" i="3"/>
  <c r="N13" i="3"/>
  <c r="N11" i="3"/>
  <c r="N7" i="3"/>
  <c r="N6" i="3"/>
  <c r="N16" i="3"/>
  <c r="N17" i="3"/>
  <c r="O3" i="3" l="1"/>
  <c r="N3" i="3"/>
  <c r="U5" i="3"/>
  <c r="N5" i="3"/>
</calcChain>
</file>

<file path=xl/sharedStrings.xml><?xml version="1.0" encoding="utf-8"?>
<sst xmlns="http://schemas.openxmlformats.org/spreadsheetml/2006/main" count="157" uniqueCount="79">
  <si>
    <t>Biddeford</t>
  </si>
  <si>
    <t>S. Portland</t>
  </si>
  <si>
    <t>Portland</t>
  </si>
  <si>
    <t>Yarmouth</t>
  </si>
  <si>
    <t>Freeport</t>
  </si>
  <si>
    <t>Milbridge</t>
  </si>
  <si>
    <t>Ellsworth</t>
  </si>
  <si>
    <t>Blue Hill</t>
  </si>
  <si>
    <t>ND</t>
  </si>
  <si>
    <t>Bath</t>
  </si>
  <si>
    <t>Bath (duplicate)</t>
  </si>
  <si>
    <t>Brunswick</t>
  </si>
  <si>
    <t>Belfast</t>
  </si>
  <si>
    <t>Rockland</t>
  </si>
  <si>
    <t>Camden</t>
  </si>
  <si>
    <t>Addison</t>
  </si>
  <si>
    <t>Jonesboro</t>
  </si>
  <si>
    <t xml:space="preserve">trans-Permethrin
</t>
  </si>
  <si>
    <t xml:space="preserve">Tetramethrin
</t>
  </si>
  <si>
    <t xml:space="preserve">PBO
</t>
  </si>
  <si>
    <t xml:space="preserve">Bifenthrin 
</t>
  </si>
  <si>
    <t>% Sand</t>
  </si>
  <si>
    <t>% Silt</t>
  </si>
  <si>
    <t>% Clay</t>
  </si>
  <si>
    <t>Edmunds</t>
  </si>
  <si>
    <t>E. Machias</t>
  </si>
  <si>
    <t>Boothbay</t>
  </si>
  <si>
    <t>Kittery</t>
  </si>
  <si>
    <t>Ogunquit</t>
  </si>
  <si>
    <t>&lt; 0.1</t>
  </si>
  <si>
    <t xml:space="preserve">Phenothrin/Sumithrin 
</t>
  </si>
  <si>
    <t>Bath (140910MET02)</t>
  </si>
  <si>
    <t>Cypermethrin (ng/g) Wet Weight</t>
  </si>
  <si>
    <t>Cypermethrin Dry Weight  (ng/g)</t>
  </si>
  <si>
    <t>Cypermethrin, OC-normalized
(ng/g)</t>
  </si>
  <si>
    <t>Cypermethrin, OC-normalized
(ug/g)</t>
  </si>
  <si>
    <t>Bifenthrin Wet Weight conc. (ng/g)</t>
  </si>
  <si>
    <t xml:space="preserve">Bifenthrin Dry Weight conc. (ng/g) </t>
  </si>
  <si>
    <t>% Coarse
 (&gt; 2 mm)</t>
  </si>
  <si>
    <t>Sample location</t>
  </si>
  <si>
    <t>Bifenthrin Conc. (ng/g OC)</t>
  </si>
  <si>
    <t>Bifenthrin Conc. (ug/g OC)</t>
  </si>
  <si>
    <t>Bath (140910MET03-duplicate)</t>
  </si>
  <si>
    <t>Percent Moisture (%)</t>
  </si>
  <si>
    <t>Total Organic Carbon (%)</t>
  </si>
  <si>
    <t>Sediment Composition</t>
  </si>
  <si>
    <t>Latitude</t>
  </si>
  <si>
    <t>Longitude</t>
  </si>
  <si>
    <t>Bifenthrin 
(ug/g OC)</t>
  </si>
  <si>
    <t>Cypermethrin 
(ug/g OC)</t>
  </si>
  <si>
    <t>Concentration ug/g</t>
  </si>
  <si>
    <r>
      <t>Bifenthrin Toxicity Unit (</t>
    </r>
    <r>
      <rPr>
        <b/>
        <i/>
        <sz val="12"/>
        <rFont val="Calibri"/>
        <family val="2"/>
        <scheme val="minor"/>
      </rPr>
      <t xml:space="preserve">E. estuarius;
</t>
    </r>
    <r>
      <rPr>
        <b/>
        <sz val="12"/>
        <rFont val="Calibri"/>
        <family val="2"/>
        <scheme val="minor"/>
      </rPr>
      <t>LC</t>
    </r>
    <r>
      <rPr>
        <b/>
        <vertAlign val="subscript"/>
        <sz val="12"/>
        <rFont val="Calibri"/>
        <family val="2"/>
        <scheme val="minor"/>
      </rPr>
      <t>50</t>
    </r>
    <r>
      <rPr>
        <b/>
        <sz val="12"/>
        <rFont val="Calibri"/>
        <family val="2"/>
        <scheme val="minor"/>
      </rPr>
      <t xml:space="preserve"> = 1.03 ug/g</t>
    </r>
    <r>
      <rPr>
        <b/>
        <i/>
        <sz val="12"/>
        <rFont val="Calibri"/>
        <family val="2"/>
        <scheme val="minor"/>
      </rPr>
      <t>)</t>
    </r>
  </si>
  <si>
    <r>
      <t>Bifenthrin Toxicity Unit (</t>
    </r>
    <r>
      <rPr>
        <b/>
        <i/>
        <sz val="12"/>
        <rFont val="Calibri"/>
        <family val="2"/>
        <scheme val="minor"/>
      </rPr>
      <t xml:space="preserve">H. azteca; 
</t>
    </r>
    <r>
      <rPr>
        <b/>
        <sz val="12"/>
        <rFont val="Calibri"/>
        <family val="2"/>
        <scheme val="minor"/>
      </rPr>
      <t>LC</t>
    </r>
    <r>
      <rPr>
        <b/>
        <vertAlign val="subscript"/>
        <sz val="12"/>
        <rFont val="Calibri"/>
        <family val="2"/>
        <scheme val="minor"/>
      </rPr>
      <t>50</t>
    </r>
    <r>
      <rPr>
        <b/>
        <sz val="12"/>
        <rFont val="Calibri"/>
        <family val="2"/>
        <scheme val="minor"/>
      </rPr>
      <t>=0.52 ug/g)</t>
    </r>
  </si>
  <si>
    <r>
      <t>Cypermethrin Toxicity Unit 
(</t>
    </r>
    <r>
      <rPr>
        <b/>
        <i/>
        <sz val="12"/>
        <rFont val="Calibri"/>
        <family val="2"/>
        <scheme val="minor"/>
      </rPr>
      <t>H. azteca;</t>
    </r>
    <r>
      <rPr>
        <b/>
        <sz val="12"/>
        <rFont val="Calibri"/>
        <family val="2"/>
        <scheme val="minor"/>
      </rPr>
      <t xml:space="preserve"> 
LC</t>
    </r>
    <r>
      <rPr>
        <b/>
        <vertAlign val="subscript"/>
        <sz val="12"/>
        <rFont val="Calibri"/>
        <family val="2"/>
        <scheme val="minor"/>
      </rPr>
      <t>50</t>
    </r>
    <r>
      <rPr>
        <b/>
        <sz val="12"/>
        <rFont val="Calibri"/>
        <family val="2"/>
        <scheme val="minor"/>
      </rPr>
      <t xml:space="preserve"> = 0.38 ug/g OC)</t>
    </r>
  </si>
  <si>
    <r>
      <t>Cypermethrin Toxicity Unit 
(</t>
    </r>
    <r>
      <rPr>
        <b/>
        <i/>
        <sz val="12"/>
        <rFont val="Calibri"/>
        <family val="2"/>
        <scheme val="minor"/>
      </rPr>
      <t>E. estuarius;</t>
    </r>
    <r>
      <rPr>
        <b/>
        <sz val="12"/>
        <rFont val="Calibri"/>
        <family val="2"/>
        <scheme val="minor"/>
      </rPr>
      <t xml:space="preserve"> 
LC</t>
    </r>
    <r>
      <rPr>
        <b/>
        <vertAlign val="subscript"/>
        <sz val="12"/>
        <rFont val="Calibri"/>
        <family val="2"/>
        <scheme val="minor"/>
      </rPr>
      <t>50</t>
    </r>
    <r>
      <rPr>
        <b/>
        <sz val="12"/>
        <rFont val="Calibri"/>
        <family val="2"/>
        <scheme val="minor"/>
      </rPr>
      <t xml:space="preserve"> = 0.38 ug/g OC)</t>
    </r>
  </si>
  <si>
    <t xml:space="preserve">Allethrin
</t>
  </si>
  <si>
    <t xml:space="preserve">cis-Permethrin
</t>
  </si>
  <si>
    <t xml:space="preserve">Cyfluthrin
</t>
  </si>
  <si>
    <t xml:space="preserve">Cyhalothrin, total
</t>
  </si>
  <si>
    <t xml:space="preserve">Cypermethrin
</t>
  </si>
  <si>
    <t xml:space="preserve">Deltamethrin
</t>
  </si>
  <si>
    <t xml:space="preserve">Fenpropathrin
</t>
  </si>
  <si>
    <t>Fenvalerate/Esfenvalerate</t>
  </si>
  <si>
    <t xml:space="preserve">Prallethrin
</t>
  </si>
  <si>
    <t xml:space="preserve">Resmethrin
</t>
  </si>
  <si>
    <t>Pesticide</t>
  </si>
  <si>
    <t>Number of Pesticides Detected</t>
  </si>
  <si>
    <t>Reporting Limit (ug/kg)</t>
  </si>
  <si>
    <t>Sample results by location (excludes pesticides occuring only below detection limits)</t>
  </si>
  <si>
    <t>Number of Occurences</t>
  </si>
  <si>
    <t>Table 1. Pesticides tested at 20 sample locations along the north-south gradient of the Maine, USA coast and frequency of occurrence.</t>
  </si>
  <si>
    <r>
      <t xml:space="preserve">Toxicity Unit based on dry weight bifenthrin </t>
    </r>
    <r>
      <rPr>
        <b/>
        <i/>
        <sz val="12"/>
        <rFont val="Calibri"/>
        <family val="2"/>
        <scheme val="minor"/>
      </rPr>
      <t xml:space="preserve">H. azteca 
</t>
    </r>
    <r>
      <rPr>
        <b/>
        <sz val="12"/>
        <rFont val="Calibri"/>
        <family val="2"/>
        <scheme val="minor"/>
      </rPr>
      <t>(LC50=0.52 ug/g)</t>
    </r>
    <r>
      <rPr>
        <b/>
        <vertAlign val="superscript"/>
        <sz val="12"/>
        <rFont val="Calibri"/>
        <family val="2"/>
        <scheme val="minor"/>
      </rPr>
      <t>a</t>
    </r>
  </si>
  <si>
    <r>
      <t xml:space="preserve">Toxicity Unit based on dry weight bifenthrin </t>
    </r>
    <r>
      <rPr>
        <b/>
        <i/>
        <sz val="12"/>
        <rFont val="Calibri"/>
        <family val="2"/>
        <scheme val="minor"/>
      </rPr>
      <t>E.estuarius</t>
    </r>
    <r>
      <rPr>
        <b/>
        <sz val="12"/>
        <rFont val="Calibri"/>
        <family val="2"/>
        <scheme val="minor"/>
      </rPr>
      <t xml:space="preserve"> 
</t>
    </r>
    <r>
      <rPr>
        <b/>
        <i/>
        <sz val="12"/>
        <rFont val="Calibri"/>
        <family val="2"/>
        <scheme val="minor"/>
      </rPr>
      <t>(LC50 = 1.03 ug/g)</t>
    </r>
    <r>
      <rPr>
        <b/>
        <i/>
        <vertAlign val="superscript"/>
        <sz val="12"/>
        <rFont val="Calibri"/>
        <family val="2"/>
        <scheme val="minor"/>
      </rPr>
      <t>bc</t>
    </r>
  </si>
  <si>
    <r>
      <t xml:space="preserve">Toxicity Unit based on dry weight cypermethrin </t>
    </r>
    <r>
      <rPr>
        <b/>
        <i/>
        <sz val="12"/>
        <rFont val="Calibri"/>
        <family val="2"/>
        <scheme val="minor"/>
      </rPr>
      <t>H. azteca 
(LC50 = 0.38 ug/g OC)</t>
    </r>
    <r>
      <rPr>
        <b/>
        <i/>
        <vertAlign val="superscript"/>
        <sz val="12"/>
        <rFont val="Calibri"/>
        <family val="2"/>
        <scheme val="minor"/>
      </rPr>
      <t>a</t>
    </r>
  </si>
  <si>
    <r>
      <t>Toxicity Unit based on dry weight cypermethrin</t>
    </r>
    <r>
      <rPr>
        <b/>
        <i/>
        <sz val="12"/>
        <rFont val="Calibri"/>
        <family val="2"/>
        <scheme val="minor"/>
      </rPr>
      <t xml:space="preserve"> E.estuarius</t>
    </r>
    <r>
      <rPr>
        <b/>
        <sz val="12"/>
        <rFont val="Calibri"/>
        <family val="2"/>
        <scheme val="minor"/>
      </rPr>
      <t xml:space="preserve"> 
(LC50 = 1.41ug/g OC)</t>
    </r>
    <r>
      <rPr>
        <b/>
        <vertAlign val="superscript"/>
        <sz val="12"/>
        <rFont val="Calibri"/>
        <family val="2"/>
        <scheme val="minor"/>
      </rPr>
      <t>c</t>
    </r>
  </si>
  <si>
    <t>Moisture (%)</t>
  </si>
  <si>
    <t>Moisture adj. (%)</t>
  </si>
  <si>
    <t>TOC Sediment Dry Weight  (%)</t>
  </si>
  <si>
    <t>TOC Sediment Dry Weight as 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</si>
</sst>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00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name val="Calibri"/>
      <family val="2"/>
      <scheme val="minor"/>
    </font>
    <font>
      <b/>
      <vertAlign val="subscript"/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u/>
      <sz val="12"/>
      <name val="Arial"/>
      <family val="2"/>
    </font>
    <font>
      <sz val="12"/>
      <color rgb="FFFF0000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2"/>
      <name val="Calibri"/>
      <family val="2"/>
      <scheme val="minor"/>
    </font>
    <font>
      <u/>
      <sz val="12"/>
      <name val="Calibri"/>
      <family val="2"/>
      <scheme val="minor"/>
    </font>
    <font>
      <b/>
      <vertAlign val="superscript"/>
      <sz val="12"/>
      <name val="Calibri"/>
      <family val="2"/>
      <scheme val="minor"/>
    </font>
    <font>
      <b/>
      <i/>
      <vertAlign val="superscript"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0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1" applyFont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/>
    <xf numFmtId="1" fontId="1" fillId="0" borderId="0" xfId="1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1" fillId="0" borderId="0" xfId="1" applyNumberFormat="1" applyFill="1" applyAlignment="1">
      <alignment horizontal="center"/>
    </xf>
    <xf numFmtId="0" fontId="2" fillId="0" borderId="0" xfId="0" applyFont="1" applyFill="1" applyAlignment="1">
      <alignment horizontal="left"/>
    </xf>
    <xf numFmtId="0" fontId="4" fillId="0" borderId="0" xfId="0" applyFont="1"/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0" applyFont="1" applyFill="1" applyAlignment="1">
      <alignment horizontal="center"/>
    </xf>
    <xf numFmtId="0" fontId="10" fillId="0" borderId="0" xfId="0" applyFont="1" applyAlignment="1">
      <alignment vertical="center"/>
    </xf>
    <xf numFmtId="0" fontId="11" fillId="0" borderId="0" xfId="1" applyFont="1" applyFill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1" fontId="12" fillId="0" borderId="0" xfId="0" applyNumberFormat="1" applyFont="1" applyFill="1"/>
    <xf numFmtId="0" fontId="12" fillId="0" borderId="0" xfId="0" applyFont="1" applyFill="1"/>
    <xf numFmtId="0" fontId="13" fillId="0" borderId="0" xfId="0" applyFont="1" applyFill="1"/>
    <xf numFmtId="0" fontId="11" fillId="0" borderId="0" xfId="0" applyFont="1" applyFill="1" applyAlignment="1">
      <alignment horizontal="left"/>
    </xf>
    <xf numFmtId="164" fontId="12" fillId="0" borderId="0" xfId="0" applyNumberFormat="1" applyFont="1" applyFill="1" applyAlignment="1">
      <alignment horizontal="center"/>
    </xf>
    <xf numFmtId="2" fontId="12" fillId="0" borderId="0" xfId="0" applyNumberFormat="1" applyFont="1" applyFill="1" applyAlignment="1">
      <alignment horizontal="center"/>
    </xf>
    <xf numFmtId="1" fontId="12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/>
    </xf>
    <xf numFmtId="2" fontId="12" fillId="0" borderId="0" xfId="0" applyNumberFormat="1" applyFont="1" applyFill="1"/>
    <xf numFmtId="165" fontId="12" fillId="0" borderId="0" xfId="0" applyNumberFormat="1" applyFont="1" applyFill="1" applyAlignment="1">
      <alignment horizontal="center"/>
    </xf>
    <xf numFmtId="1" fontId="12" fillId="0" borderId="0" xfId="0" applyNumberFormat="1" applyFont="1" applyFill="1" applyAlignment="1">
      <alignment horizontal="center"/>
    </xf>
    <xf numFmtId="0" fontId="11" fillId="0" borderId="0" xfId="1" applyFont="1" applyFill="1" applyAlignment="1">
      <alignment horizontal="left"/>
    </xf>
    <xf numFmtId="1" fontId="11" fillId="0" borderId="0" xfId="1" applyNumberFormat="1" applyFont="1" applyFill="1" applyAlignment="1">
      <alignment horizontal="center"/>
    </xf>
    <xf numFmtId="2" fontId="11" fillId="0" borderId="0" xfId="1" applyNumberFormat="1" applyFont="1" applyFill="1" applyAlignment="1">
      <alignment horizontal="center"/>
    </xf>
    <xf numFmtId="164" fontId="11" fillId="0" borderId="0" xfId="1" applyNumberFormat="1" applyFont="1" applyFill="1" applyAlignment="1">
      <alignment horizontal="center"/>
    </xf>
    <xf numFmtId="165" fontId="12" fillId="0" borderId="0" xfId="0" applyNumberFormat="1" applyFont="1" applyFill="1"/>
    <xf numFmtId="0" fontId="6" fillId="0" borderId="0" xfId="1" applyFont="1" applyFill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0" fontId="5" fillId="0" borderId="0" xfId="0" applyFont="1"/>
    <xf numFmtId="0" fontId="11" fillId="0" borderId="0" xfId="0" applyFont="1" applyAlignment="1">
      <alignment horizontal="left"/>
    </xf>
    <xf numFmtId="0" fontId="11" fillId="0" borderId="0" xfId="1" applyFont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5" fontId="4" fillId="0" borderId="0" xfId="0" applyNumberFormat="1" applyFont="1" applyAlignment="1">
      <alignment horizontal="center"/>
    </xf>
    <xf numFmtId="0" fontId="11" fillId="0" borderId="0" xfId="0" applyFont="1" applyFill="1" applyAlignment="1">
      <alignment horizontal="center"/>
    </xf>
    <xf numFmtId="0" fontId="14" fillId="0" borderId="0" xfId="1" applyFont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1" fillId="0" borderId="0" xfId="1" applyFont="1" applyFill="1" applyAlignment="1">
      <alignment horizontal="center" wrapText="1"/>
    </xf>
    <xf numFmtId="0" fontId="11" fillId="0" borderId="0" xfId="0" applyFont="1" applyFill="1" applyAlignment="1">
      <alignment horizontal="center" wrapText="1"/>
    </xf>
    <xf numFmtId="0" fontId="6" fillId="0" borderId="0" xfId="1" applyFont="1" applyFill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/>
    <xf numFmtId="1" fontId="4" fillId="0" borderId="0" xfId="0" applyNumberFormat="1" applyFont="1" applyFill="1"/>
    <xf numFmtId="1" fontId="4" fillId="0" borderId="0" xfId="0" applyNumberFormat="1" applyFont="1" applyFill="1" applyAlignment="1">
      <alignment horizontal="center" vertical="center"/>
    </xf>
    <xf numFmtId="0" fontId="15" fillId="0" borderId="0" xfId="0" applyFont="1" applyFill="1"/>
    <xf numFmtId="164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/>
    <xf numFmtId="1" fontId="4" fillId="0" borderId="0" xfId="0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0" fontId="16" fillId="0" borderId="0" xfId="0" applyFont="1"/>
    <xf numFmtId="0" fontId="4" fillId="0" borderId="0" xfId="0" applyFont="1" applyAlignment="1">
      <alignment horizontal="center" textRotation="90"/>
    </xf>
    <xf numFmtId="0" fontId="4" fillId="0" borderId="0" xfId="0" applyFont="1" applyFill="1" applyAlignment="1">
      <alignment horizontal="center" textRotation="90"/>
    </xf>
    <xf numFmtId="2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2" fontId="4" fillId="0" borderId="0" xfId="0" applyNumberFormat="1" applyFont="1"/>
    <xf numFmtId="164" fontId="4" fillId="0" borderId="0" xfId="0" applyNumberFormat="1" applyFont="1"/>
    <xf numFmtId="0" fontId="4" fillId="0" borderId="0" xfId="0" applyFont="1" applyAlignment="1">
      <alignment horizontal="center" vertical="center"/>
    </xf>
    <xf numFmtId="0" fontId="7" fillId="0" borderId="0" xfId="1" applyFont="1" applyFill="1" applyAlignment="1">
      <alignment horizontal="center" textRotation="90" wrapText="1"/>
    </xf>
    <xf numFmtId="0" fontId="6" fillId="0" borderId="0" xfId="1" applyFont="1" applyFill="1" applyAlignment="1">
      <alignment horizontal="center"/>
    </xf>
    <xf numFmtId="0" fontId="7" fillId="0" borderId="0" xfId="1" applyFont="1" applyFill="1" applyAlignment="1">
      <alignment horizontal="center"/>
    </xf>
    <xf numFmtId="0" fontId="7" fillId="0" borderId="0" xfId="0" applyFont="1" applyFill="1" applyAlignment="1">
      <alignment horizontal="left"/>
    </xf>
    <xf numFmtId="0" fontId="7" fillId="0" borderId="0" xfId="1" applyFont="1" applyFill="1" applyAlignment="1">
      <alignment horizontal="left"/>
    </xf>
    <xf numFmtId="1" fontId="7" fillId="0" borderId="0" xfId="1" applyNumberFormat="1" applyFont="1" applyFill="1" applyAlignment="1">
      <alignment horizontal="center"/>
    </xf>
    <xf numFmtId="2" fontId="7" fillId="0" borderId="0" xfId="1" applyNumberFormat="1" applyFont="1" applyFill="1" applyAlignment="1">
      <alignment horizontal="center"/>
    </xf>
    <xf numFmtId="164" fontId="7" fillId="0" borderId="0" xfId="1" applyNumberFormat="1" applyFont="1" applyFill="1" applyAlignment="1">
      <alignment horizontal="center"/>
    </xf>
    <xf numFmtId="0" fontId="17" fillId="0" borderId="0" xfId="1" applyFont="1" applyAlignment="1">
      <alignment horizontal="center"/>
    </xf>
    <xf numFmtId="0" fontId="7" fillId="0" borderId="0" xfId="1" applyFont="1" applyFill="1" applyAlignment="1">
      <alignment horizontal="center" textRotation="90"/>
    </xf>
    <xf numFmtId="0" fontId="7" fillId="0" borderId="0" xfId="1" applyFont="1" applyAlignment="1">
      <alignment horizontal="center" textRotation="90"/>
    </xf>
    <xf numFmtId="0" fontId="15" fillId="0" borderId="0" xfId="1" applyFont="1" applyFill="1" applyAlignment="1">
      <alignment horizontal="center" textRotation="90" wrapText="1"/>
    </xf>
    <xf numFmtId="0" fontId="6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1" applyFont="1" applyAlignment="1">
      <alignment horizontal="left"/>
    </xf>
    <xf numFmtId="164" fontId="7" fillId="0" borderId="0" xfId="1" applyNumberFormat="1" applyFont="1" applyAlignment="1">
      <alignment horizontal="center"/>
    </xf>
    <xf numFmtId="0" fontId="18" fillId="0" borderId="0" xfId="1" applyFont="1" applyAlignment="1">
      <alignment horizontal="center" wrapText="1"/>
    </xf>
    <xf numFmtId="0" fontId="18" fillId="0" borderId="0" xfId="1" applyFont="1" applyAlignment="1">
      <alignment horizontal="center"/>
    </xf>
    <xf numFmtId="0" fontId="18" fillId="0" borderId="0" xfId="1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6" fillId="0" borderId="0" xfId="1" applyFont="1" applyFill="1" applyAlignment="1">
      <alignment horizontal="center" textRotation="90" wrapText="1"/>
    </xf>
    <xf numFmtId="0" fontId="6" fillId="0" borderId="0" xfId="0" applyFont="1" applyFill="1" applyAlignment="1">
      <alignment horizontal="center" textRotation="90" wrapText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colors>
    <mruColors>
      <color rgb="FFFFFF66"/>
      <color rgb="FFFFF4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AE82"/>
  <sheetViews>
    <sheetView tabSelected="1" zoomScale="75" zoomScaleNormal="75" workbookViewId="0">
      <selection activeCell="A24" sqref="A24"/>
    </sheetView>
  </sheetViews>
  <sheetFormatPr defaultRowHeight="15.75" x14ac:dyDescent="0.25"/>
  <cols>
    <col min="1" max="1" width="23.140625" style="16" customWidth="1"/>
    <col min="2" max="2" width="11" style="16" customWidth="1"/>
    <col min="3" max="5" width="9.140625" style="16"/>
    <col min="6" max="6" width="14.7109375" style="17" customWidth="1"/>
    <col min="7" max="7" width="13.28515625" style="17" customWidth="1"/>
    <col min="8" max="8" width="13.5703125" style="16" customWidth="1"/>
    <col min="9" max="9" width="12.28515625" style="16" customWidth="1"/>
    <col min="10" max="10" width="12" style="16" customWidth="1"/>
    <col min="11" max="11" width="12.7109375" style="16" customWidth="1"/>
    <col min="12" max="12" width="11.85546875" style="16" customWidth="1"/>
    <col min="13" max="13" width="12.28515625" style="16" customWidth="1"/>
    <col min="14" max="15" width="20.140625" style="16" customWidth="1"/>
    <col min="16" max="16" width="3.42578125" style="16" customWidth="1"/>
    <col min="17" max="17" width="15" style="16" customWidth="1"/>
    <col min="18" max="18" width="15.28515625" style="16" customWidth="1"/>
    <col min="19" max="19" width="17" style="16" customWidth="1"/>
    <col min="20" max="20" width="18.85546875" style="16" customWidth="1"/>
    <col min="21" max="21" width="25.85546875" style="16" customWidth="1"/>
    <col min="22" max="22" width="27.140625" style="16" customWidth="1"/>
    <col min="23" max="30" width="9.140625" style="16"/>
    <col min="31" max="31" width="10.85546875" style="16" customWidth="1"/>
    <col min="32" max="32" width="12" style="16" customWidth="1"/>
    <col min="33" max="16384" width="9.140625" style="16"/>
  </cols>
  <sheetData>
    <row r="1" spans="1:31" s="101" customFormat="1" ht="90.75" customHeight="1" x14ac:dyDescent="0.25">
      <c r="A1" s="59" t="s">
        <v>39</v>
      </c>
      <c r="B1" s="59" t="s">
        <v>38</v>
      </c>
      <c r="C1" s="59" t="s">
        <v>21</v>
      </c>
      <c r="D1" s="59" t="s">
        <v>22</v>
      </c>
      <c r="E1" s="59" t="s">
        <v>23</v>
      </c>
      <c r="F1" s="59" t="s">
        <v>77</v>
      </c>
      <c r="G1" s="59" t="s">
        <v>78</v>
      </c>
      <c r="H1" s="44" t="s">
        <v>36</v>
      </c>
      <c r="I1" s="44" t="s">
        <v>75</v>
      </c>
      <c r="J1" s="44" t="s">
        <v>76</v>
      </c>
      <c r="K1" s="59" t="s">
        <v>37</v>
      </c>
      <c r="L1" s="59" t="s">
        <v>40</v>
      </c>
      <c r="M1" s="59" t="s">
        <v>41</v>
      </c>
      <c r="N1" s="44" t="s">
        <v>71</v>
      </c>
      <c r="O1" s="44" t="s">
        <v>72</v>
      </c>
      <c r="P1" s="44"/>
      <c r="Q1" s="44" t="s">
        <v>32</v>
      </c>
      <c r="R1" s="44" t="s">
        <v>33</v>
      </c>
      <c r="S1" s="59" t="s">
        <v>34</v>
      </c>
      <c r="T1" s="59" t="s">
        <v>35</v>
      </c>
      <c r="U1" s="44" t="s">
        <v>73</v>
      </c>
      <c r="V1" s="44" t="s">
        <v>74</v>
      </c>
      <c r="X1" s="59"/>
      <c r="Y1" s="102"/>
      <c r="Z1" s="103"/>
      <c r="AA1" s="103"/>
      <c r="AB1" s="102"/>
      <c r="AC1" s="102"/>
      <c r="AD1" s="102"/>
      <c r="AE1" s="102"/>
    </row>
    <row r="2" spans="1:31" s="61" customFormat="1" x14ac:dyDescent="0.25">
      <c r="A2" s="82"/>
      <c r="B2" s="83"/>
      <c r="C2" s="83"/>
      <c r="D2" s="83"/>
      <c r="E2" s="83"/>
      <c r="F2" s="83"/>
      <c r="G2" s="83"/>
      <c r="I2" s="62"/>
      <c r="J2" s="63"/>
      <c r="K2" s="83"/>
      <c r="N2" s="64"/>
      <c r="O2" s="64"/>
      <c r="P2" s="64"/>
      <c r="X2" s="82"/>
      <c r="Y2" s="83"/>
      <c r="Z2" s="83"/>
      <c r="AA2" s="83"/>
      <c r="AB2" s="83"/>
      <c r="AC2" s="83"/>
    </row>
    <row r="3" spans="1:31" s="61" customFormat="1" x14ac:dyDescent="0.25">
      <c r="A3" s="84" t="s">
        <v>27</v>
      </c>
      <c r="B3" s="65">
        <v>2.5739716141448157</v>
      </c>
      <c r="C3" s="65">
        <v>52.661203993264373</v>
      </c>
      <c r="D3" s="65">
        <v>26.49744407024297</v>
      </c>
      <c r="E3" s="65">
        <v>18.267380322347847</v>
      </c>
      <c r="F3" s="66">
        <v>1.5664787842311165</v>
      </c>
      <c r="G3" s="66">
        <f>F3/100</f>
        <v>1.5664787842311165E-2</v>
      </c>
      <c r="H3" s="67">
        <v>8.7999999999999995E-2</v>
      </c>
      <c r="I3" s="63">
        <v>54</v>
      </c>
      <c r="J3" s="63">
        <f t="shared" ref="J3:J23" si="0">100-I3</f>
        <v>46</v>
      </c>
      <c r="K3" s="66">
        <f>H3 *100/J3</f>
        <v>0.19130434782608693</v>
      </c>
      <c r="L3" s="68">
        <f>K3/G3</f>
        <v>12.212380387902025</v>
      </c>
      <c r="M3" s="66">
        <f>L3/1000</f>
        <v>1.2212380387902025E-2</v>
      </c>
      <c r="N3" s="66">
        <f>M3/0.52</f>
        <v>2.3485346899811587E-2</v>
      </c>
      <c r="O3" s="66">
        <f>M3/1.03</f>
        <v>1.1856679988254393E-2</v>
      </c>
      <c r="P3" s="66"/>
      <c r="Q3" s="17" t="s">
        <v>8</v>
      </c>
      <c r="X3" s="84"/>
      <c r="Y3" s="69"/>
      <c r="Z3" s="65"/>
      <c r="AA3" s="67"/>
      <c r="AB3" s="66"/>
      <c r="AC3" s="66"/>
      <c r="AD3" s="66"/>
      <c r="AE3" s="70"/>
    </row>
    <row r="4" spans="1:31" s="61" customFormat="1" x14ac:dyDescent="0.25">
      <c r="A4" s="84" t="s">
        <v>28</v>
      </c>
      <c r="B4" s="65" t="s">
        <v>29</v>
      </c>
      <c r="C4" s="65">
        <v>98.790276547583886</v>
      </c>
      <c r="D4" s="65" t="s">
        <v>29</v>
      </c>
      <c r="E4" s="65">
        <v>1.2498769806121444</v>
      </c>
      <c r="F4" s="70">
        <v>3.9076709475876437E-2</v>
      </c>
      <c r="G4" s="70">
        <f t="shared" ref="G3:G23" si="1">F4/100</f>
        <v>3.9076709475876435E-4</v>
      </c>
      <c r="H4" s="67" t="s">
        <v>8</v>
      </c>
      <c r="I4" s="63">
        <v>20</v>
      </c>
      <c r="J4" s="63">
        <f t="shared" si="0"/>
        <v>80</v>
      </c>
      <c r="K4" s="66"/>
      <c r="L4" s="68"/>
      <c r="M4" s="66"/>
      <c r="N4" s="66"/>
      <c r="O4" s="66"/>
      <c r="P4" s="66"/>
      <c r="Q4" s="17" t="s">
        <v>8</v>
      </c>
      <c r="X4" s="84"/>
      <c r="Y4" s="69"/>
      <c r="Z4" s="65"/>
      <c r="AA4" s="67"/>
      <c r="AB4" s="66"/>
      <c r="AC4" s="70"/>
      <c r="AD4" s="66"/>
      <c r="AE4" s="70"/>
    </row>
    <row r="5" spans="1:31" s="61" customFormat="1" x14ac:dyDescent="0.25">
      <c r="A5" s="84" t="s">
        <v>0</v>
      </c>
      <c r="B5" s="65">
        <v>7.8947368421052628</v>
      </c>
      <c r="C5" s="65">
        <v>57.234210526315778</v>
      </c>
      <c r="D5" s="65">
        <v>21.05526315789475</v>
      </c>
      <c r="E5" s="65">
        <v>13.815789473684211</v>
      </c>
      <c r="F5" s="66">
        <v>2.4336606851549756</v>
      </c>
      <c r="G5" s="66">
        <f t="shared" si="1"/>
        <v>2.4336606851549755E-2</v>
      </c>
      <c r="H5" s="67">
        <v>0.76</v>
      </c>
      <c r="I5" s="63">
        <v>61</v>
      </c>
      <c r="J5" s="63">
        <f t="shared" si="0"/>
        <v>39</v>
      </c>
      <c r="K5" s="66">
        <f t="shared" ref="K5:K12" si="2">H5 *100/J5</f>
        <v>1.9487179487179487</v>
      </c>
      <c r="L5" s="68">
        <f t="shared" ref="L5:L18" si="3">K5/G5</f>
        <v>80.073527119244005</v>
      </c>
      <c r="M5" s="66">
        <f t="shared" ref="M5:M18" si="4">L5/1000</f>
        <v>8.0073527119244009E-2</v>
      </c>
      <c r="N5" s="66">
        <f t="shared" ref="N5:N18" si="5">M5/0.52</f>
        <v>0.15398755215239232</v>
      </c>
      <c r="O5" s="66">
        <f t="shared" ref="O5:O18" si="6">M5/1.03</f>
        <v>7.7741288465285441E-2</v>
      </c>
      <c r="P5" s="66"/>
      <c r="Q5" s="65">
        <v>5</v>
      </c>
      <c r="R5" s="65">
        <f>Q5 *100/J5</f>
        <v>12.820512820512821</v>
      </c>
      <c r="S5" s="65">
        <f>R5/0.02</f>
        <v>641.02564102564099</v>
      </c>
      <c r="T5" s="66">
        <f>S5/1000</f>
        <v>0.64102564102564097</v>
      </c>
      <c r="U5" s="65">
        <f>T5/0.38</f>
        <v>1.6869095816464237</v>
      </c>
      <c r="V5" s="65">
        <f>T5/1.41</f>
        <v>0.45462811420258226</v>
      </c>
      <c r="X5" s="84"/>
      <c r="Y5" s="69"/>
      <c r="Z5" s="65"/>
      <c r="AA5" s="67"/>
      <c r="AB5" s="66"/>
      <c r="AC5" s="66"/>
      <c r="AD5" s="66"/>
      <c r="AE5" s="70"/>
    </row>
    <row r="6" spans="1:31" s="61" customFormat="1" x14ac:dyDescent="0.25">
      <c r="A6" s="84" t="s">
        <v>1</v>
      </c>
      <c r="B6" s="65">
        <v>1.4471780028943559</v>
      </c>
      <c r="C6" s="65">
        <v>34.101740231548469</v>
      </c>
      <c r="D6" s="65">
        <v>43.508607091172223</v>
      </c>
      <c r="E6" s="65">
        <v>20.94247467438495</v>
      </c>
      <c r="F6" s="66">
        <v>2.6018513731825528</v>
      </c>
      <c r="G6" s="66">
        <f t="shared" si="1"/>
        <v>2.6018513731825527E-2</v>
      </c>
      <c r="H6" s="71">
        <v>1</v>
      </c>
      <c r="I6" s="63">
        <v>55</v>
      </c>
      <c r="J6" s="63">
        <f t="shared" si="0"/>
        <v>45</v>
      </c>
      <c r="K6" s="66">
        <f t="shared" si="2"/>
        <v>2.2222222222222223</v>
      </c>
      <c r="L6" s="68">
        <f t="shared" si="3"/>
        <v>85.409268381999368</v>
      </c>
      <c r="M6" s="66">
        <f t="shared" si="4"/>
        <v>8.5409268381999373E-2</v>
      </c>
      <c r="N6" s="66">
        <f t="shared" si="5"/>
        <v>0.16424859304230649</v>
      </c>
      <c r="O6" s="66">
        <f t="shared" si="6"/>
        <v>8.2921619788348902E-2</v>
      </c>
      <c r="P6" s="66"/>
      <c r="Q6" s="17" t="s">
        <v>8</v>
      </c>
      <c r="X6" s="84"/>
      <c r="Y6" s="69"/>
      <c r="Z6" s="65"/>
      <c r="AA6" s="67"/>
      <c r="AB6" s="66"/>
      <c r="AC6" s="66"/>
      <c r="AD6" s="66"/>
      <c r="AE6" s="70"/>
    </row>
    <row r="7" spans="1:31" s="61" customFormat="1" x14ac:dyDescent="0.25">
      <c r="A7" s="84" t="s">
        <v>2</v>
      </c>
      <c r="B7" s="65">
        <v>1.4036522213137095</v>
      </c>
      <c r="C7" s="65">
        <v>78.53199100572364</v>
      </c>
      <c r="D7" s="65">
        <v>8.9722676478604466</v>
      </c>
      <c r="E7" s="65">
        <v>11.092089125102207</v>
      </c>
      <c r="F7" s="70">
        <v>0.81776140350877191</v>
      </c>
      <c r="G7" s="70">
        <f t="shared" si="1"/>
        <v>8.1776140350877189E-3</v>
      </c>
      <c r="H7" s="67">
        <v>0.32</v>
      </c>
      <c r="I7" s="63">
        <v>29</v>
      </c>
      <c r="J7" s="63">
        <f t="shared" si="0"/>
        <v>71</v>
      </c>
      <c r="K7" s="66">
        <f t="shared" si="2"/>
        <v>0.45070422535211269</v>
      </c>
      <c r="L7" s="68">
        <f t="shared" si="3"/>
        <v>55.114391975247841</v>
      </c>
      <c r="M7" s="66">
        <f t="shared" si="4"/>
        <v>5.511439197524784E-2</v>
      </c>
      <c r="N7" s="66">
        <f t="shared" si="5"/>
        <v>0.10598921533701507</v>
      </c>
      <c r="O7" s="66">
        <f t="shared" si="6"/>
        <v>5.3509118422570716E-2</v>
      </c>
      <c r="P7" s="66"/>
      <c r="Q7" s="17" t="s">
        <v>8</v>
      </c>
      <c r="X7" s="84"/>
      <c r="Y7" s="69"/>
      <c r="Z7" s="65"/>
      <c r="AA7" s="67"/>
      <c r="AB7" s="66"/>
      <c r="AC7" s="66"/>
      <c r="AD7" s="66"/>
      <c r="AE7" s="70"/>
    </row>
    <row r="8" spans="1:31" s="61" customFormat="1" x14ac:dyDescent="0.25">
      <c r="A8" s="84" t="s">
        <v>3</v>
      </c>
      <c r="B8" s="65">
        <v>1.0369702434625787</v>
      </c>
      <c r="C8" s="65">
        <v>9.3594285392245293</v>
      </c>
      <c r="D8" s="65">
        <v>63.625805906221814</v>
      </c>
      <c r="E8" s="65">
        <v>25.977795311091075</v>
      </c>
      <c r="F8" s="66">
        <v>2.6006512017887089</v>
      </c>
      <c r="G8" s="66">
        <f t="shared" si="1"/>
        <v>2.600651201788709E-2</v>
      </c>
      <c r="H8" s="67">
        <v>0.56000000000000005</v>
      </c>
      <c r="I8" s="63">
        <v>59</v>
      </c>
      <c r="J8" s="63">
        <f t="shared" si="0"/>
        <v>41</v>
      </c>
      <c r="K8" s="66">
        <f t="shared" si="2"/>
        <v>1.3658536585365855</v>
      </c>
      <c r="L8" s="68">
        <f t="shared" si="3"/>
        <v>52.519678824948201</v>
      </c>
      <c r="M8" s="66">
        <f t="shared" si="4"/>
        <v>5.25196788249482E-2</v>
      </c>
      <c r="N8" s="66">
        <f t="shared" si="5"/>
        <v>0.10099938235566962</v>
      </c>
      <c r="O8" s="66">
        <f t="shared" si="6"/>
        <v>5.0989979441697281E-2</v>
      </c>
      <c r="P8" s="66"/>
      <c r="Q8" s="17" t="s">
        <v>8</v>
      </c>
      <c r="X8" s="84"/>
      <c r="Y8" s="69"/>
      <c r="Z8" s="65"/>
      <c r="AA8" s="67"/>
      <c r="AB8" s="66"/>
      <c r="AC8" s="66"/>
      <c r="AD8" s="66"/>
      <c r="AE8" s="70"/>
    </row>
    <row r="9" spans="1:31" s="61" customFormat="1" x14ac:dyDescent="0.25">
      <c r="A9" s="84" t="s">
        <v>4</v>
      </c>
      <c r="B9" s="65">
        <v>1.7926026775584298</v>
      </c>
      <c r="C9" s="65">
        <v>32.781629226230969</v>
      </c>
      <c r="D9" s="65">
        <v>40.873918765600216</v>
      </c>
      <c r="E9" s="65">
        <v>24.551849330610391</v>
      </c>
      <c r="F9" s="66">
        <v>1.6898993684788577</v>
      </c>
      <c r="G9" s="66">
        <f t="shared" si="1"/>
        <v>1.6898993684788578E-2</v>
      </c>
      <c r="H9" s="67">
        <v>9.0999999999999998E-2</v>
      </c>
      <c r="I9" s="63">
        <v>50</v>
      </c>
      <c r="J9" s="63">
        <f t="shared" si="0"/>
        <v>50</v>
      </c>
      <c r="K9" s="66">
        <f t="shared" si="2"/>
        <v>0.182</v>
      </c>
      <c r="L9" s="68">
        <f t="shared" si="3"/>
        <v>10.769872064265286</v>
      </c>
      <c r="M9" s="66">
        <f t="shared" si="4"/>
        <v>1.0769872064265286E-2</v>
      </c>
      <c r="N9" s="66">
        <f t="shared" si="5"/>
        <v>2.0711292431279393E-2</v>
      </c>
      <c r="O9" s="66">
        <f t="shared" si="6"/>
        <v>1.0456186470160471E-2</v>
      </c>
      <c r="P9" s="66"/>
      <c r="Q9" s="17" t="s">
        <v>8</v>
      </c>
      <c r="X9" s="84"/>
      <c r="Y9" s="69"/>
      <c r="Z9" s="65"/>
      <c r="AA9" s="67"/>
      <c r="AB9" s="66"/>
      <c r="AC9" s="66"/>
      <c r="AD9" s="66"/>
      <c r="AE9" s="70"/>
    </row>
    <row r="10" spans="1:31" s="61" customFormat="1" x14ac:dyDescent="0.25">
      <c r="A10" s="84" t="s">
        <v>11</v>
      </c>
      <c r="B10" s="65">
        <v>0.17761989342806395</v>
      </c>
      <c r="C10" s="65">
        <v>16.176216696269982</v>
      </c>
      <c r="D10" s="65">
        <v>53.699449378330378</v>
      </c>
      <c r="E10" s="65">
        <v>29.946714031971581</v>
      </c>
      <c r="F10" s="66">
        <v>2.7988089528377298</v>
      </c>
      <c r="G10" s="66">
        <f t="shared" si="1"/>
        <v>2.7988089528377297E-2</v>
      </c>
      <c r="H10" s="67" t="s">
        <v>8</v>
      </c>
      <c r="I10" s="63">
        <v>60</v>
      </c>
      <c r="J10" s="63">
        <f t="shared" si="0"/>
        <v>40</v>
      </c>
      <c r="K10" s="66"/>
      <c r="L10" s="68"/>
      <c r="M10" s="66"/>
      <c r="N10" s="66"/>
      <c r="O10" s="66"/>
      <c r="P10" s="66"/>
      <c r="Q10" s="17" t="s">
        <v>8</v>
      </c>
      <c r="X10" s="84"/>
      <c r="Y10" s="69"/>
      <c r="Z10" s="65"/>
      <c r="AA10" s="67"/>
      <c r="AB10" s="66"/>
      <c r="AC10" s="66"/>
      <c r="AD10" s="66"/>
      <c r="AE10" s="70"/>
    </row>
    <row r="11" spans="1:31" s="61" customFormat="1" x14ac:dyDescent="0.25">
      <c r="A11" s="84" t="s">
        <v>31</v>
      </c>
      <c r="B11" s="65">
        <v>1.3813603776884071</v>
      </c>
      <c r="C11" s="65">
        <v>75.773631753803087</v>
      </c>
      <c r="D11" s="65">
        <v>15.44860989683513</v>
      </c>
      <c r="E11" s="65">
        <v>7.3963979716733688</v>
      </c>
      <c r="F11" s="66">
        <v>1.4524465558194775</v>
      </c>
      <c r="G11" s="66">
        <f t="shared" si="1"/>
        <v>1.4524465558194775E-2</v>
      </c>
      <c r="H11" s="67">
        <v>5.3999999999999999E-2</v>
      </c>
      <c r="I11" s="63">
        <v>37</v>
      </c>
      <c r="J11" s="63">
        <f t="shared" si="0"/>
        <v>63</v>
      </c>
      <c r="K11" s="66">
        <f t="shared" si="2"/>
        <v>8.5714285714285715E-2</v>
      </c>
      <c r="L11" s="68">
        <f t="shared" si="3"/>
        <v>5.9013727817286394</v>
      </c>
      <c r="M11" s="66">
        <f t="shared" si="4"/>
        <v>5.9013727817286395E-3</v>
      </c>
      <c r="N11" s="66">
        <f t="shared" si="5"/>
        <v>1.1348793811016614E-2</v>
      </c>
      <c r="O11" s="66">
        <f t="shared" si="6"/>
        <v>5.7294881376006206E-3</v>
      </c>
      <c r="P11" s="66"/>
      <c r="Q11" s="17" t="s">
        <v>8</v>
      </c>
      <c r="X11" s="84"/>
      <c r="Y11" s="69"/>
      <c r="Z11" s="65"/>
      <c r="AA11" s="67"/>
      <c r="AB11" s="66"/>
      <c r="AC11" s="66"/>
      <c r="AD11" s="66"/>
      <c r="AE11" s="70"/>
    </row>
    <row r="12" spans="1:31" s="61" customFormat="1" x14ac:dyDescent="0.25">
      <c r="A12" s="84" t="s">
        <v>42</v>
      </c>
      <c r="B12" s="65">
        <v>3.310134102868783</v>
      </c>
      <c r="C12" s="65">
        <v>74.663914445764732</v>
      </c>
      <c r="D12" s="65">
        <v>14.774211509081637</v>
      </c>
      <c r="E12" s="65">
        <v>7.251739942284841</v>
      </c>
      <c r="F12" s="66">
        <v>1.3961634261692064</v>
      </c>
      <c r="G12" s="66">
        <f t="shared" si="1"/>
        <v>1.3961634261692064E-2</v>
      </c>
      <c r="H12" s="67">
        <v>6.6000000000000003E-2</v>
      </c>
      <c r="I12" s="63">
        <v>37</v>
      </c>
      <c r="J12" s="63">
        <f t="shared" si="0"/>
        <v>63</v>
      </c>
      <c r="K12" s="66">
        <f t="shared" si="2"/>
        <v>0.10476190476190476</v>
      </c>
      <c r="L12" s="68">
        <f t="shared" si="3"/>
        <v>7.5035560163146879</v>
      </c>
      <c r="M12" s="66">
        <f t="shared" si="4"/>
        <v>7.5035560163146881E-3</v>
      </c>
      <c r="N12" s="66">
        <f t="shared" si="5"/>
        <v>1.4429915415989784E-2</v>
      </c>
      <c r="O12" s="66">
        <f t="shared" si="6"/>
        <v>7.285005841082221E-3</v>
      </c>
      <c r="P12" s="66"/>
      <c r="Q12" s="17" t="s">
        <v>8</v>
      </c>
      <c r="X12" s="84"/>
      <c r="Y12" s="69"/>
      <c r="Z12" s="65"/>
      <c r="AA12" s="67"/>
      <c r="AB12" s="66"/>
      <c r="AC12" s="66"/>
      <c r="AD12" s="66"/>
      <c r="AE12" s="70"/>
    </row>
    <row r="13" spans="1:31" s="61" customFormat="1" x14ac:dyDescent="0.25">
      <c r="A13" s="84" t="s">
        <v>26</v>
      </c>
      <c r="B13" s="65">
        <v>5.2620134811915635</v>
      </c>
      <c r="C13" s="65">
        <v>62.349437377690805</v>
      </c>
      <c r="D13" s="65">
        <v>22.914750489236791</v>
      </c>
      <c r="E13" s="65">
        <v>9.473798651880843</v>
      </c>
      <c r="F13" s="66">
        <v>3.1296215266687959</v>
      </c>
      <c r="G13" s="66">
        <f t="shared" si="1"/>
        <v>3.1296215266687959E-2</v>
      </c>
      <c r="H13" s="67">
        <v>0.26</v>
      </c>
      <c r="I13" s="63">
        <v>46</v>
      </c>
      <c r="J13" s="63">
        <f t="shared" si="0"/>
        <v>54</v>
      </c>
      <c r="K13" s="66">
        <f>H13 *100/J13</f>
        <v>0.48148148148148145</v>
      </c>
      <c r="L13" s="68">
        <f t="shared" si="3"/>
        <v>15.384655217206911</v>
      </c>
      <c r="M13" s="66">
        <f t="shared" si="4"/>
        <v>1.5384655217206911E-2</v>
      </c>
      <c r="N13" s="66">
        <f t="shared" si="5"/>
        <v>2.9585875417705597E-2</v>
      </c>
      <c r="O13" s="66">
        <f t="shared" si="6"/>
        <v>1.493655846330768E-2</v>
      </c>
      <c r="P13" s="66"/>
      <c r="Q13" s="17" t="s">
        <v>8</v>
      </c>
      <c r="X13" s="84"/>
      <c r="Y13" s="69"/>
      <c r="Z13" s="65"/>
      <c r="AA13" s="67"/>
      <c r="AB13" s="66"/>
      <c r="AC13" s="66"/>
      <c r="AD13" s="66"/>
      <c r="AE13" s="70"/>
    </row>
    <row r="14" spans="1:31" s="61" customFormat="1" x14ac:dyDescent="0.25">
      <c r="A14" s="85" t="s">
        <v>14</v>
      </c>
      <c r="B14" s="83">
        <v>3.6</v>
      </c>
      <c r="C14" s="83">
        <v>91.2</v>
      </c>
      <c r="D14" s="83">
        <v>2.8</v>
      </c>
      <c r="E14" s="83">
        <v>2.4</v>
      </c>
      <c r="F14" s="83">
        <v>0.33</v>
      </c>
      <c r="G14" s="66">
        <f t="shared" si="1"/>
        <v>3.3E-3</v>
      </c>
      <c r="H14" s="67" t="s">
        <v>8</v>
      </c>
      <c r="I14" s="63">
        <v>21</v>
      </c>
      <c r="J14" s="63">
        <f t="shared" si="0"/>
        <v>79</v>
      </c>
      <c r="K14" s="66"/>
      <c r="L14" s="68"/>
      <c r="M14" s="66"/>
      <c r="N14" s="66"/>
      <c r="O14" s="66"/>
      <c r="P14" s="66"/>
      <c r="Q14" s="17" t="s">
        <v>8</v>
      </c>
      <c r="X14" s="85"/>
      <c r="Y14" s="86"/>
      <c r="Z14" s="83"/>
      <c r="AA14" s="67"/>
      <c r="AB14" s="66"/>
      <c r="AC14" s="87"/>
      <c r="AD14" s="66"/>
      <c r="AE14" s="70"/>
    </row>
    <row r="15" spans="1:31" s="61" customFormat="1" x14ac:dyDescent="0.25">
      <c r="A15" s="85" t="s">
        <v>12</v>
      </c>
      <c r="B15" s="83">
        <v>4.3</v>
      </c>
      <c r="C15" s="83">
        <v>91.5</v>
      </c>
      <c r="D15" s="83">
        <v>1.8</v>
      </c>
      <c r="E15" s="83">
        <v>2.4</v>
      </c>
      <c r="F15" s="83">
        <v>0.28999999999999998</v>
      </c>
      <c r="G15" s="66">
        <f t="shared" si="1"/>
        <v>2.8999999999999998E-3</v>
      </c>
      <c r="H15" s="67" t="s">
        <v>8</v>
      </c>
      <c r="I15" s="63">
        <v>21</v>
      </c>
      <c r="J15" s="63">
        <f t="shared" si="0"/>
        <v>79</v>
      </c>
      <c r="K15" s="66"/>
      <c r="L15" s="68"/>
      <c r="M15" s="66"/>
      <c r="N15" s="66"/>
      <c r="O15" s="66"/>
      <c r="P15" s="66"/>
      <c r="Q15" s="17" t="s">
        <v>8</v>
      </c>
      <c r="X15" s="85"/>
      <c r="Y15" s="86"/>
      <c r="Z15" s="83"/>
      <c r="AA15" s="67"/>
      <c r="AB15" s="66"/>
      <c r="AC15" s="87"/>
      <c r="AD15" s="66"/>
      <c r="AE15" s="70"/>
    </row>
    <row r="16" spans="1:31" s="61" customFormat="1" x14ac:dyDescent="0.25">
      <c r="A16" s="85" t="s">
        <v>13</v>
      </c>
      <c r="B16" s="83">
        <v>0.4</v>
      </c>
      <c r="C16" s="83">
        <v>59.9</v>
      </c>
      <c r="D16" s="83">
        <v>29.7</v>
      </c>
      <c r="E16" s="88">
        <v>10</v>
      </c>
      <c r="F16" s="83">
        <v>1.19</v>
      </c>
      <c r="G16" s="66">
        <f t="shared" si="1"/>
        <v>1.1899999999999999E-2</v>
      </c>
      <c r="H16" s="72">
        <v>0.06</v>
      </c>
      <c r="I16" s="63">
        <v>38</v>
      </c>
      <c r="J16" s="63">
        <f t="shared" si="0"/>
        <v>62</v>
      </c>
      <c r="K16" s="66">
        <f>H16 *100/J16</f>
        <v>9.6774193548387094E-2</v>
      </c>
      <c r="L16" s="68">
        <f t="shared" si="3"/>
        <v>8.1322851721333702</v>
      </c>
      <c r="M16" s="66">
        <f t="shared" si="4"/>
        <v>8.1322851721333696E-3</v>
      </c>
      <c r="N16" s="66">
        <f t="shared" si="5"/>
        <v>1.5639009946410324E-2</v>
      </c>
      <c r="O16" s="66">
        <f t="shared" si="6"/>
        <v>7.8954224972168641E-3</v>
      </c>
      <c r="P16" s="66"/>
      <c r="Q16" s="17" t="s">
        <v>8</v>
      </c>
      <c r="X16" s="85"/>
      <c r="Y16" s="86"/>
      <c r="Z16" s="88"/>
      <c r="AA16" s="67"/>
      <c r="AB16" s="66"/>
      <c r="AC16" s="87"/>
      <c r="AD16" s="66"/>
      <c r="AE16" s="70"/>
    </row>
    <row r="17" spans="1:31" s="61" customFormat="1" x14ac:dyDescent="0.25">
      <c r="A17" s="84" t="s">
        <v>5</v>
      </c>
      <c r="B17" s="65">
        <v>12.99366897799216</v>
      </c>
      <c r="C17" s="65">
        <v>10.401606873681031</v>
      </c>
      <c r="D17" s="65">
        <v>49.415245703949367</v>
      </c>
      <c r="E17" s="65">
        <v>27.18947844437745</v>
      </c>
      <c r="F17" s="66">
        <v>2.0524535991790058</v>
      </c>
      <c r="G17" s="66">
        <f t="shared" si="1"/>
        <v>2.052453599179006E-2</v>
      </c>
      <c r="H17" s="67">
        <v>0.42</v>
      </c>
      <c r="I17" s="63">
        <v>55</v>
      </c>
      <c r="J17" s="63">
        <f t="shared" si="0"/>
        <v>45</v>
      </c>
      <c r="K17" s="66">
        <f>H17 *100/J17</f>
        <v>0.93333333333333335</v>
      </c>
      <c r="L17" s="68">
        <f t="shared" si="3"/>
        <v>45.474028436339431</v>
      </c>
      <c r="M17" s="66">
        <f t="shared" si="4"/>
        <v>4.547402843633943E-2</v>
      </c>
      <c r="N17" s="66">
        <f t="shared" si="5"/>
        <v>8.7450054685268133E-2</v>
      </c>
      <c r="O17" s="66">
        <f t="shared" si="6"/>
        <v>4.4149542171203329E-2</v>
      </c>
      <c r="P17" s="66"/>
      <c r="Q17" s="17" t="s">
        <v>8</v>
      </c>
      <c r="X17" s="84"/>
      <c r="Y17" s="69"/>
      <c r="Z17" s="65"/>
      <c r="AA17" s="67"/>
      <c r="AB17" s="66"/>
      <c r="AC17" s="66"/>
      <c r="AD17" s="66"/>
      <c r="AE17" s="70"/>
    </row>
    <row r="18" spans="1:31" s="61" customFormat="1" x14ac:dyDescent="0.25">
      <c r="A18" s="84" t="s">
        <v>6</v>
      </c>
      <c r="B18" s="65">
        <v>15.781346510191478</v>
      </c>
      <c r="C18" s="65">
        <v>47.219293545398372</v>
      </c>
      <c r="D18" s="65">
        <v>25.419295089561469</v>
      </c>
      <c r="E18" s="65">
        <v>11.580064854848672</v>
      </c>
      <c r="F18" s="66">
        <v>2.0229980153104621</v>
      </c>
      <c r="G18" s="66">
        <f t="shared" si="1"/>
        <v>2.0229980153104621E-2</v>
      </c>
      <c r="H18" s="67">
        <v>0.26</v>
      </c>
      <c r="I18" s="63">
        <v>39</v>
      </c>
      <c r="J18" s="63">
        <f t="shared" si="0"/>
        <v>61</v>
      </c>
      <c r="K18" s="66">
        <f>H18 *100/J18</f>
        <v>0.42622950819672129</v>
      </c>
      <c r="L18" s="68">
        <f t="shared" si="3"/>
        <v>21.069200511860583</v>
      </c>
      <c r="M18" s="66">
        <f t="shared" si="4"/>
        <v>2.1069200511860581E-2</v>
      </c>
      <c r="N18" s="66">
        <f t="shared" si="5"/>
        <v>4.051769329203958E-2</v>
      </c>
      <c r="O18" s="66">
        <f t="shared" si="6"/>
        <v>2.0455534477534544E-2</v>
      </c>
      <c r="P18" s="66"/>
      <c r="Q18" s="17" t="s">
        <v>8</v>
      </c>
      <c r="X18" s="84"/>
      <c r="Y18" s="69"/>
      <c r="Z18" s="65"/>
      <c r="AA18" s="67"/>
      <c r="AB18" s="66"/>
      <c r="AC18" s="66"/>
      <c r="AD18" s="66"/>
      <c r="AE18" s="70"/>
    </row>
    <row r="19" spans="1:31" s="61" customFormat="1" x14ac:dyDescent="0.25">
      <c r="A19" s="84" t="s">
        <v>7</v>
      </c>
      <c r="B19" s="65">
        <v>4.0028089887640457</v>
      </c>
      <c r="C19" s="65">
        <v>65.465284410112346</v>
      </c>
      <c r="D19" s="65">
        <v>17.332292837078672</v>
      </c>
      <c r="E19" s="65">
        <v>13.199613764044946</v>
      </c>
      <c r="F19" s="66">
        <v>1.9146454570714089</v>
      </c>
      <c r="G19" s="66">
        <f t="shared" si="1"/>
        <v>1.9146454570714087E-2</v>
      </c>
      <c r="H19" s="67" t="s">
        <v>8</v>
      </c>
      <c r="I19" s="63">
        <v>46</v>
      </c>
      <c r="J19" s="63">
        <f t="shared" si="0"/>
        <v>54</v>
      </c>
      <c r="K19" s="66"/>
      <c r="L19" s="68"/>
      <c r="M19" s="68"/>
      <c r="Q19" s="17" t="s">
        <v>8</v>
      </c>
      <c r="X19" s="84"/>
      <c r="Y19" s="69"/>
      <c r="Z19" s="65"/>
      <c r="AA19" s="67"/>
      <c r="AB19" s="66"/>
      <c r="AC19" s="66"/>
      <c r="AD19" s="66"/>
      <c r="AE19" s="70"/>
    </row>
    <row r="20" spans="1:31" s="61" customFormat="1" x14ac:dyDescent="0.25">
      <c r="A20" s="85" t="s">
        <v>16</v>
      </c>
      <c r="B20" s="88">
        <v>1.985413290113452</v>
      </c>
      <c r="C20" s="88">
        <v>26.593807739059951</v>
      </c>
      <c r="D20" s="88">
        <v>55.493408630470022</v>
      </c>
      <c r="E20" s="88">
        <v>15.927370340356562</v>
      </c>
      <c r="F20" s="83">
        <v>1.42</v>
      </c>
      <c r="G20" s="66">
        <f t="shared" si="1"/>
        <v>1.4199999999999999E-2</v>
      </c>
      <c r="H20" s="67" t="s">
        <v>8</v>
      </c>
      <c r="I20" s="63">
        <v>42</v>
      </c>
      <c r="J20" s="63">
        <f t="shared" si="0"/>
        <v>58</v>
      </c>
      <c r="K20" s="66"/>
      <c r="Q20" s="17" t="s">
        <v>8</v>
      </c>
      <c r="X20" s="85"/>
      <c r="Y20" s="86"/>
      <c r="Z20" s="88"/>
      <c r="AA20" s="67"/>
      <c r="AB20" s="66"/>
      <c r="AC20" s="87"/>
      <c r="AD20" s="66"/>
      <c r="AE20" s="70"/>
    </row>
    <row r="21" spans="1:31" s="61" customFormat="1" x14ac:dyDescent="0.25">
      <c r="A21" s="85" t="s">
        <v>25</v>
      </c>
      <c r="B21" s="88">
        <v>2.5812441968430826</v>
      </c>
      <c r="C21" s="88">
        <v>24.040513463324036</v>
      </c>
      <c r="D21" s="88">
        <v>59.983163416898805</v>
      </c>
      <c r="E21" s="88">
        <v>13.395078922934077</v>
      </c>
      <c r="F21" s="83">
        <v>1.93</v>
      </c>
      <c r="G21" s="66">
        <f t="shared" si="1"/>
        <v>1.9299999999999998E-2</v>
      </c>
      <c r="H21" s="67" t="s">
        <v>8</v>
      </c>
      <c r="I21" s="63">
        <v>45</v>
      </c>
      <c r="J21" s="63">
        <f t="shared" si="0"/>
        <v>55</v>
      </c>
      <c r="K21" s="66"/>
      <c r="Q21" s="17" t="s">
        <v>8</v>
      </c>
      <c r="X21" s="85"/>
      <c r="Y21" s="86"/>
      <c r="Z21" s="88"/>
      <c r="AA21" s="67"/>
      <c r="AB21" s="66"/>
      <c r="AC21" s="87"/>
      <c r="AD21" s="66"/>
      <c r="AE21" s="70"/>
    </row>
    <row r="22" spans="1:31" s="61" customFormat="1" x14ac:dyDescent="0.25">
      <c r="A22" s="85" t="s">
        <v>15</v>
      </c>
      <c r="B22" s="88">
        <v>12.74233013363448</v>
      </c>
      <c r="C22" s="88">
        <v>9.8492094861660089</v>
      </c>
      <c r="D22" s="88">
        <v>57.775484660267274</v>
      </c>
      <c r="E22" s="88">
        <v>19.63297571993224</v>
      </c>
      <c r="F22" s="83">
        <v>1.63</v>
      </c>
      <c r="G22" s="66">
        <f t="shared" si="1"/>
        <v>1.6299999999999999E-2</v>
      </c>
      <c r="H22" s="67" t="s">
        <v>8</v>
      </c>
      <c r="I22" s="63">
        <v>42</v>
      </c>
      <c r="J22" s="63">
        <f t="shared" si="0"/>
        <v>58</v>
      </c>
      <c r="K22" s="66"/>
      <c r="Q22" s="17" t="s">
        <v>8</v>
      </c>
      <c r="X22" s="85"/>
      <c r="Y22" s="86"/>
      <c r="Z22" s="88"/>
      <c r="AA22" s="67"/>
      <c r="AB22" s="66"/>
      <c r="AC22" s="87"/>
      <c r="AD22" s="66"/>
      <c r="AE22" s="70"/>
    </row>
    <row r="23" spans="1:31" s="61" customFormat="1" x14ac:dyDescent="0.25">
      <c r="A23" s="85" t="s">
        <v>24</v>
      </c>
      <c r="B23" s="88">
        <v>3.2103825136612016</v>
      </c>
      <c r="C23" s="88">
        <v>43.342390710382531</v>
      </c>
      <c r="D23" s="88">
        <v>30.459692622950804</v>
      </c>
      <c r="E23" s="88">
        <v>22.987534153005463</v>
      </c>
      <c r="F23" s="83">
        <v>2.15</v>
      </c>
      <c r="G23" s="66">
        <f t="shared" si="1"/>
        <v>2.1499999999999998E-2</v>
      </c>
      <c r="H23" s="67" t="s">
        <v>8</v>
      </c>
      <c r="I23" s="63">
        <v>50</v>
      </c>
      <c r="J23" s="63">
        <f t="shared" si="0"/>
        <v>50</v>
      </c>
      <c r="K23" s="66"/>
      <c r="Q23" s="17" t="s">
        <v>8</v>
      </c>
      <c r="X23" s="85"/>
      <c r="Y23" s="86"/>
      <c r="Z23" s="88"/>
      <c r="AA23" s="67"/>
      <c r="AB23" s="66"/>
      <c r="AC23" s="87"/>
      <c r="AD23" s="66"/>
      <c r="AE23" s="70"/>
    </row>
    <row r="24" spans="1:31" s="61" customFormat="1" x14ac:dyDescent="0.25">
      <c r="F24" s="17"/>
      <c r="G24" s="17"/>
      <c r="AC24" s="17"/>
      <c r="AD24" s="17"/>
    </row>
    <row r="27" spans="1:31" x14ac:dyDescent="0.25">
      <c r="A27" s="85"/>
    </row>
    <row r="29" spans="1:31" x14ac:dyDescent="0.25">
      <c r="C29" s="73"/>
    </row>
    <row r="33" spans="1:19" x14ac:dyDescent="0.25">
      <c r="A33" s="45"/>
    </row>
    <row r="34" spans="1:19" x14ac:dyDescent="0.25">
      <c r="A34" s="89"/>
      <c r="B34" s="90"/>
      <c r="C34" s="74"/>
      <c r="D34" s="91"/>
      <c r="E34" s="81"/>
      <c r="F34" s="75"/>
      <c r="G34" s="91"/>
      <c r="H34" s="92"/>
      <c r="I34" s="81"/>
      <c r="K34" s="81"/>
    </row>
    <row r="35" spans="1:19" x14ac:dyDescent="0.25">
      <c r="A35" s="93"/>
      <c r="B35" s="83"/>
      <c r="C35" s="83"/>
      <c r="D35" s="94"/>
      <c r="E35" s="94"/>
      <c r="F35" s="83"/>
      <c r="G35" s="83"/>
    </row>
    <row r="36" spans="1:19" x14ac:dyDescent="0.25">
      <c r="A36" s="95"/>
      <c r="B36" s="69"/>
      <c r="C36" s="67"/>
      <c r="D36" s="76"/>
      <c r="F36" s="77"/>
      <c r="G36" s="65"/>
      <c r="L36" s="78"/>
      <c r="M36" s="78"/>
    </row>
    <row r="37" spans="1:19" x14ac:dyDescent="0.25">
      <c r="A37" s="95"/>
      <c r="B37" s="69"/>
      <c r="C37" s="67"/>
      <c r="D37" s="76"/>
      <c r="E37" s="77"/>
      <c r="F37" s="65"/>
      <c r="G37" s="65"/>
      <c r="L37" s="78"/>
      <c r="M37" s="78"/>
    </row>
    <row r="38" spans="1:19" x14ac:dyDescent="0.25">
      <c r="A38" s="95"/>
      <c r="B38" s="69"/>
      <c r="C38" s="67"/>
      <c r="D38" s="76"/>
      <c r="E38" s="77"/>
      <c r="F38" s="65"/>
      <c r="G38" s="65"/>
      <c r="L38" s="78"/>
      <c r="M38" s="78"/>
      <c r="R38" s="79"/>
      <c r="S38" s="79"/>
    </row>
    <row r="39" spans="1:19" x14ac:dyDescent="0.25">
      <c r="A39" s="95"/>
      <c r="B39" s="69"/>
      <c r="C39" s="71"/>
      <c r="D39" s="76"/>
      <c r="E39" s="77"/>
      <c r="F39" s="65"/>
      <c r="G39" s="65"/>
      <c r="L39" s="78"/>
      <c r="M39" s="78"/>
    </row>
    <row r="40" spans="1:19" x14ac:dyDescent="0.25">
      <c r="A40" s="95"/>
      <c r="B40" s="69"/>
      <c r="C40" s="67"/>
      <c r="D40" s="76"/>
      <c r="E40" s="77"/>
      <c r="F40" s="65"/>
      <c r="G40" s="65"/>
      <c r="L40" s="78"/>
      <c r="M40" s="78"/>
    </row>
    <row r="41" spans="1:19" x14ac:dyDescent="0.25">
      <c r="A41" s="95"/>
      <c r="B41" s="69"/>
      <c r="C41" s="67"/>
      <c r="D41" s="76"/>
      <c r="E41" s="77"/>
      <c r="F41" s="65"/>
      <c r="G41" s="65"/>
      <c r="L41" s="78"/>
      <c r="M41" s="78"/>
    </row>
    <row r="42" spans="1:19" x14ac:dyDescent="0.25">
      <c r="A42" s="95"/>
      <c r="B42" s="69"/>
      <c r="C42" s="67"/>
      <c r="D42" s="76"/>
      <c r="E42" s="77"/>
      <c r="F42" s="65"/>
      <c r="G42" s="65"/>
      <c r="L42" s="78"/>
      <c r="M42" s="78"/>
    </row>
    <row r="43" spans="1:19" x14ac:dyDescent="0.25">
      <c r="A43" s="95"/>
      <c r="B43" s="69"/>
      <c r="C43" s="67"/>
      <c r="D43" s="76"/>
      <c r="E43" s="77"/>
      <c r="F43" s="65"/>
      <c r="G43" s="65"/>
      <c r="L43" s="78"/>
      <c r="M43" s="78"/>
    </row>
    <row r="44" spans="1:19" x14ac:dyDescent="0.25">
      <c r="A44" s="95"/>
      <c r="B44" s="69"/>
      <c r="C44" s="67"/>
      <c r="D44" s="76"/>
      <c r="E44" s="77"/>
      <c r="F44" s="65"/>
      <c r="G44" s="65"/>
      <c r="L44" s="78"/>
      <c r="M44" s="78"/>
    </row>
    <row r="45" spans="1:19" x14ac:dyDescent="0.25">
      <c r="A45" s="95"/>
      <c r="B45" s="69"/>
      <c r="C45" s="67"/>
      <c r="D45" s="76"/>
      <c r="E45" s="77"/>
      <c r="F45" s="65"/>
      <c r="G45" s="65"/>
      <c r="L45" s="78"/>
      <c r="M45" s="78"/>
    </row>
    <row r="46" spans="1:19" x14ac:dyDescent="0.25">
      <c r="A46" s="95"/>
      <c r="B46" s="69"/>
      <c r="C46" s="67"/>
      <c r="D46" s="76"/>
      <c r="E46" s="77"/>
      <c r="F46" s="65"/>
      <c r="G46" s="65"/>
      <c r="L46" s="78"/>
      <c r="M46" s="78"/>
    </row>
    <row r="47" spans="1:19" x14ac:dyDescent="0.25">
      <c r="A47" s="96"/>
      <c r="B47" s="86"/>
      <c r="C47" s="67"/>
      <c r="D47" s="76"/>
      <c r="E47" s="94"/>
      <c r="F47" s="83"/>
      <c r="G47" s="83"/>
      <c r="L47" s="78"/>
      <c r="M47" s="78"/>
    </row>
    <row r="48" spans="1:19" x14ac:dyDescent="0.25">
      <c r="A48" s="96"/>
      <c r="B48" s="86"/>
      <c r="C48" s="67"/>
      <c r="D48" s="76"/>
      <c r="E48" s="94"/>
      <c r="F48" s="83"/>
      <c r="G48" s="83"/>
      <c r="L48" s="78"/>
      <c r="M48" s="78"/>
    </row>
    <row r="49" spans="1:13" x14ac:dyDescent="0.25">
      <c r="A49" s="96"/>
      <c r="B49" s="86"/>
      <c r="C49" s="72"/>
      <c r="D49" s="76"/>
      <c r="E49" s="94"/>
      <c r="F49" s="88"/>
      <c r="G49" s="88"/>
      <c r="L49" s="78"/>
      <c r="M49" s="78"/>
    </row>
    <row r="50" spans="1:13" x14ac:dyDescent="0.25">
      <c r="A50" s="95"/>
      <c r="B50" s="69"/>
      <c r="C50" s="67"/>
      <c r="D50" s="76"/>
      <c r="E50" s="77"/>
      <c r="F50" s="65"/>
      <c r="G50" s="65"/>
      <c r="L50" s="78"/>
      <c r="M50" s="78"/>
    </row>
    <row r="51" spans="1:13" x14ac:dyDescent="0.25">
      <c r="A51" s="95"/>
      <c r="B51" s="69"/>
      <c r="C51" s="67"/>
      <c r="D51" s="76"/>
      <c r="E51" s="77"/>
      <c r="F51" s="65"/>
      <c r="G51" s="65"/>
      <c r="L51" s="78"/>
      <c r="M51" s="78"/>
    </row>
    <row r="52" spans="1:13" x14ac:dyDescent="0.25">
      <c r="A52" s="95"/>
      <c r="B52" s="69"/>
      <c r="C52" s="67"/>
      <c r="D52" s="76"/>
      <c r="E52" s="77"/>
      <c r="F52" s="65"/>
      <c r="G52" s="65"/>
      <c r="L52" s="78"/>
      <c r="M52" s="78"/>
    </row>
    <row r="53" spans="1:13" x14ac:dyDescent="0.25">
      <c r="A53" s="96"/>
      <c r="B53" s="86"/>
      <c r="C53" s="80"/>
      <c r="D53" s="76"/>
      <c r="E53" s="97"/>
      <c r="F53" s="88"/>
      <c r="G53" s="88"/>
    </row>
    <row r="54" spans="1:13" x14ac:dyDescent="0.25">
      <c r="A54" s="96"/>
      <c r="B54" s="86"/>
      <c r="C54" s="80"/>
      <c r="D54" s="76"/>
      <c r="E54" s="97"/>
      <c r="F54" s="88"/>
      <c r="G54" s="88"/>
    </row>
    <row r="55" spans="1:13" x14ac:dyDescent="0.25">
      <c r="A55" s="96"/>
      <c r="B55" s="86"/>
      <c r="C55" s="80"/>
      <c r="D55" s="76"/>
      <c r="E55" s="97"/>
      <c r="F55" s="88"/>
      <c r="G55" s="88"/>
    </row>
    <row r="56" spans="1:13" x14ac:dyDescent="0.25">
      <c r="A56" s="96"/>
      <c r="B56" s="86"/>
      <c r="C56" s="80"/>
      <c r="D56" s="76"/>
      <c r="E56" s="97"/>
      <c r="F56" s="88"/>
      <c r="G56" s="88"/>
    </row>
    <row r="57" spans="1:13" x14ac:dyDescent="0.25">
      <c r="A57" s="96"/>
      <c r="B57" s="86"/>
      <c r="C57" s="80"/>
      <c r="D57" s="76"/>
      <c r="E57" s="97"/>
      <c r="F57" s="88"/>
      <c r="G57" s="88"/>
    </row>
    <row r="58" spans="1:13" x14ac:dyDescent="0.25">
      <c r="A58" s="96"/>
      <c r="B58" s="86"/>
      <c r="C58" s="80"/>
      <c r="D58" s="76"/>
      <c r="E58" s="97"/>
      <c r="F58" s="88"/>
      <c r="G58" s="88"/>
    </row>
    <row r="59" spans="1:13" x14ac:dyDescent="0.25">
      <c r="A59" s="96"/>
      <c r="B59" s="86"/>
      <c r="C59" s="80"/>
      <c r="D59" s="76"/>
      <c r="E59" s="97"/>
      <c r="F59" s="88"/>
      <c r="G59" s="88"/>
    </row>
    <row r="60" spans="1:13" x14ac:dyDescent="0.25">
      <c r="A60" s="96"/>
      <c r="B60" s="86"/>
      <c r="C60" s="80"/>
      <c r="D60" s="76"/>
      <c r="E60" s="97"/>
      <c r="F60" s="88"/>
      <c r="G60" s="88"/>
    </row>
    <row r="61" spans="1:13" ht="103.5" customHeight="1" x14ac:dyDescent="0.25">
      <c r="A61" s="89"/>
      <c r="B61" s="98"/>
      <c r="C61" s="99"/>
      <c r="D61" s="99"/>
      <c r="E61" s="100"/>
      <c r="F61" s="81"/>
      <c r="G61" s="88"/>
    </row>
    <row r="62" spans="1:13" ht="19.5" customHeight="1" x14ac:dyDescent="0.25">
      <c r="A62" s="95"/>
      <c r="B62" s="77"/>
      <c r="C62" s="77"/>
      <c r="D62" s="77"/>
      <c r="E62" s="65"/>
      <c r="F62" s="66"/>
      <c r="I62" s="78"/>
    </row>
    <row r="63" spans="1:13" x14ac:dyDescent="0.25">
      <c r="A63" s="95"/>
      <c r="B63" s="77"/>
      <c r="C63" s="77"/>
      <c r="D63" s="77"/>
      <c r="E63" s="65"/>
      <c r="F63" s="66"/>
    </row>
    <row r="64" spans="1:13" x14ac:dyDescent="0.25">
      <c r="A64" s="95"/>
      <c r="B64" s="77"/>
      <c r="C64" s="77"/>
      <c r="D64" s="77"/>
      <c r="E64" s="65"/>
      <c r="F64" s="66"/>
    </row>
    <row r="65" spans="1:6" x14ac:dyDescent="0.25">
      <c r="A65" s="96"/>
      <c r="B65" s="94"/>
      <c r="C65" s="94"/>
      <c r="D65" s="94"/>
      <c r="E65" s="88"/>
      <c r="F65" s="66"/>
    </row>
    <row r="66" spans="1:6" x14ac:dyDescent="0.25">
      <c r="A66" s="95"/>
      <c r="B66" s="77"/>
      <c r="C66" s="77"/>
      <c r="D66" s="77"/>
      <c r="E66" s="65"/>
      <c r="F66" s="66"/>
    </row>
    <row r="67" spans="1:6" x14ac:dyDescent="0.25">
      <c r="A67" s="95"/>
      <c r="B67" s="77"/>
      <c r="C67" s="77"/>
      <c r="D67" s="77"/>
      <c r="E67" s="65"/>
      <c r="F67" s="66"/>
    </row>
    <row r="68" spans="1:6" x14ac:dyDescent="0.25">
      <c r="A68" s="84"/>
      <c r="B68" s="65"/>
      <c r="C68" s="65"/>
      <c r="D68" s="65"/>
      <c r="E68" s="65"/>
      <c r="F68" s="66"/>
    </row>
    <row r="69" spans="1:6" x14ac:dyDescent="0.25">
      <c r="A69" s="95"/>
      <c r="B69" s="77"/>
      <c r="C69" s="77"/>
      <c r="D69" s="77"/>
      <c r="E69" s="65"/>
      <c r="F69" s="66"/>
    </row>
    <row r="70" spans="1:6" x14ac:dyDescent="0.25">
      <c r="A70" s="95"/>
      <c r="B70" s="77"/>
      <c r="C70" s="77"/>
      <c r="D70" s="77"/>
      <c r="E70" s="65"/>
      <c r="F70" s="66"/>
    </row>
    <row r="71" spans="1:6" x14ac:dyDescent="0.25">
      <c r="A71" s="95"/>
      <c r="B71" s="77"/>
      <c r="C71" s="77"/>
      <c r="D71" s="77"/>
      <c r="E71" s="65"/>
      <c r="F71" s="66"/>
    </row>
    <row r="72" spans="1:6" x14ac:dyDescent="0.25">
      <c r="A72" s="95"/>
      <c r="B72" s="77"/>
      <c r="C72" s="77"/>
      <c r="D72" s="77"/>
      <c r="E72" s="65"/>
      <c r="F72" s="66"/>
    </row>
    <row r="73" spans="1:6" x14ac:dyDescent="0.25">
      <c r="A73" s="95"/>
      <c r="B73" s="77"/>
      <c r="C73" s="77"/>
      <c r="D73" s="77"/>
      <c r="E73" s="65"/>
      <c r="F73" s="66"/>
    </row>
    <row r="74" spans="1:6" x14ac:dyDescent="0.25">
      <c r="A74" s="95"/>
      <c r="B74" s="77"/>
      <c r="C74" s="77"/>
      <c r="D74" s="77"/>
      <c r="E74" s="65"/>
      <c r="F74" s="66"/>
    </row>
    <row r="75" spans="1:6" x14ac:dyDescent="0.25">
      <c r="A75" s="95"/>
      <c r="B75" s="77"/>
      <c r="C75" s="77"/>
      <c r="D75" s="77"/>
      <c r="E75" s="77"/>
      <c r="F75" s="76"/>
    </row>
    <row r="76" spans="1:6" x14ac:dyDescent="0.25">
      <c r="A76" s="96"/>
      <c r="B76" s="94"/>
      <c r="C76" s="94"/>
      <c r="D76" s="94"/>
      <c r="E76" s="94"/>
      <c r="F76" s="76"/>
    </row>
    <row r="77" spans="1:6" x14ac:dyDescent="0.25">
      <c r="A77" s="96"/>
      <c r="B77" s="94"/>
      <c r="C77" s="94"/>
      <c r="D77" s="94"/>
      <c r="E77" s="94"/>
      <c r="F77" s="76"/>
    </row>
    <row r="78" spans="1:6" x14ac:dyDescent="0.25">
      <c r="A78" s="95"/>
      <c r="B78" s="77"/>
      <c r="C78" s="77"/>
      <c r="D78" s="77"/>
      <c r="E78" s="77"/>
    </row>
    <row r="79" spans="1:6" x14ac:dyDescent="0.25">
      <c r="A79" s="96"/>
      <c r="B79" s="97"/>
      <c r="C79" s="97"/>
      <c r="D79" s="97"/>
      <c r="E79" s="97"/>
    </row>
    <row r="80" spans="1:6" x14ac:dyDescent="0.25">
      <c r="A80" s="96"/>
      <c r="B80" s="97"/>
      <c r="C80" s="97"/>
      <c r="D80" s="97"/>
      <c r="E80" s="97"/>
    </row>
    <row r="81" spans="1:5" x14ac:dyDescent="0.25">
      <c r="A81" s="96"/>
      <c r="B81" s="97"/>
      <c r="C81" s="97"/>
      <c r="D81" s="97"/>
      <c r="E81" s="97"/>
    </row>
    <row r="82" spans="1:5" x14ac:dyDescent="0.25">
      <c r="A82" s="96"/>
      <c r="B82" s="97"/>
      <c r="C82" s="97"/>
      <c r="D82" s="97"/>
      <c r="E82" s="97"/>
    </row>
  </sheetData>
  <sortState ref="A66:F88">
    <sortCondition ref="F67"/>
  </sortState>
  <pageMargins left="0.7" right="0.7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zoomScale="75" zoomScaleNormal="75" workbookViewId="0">
      <selection activeCell="A18" sqref="A18"/>
    </sheetView>
  </sheetViews>
  <sheetFormatPr defaultRowHeight="15" x14ac:dyDescent="0.25"/>
  <cols>
    <col min="1" max="1" width="30.28515625" customWidth="1"/>
    <col min="2" max="2" width="24.42578125" style="7" customWidth="1"/>
    <col min="3" max="3" width="25.140625" style="7" customWidth="1"/>
    <col min="5" max="5" width="10.85546875" customWidth="1"/>
    <col min="6" max="6" width="12" customWidth="1"/>
  </cols>
  <sheetData>
    <row r="1" spans="1:3" ht="30.75" customHeight="1" x14ac:dyDescent="0.25">
      <c r="A1" s="45" t="s">
        <v>70</v>
      </c>
      <c r="B1" s="18"/>
      <c r="C1" s="18"/>
    </row>
    <row r="2" spans="1:3" ht="15.75" x14ac:dyDescent="0.25">
      <c r="A2" s="45" t="s">
        <v>65</v>
      </c>
      <c r="B2" s="51" t="s">
        <v>67</v>
      </c>
      <c r="C2" s="52" t="s">
        <v>69</v>
      </c>
    </row>
    <row r="3" spans="1:3" ht="15" customHeight="1" x14ac:dyDescent="0.25">
      <c r="A3" s="50" t="s">
        <v>55</v>
      </c>
      <c r="B3" s="53">
        <v>0.2</v>
      </c>
      <c r="C3" s="18">
        <v>0</v>
      </c>
    </row>
    <row r="4" spans="1:3" ht="15" customHeight="1" x14ac:dyDescent="0.25">
      <c r="A4" s="50" t="s">
        <v>20</v>
      </c>
      <c r="B4" s="53">
        <v>4.4999999999999998E-2</v>
      </c>
      <c r="C4" s="18">
        <v>12</v>
      </c>
    </row>
    <row r="5" spans="1:3" ht="15" customHeight="1" x14ac:dyDescent="0.25">
      <c r="A5" s="50" t="s">
        <v>56</v>
      </c>
      <c r="B5" s="53">
        <v>0.2</v>
      </c>
      <c r="C5" s="18">
        <v>0</v>
      </c>
    </row>
    <row r="6" spans="1:3" ht="15" customHeight="1" x14ac:dyDescent="0.25">
      <c r="A6" s="50" t="s">
        <v>57</v>
      </c>
      <c r="B6" s="53">
        <v>0.2</v>
      </c>
      <c r="C6" s="18">
        <v>0</v>
      </c>
    </row>
    <row r="7" spans="1:3" ht="15" customHeight="1" x14ac:dyDescent="0.25">
      <c r="A7" s="50" t="s">
        <v>58</v>
      </c>
      <c r="B7" s="53">
        <v>0.27</v>
      </c>
      <c r="C7" s="18">
        <v>0</v>
      </c>
    </row>
    <row r="8" spans="1:3" ht="15" customHeight="1" x14ac:dyDescent="0.25">
      <c r="A8" s="50" t="s">
        <v>59</v>
      </c>
      <c r="B8" s="53">
        <v>0.2</v>
      </c>
      <c r="C8" s="18">
        <v>1</v>
      </c>
    </row>
    <row r="9" spans="1:3" ht="15" customHeight="1" x14ac:dyDescent="0.25">
      <c r="A9" s="50" t="s">
        <v>60</v>
      </c>
      <c r="B9" s="53">
        <v>0.4</v>
      </c>
      <c r="C9" s="18">
        <v>0</v>
      </c>
    </row>
    <row r="10" spans="1:3" ht="15" customHeight="1" x14ac:dyDescent="0.25">
      <c r="A10" s="50" t="s">
        <v>61</v>
      </c>
      <c r="B10" s="53">
        <v>0.2</v>
      </c>
      <c r="C10" s="18">
        <v>0</v>
      </c>
    </row>
    <row r="11" spans="1:3" ht="15" customHeight="1" x14ac:dyDescent="0.25">
      <c r="A11" s="50" t="s">
        <v>62</v>
      </c>
      <c r="B11" s="53">
        <v>0.13</v>
      </c>
      <c r="C11" s="18">
        <v>0</v>
      </c>
    </row>
    <row r="12" spans="1:3" ht="15" customHeight="1" x14ac:dyDescent="0.25">
      <c r="A12" s="50" t="s">
        <v>30</v>
      </c>
      <c r="B12" s="53">
        <v>2</v>
      </c>
      <c r="C12" s="18">
        <v>0</v>
      </c>
    </row>
    <row r="13" spans="1:3" ht="15" customHeight="1" x14ac:dyDescent="0.25">
      <c r="A13" s="50" t="s">
        <v>19</v>
      </c>
      <c r="B13" s="53">
        <v>2</v>
      </c>
      <c r="C13" s="18">
        <v>0</v>
      </c>
    </row>
    <row r="14" spans="1:3" ht="15" customHeight="1" x14ac:dyDescent="0.25">
      <c r="A14" s="50" t="s">
        <v>63</v>
      </c>
      <c r="B14" s="53">
        <v>0.2</v>
      </c>
      <c r="C14" s="18">
        <v>0</v>
      </c>
    </row>
    <row r="15" spans="1:3" ht="15" customHeight="1" x14ac:dyDescent="0.25">
      <c r="A15" s="50" t="s">
        <v>64</v>
      </c>
      <c r="B15" s="53">
        <v>2</v>
      </c>
      <c r="C15" s="18">
        <v>0</v>
      </c>
    </row>
    <row r="16" spans="1:3" ht="15" customHeight="1" x14ac:dyDescent="0.25">
      <c r="A16" s="50" t="s">
        <v>18</v>
      </c>
      <c r="B16" s="53">
        <v>0.14000000000000001</v>
      </c>
      <c r="C16" s="18">
        <v>0</v>
      </c>
    </row>
    <row r="17" spans="1:3" ht="15" customHeight="1" x14ac:dyDescent="0.25">
      <c r="A17" s="50" t="s">
        <v>17</v>
      </c>
      <c r="B17" s="53">
        <v>0.2</v>
      </c>
      <c r="C17" s="18">
        <v>0</v>
      </c>
    </row>
    <row r="18" spans="1:3" x14ac:dyDescent="0.25">
      <c r="A18" s="6"/>
      <c r="B18" s="20"/>
      <c r="C18" s="20"/>
    </row>
    <row r="19" spans="1:3" x14ac:dyDescent="0.25">
      <c r="A19" s="6"/>
      <c r="B19" s="20"/>
      <c r="C19" s="20"/>
    </row>
    <row r="20" spans="1:3" x14ac:dyDescent="0.25">
      <c r="A20" s="6"/>
      <c r="B20" s="20"/>
      <c r="C20" s="20"/>
    </row>
    <row r="21" spans="1:3" x14ac:dyDescent="0.25">
      <c r="A21" s="6"/>
      <c r="B21" s="20"/>
      <c r="C21" s="20"/>
    </row>
    <row r="22" spans="1:3" ht="19.5" customHeight="1" x14ac:dyDescent="0.25">
      <c r="A22" s="5"/>
      <c r="B22" s="19"/>
      <c r="C22" s="19"/>
    </row>
    <row r="23" spans="1:3" x14ac:dyDescent="0.25">
      <c r="A23" s="5"/>
      <c r="B23" s="19"/>
      <c r="C23" s="19"/>
    </row>
    <row r="24" spans="1:3" x14ac:dyDescent="0.25">
      <c r="A24" s="5"/>
      <c r="B24" s="19"/>
      <c r="C24" s="19"/>
    </row>
    <row r="25" spans="1:3" x14ac:dyDescent="0.25">
      <c r="A25" s="6"/>
      <c r="B25" s="20"/>
      <c r="C25" s="20"/>
    </row>
    <row r="26" spans="1:3" x14ac:dyDescent="0.25">
      <c r="A26" s="5"/>
      <c r="B26" s="19"/>
      <c r="C26" s="19"/>
    </row>
    <row r="27" spans="1:3" x14ac:dyDescent="0.25">
      <c r="A27" s="5"/>
      <c r="B27" s="19"/>
      <c r="C27" s="19"/>
    </row>
    <row r="28" spans="1:3" x14ac:dyDescent="0.25">
      <c r="A28" s="15"/>
      <c r="B28" s="21"/>
      <c r="C28" s="21"/>
    </row>
    <row r="29" spans="1:3" x14ac:dyDescent="0.25">
      <c r="A29" s="5"/>
      <c r="B29" s="19"/>
      <c r="C29" s="19"/>
    </row>
    <row r="30" spans="1:3" x14ac:dyDescent="0.25">
      <c r="A30" s="5"/>
      <c r="B30" s="19"/>
      <c r="C30" s="19"/>
    </row>
    <row r="31" spans="1:3" x14ac:dyDescent="0.25">
      <c r="A31" s="5"/>
      <c r="B31" s="19"/>
      <c r="C31" s="19"/>
    </row>
    <row r="32" spans="1:3" x14ac:dyDescent="0.25">
      <c r="A32" s="5"/>
      <c r="B32" s="19"/>
      <c r="C32" s="19"/>
    </row>
    <row r="33" spans="1:5" x14ac:dyDescent="0.25">
      <c r="A33" s="5"/>
      <c r="B33" s="19"/>
      <c r="C33" s="19"/>
    </row>
    <row r="34" spans="1:5" x14ac:dyDescent="0.25">
      <c r="A34" s="5"/>
      <c r="B34" s="19"/>
      <c r="C34" s="19"/>
    </row>
    <row r="35" spans="1:5" x14ac:dyDescent="0.25">
      <c r="A35" s="5"/>
      <c r="B35" s="19"/>
      <c r="C35" s="19"/>
    </row>
    <row r="36" spans="1:5" x14ac:dyDescent="0.25">
      <c r="A36" s="6"/>
      <c r="B36" s="20"/>
      <c r="C36" s="20"/>
    </row>
    <row r="37" spans="1:5" x14ac:dyDescent="0.25">
      <c r="A37" s="6"/>
      <c r="B37" s="20"/>
      <c r="C37" s="20"/>
    </row>
    <row r="38" spans="1:5" s="11" customFormat="1" x14ac:dyDescent="0.25">
      <c r="A38" s="5"/>
      <c r="B38" s="19"/>
      <c r="C38" s="19"/>
      <c r="D38"/>
      <c r="E38"/>
    </row>
    <row r="39" spans="1:5" s="11" customFormat="1" x14ac:dyDescent="0.25">
      <c r="A39" s="6"/>
      <c r="B39" s="20"/>
      <c r="C39" s="20"/>
      <c r="D39"/>
      <c r="E39"/>
    </row>
    <row r="40" spans="1:5" s="11" customFormat="1" x14ac:dyDescent="0.25">
      <c r="A40" s="6"/>
      <c r="B40" s="20"/>
      <c r="C40" s="20"/>
      <c r="D40"/>
      <c r="E40"/>
    </row>
    <row r="41" spans="1:5" s="11" customFormat="1" x14ac:dyDescent="0.25">
      <c r="A41" s="6"/>
      <c r="B41" s="20"/>
      <c r="C41" s="20"/>
      <c r="D41"/>
      <c r="E41"/>
    </row>
    <row r="42" spans="1:5" s="11" customFormat="1" x14ac:dyDescent="0.25">
      <c r="A42" s="6"/>
      <c r="B42" s="20"/>
      <c r="C42" s="20"/>
      <c r="D42"/>
      <c r="E42"/>
    </row>
  </sheetData>
  <pageMargins left="0.7" right="0.7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"/>
  <sheetViews>
    <sheetView zoomScale="75" zoomScaleNormal="75" workbookViewId="0">
      <selection activeCell="A27" sqref="A27"/>
    </sheetView>
  </sheetViews>
  <sheetFormatPr defaultRowHeight="15" x14ac:dyDescent="0.25"/>
  <cols>
    <col min="1" max="1" width="23.140625" customWidth="1"/>
    <col min="2" max="2" width="1.42578125" customWidth="1"/>
    <col min="3" max="3" width="11" customWidth="1"/>
    <col min="7" max="7" width="15.140625" style="11" customWidth="1"/>
    <col min="8" max="8" width="13.28515625" customWidth="1"/>
    <col min="9" max="9" width="1.42578125" customWidth="1"/>
    <col min="10" max="11" width="16.28515625" customWidth="1"/>
    <col min="12" max="12" width="1.5703125" customWidth="1"/>
    <col min="13" max="14" width="25" customWidth="1"/>
    <col min="15" max="15" width="1.5703125" customWidth="1"/>
    <col min="16" max="17" width="26.7109375" customWidth="1"/>
    <col min="26" max="26" width="10.85546875" customWidth="1"/>
    <col min="27" max="27" width="12" customWidth="1"/>
  </cols>
  <sheetData>
    <row r="1" spans="1:26" ht="33" customHeight="1" x14ac:dyDescent="0.25">
      <c r="A1" s="22" t="s">
        <v>68</v>
      </c>
    </row>
    <row r="2" spans="1:26" s="16" customFormat="1" ht="15.75" x14ac:dyDescent="0.25">
      <c r="C2" s="60" t="s">
        <v>45</v>
      </c>
      <c r="D2" s="60"/>
      <c r="E2" s="60"/>
      <c r="F2" s="60"/>
      <c r="G2" s="60"/>
      <c r="H2" s="60"/>
      <c r="J2" s="60" t="s">
        <v>50</v>
      </c>
      <c r="K2" s="60"/>
    </row>
    <row r="3" spans="1:26" s="44" customFormat="1" ht="55.5" customHeight="1" x14ac:dyDescent="0.35">
      <c r="A3" s="43" t="s">
        <v>39</v>
      </c>
      <c r="B3" s="43"/>
      <c r="C3" s="43" t="s">
        <v>38</v>
      </c>
      <c r="D3" s="43" t="s">
        <v>21</v>
      </c>
      <c r="E3" s="43" t="s">
        <v>22</v>
      </c>
      <c r="F3" s="43" t="s">
        <v>23</v>
      </c>
      <c r="G3" s="43" t="s">
        <v>44</v>
      </c>
      <c r="H3" s="44" t="s">
        <v>43</v>
      </c>
      <c r="I3" s="43"/>
      <c r="J3" s="43" t="s">
        <v>48</v>
      </c>
      <c r="K3" s="43" t="s">
        <v>49</v>
      </c>
      <c r="L3" s="43"/>
      <c r="M3" s="44" t="s">
        <v>52</v>
      </c>
      <c r="N3" s="44" t="s">
        <v>51</v>
      </c>
      <c r="P3" s="44" t="s">
        <v>53</v>
      </c>
      <c r="Q3" s="44" t="s">
        <v>54</v>
      </c>
      <c r="S3" s="43"/>
      <c r="T3" s="43"/>
      <c r="W3" s="43"/>
      <c r="X3" s="43"/>
      <c r="Y3" s="43"/>
      <c r="Z3" s="43"/>
    </row>
    <row r="4" spans="1:26" s="27" customFormat="1" x14ac:dyDescent="0.2">
      <c r="A4" s="23"/>
      <c r="B4" s="23"/>
      <c r="C4" s="23"/>
      <c r="D4" s="23"/>
      <c r="E4" s="23"/>
      <c r="F4" s="23"/>
      <c r="G4" s="23"/>
      <c r="H4" s="26"/>
      <c r="M4" s="28"/>
      <c r="N4" s="28"/>
      <c r="S4" s="23"/>
      <c r="T4" s="23"/>
      <c r="U4" s="23"/>
      <c r="V4" s="23"/>
      <c r="W4" s="23"/>
      <c r="X4" s="23"/>
    </row>
    <row r="5" spans="1:26" s="27" customFormat="1" x14ac:dyDescent="0.2">
      <c r="A5" s="29" t="s">
        <v>27</v>
      </c>
      <c r="B5" s="29"/>
      <c r="C5" s="30">
        <v>2.5739716141448157</v>
      </c>
      <c r="D5" s="30">
        <v>52.661203993264373</v>
      </c>
      <c r="E5" s="30">
        <v>26.49744407024297</v>
      </c>
      <c r="F5" s="30">
        <v>18.267380322347847</v>
      </c>
      <c r="G5" s="31">
        <v>1.5664787842311165</v>
      </c>
      <c r="H5" s="32">
        <v>54</v>
      </c>
      <c r="I5" s="36"/>
      <c r="J5" s="36">
        <v>1.2212380387902025E-2</v>
      </c>
      <c r="L5" s="31"/>
      <c r="M5" s="36">
        <v>2.3485346899811587E-2</v>
      </c>
      <c r="N5" s="36">
        <v>1.1856679988254393E-2</v>
      </c>
      <c r="S5" s="29"/>
      <c r="T5" s="37"/>
      <c r="U5" s="30"/>
      <c r="V5" s="33"/>
      <c r="W5" s="31"/>
      <c r="X5" s="31"/>
      <c r="Y5" s="31"/>
      <c r="Z5" s="36"/>
    </row>
    <row r="6" spans="1:26" s="27" customFormat="1" x14ac:dyDescent="0.2">
      <c r="A6" s="29" t="s">
        <v>28</v>
      </c>
      <c r="B6" s="29"/>
      <c r="C6" s="30" t="s">
        <v>29</v>
      </c>
      <c r="D6" s="30">
        <v>98.790276547583886</v>
      </c>
      <c r="E6" s="30" t="s">
        <v>29</v>
      </c>
      <c r="F6" s="30">
        <v>1.2498769806121444</v>
      </c>
      <c r="G6" s="36">
        <v>3.9076709475876437E-2</v>
      </c>
      <c r="H6" s="32">
        <v>20</v>
      </c>
      <c r="I6" s="36"/>
      <c r="J6" s="36"/>
      <c r="L6" s="31"/>
      <c r="M6" s="36"/>
      <c r="N6" s="36"/>
      <c r="S6" s="29"/>
      <c r="T6" s="37"/>
      <c r="U6" s="30"/>
      <c r="V6" s="33"/>
      <c r="W6" s="31"/>
      <c r="X6" s="36"/>
      <c r="Y6" s="31"/>
      <c r="Z6" s="36"/>
    </row>
    <row r="7" spans="1:26" s="27" customFormat="1" x14ac:dyDescent="0.2">
      <c r="A7" s="29" t="s">
        <v>0</v>
      </c>
      <c r="B7" s="29"/>
      <c r="C7" s="30">
        <v>7.8947368421052628</v>
      </c>
      <c r="D7" s="30">
        <v>57.234210526315778</v>
      </c>
      <c r="E7" s="30">
        <v>21.05526315789475</v>
      </c>
      <c r="F7" s="30">
        <v>13.815789473684211</v>
      </c>
      <c r="G7" s="31">
        <v>2.4336606851549756</v>
      </c>
      <c r="H7" s="32">
        <v>61</v>
      </c>
      <c r="I7" s="36"/>
      <c r="J7" s="36">
        <v>8.0073527119244009E-2</v>
      </c>
      <c r="K7" s="31">
        <v>0.64102564102564097</v>
      </c>
      <c r="L7" s="31"/>
      <c r="M7" s="36">
        <v>0.15398755215239232</v>
      </c>
      <c r="N7" s="36">
        <v>7.7741288465285441E-2</v>
      </c>
      <c r="P7" s="30">
        <v>1.6869095816464237</v>
      </c>
      <c r="Q7" s="30">
        <v>0.45462811420258226</v>
      </c>
      <c r="S7" s="29"/>
      <c r="T7" s="37"/>
      <c r="U7" s="30"/>
      <c r="V7" s="33"/>
      <c r="W7" s="31"/>
      <c r="X7" s="31"/>
      <c r="Y7" s="31"/>
      <c r="Z7" s="36"/>
    </row>
    <row r="8" spans="1:26" s="27" customFormat="1" x14ac:dyDescent="0.2">
      <c r="A8" s="29" t="s">
        <v>1</v>
      </c>
      <c r="B8" s="29"/>
      <c r="C8" s="30">
        <v>1.4471780028943559</v>
      </c>
      <c r="D8" s="30">
        <v>34.101740231548469</v>
      </c>
      <c r="E8" s="30">
        <v>43.508607091172223</v>
      </c>
      <c r="F8" s="30">
        <v>20.94247467438495</v>
      </c>
      <c r="G8" s="31">
        <v>2.6018513731825528</v>
      </c>
      <c r="H8" s="32">
        <v>55</v>
      </c>
      <c r="I8" s="36"/>
      <c r="J8" s="36">
        <v>8.5409268381999373E-2</v>
      </c>
      <c r="L8" s="31"/>
      <c r="M8" s="36">
        <v>0.16424859304230649</v>
      </c>
      <c r="N8" s="36">
        <v>8.2921619788348902E-2</v>
      </c>
      <c r="S8" s="29"/>
      <c r="T8" s="37"/>
      <c r="U8" s="30"/>
      <c r="V8" s="33"/>
      <c r="W8" s="31"/>
      <c r="X8" s="31"/>
      <c r="Y8" s="31"/>
      <c r="Z8" s="36"/>
    </row>
    <row r="9" spans="1:26" s="27" customFormat="1" x14ac:dyDescent="0.2">
      <c r="A9" s="29" t="s">
        <v>2</v>
      </c>
      <c r="B9" s="29"/>
      <c r="C9" s="30">
        <v>1.4036522213137095</v>
      </c>
      <c r="D9" s="30">
        <v>78.53199100572364</v>
      </c>
      <c r="E9" s="30">
        <v>8.9722676478604466</v>
      </c>
      <c r="F9" s="30">
        <v>11.092089125102207</v>
      </c>
      <c r="G9" s="36">
        <v>0.81776140350877191</v>
      </c>
      <c r="H9" s="32">
        <v>29</v>
      </c>
      <c r="I9" s="36"/>
      <c r="J9" s="36">
        <v>5.511439197524784E-2</v>
      </c>
      <c r="L9" s="31"/>
      <c r="M9" s="36">
        <v>0.10598921533701507</v>
      </c>
      <c r="N9" s="36">
        <v>5.3509118422570716E-2</v>
      </c>
      <c r="S9" s="29"/>
      <c r="T9" s="37"/>
      <c r="U9" s="30"/>
      <c r="V9" s="33"/>
      <c r="W9" s="31"/>
      <c r="X9" s="31"/>
      <c r="Y9" s="31"/>
      <c r="Z9" s="36"/>
    </row>
    <row r="10" spans="1:26" s="27" customFormat="1" x14ac:dyDescent="0.2">
      <c r="A10" s="29" t="s">
        <v>3</v>
      </c>
      <c r="B10" s="29"/>
      <c r="C10" s="30">
        <v>1.03697024346258</v>
      </c>
      <c r="D10" s="30">
        <v>9.3594285392245293</v>
      </c>
      <c r="E10" s="30">
        <v>63.625805906221814</v>
      </c>
      <c r="F10" s="30">
        <v>25.977795311091075</v>
      </c>
      <c r="G10" s="31">
        <v>2.6006512017887089</v>
      </c>
      <c r="H10" s="32">
        <v>59</v>
      </c>
      <c r="I10" s="36"/>
      <c r="J10" s="36">
        <v>5.25196788249482E-2</v>
      </c>
      <c r="L10" s="31"/>
      <c r="M10" s="36">
        <v>0.10099938235566962</v>
      </c>
      <c r="N10" s="36">
        <v>5.0989979441697281E-2</v>
      </c>
      <c r="S10" s="29"/>
      <c r="T10" s="37"/>
      <c r="U10" s="30"/>
      <c r="V10" s="33"/>
      <c r="W10" s="31"/>
      <c r="X10" s="31"/>
      <c r="Y10" s="31"/>
      <c r="Z10" s="36"/>
    </row>
    <row r="11" spans="1:26" s="27" customFormat="1" x14ac:dyDescent="0.2">
      <c r="A11" s="29" t="s">
        <v>4</v>
      </c>
      <c r="B11" s="29"/>
      <c r="C11" s="30">
        <v>1.7926026775584298</v>
      </c>
      <c r="D11" s="30">
        <v>32.781629226230969</v>
      </c>
      <c r="E11" s="30">
        <v>40.873918765600216</v>
      </c>
      <c r="F11" s="30">
        <v>24.551849330610391</v>
      </c>
      <c r="G11" s="31">
        <v>1.6898993684788577</v>
      </c>
      <c r="H11" s="32">
        <v>50</v>
      </c>
      <c r="I11" s="36"/>
      <c r="J11" s="36">
        <v>1.0769872064265286E-2</v>
      </c>
      <c r="L11" s="31"/>
      <c r="M11" s="36">
        <v>2.0711292431279393E-2</v>
      </c>
      <c r="N11" s="36">
        <v>1.0456186470160471E-2</v>
      </c>
      <c r="S11" s="29"/>
      <c r="T11" s="37"/>
      <c r="U11" s="30"/>
      <c r="V11" s="33"/>
      <c r="W11" s="31"/>
      <c r="X11" s="31"/>
      <c r="Y11" s="31"/>
      <c r="Z11" s="36"/>
    </row>
    <row r="12" spans="1:26" s="27" customFormat="1" x14ac:dyDescent="0.2">
      <c r="A12" s="29" t="s">
        <v>11</v>
      </c>
      <c r="B12" s="29"/>
      <c r="C12" s="30">
        <v>0.17761989342806395</v>
      </c>
      <c r="D12" s="30">
        <v>16.176216696269982</v>
      </c>
      <c r="E12" s="30">
        <v>53.699449378330378</v>
      </c>
      <c r="F12" s="30">
        <v>29.946714031971581</v>
      </c>
      <c r="G12" s="31">
        <v>2.7988089528377298</v>
      </c>
      <c r="H12" s="32">
        <v>60</v>
      </c>
      <c r="I12" s="36"/>
      <c r="J12" s="36"/>
      <c r="L12" s="31"/>
      <c r="M12" s="36"/>
      <c r="N12" s="36"/>
      <c r="S12" s="29"/>
      <c r="T12" s="37"/>
      <c r="U12" s="30"/>
      <c r="V12" s="33"/>
      <c r="W12" s="31"/>
      <c r="X12" s="31"/>
      <c r="Y12" s="31"/>
      <c r="Z12" s="36"/>
    </row>
    <row r="13" spans="1:26" s="27" customFormat="1" x14ac:dyDescent="0.2">
      <c r="A13" s="29" t="s">
        <v>9</v>
      </c>
      <c r="B13" s="29"/>
      <c r="C13" s="30">
        <v>1.3813603776884071</v>
      </c>
      <c r="D13" s="30">
        <v>75.773631753803087</v>
      </c>
      <c r="E13" s="30">
        <v>15.44860989683513</v>
      </c>
      <c r="F13" s="30">
        <v>7.3963979716733688</v>
      </c>
      <c r="G13" s="31">
        <v>1.4524465558194775</v>
      </c>
      <c r="H13" s="32">
        <v>37</v>
      </c>
      <c r="I13" s="36"/>
      <c r="J13" s="36">
        <v>5.9013727817286395E-3</v>
      </c>
      <c r="L13" s="31"/>
      <c r="M13" s="36">
        <v>1.1348793811016614E-2</v>
      </c>
      <c r="N13" s="36">
        <v>5.7294881376006206E-3</v>
      </c>
      <c r="S13" s="29"/>
      <c r="T13" s="37"/>
      <c r="U13" s="30"/>
      <c r="V13" s="33"/>
      <c r="W13" s="31"/>
      <c r="X13" s="31"/>
      <c r="Y13" s="31"/>
      <c r="Z13" s="36"/>
    </row>
    <row r="14" spans="1:26" s="27" customFormat="1" x14ac:dyDescent="0.2">
      <c r="A14" s="29" t="s">
        <v>10</v>
      </c>
      <c r="B14" s="29"/>
      <c r="C14" s="30">
        <v>3.310134102868783</v>
      </c>
      <c r="D14" s="30">
        <v>74.663914445764732</v>
      </c>
      <c r="E14" s="30">
        <v>14.774211509081637</v>
      </c>
      <c r="F14" s="30">
        <v>7.251739942284841</v>
      </c>
      <c r="G14" s="31">
        <v>1.3961634261692064</v>
      </c>
      <c r="H14" s="32">
        <v>37</v>
      </c>
      <c r="I14" s="36"/>
      <c r="J14" s="36">
        <v>7.5035560163146881E-3</v>
      </c>
      <c r="L14" s="31"/>
      <c r="M14" s="36">
        <v>1.4429915415989784E-2</v>
      </c>
      <c r="N14" s="36">
        <v>7.285005841082221E-3</v>
      </c>
      <c r="S14" s="29"/>
      <c r="T14" s="37"/>
      <c r="U14" s="30"/>
      <c r="V14" s="33"/>
      <c r="W14" s="31"/>
      <c r="X14" s="31"/>
      <c r="Y14" s="31"/>
      <c r="Z14" s="36"/>
    </row>
    <row r="15" spans="1:26" s="27" customFormat="1" x14ac:dyDescent="0.2">
      <c r="A15" s="29" t="s">
        <v>26</v>
      </c>
      <c r="B15" s="29"/>
      <c r="C15" s="30">
        <v>5.2620134811915635</v>
      </c>
      <c r="D15" s="30">
        <v>62.349437377690805</v>
      </c>
      <c r="E15" s="30">
        <v>22.914750489236791</v>
      </c>
      <c r="F15" s="30">
        <v>9.473798651880843</v>
      </c>
      <c r="G15" s="31">
        <v>3.1296215266687959</v>
      </c>
      <c r="H15" s="32">
        <v>46</v>
      </c>
      <c r="I15" s="36"/>
      <c r="J15" s="36">
        <v>1.5384655217206911E-2</v>
      </c>
      <c r="L15" s="31"/>
      <c r="M15" s="36">
        <v>2.9585875417705597E-2</v>
      </c>
      <c r="N15" s="36">
        <v>1.493655846330768E-2</v>
      </c>
      <c r="S15" s="29"/>
      <c r="T15" s="37"/>
      <c r="U15" s="30"/>
      <c r="V15" s="33"/>
      <c r="W15" s="31"/>
      <c r="X15" s="31"/>
      <c r="Y15" s="31"/>
      <c r="Z15" s="36"/>
    </row>
    <row r="16" spans="1:26" s="27" customFormat="1" x14ac:dyDescent="0.2">
      <c r="A16" s="38" t="s">
        <v>14</v>
      </c>
      <c r="B16" s="38"/>
      <c r="C16" s="23">
        <v>3.6</v>
      </c>
      <c r="D16" s="23">
        <v>91.2</v>
      </c>
      <c r="E16" s="23">
        <v>2.8</v>
      </c>
      <c r="F16" s="23">
        <v>2.4</v>
      </c>
      <c r="G16" s="23">
        <v>0.33</v>
      </c>
      <c r="H16" s="32">
        <v>21</v>
      </c>
      <c r="I16" s="36"/>
      <c r="J16" s="36"/>
      <c r="L16" s="31"/>
      <c r="M16" s="36"/>
      <c r="N16" s="36"/>
      <c r="S16" s="38"/>
      <c r="T16" s="39"/>
      <c r="U16" s="23"/>
      <c r="V16" s="33"/>
      <c r="W16" s="31"/>
      <c r="X16" s="40"/>
      <c r="Y16" s="31"/>
      <c r="Z16" s="36"/>
    </row>
    <row r="17" spans="1:26" s="27" customFormat="1" x14ac:dyDescent="0.2">
      <c r="A17" s="38" t="s">
        <v>12</v>
      </c>
      <c r="B17" s="38"/>
      <c r="C17" s="23">
        <v>4.3</v>
      </c>
      <c r="D17" s="23">
        <v>91.5</v>
      </c>
      <c r="E17" s="23">
        <v>1.8</v>
      </c>
      <c r="F17" s="23">
        <v>2.4</v>
      </c>
      <c r="G17" s="23">
        <v>0.28999999999999998</v>
      </c>
      <c r="H17" s="32">
        <v>21</v>
      </c>
      <c r="I17" s="36"/>
      <c r="J17" s="36"/>
      <c r="L17" s="31"/>
      <c r="M17" s="36"/>
      <c r="N17" s="36"/>
      <c r="S17" s="38"/>
      <c r="T17" s="39"/>
      <c r="U17" s="23"/>
      <c r="V17" s="33"/>
      <c r="W17" s="31"/>
      <c r="X17" s="40"/>
      <c r="Y17" s="31"/>
      <c r="Z17" s="36"/>
    </row>
    <row r="18" spans="1:26" s="27" customFormat="1" x14ac:dyDescent="0.2">
      <c r="A18" s="38" t="s">
        <v>13</v>
      </c>
      <c r="B18" s="38"/>
      <c r="C18" s="23">
        <v>0.4</v>
      </c>
      <c r="D18" s="23">
        <v>59.9</v>
      </c>
      <c r="E18" s="23">
        <v>29.7</v>
      </c>
      <c r="F18" s="41">
        <v>10</v>
      </c>
      <c r="G18" s="23">
        <v>1.19</v>
      </c>
      <c r="H18" s="32">
        <v>38</v>
      </c>
      <c r="I18" s="36"/>
      <c r="J18" s="36">
        <v>8.1322851721333696E-3</v>
      </c>
      <c r="L18" s="31"/>
      <c r="M18" s="36">
        <v>1.5639009946410324E-2</v>
      </c>
      <c r="N18" s="36">
        <v>7.8954224972168641E-3</v>
      </c>
      <c r="S18" s="38"/>
      <c r="T18" s="39"/>
      <c r="U18" s="41"/>
      <c r="V18" s="33"/>
      <c r="W18" s="31"/>
      <c r="X18" s="40"/>
      <c r="Y18" s="31"/>
      <c r="Z18" s="36"/>
    </row>
    <row r="19" spans="1:26" s="27" customFormat="1" x14ac:dyDescent="0.2">
      <c r="A19" s="29" t="s">
        <v>5</v>
      </c>
      <c r="B19" s="29"/>
      <c r="C19" s="30">
        <v>12.99366897799216</v>
      </c>
      <c r="D19" s="30">
        <v>10.401606873681031</v>
      </c>
      <c r="E19" s="30">
        <v>49.415245703949367</v>
      </c>
      <c r="F19" s="30">
        <v>27.18947844437745</v>
      </c>
      <c r="G19" s="31">
        <v>2.0524535991790058</v>
      </c>
      <c r="H19" s="32">
        <v>55</v>
      </c>
      <c r="I19" s="36"/>
      <c r="J19" s="36">
        <v>4.547402843633943E-2</v>
      </c>
      <c r="L19" s="31"/>
      <c r="M19" s="36">
        <v>8.7450054685268133E-2</v>
      </c>
      <c r="N19" s="36">
        <v>4.4149542171203329E-2</v>
      </c>
      <c r="S19" s="29"/>
      <c r="T19" s="37"/>
      <c r="U19" s="30"/>
      <c r="V19" s="33"/>
      <c r="W19" s="31"/>
      <c r="X19" s="31"/>
      <c r="Y19" s="31"/>
      <c r="Z19" s="36"/>
    </row>
    <row r="20" spans="1:26" s="27" customFormat="1" x14ac:dyDescent="0.2">
      <c r="A20" s="29" t="s">
        <v>6</v>
      </c>
      <c r="B20" s="29"/>
      <c r="C20" s="30">
        <v>15.781346510191478</v>
      </c>
      <c r="D20" s="30">
        <v>47.219293545398372</v>
      </c>
      <c r="E20" s="30">
        <v>25.419295089561469</v>
      </c>
      <c r="F20" s="30">
        <v>11.580064854848672</v>
      </c>
      <c r="G20" s="31">
        <v>2.0229980153104621</v>
      </c>
      <c r="H20" s="32">
        <v>39</v>
      </c>
      <c r="I20" s="36"/>
      <c r="J20" s="36">
        <v>2.1069200511860581E-2</v>
      </c>
      <c r="L20" s="31"/>
      <c r="M20" s="36">
        <v>4.051769329203958E-2</v>
      </c>
      <c r="N20" s="36">
        <v>2.0455534477534544E-2</v>
      </c>
      <c r="S20" s="29"/>
      <c r="T20" s="37"/>
      <c r="U20" s="30"/>
      <c r="V20" s="33"/>
      <c r="W20" s="31"/>
      <c r="X20" s="31"/>
      <c r="Y20" s="31"/>
      <c r="Z20" s="36"/>
    </row>
    <row r="21" spans="1:26" s="27" customFormat="1" x14ac:dyDescent="0.2">
      <c r="A21" s="29" t="s">
        <v>7</v>
      </c>
      <c r="B21" s="29"/>
      <c r="C21" s="30">
        <v>4.0028089887640457</v>
      </c>
      <c r="D21" s="30">
        <v>65.465284410112346</v>
      </c>
      <c r="E21" s="30">
        <v>17.332292837078672</v>
      </c>
      <c r="F21" s="30">
        <v>13.199613764044946</v>
      </c>
      <c r="G21" s="31">
        <v>1.9146454570714089</v>
      </c>
      <c r="H21" s="32">
        <v>46</v>
      </c>
      <c r="I21" s="42"/>
      <c r="J21" s="42"/>
      <c r="L21" s="35"/>
      <c r="M21" s="42"/>
      <c r="N21" s="42"/>
      <c r="S21" s="29"/>
      <c r="T21" s="37"/>
      <c r="U21" s="30"/>
      <c r="V21" s="33"/>
      <c r="W21" s="31"/>
      <c r="X21" s="31"/>
      <c r="Y21" s="31"/>
      <c r="Z21" s="36"/>
    </row>
    <row r="22" spans="1:26" s="27" customFormat="1" x14ac:dyDescent="0.2">
      <c r="A22" s="38" t="s">
        <v>16</v>
      </c>
      <c r="B22" s="38"/>
      <c r="C22" s="41">
        <v>1.985413290113452</v>
      </c>
      <c r="D22" s="41">
        <v>26.593807739059951</v>
      </c>
      <c r="E22" s="41">
        <v>55.493408630470022</v>
      </c>
      <c r="F22" s="41">
        <v>15.927370340356562</v>
      </c>
      <c r="G22" s="23">
        <v>1.42</v>
      </c>
      <c r="H22" s="32">
        <v>42</v>
      </c>
      <c r="I22" s="42"/>
      <c r="J22" s="42"/>
      <c r="M22" s="42"/>
      <c r="N22" s="42"/>
      <c r="S22" s="38"/>
      <c r="T22" s="39"/>
      <c r="U22" s="41"/>
      <c r="V22" s="33"/>
      <c r="W22" s="31"/>
      <c r="X22" s="40"/>
      <c r="Y22" s="31"/>
      <c r="Z22" s="36"/>
    </row>
    <row r="23" spans="1:26" s="27" customFormat="1" x14ac:dyDescent="0.2">
      <c r="A23" s="38" t="s">
        <v>25</v>
      </c>
      <c r="B23" s="38"/>
      <c r="C23" s="41">
        <v>2.5812441968430826</v>
      </c>
      <c r="D23" s="41">
        <v>24.040513463324036</v>
      </c>
      <c r="E23" s="41">
        <v>59.983163416898805</v>
      </c>
      <c r="F23" s="41">
        <v>13.395078922934077</v>
      </c>
      <c r="G23" s="23">
        <v>1.93</v>
      </c>
      <c r="H23" s="32">
        <v>45</v>
      </c>
      <c r="I23" s="42"/>
      <c r="J23" s="42"/>
      <c r="M23" s="42"/>
      <c r="N23" s="42"/>
      <c r="S23" s="38"/>
      <c r="T23" s="39"/>
      <c r="U23" s="41"/>
      <c r="V23" s="33"/>
      <c r="W23" s="31"/>
      <c r="X23" s="40"/>
      <c r="Y23" s="31"/>
      <c r="Z23" s="36"/>
    </row>
    <row r="24" spans="1:26" s="27" customFormat="1" x14ac:dyDescent="0.2">
      <c r="A24" s="38" t="s">
        <v>15</v>
      </c>
      <c r="B24" s="38"/>
      <c r="C24" s="41">
        <v>12.74233013363448</v>
      </c>
      <c r="D24" s="41">
        <v>9.8492094861660089</v>
      </c>
      <c r="E24" s="41">
        <v>57.775484660267274</v>
      </c>
      <c r="F24" s="41">
        <v>19.63297571993224</v>
      </c>
      <c r="G24" s="23">
        <v>1.63</v>
      </c>
      <c r="H24" s="32">
        <v>42</v>
      </c>
      <c r="I24" s="42"/>
      <c r="J24" s="42"/>
      <c r="M24" s="42"/>
      <c r="N24" s="42"/>
      <c r="S24" s="38"/>
      <c r="T24" s="39"/>
      <c r="U24" s="41"/>
      <c r="V24" s="33"/>
      <c r="W24" s="31"/>
      <c r="X24" s="40"/>
      <c r="Y24" s="31"/>
      <c r="Z24" s="36"/>
    </row>
    <row r="25" spans="1:26" s="27" customFormat="1" x14ac:dyDescent="0.2">
      <c r="A25" s="38" t="s">
        <v>24</v>
      </c>
      <c r="B25" s="38"/>
      <c r="C25" s="41">
        <v>3.2103825136612016</v>
      </c>
      <c r="D25" s="41">
        <v>43.342390710382531</v>
      </c>
      <c r="E25" s="41">
        <v>30.459692622950804</v>
      </c>
      <c r="F25" s="41">
        <v>22.987534153005463</v>
      </c>
      <c r="G25" s="23">
        <v>2.15</v>
      </c>
      <c r="H25" s="32">
        <v>50</v>
      </c>
      <c r="I25" s="42"/>
      <c r="J25" s="42"/>
      <c r="M25" s="42"/>
      <c r="N25" s="42"/>
      <c r="S25" s="38"/>
      <c r="T25" s="39"/>
      <c r="U25" s="41"/>
      <c r="V25" s="33"/>
      <c r="W25" s="31"/>
      <c r="X25" s="40"/>
      <c r="Y25" s="31"/>
      <c r="Z25" s="36"/>
    </row>
    <row r="26" spans="1:26" x14ac:dyDescent="0.25">
      <c r="A26" s="6"/>
      <c r="B26" s="6"/>
      <c r="C26" s="9"/>
      <c r="D26" s="1"/>
      <c r="E26" s="10"/>
      <c r="F26" s="3"/>
      <c r="G26" s="14"/>
    </row>
    <row r="27" spans="1:26" x14ac:dyDescent="0.25">
      <c r="A27" s="6"/>
      <c r="B27" s="6"/>
      <c r="C27" s="9"/>
      <c r="D27" s="1"/>
      <c r="E27" s="10"/>
      <c r="F27" s="3"/>
      <c r="G27" s="14"/>
    </row>
    <row r="28" spans="1:26" ht="19.5" customHeight="1" x14ac:dyDescent="0.25">
      <c r="A28" s="5"/>
      <c r="B28" s="5"/>
      <c r="C28" s="4"/>
      <c r="D28" s="4"/>
      <c r="E28" s="4"/>
      <c r="F28" s="13"/>
      <c r="G28" s="12"/>
      <c r="H28" s="8"/>
    </row>
    <row r="29" spans="1:26" x14ac:dyDescent="0.25">
      <c r="A29" s="5"/>
      <c r="B29" s="5"/>
      <c r="C29" s="4"/>
      <c r="D29" s="4"/>
      <c r="E29" s="4"/>
      <c r="F29" s="13"/>
      <c r="G29" s="12"/>
    </row>
    <row r="30" spans="1:26" x14ac:dyDescent="0.25">
      <c r="A30" s="5"/>
      <c r="B30" s="5"/>
      <c r="C30" s="4"/>
      <c r="D30" s="4"/>
      <c r="E30" s="4"/>
      <c r="F30" s="13"/>
      <c r="G30" s="12"/>
    </row>
    <row r="31" spans="1:26" x14ac:dyDescent="0.25">
      <c r="A31" s="6"/>
      <c r="B31" s="6"/>
      <c r="C31" s="2"/>
      <c r="D31" s="2"/>
      <c r="E31" s="2"/>
      <c r="F31" s="14"/>
      <c r="G31" s="12"/>
    </row>
    <row r="32" spans="1:26" x14ac:dyDescent="0.25">
      <c r="A32" s="5"/>
      <c r="B32" s="5"/>
      <c r="C32" s="4"/>
      <c r="D32" s="4"/>
      <c r="E32" s="4"/>
      <c r="F32" s="13"/>
      <c r="G32" s="12"/>
    </row>
    <row r="33" spans="1:26" x14ac:dyDescent="0.25">
      <c r="A33" s="5"/>
      <c r="B33" s="5"/>
      <c r="C33" s="4"/>
      <c r="D33" s="4"/>
      <c r="E33" s="4"/>
      <c r="F33" s="13"/>
      <c r="G33" s="12"/>
    </row>
    <row r="34" spans="1:26" x14ac:dyDescent="0.25">
      <c r="A34" s="15"/>
      <c r="B34" s="15"/>
      <c r="C34" s="13"/>
      <c r="D34" s="13"/>
      <c r="E34" s="13"/>
      <c r="F34" s="13"/>
      <c r="G34" s="12"/>
    </row>
    <row r="35" spans="1:26" x14ac:dyDescent="0.25">
      <c r="A35" s="5"/>
      <c r="B35" s="5"/>
      <c r="C35" s="4"/>
      <c r="D35" s="4"/>
      <c r="E35" s="4"/>
      <c r="F35" s="13"/>
      <c r="G35" s="12"/>
    </row>
    <row r="36" spans="1:26" x14ac:dyDescent="0.25">
      <c r="A36" s="5"/>
      <c r="B36" s="5"/>
      <c r="C36" s="4"/>
      <c r="D36" s="4"/>
      <c r="E36" s="4"/>
      <c r="F36" s="13"/>
      <c r="G36" s="12"/>
    </row>
    <row r="37" spans="1:26" x14ac:dyDescent="0.25">
      <c r="A37" s="5"/>
      <c r="B37" s="5"/>
      <c r="C37" s="4"/>
      <c r="D37" s="4"/>
      <c r="E37" s="4"/>
      <c r="F37" s="13"/>
      <c r="G37" s="12"/>
    </row>
    <row r="38" spans="1:26" x14ac:dyDescent="0.25">
      <c r="A38" s="5"/>
      <c r="B38" s="5"/>
      <c r="C38" s="4"/>
      <c r="D38" s="4"/>
      <c r="E38" s="4"/>
      <c r="F38" s="13"/>
      <c r="G38" s="12"/>
    </row>
    <row r="39" spans="1:26" x14ac:dyDescent="0.25">
      <c r="A39" s="5"/>
      <c r="B39" s="5"/>
      <c r="C39" s="4"/>
      <c r="D39" s="4"/>
      <c r="E39" s="4"/>
      <c r="F39" s="13"/>
      <c r="G39" s="12"/>
    </row>
    <row r="40" spans="1:26" x14ac:dyDescent="0.25">
      <c r="A40" s="5"/>
      <c r="B40" s="5"/>
      <c r="C40" s="4"/>
      <c r="D40" s="4"/>
      <c r="E40" s="4"/>
      <c r="F40" s="13"/>
      <c r="G40" s="12"/>
    </row>
    <row r="41" spans="1:26" x14ac:dyDescent="0.25">
      <c r="A41" s="5"/>
      <c r="B41" s="5"/>
      <c r="C41" s="4"/>
      <c r="D41" s="4"/>
      <c r="E41" s="4"/>
      <c r="F41" s="4"/>
      <c r="G41" s="10"/>
    </row>
    <row r="42" spans="1:26" x14ac:dyDescent="0.25">
      <c r="A42" s="6"/>
      <c r="B42" s="6"/>
      <c r="C42" s="2"/>
      <c r="D42" s="2"/>
      <c r="E42" s="2"/>
      <c r="F42" s="2"/>
      <c r="G42" s="10"/>
    </row>
    <row r="43" spans="1:26" x14ac:dyDescent="0.25">
      <c r="A43" s="6"/>
      <c r="B43" s="6"/>
      <c r="C43" s="2"/>
      <c r="D43" s="2"/>
      <c r="E43" s="2"/>
      <c r="F43" s="2"/>
      <c r="G43" s="10"/>
    </row>
    <row r="44" spans="1:26" s="11" customFormat="1" x14ac:dyDescent="0.25">
      <c r="A44" s="5"/>
      <c r="B44" s="5"/>
      <c r="C44" s="4"/>
      <c r="D44" s="4"/>
      <c r="E44" s="4"/>
      <c r="F44" s="4"/>
      <c r="H44"/>
      <c r="I44"/>
      <c r="J44"/>
      <c r="K44"/>
      <c r="L44"/>
      <c r="M44"/>
      <c r="N44"/>
      <c r="P44"/>
      <c r="Q44"/>
      <c r="R44"/>
      <c r="S44"/>
      <c r="T44"/>
      <c r="U44"/>
      <c r="V44"/>
      <c r="W44"/>
      <c r="X44"/>
      <c r="Y44"/>
      <c r="Z44"/>
    </row>
    <row r="45" spans="1:26" s="11" customFormat="1" x14ac:dyDescent="0.25">
      <c r="A45" s="6"/>
      <c r="B45" s="6"/>
      <c r="C45" s="3"/>
      <c r="D45" s="3"/>
      <c r="E45" s="3"/>
      <c r="F45" s="3"/>
      <c r="H45"/>
      <c r="I45"/>
      <c r="J45"/>
      <c r="K45"/>
      <c r="L45"/>
      <c r="M45"/>
      <c r="N45"/>
      <c r="P45"/>
      <c r="Q45"/>
      <c r="R45"/>
      <c r="S45"/>
      <c r="T45"/>
      <c r="U45"/>
      <c r="V45"/>
      <c r="W45"/>
      <c r="X45"/>
      <c r="Y45"/>
      <c r="Z45"/>
    </row>
    <row r="46" spans="1:26" s="11" customFormat="1" x14ac:dyDescent="0.25">
      <c r="A46" s="6"/>
      <c r="B46" s="6"/>
      <c r="C46" s="3"/>
      <c r="D46" s="3"/>
      <c r="E46" s="3"/>
      <c r="F46" s="3"/>
      <c r="H46"/>
      <c r="I46"/>
      <c r="J46"/>
      <c r="K46"/>
      <c r="L46"/>
      <c r="M46"/>
      <c r="N46"/>
      <c r="P46"/>
      <c r="Q46"/>
      <c r="R46"/>
      <c r="S46"/>
      <c r="T46"/>
      <c r="U46"/>
      <c r="V46"/>
      <c r="W46"/>
      <c r="X46"/>
      <c r="Y46"/>
      <c r="Z46"/>
    </row>
    <row r="47" spans="1:26" s="11" customFormat="1" x14ac:dyDescent="0.25">
      <c r="A47" s="6"/>
      <c r="B47" s="6"/>
      <c r="C47" s="3"/>
      <c r="D47" s="3"/>
      <c r="E47" s="3"/>
      <c r="F47" s="3"/>
      <c r="H47"/>
      <c r="I47"/>
      <c r="J47"/>
      <c r="K47"/>
      <c r="L47"/>
      <c r="M47"/>
      <c r="N47"/>
      <c r="P47"/>
      <c r="Q47"/>
      <c r="R47"/>
      <c r="S47"/>
      <c r="T47"/>
      <c r="U47"/>
      <c r="V47"/>
      <c r="W47"/>
      <c r="X47"/>
      <c r="Y47"/>
      <c r="Z47"/>
    </row>
    <row r="48" spans="1:26" s="11" customFormat="1" x14ac:dyDescent="0.25">
      <c r="A48" s="6"/>
      <c r="B48" s="6"/>
      <c r="C48" s="3"/>
      <c r="D48" s="3"/>
      <c r="E48" s="3"/>
      <c r="F48" s="3"/>
      <c r="H48"/>
      <c r="I48"/>
      <c r="J48"/>
      <c r="K48"/>
      <c r="L48"/>
      <c r="M48"/>
      <c r="N48"/>
      <c r="P48"/>
      <c r="Q48"/>
      <c r="R48"/>
      <c r="S48"/>
      <c r="T48"/>
      <c r="U48"/>
      <c r="V48"/>
      <c r="W48"/>
      <c r="X48"/>
      <c r="Y48"/>
      <c r="Z48"/>
    </row>
  </sheetData>
  <mergeCells count="2">
    <mergeCell ref="J2:K2"/>
    <mergeCell ref="C2:H2"/>
  </mergeCells>
  <pageMargins left="0.7" right="0.7" top="0.75" bottom="0.75" header="0.3" footer="0.3"/>
  <pageSetup paperSize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zoomScale="75" zoomScaleNormal="75" workbookViewId="0">
      <selection activeCell="A2" sqref="A2:A21"/>
    </sheetView>
  </sheetViews>
  <sheetFormatPr defaultRowHeight="15" x14ac:dyDescent="0.2"/>
  <cols>
    <col min="1" max="1" width="23.140625" style="25" customWidth="1"/>
    <col min="2" max="3" width="15.42578125" style="24" customWidth="1"/>
    <col min="4" max="5" width="16.7109375" style="24" customWidth="1"/>
    <col min="6" max="6" width="17.7109375" style="24" customWidth="1"/>
    <col min="7" max="10" width="9.140625" style="25"/>
    <col min="11" max="11" width="10.85546875" style="25" customWidth="1"/>
    <col min="12" max="12" width="12" style="25" customWidth="1"/>
    <col min="13" max="16384" width="9.140625" style="25"/>
  </cols>
  <sheetData>
    <row r="1" spans="1:11" s="58" customFormat="1" ht="51.75" customHeight="1" x14ac:dyDescent="0.2">
      <c r="A1" s="57" t="s">
        <v>39</v>
      </c>
      <c r="B1" s="24" t="s">
        <v>46</v>
      </c>
      <c r="C1" s="24" t="s">
        <v>47</v>
      </c>
      <c r="D1" s="57" t="s">
        <v>48</v>
      </c>
      <c r="E1" s="57" t="s">
        <v>49</v>
      </c>
      <c r="F1" s="58" t="s">
        <v>66</v>
      </c>
      <c r="H1" s="57"/>
      <c r="I1" s="57"/>
      <c r="J1" s="57"/>
      <c r="K1" s="57"/>
    </row>
    <row r="2" spans="1:11" s="27" customFormat="1" x14ac:dyDescent="0.2">
      <c r="A2" s="29" t="s">
        <v>27</v>
      </c>
      <c r="B2" s="24">
        <v>43.091343000000002</v>
      </c>
      <c r="C2" s="24">
        <v>-70.727603000000002</v>
      </c>
      <c r="D2" s="54">
        <v>1.2212380387902025E-2</v>
      </c>
      <c r="E2" s="37"/>
      <c r="F2" s="37">
        <v>1</v>
      </c>
      <c r="G2" s="33"/>
      <c r="H2" s="31"/>
      <c r="I2" s="31"/>
      <c r="J2" s="31"/>
      <c r="K2" s="36"/>
    </row>
    <row r="3" spans="1:11" s="27" customFormat="1" x14ac:dyDescent="0.2">
      <c r="A3" s="29" t="s">
        <v>28</v>
      </c>
      <c r="B3" s="24">
        <v>43.270853000000002</v>
      </c>
      <c r="C3" s="24">
        <v>-70.597488999999996</v>
      </c>
      <c r="D3" s="54"/>
      <c r="E3" s="37"/>
      <c r="F3" s="37">
        <v>0</v>
      </c>
      <c r="G3" s="33"/>
      <c r="H3" s="31"/>
      <c r="I3" s="36"/>
      <c r="J3" s="31"/>
      <c r="K3" s="36"/>
    </row>
    <row r="4" spans="1:11" s="27" customFormat="1" x14ac:dyDescent="0.2">
      <c r="A4" s="29" t="s">
        <v>0</v>
      </c>
      <c r="B4" s="24">
        <v>43.494700000000002</v>
      </c>
      <c r="C4" s="24">
        <v>-70.479190000000003</v>
      </c>
      <c r="D4" s="54">
        <v>8.0073527119244009E-2</v>
      </c>
      <c r="E4" s="56">
        <v>0.64102564102564097</v>
      </c>
      <c r="F4" s="37">
        <v>2</v>
      </c>
      <c r="G4" s="33"/>
      <c r="H4" s="31"/>
      <c r="I4" s="31"/>
      <c r="J4" s="31"/>
      <c r="K4" s="36"/>
    </row>
    <row r="5" spans="1:11" s="27" customFormat="1" x14ac:dyDescent="0.2">
      <c r="A5" s="29" t="s">
        <v>1</v>
      </c>
      <c r="B5" s="24">
        <v>43.633741000000001</v>
      </c>
      <c r="C5" s="24">
        <v>-70.249860999999996</v>
      </c>
      <c r="D5" s="54">
        <v>8.5409268381999373E-2</v>
      </c>
      <c r="E5" s="37"/>
      <c r="F5" s="37">
        <v>1</v>
      </c>
      <c r="G5" s="33"/>
      <c r="H5" s="31"/>
      <c r="I5" s="31"/>
      <c r="J5" s="31"/>
      <c r="K5" s="36"/>
    </row>
    <row r="6" spans="1:11" s="27" customFormat="1" x14ac:dyDescent="0.2">
      <c r="A6" s="29" t="s">
        <v>2</v>
      </c>
      <c r="B6" s="24">
        <v>43.68139</v>
      </c>
      <c r="C6" s="24">
        <v>-70.275599999999997</v>
      </c>
      <c r="D6" s="54">
        <v>5.511439197524784E-2</v>
      </c>
      <c r="E6" s="37"/>
      <c r="F6" s="37">
        <v>1</v>
      </c>
      <c r="G6" s="33"/>
      <c r="H6" s="31"/>
      <c r="I6" s="31"/>
      <c r="J6" s="31"/>
      <c r="K6" s="36"/>
    </row>
    <row r="7" spans="1:11" s="27" customFormat="1" x14ac:dyDescent="0.2">
      <c r="A7" s="29" t="s">
        <v>3</v>
      </c>
      <c r="B7" s="24">
        <v>43.799039999999998</v>
      </c>
      <c r="C7" s="24">
        <v>-70.118340000000003</v>
      </c>
      <c r="D7" s="54">
        <v>5.25196788249482E-2</v>
      </c>
      <c r="E7" s="37"/>
      <c r="F7" s="37">
        <v>1</v>
      </c>
      <c r="G7" s="33"/>
      <c r="H7" s="31"/>
      <c r="I7" s="31"/>
      <c r="J7" s="31"/>
      <c r="K7" s="36"/>
    </row>
    <row r="8" spans="1:11" s="27" customFormat="1" x14ac:dyDescent="0.2">
      <c r="A8" s="29" t="s">
        <v>4</v>
      </c>
      <c r="B8" s="24">
        <v>43.842202</v>
      </c>
      <c r="C8" s="24">
        <v>-70.099984000000006</v>
      </c>
      <c r="D8" s="54">
        <v>1.0769872064265286E-2</v>
      </c>
      <c r="E8" s="37"/>
      <c r="F8" s="37">
        <v>1</v>
      </c>
      <c r="G8" s="33"/>
      <c r="H8" s="31"/>
      <c r="I8" s="31"/>
      <c r="J8" s="31"/>
      <c r="K8" s="36"/>
    </row>
    <row r="9" spans="1:11" s="27" customFormat="1" x14ac:dyDescent="0.2">
      <c r="A9" s="29" t="s">
        <v>11</v>
      </c>
      <c r="B9" s="24">
        <v>43.864617000000003</v>
      </c>
      <c r="C9" s="24">
        <v>-70.026340000000005</v>
      </c>
      <c r="D9" s="54"/>
      <c r="E9" s="37"/>
      <c r="F9" s="37">
        <v>0</v>
      </c>
      <c r="G9" s="33"/>
      <c r="H9" s="31"/>
      <c r="I9" s="31"/>
      <c r="J9" s="31"/>
      <c r="K9" s="36"/>
    </row>
    <row r="10" spans="1:11" s="27" customFormat="1" x14ac:dyDescent="0.2">
      <c r="A10" s="29" t="s">
        <v>9</v>
      </c>
      <c r="B10" s="24">
        <v>43.888860999999999</v>
      </c>
      <c r="C10" s="24">
        <v>-69.816083000000006</v>
      </c>
      <c r="D10" s="54">
        <v>5.9013727817286395E-3</v>
      </c>
      <c r="E10" s="37"/>
      <c r="F10" s="37">
        <v>1</v>
      </c>
      <c r="G10" s="33"/>
      <c r="H10" s="31"/>
      <c r="I10" s="31"/>
      <c r="J10" s="31"/>
      <c r="K10" s="36"/>
    </row>
    <row r="11" spans="1:11" s="27" customFormat="1" x14ac:dyDescent="0.2">
      <c r="A11" s="29" t="s">
        <v>26</v>
      </c>
      <c r="B11" s="24">
        <v>43.855212000000002</v>
      </c>
      <c r="C11" s="24">
        <v>-69.635799000000006</v>
      </c>
      <c r="D11" s="54">
        <v>1.5384655217206911E-2</v>
      </c>
      <c r="E11" s="37"/>
      <c r="F11" s="37">
        <v>1</v>
      </c>
      <c r="G11" s="33"/>
      <c r="H11" s="31"/>
      <c r="I11" s="31"/>
      <c r="J11" s="31"/>
      <c r="K11" s="36"/>
    </row>
    <row r="12" spans="1:11" s="27" customFormat="1" x14ac:dyDescent="0.2">
      <c r="A12" s="38" t="s">
        <v>14</v>
      </c>
      <c r="B12" s="24">
        <v>44.203221999999997</v>
      </c>
      <c r="C12" s="24">
        <v>-69.058027999999993</v>
      </c>
      <c r="D12" s="23"/>
      <c r="E12" s="39"/>
      <c r="F12" s="39">
        <v>0</v>
      </c>
      <c r="G12" s="33"/>
      <c r="H12" s="31"/>
      <c r="I12" s="40"/>
      <c r="J12" s="31"/>
      <c r="K12" s="36"/>
    </row>
    <row r="13" spans="1:11" s="27" customFormat="1" x14ac:dyDescent="0.2">
      <c r="A13" s="38" t="s">
        <v>12</v>
      </c>
      <c r="B13" s="24">
        <v>44.425277999999999</v>
      </c>
      <c r="C13" s="24">
        <v>-68.999611000000002</v>
      </c>
      <c r="D13" s="23"/>
      <c r="E13" s="39"/>
      <c r="F13" s="39">
        <v>0</v>
      </c>
      <c r="G13" s="33"/>
      <c r="H13" s="31"/>
      <c r="I13" s="40"/>
      <c r="J13" s="31"/>
      <c r="K13" s="36"/>
    </row>
    <row r="14" spans="1:11" s="27" customFormat="1" x14ac:dyDescent="0.2">
      <c r="A14" s="38" t="s">
        <v>13</v>
      </c>
      <c r="B14" s="24">
        <v>44.105404</v>
      </c>
      <c r="C14" s="24">
        <v>-69.110663000000002</v>
      </c>
      <c r="D14" s="23">
        <v>8.1322851721333696E-3</v>
      </c>
      <c r="E14" s="39"/>
      <c r="F14" s="39">
        <v>1</v>
      </c>
      <c r="G14" s="33"/>
      <c r="H14" s="31"/>
      <c r="I14" s="40"/>
      <c r="J14" s="31"/>
      <c r="K14" s="36"/>
    </row>
    <row r="15" spans="1:11" s="27" customFormat="1" x14ac:dyDescent="0.2">
      <c r="A15" s="29" t="s">
        <v>5</v>
      </c>
      <c r="B15" s="24">
        <v>44.609090000000002</v>
      </c>
      <c r="C15" s="24">
        <v>-67.937809999999999</v>
      </c>
      <c r="D15" s="54">
        <v>4.547402843633943E-2</v>
      </c>
      <c r="E15" s="37"/>
      <c r="F15" s="37">
        <v>1</v>
      </c>
      <c r="G15" s="33"/>
      <c r="H15" s="31"/>
      <c r="I15" s="31"/>
      <c r="J15" s="31"/>
      <c r="K15" s="36"/>
    </row>
    <row r="16" spans="1:11" s="27" customFormat="1" x14ac:dyDescent="0.2">
      <c r="A16" s="29" t="s">
        <v>6</v>
      </c>
      <c r="B16" s="24">
        <v>44.633741000000001</v>
      </c>
      <c r="C16" s="24">
        <v>-68.420388000000003</v>
      </c>
      <c r="D16" s="54">
        <v>2.1069200511860581E-2</v>
      </c>
      <c r="E16" s="37"/>
      <c r="F16" s="37">
        <v>1</v>
      </c>
      <c r="G16" s="33"/>
      <c r="H16" s="31"/>
      <c r="I16" s="31"/>
      <c r="J16" s="31"/>
      <c r="K16" s="36"/>
    </row>
    <row r="17" spans="1:11" s="27" customFormat="1" x14ac:dyDescent="0.2">
      <c r="A17" s="29" t="s">
        <v>7</v>
      </c>
      <c r="B17" s="24">
        <v>44.413379999999997</v>
      </c>
      <c r="C17" s="24">
        <v>-68.586939999999998</v>
      </c>
      <c r="D17" s="54"/>
      <c r="E17" s="37"/>
      <c r="F17" s="37">
        <v>0</v>
      </c>
      <c r="G17" s="33"/>
      <c r="H17" s="31"/>
      <c r="I17" s="31"/>
      <c r="J17" s="31"/>
      <c r="K17" s="36"/>
    </row>
    <row r="18" spans="1:11" s="27" customFormat="1" x14ac:dyDescent="0.2">
      <c r="A18" s="38" t="s">
        <v>16</v>
      </c>
      <c r="B18" s="24">
        <v>44.665999999999997</v>
      </c>
      <c r="C18" s="24">
        <v>-67.612170000000006</v>
      </c>
      <c r="D18" s="23"/>
      <c r="E18" s="39"/>
      <c r="F18" s="39">
        <v>0</v>
      </c>
      <c r="G18" s="33"/>
      <c r="H18" s="31"/>
      <c r="I18" s="40"/>
      <c r="J18" s="31"/>
      <c r="K18" s="36"/>
    </row>
    <row r="19" spans="1:11" s="27" customFormat="1" x14ac:dyDescent="0.2">
      <c r="A19" s="38" t="s">
        <v>25</v>
      </c>
      <c r="B19" s="24">
        <v>44.713439999999999</v>
      </c>
      <c r="C19" s="24">
        <v>-67.458889999999997</v>
      </c>
      <c r="D19" s="23"/>
      <c r="E19" s="39"/>
      <c r="F19" s="39">
        <v>0</v>
      </c>
      <c r="G19" s="33"/>
      <c r="H19" s="31"/>
      <c r="I19" s="40"/>
      <c r="J19" s="31"/>
      <c r="K19" s="36"/>
    </row>
    <row r="20" spans="1:11" s="27" customFormat="1" x14ac:dyDescent="0.2">
      <c r="A20" s="38" t="s">
        <v>15</v>
      </c>
      <c r="B20" s="24">
        <v>44.65361</v>
      </c>
      <c r="C20" s="24">
        <v>-67.72739</v>
      </c>
      <c r="D20" s="23"/>
      <c r="E20" s="39"/>
      <c r="F20" s="39">
        <v>0</v>
      </c>
      <c r="G20" s="33"/>
      <c r="H20" s="31"/>
      <c r="I20" s="40"/>
      <c r="J20" s="31"/>
      <c r="K20" s="36"/>
    </row>
    <row r="21" spans="1:11" s="27" customFormat="1" x14ac:dyDescent="0.2">
      <c r="A21" s="38" t="s">
        <v>24</v>
      </c>
      <c r="B21" s="24">
        <v>44.789790000000004</v>
      </c>
      <c r="C21" s="24">
        <v>-67.175600000000003</v>
      </c>
      <c r="D21" s="23"/>
      <c r="E21" s="39"/>
      <c r="F21" s="39">
        <v>0</v>
      </c>
      <c r="G21" s="33"/>
      <c r="H21" s="31"/>
      <c r="I21" s="40"/>
      <c r="J21" s="31"/>
      <c r="K21" s="36"/>
    </row>
    <row r="22" spans="1:11" s="27" customFormat="1" x14ac:dyDescent="0.2">
      <c r="B22" s="34"/>
      <c r="C22" s="34"/>
      <c r="D22" s="34"/>
      <c r="E22" s="34"/>
      <c r="F22" s="34"/>
      <c r="I22" s="34"/>
      <c r="J22" s="34"/>
    </row>
    <row r="23" spans="1:11" x14ac:dyDescent="0.2">
      <c r="A23" s="38"/>
      <c r="B23" s="23"/>
      <c r="C23" s="23"/>
    </row>
    <row r="30" spans="1:11" x14ac:dyDescent="0.2">
      <c r="A30" s="55"/>
    </row>
    <row r="31" spans="1:11" x14ac:dyDescent="0.2">
      <c r="A31" s="49"/>
    </row>
    <row r="32" spans="1:11" x14ac:dyDescent="0.2">
      <c r="A32" s="46"/>
    </row>
    <row r="33" spans="1:3" x14ac:dyDescent="0.2">
      <c r="A33" s="46"/>
    </row>
    <row r="34" spans="1:3" x14ac:dyDescent="0.2">
      <c r="A34" s="46"/>
    </row>
    <row r="35" spans="1:3" x14ac:dyDescent="0.2">
      <c r="A35" s="46"/>
    </row>
    <row r="36" spans="1:3" x14ac:dyDescent="0.2">
      <c r="A36" s="46"/>
    </row>
    <row r="37" spans="1:3" x14ac:dyDescent="0.2">
      <c r="A37" s="46"/>
    </row>
    <row r="38" spans="1:3" x14ac:dyDescent="0.2">
      <c r="A38" s="46"/>
    </row>
    <row r="39" spans="1:3" x14ac:dyDescent="0.2">
      <c r="A39" s="46"/>
    </row>
    <row r="40" spans="1:3" x14ac:dyDescent="0.2">
      <c r="A40" s="46"/>
    </row>
    <row r="41" spans="1:3" x14ac:dyDescent="0.2">
      <c r="A41" s="46"/>
    </row>
    <row r="42" spans="1:3" x14ac:dyDescent="0.2">
      <c r="A42" s="46"/>
    </row>
    <row r="43" spans="1:3" x14ac:dyDescent="0.2">
      <c r="A43" s="47"/>
    </row>
    <row r="44" spans="1:3" x14ac:dyDescent="0.2">
      <c r="A44" s="47"/>
    </row>
    <row r="45" spans="1:3" x14ac:dyDescent="0.2">
      <c r="A45" s="47"/>
    </row>
    <row r="46" spans="1:3" x14ac:dyDescent="0.2">
      <c r="A46" s="46"/>
      <c r="B46" s="48"/>
      <c r="C46" s="48"/>
    </row>
    <row r="47" spans="1:3" x14ac:dyDescent="0.2">
      <c r="A47" s="46"/>
      <c r="B47" s="48"/>
      <c r="C47" s="48"/>
    </row>
    <row r="48" spans="1:3" x14ac:dyDescent="0.2">
      <c r="A48" s="46"/>
      <c r="B48" s="48"/>
      <c r="C48" s="48"/>
    </row>
    <row r="49" spans="1:3" x14ac:dyDescent="0.2">
      <c r="A49" s="47"/>
      <c r="B49" s="49"/>
      <c r="C49" s="49"/>
    </row>
    <row r="50" spans="1:3" x14ac:dyDescent="0.2">
      <c r="A50" s="47"/>
      <c r="B50" s="49"/>
      <c r="C50" s="49"/>
    </row>
    <row r="51" spans="1:3" x14ac:dyDescent="0.2">
      <c r="A51" s="47"/>
      <c r="B51" s="49"/>
      <c r="C51" s="49"/>
    </row>
    <row r="52" spans="1:3" x14ac:dyDescent="0.2">
      <c r="A52" s="47"/>
      <c r="B52" s="49"/>
      <c r="C52" s="49"/>
    </row>
    <row r="53" spans="1:3" x14ac:dyDescent="0.2">
      <c r="A53" s="47"/>
      <c r="B53" s="49"/>
      <c r="C53" s="49"/>
    </row>
    <row r="54" spans="1:3" x14ac:dyDescent="0.2">
      <c r="A54" s="47"/>
      <c r="B54" s="49"/>
      <c r="C54" s="49"/>
    </row>
    <row r="55" spans="1:3" x14ac:dyDescent="0.2">
      <c r="A55" s="47"/>
      <c r="B55" s="49"/>
      <c r="C55" s="49"/>
    </row>
    <row r="56" spans="1:3" x14ac:dyDescent="0.2">
      <c r="A56" s="47"/>
      <c r="B56" s="49"/>
      <c r="C56" s="49"/>
    </row>
    <row r="57" spans="1:3" ht="103.5" customHeight="1" x14ac:dyDescent="0.2">
      <c r="A57" s="55"/>
      <c r="B57" s="55"/>
      <c r="C57" s="55"/>
    </row>
    <row r="58" spans="1:3" ht="19.5" customHeight="1" x14ac:dyDescent="0.2">
      <c r="A58" s="46"/>
      <c r="B58" s="48"/>
      <c r="C58" s="48"/>
    </row>
    <row r="59" spans="1:3" x14ac:dyDescent="0.2">
      <c r="A59" s="46"/>
      <c r="B59" s="48"/>
      <c r="C59" s="48"/>
    </row>
    <row r="60" spans="1:3" x14ac:dyDescent="0.2">
      <c r="A60" s="46"/>
      <c r="B60" s="48"/>
      <c r="C60" s="48"/>
    </row>
    <row r="61" spans="1:3" x14ac:dyDescent="0.2">
      <c r="A61" s="47"/>
      <c r="B61" s="49"/>
      <c r="C61" s="49"/>
    </row>
    <row r="62" spans="1:3" x14ac:dyDescent="0.2">
      <c r="A62" s="46"/>
      <c r="B62" s="48"/>
      <c r="C62" s="48"/>
    </row>
    <row r="63" spans="1:3" x14ac:dyDescent="0.2">
      <c r="A63" s="46"/>
      <c r="B63" s="48"/>
      <c r="C63" s="48"/>
    </row>
    <row r="64" spans="1:3" x14ac:dyDescent="0.2">
      <c r="A64" s="29"/>
      <c r="B64" s="54"/>
      <c r="C64" s="54"/>
    </row>
    <row r="65" spans="1:11" x14ac:dyDescent="0.2">
      <c r="A65" s="46"/>
      <c r="B65" s="48"/>
      <c r="C65" s="48"/>
    </row>
    <row r="66" spans="1:11" x14ac:dyDescent="0.2">
      <c r="A66" s="46"/>
      <c r="B66" s="48"/>
      <c r="C66" s="48"/>
    </row>
    <row r="67" spans="1:11" x14ac:dyDescent="0.2">
      <c r="A67" s="46"/>
      <c r="B67" s="48"/>
      <c r="C67" s="48"/>
    </row>
    <row r="68" spans="1:11" x14ac:dyDescent="0.2">
      <c r="A68" s="46"/>
      <c r="B68" s="48"/>
      <c r="C68" s="48"/>
    </row>
    <row r="69" spans="1:11" x14ac:dyDescent="0.2">
      <c r="A69" s="46"/>
      <c r="B69" s="48"/>
      <c r="C69" s="48"/>
    </row>
    <row r="70" spans="1:11" x14ac:dyDescent="0.2">
      <c r="A70" s="46"/>
      <c r="B70" s="48"/>
      <c r="C70" s="48"/>
    </row>
    <row r="71" spans="1:11" x14ac:dyDescent="0.2">
      <c r="A71" s="46"/>
      <c r="B71" s="48"/>
      <c r="C71" s="48"/>
    </row>
    <row r="72" spans="1:11" x14ac:dyDescent="0.2">
      <c r="A72" s="47"/>
      <c r="B72" s="49"/>
      <c r="C72" s="49"/>
    </row>
    <row r="73" spans="1:11" x14ac:dyDescent="0.2">
      <c r="A73" s="47"/>
      <c r="B73" s="49"/>
      <c r="C73" s="49"/>
    </row>
    <row r="74" spans="1:11" s="34" customFormat="1" x14ac:dyDescent="0.2">
      <c r="A74" s="46"/>
      <c r="B74" s="48"/>
      <c r="C74" s="48"/>
      <c r="D74" s="24"/>
      <c r="E74" s="24"/>
      <c r="F74" s="24"/>
      <c r="G74" s="25"/>
      <c r="H74" s="25"/>
      <c r="I74" s="25"/>
      <c r="J74" s="25"/>
      <c r="K74" s="25"/>
    </row>
    <row r="75" spans="1:11" s="34" customFormat="1" x14ac:dyDescent="0.2">
      <c r="A75" s="47"/>
      <c r="B75" s="49"/>
      <c r="C75" s="49"/>
      <c r="D75" s="24"/>
      <c r="E75" s="24"/>
      <c r="F75" s="24"/>
      <c r="G75" s="25"/>
      <c r="H75" s="25"/>
      <c r="I75" s="25"/>
      <c r="J75" s="25"/>
      <c r="K75" s="25"/>
    </row>
    <row r="76" spans="1:11" s="34" customFormat="1" x14ac:dyDescent="0.2">
      <c r="A76" s="47"/>
      <c r="B76" s="49"/>
      <c r="C76" s="49"/>
      <c r="D76" s="24"/>
      <c r="E76" s="24"/>
      <c r="F76" s="24"/>
      <c r="G76" s="25"/>
      <c r="H76" s="25"/>
      <c r="I76" s="25"/>
      <c r="J76" s="25"/>
      <c r="K76" s="25"/>
    </row>
    <row r="77" spans="1:11" s="34" customFormat="1" x14ac:dyDescent="0.2">
      <c r="A77" s="47"/>
      <c r="B77" s="49"/>
      <c r="C77" s="49"/>
      <c r="D77" s="24"/>
      <c r="E77" s="24"/>
      <c r="F77" s="24"/>
      <c r="G77" s="25"/>
      <c r="H77" s="25"/>
      <c r="I77" s="25"/>
      <c r="J77" s="25"/>
      <c r="K77" s="25"/>
    </row>
    <row r="78" spans="1:11" s="34" customFormat="1" x14ac:dyDescent="0.2">
      <c r="A78" s="47"/>
      <c r="B78" s="49"/>
      <c r="C78" s="49"/>
      <c r="D78" s="24"/>
      <c r="E78" s="24"/>
      <c r="F78" s="24"/>
      <c r="G78" s="25"/>
      <c r="H78" s="25"/>
      <c r="I78" s="25"/>
      <c r="J78" s="25"/>
      <c r="K78" s="25"/>
    </row>
  </sheetData>
  <pageMargins left="0.7" right="0.7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Sediment calc</vt:lpstr>
      <vt:lpstr>Table 1</vt:lpstr>
      <vt:lpstr>Table 2</vt:lpstr>
      <vt:lpstr>Coordin</vt:lpstr>
    </vt:vector>
  </TitlesOfParts>
  <Company>State of Maine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Tomlinson, Mary E</dc:creator>
  <cp:lastModifiedBy>Bryer, Pamela J</cp:lastModifiedBy>
  <cp:lastPrinted>2015-02-04T17:22:14Z</cp:lastPrinted>
  <dcterms:created xsi:type="dcterms:W3CDTF">2014-12-18T21:05:31Z</dcterms:created>
  <dcterms:modified xsi:type="dcterms:W3CDTF">2018-08-27T10:50:48Z</dcterms:modified>
</cp:coreProperties>
</file>