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  <sheet name="历史数据" sheetId="5" r:id="rId5"/>
  </sheets>
  <calcPr calcId="144525"/>
</workbook>
</file>

<file path=xl/sharedStrings.xml><?xml version="1.0" encoding="utf-8"?>
<sst xmlns="http://schemas.openxmlformats.org/spreadsheetml/2006/main" count="126" uniqueCount="40">
  <si>
    <t>异常数量</t>
  </si>
  <si>
    <t>3月18日</t>
  </si>
  <si>
    <t>3月19日</t>
  </si>
  <si>
    <t>3月20日</t>
  </si>
  <si>
    <t>3月21日</t>
  </si>
  <si>
    <t>3月22日</t>
  </si>
  <si>
    <t>3月23日</t>
  </si>
  <si>
    <t>3月24日</t>
  </si>
  <si>
    <t>来货异常</t>
  </si>
  <si>
    <t>多货异常</t>
  </si>
  <si>
    <t>少数少款</t>
  </si>
  <si>
    <t>入库量</t>
  </si>
  <si>
    <t>异常率</t>
  </si>
  <si>
    <t>已处理</t>
  </si>
  <si>
    <t>未处理</t>
  </si>
  <si>
    <t>处理中</t>
  </si>
  <si>
    <t>完结率</t>
  </si>
  <si>
    <t>滞留率</t>
  </si>
  <si>
    <t>来货异常类型占比</t>
  </si>
  <si>
    <t>包装不良</t>
  </si>
  <si>
    <t>产品不良</t>
  </si>
  <si>
    <t>来货不符</t>
  </si>
  <si>
    <t>配件不良</t>
  </si>
  <si>
    <t>资料不良</t>
  </si>
  <si>
    <t>未知类型</t>
  </si>
  <si>
    <t>未知类型占比</t>
  </si>
  <si>
    <t>处理时效</t>
  </si>
  <si>
    <t>正常入库</t>
  </si>
  <si>
    <t>退货</t>
  </si>
  <si>
    <t>退款</t>
  </si>
  <si>
    <t>不作处理</t>
  </si>
  <si>
    <t>总时效</t>
  </si>
  <si>
    <t>下单完成率</t>
  </si>
  <si>
    <t>国内采购下单量</t>
  </si>
  <si>
    <t>国内计划推单量</t>
  </si>
  <si>
    <t>采购在途量</t>
  </si>
  <si>
    <t>采购到货量</t>
  </si>
  <si>
    <t>采购作废量</t>
  </si>
  <si>
    <t>下单达成率</t>
  </si>
  <si>
    <t>3月17日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</si>
</sst>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58" fontId="1" fillId="2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E30" sqref="E30"/>
    </sheetView>
  </sheetViews>
  <sheetFormatPr defaultColWidth="9" defaultRowHeight="13.5" outlineLevelCol="7"/>
  <cols>
    <col min="1" max="1" width="13" customWidth="1"/>
  </cols>
  <sheetData>
    <row r="1" ht="16.5" spans="1:8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6.5" spans="1:8">
      <c r="A2" s="3" t="s">
        <v>8</v>
      </c>
      <c r="B2" s="3">
        <v>521</v>
      </c>
      <c r="C2" s="3">
        <v>503</v>
      </c>
      <c r="D2" s="3">
        <v>176</v>
      </c>
      <c r="E2" s="3">
        <v>362</v>
      </c>
      <c r="F2" s="3">
        <v>445</v>
      </c>
      <c r="G2" s="3">
        <v>619</v>
      </c>
      <c r="H2" s="3">
        <v>418</v>
      </c>
    </row>
    <row r="3" ht="16.5" spans="1:8">
      <c r="A3" s="3" t="s">
        <v>9</v>
      </c>
      <c r="B3" s="3">
        <v>70</v>
      </c>
      <c r="C3" s="3">
        <v>179</v>
      </c>
      <c r="D3" s="3">
        <v>31</v>
      </c>
      <c r="E3" s="3">
        <v>64</v>
      </c>
      <c r="F3" s="3">
        <v>81</v>
      </c>
      <c r="G3" s="3">
        <v>88</v>
      </c>
      <c r="H3" s="3">
        <v>444</v>
      </c>
    </row>
    <row r="4" ht="16.5" spans="1:8">
      <c r="A4" s="3" t="s">
        <v>10</v>
      </c>
      <c r="B4" s="3">
        <v>445</v>
      </c>
      <c r="C4" s="3">
        <v>378</v>
      </c>
      <c r="D4" s="3">
        <v>131</v>
      </c>
      <c r="E4" s="3">
        <v>315</v>
      </c>
      <c r="F4" s="3">
        <v>420</v>
      </c>
      <c r="G4" s="3">
        <v>360</v>
      </c>
      <c r="H4" s="3">
        <v>346</v>
      </c>
    </row>
    <row r="5" ht="16.5" spans="1:8">
      <c r="A5" s="3" t="s">
        <v>11</v>
      </c>
      <c r="B5" s="3">
        <v>16606</v>
      </c>
      <c r="C5" s="3">
        <v>15982</v>
      </c>
      <c r="D5" s="3">
        <v>5521</v>
      </c>
      <c r="E5" s="3">
        <v>11277</v>
      </c>
      <c r="F5" s="3">
        <v>12705</v>
      </c>
      <c r="G5" s="3">
        <v>13879</v>
      </c>
      <c r="H5" s="3">
        <v>12506</v>
      </c>
    </row>
    <row r="6" ht="16.5" spans="1:8">
      <c r="A6" s="3" t="s">
        <v>12</v>
      </c>
      <c r="B6" s="4">
        <v>0.0602430656509856</v>
      </c>
      <c r="C6" s="4">
        <v>0.0636101776284205</v>
      </c>
      <c r="D6" s="4">
        <v>0.0590083798882682</v>
      </c>
      <c r="E6" s="4">
        <v>0.0633170981799539</v>
      </c>
      <c r="F6" s="4">
        <v>0.071498752928728</v>
      </c>
      <c r="G6" s="4">
        <v>0.0731523378582202</v>
      </c>
      <c r="H6" s="4">
        <v>0.0903650508677439</v>
      </c>
    </row>
    <row r="7" ht="16.5" spans="1:8">
      <c r="A7" s="3" t="s">
        <v>13</v>
      </c>
      <c r="B7" s="5">
        <v>398</v>
      </c>
      <c r="C7" s="5">
        <v>345</v>
      </c>
      <c r="D7" s="5">
        <v>109</v>
      </c>
      <c r="E7" s="5">
        <v>210</v>
      </c>
      <c r="F7" s="5">
        <v>243</v>
      </c>
      <c r="G7" s="5">
        <v>223</v>
      </c>
      <c r="H7" s="5">
        <v>131</v>
      </c>
    </row>
    <row r="8" ht="16.5" spans="1:8">
      <c r="A8" s="3" t="s">
        <v>14</v>
      </c>
      <c r="B8" s="5">
        <v>61</v>
      </c>
      <c r="C8" s="5">
        <v>81</v>
      </c>
      <c r="D8" s="5">
        <v>40</v>
      </c>
      <c r="E8" s="5">
        <v>113</v>
      </c>
      <c r="F8" s="5">
        <v>1030</v>
      </c>
      <c r="G8" s="5">
        <v>863</v>
      </c>
      <c r="H8" s="5">
        <v>821</v>
      </c>
    </row>
    <row r="9" ht="16.5" spans="1:8">
      <c r="A9" s="3" t="s">
        <v>15</v>
      </c>
      <c r="B9" s="5">
        <v>62</v>
      </c>
      <c r="C9" s="5">
        <v>77</v>
      </c>
      <c r="D9" s="5">
        <v>27</v>
      </c>
      <c r="E9" s="5">
        <v>39</v>
      </c>
      <c r="F9" s="5">
        <v>558</v>
      </c>
      <c r="G9" s="5">
        <v>581</v>
      </c>
      <c r="H9" s="5">
        <v>558</v>
      </c>
    </row>
    <row r="10" ht="16.5" spans="1:8">
      <c r="A10" s="3" t="s">
        <v>16</v>
      </c>
      <c r="B10" s="4">
        <v>0.763915547024952</v>
      </c>
      <c r="C10" s="4">
        <v>0.685884691848907</v>
      </c>
      <c r="D10" s="4">
        <v>0.619318181818182</v>
      </c>
      <c r="E10" s="4">
        <v>0.580110497237569</v>
      </c>
      <c r="F10" s="4">
        <v>0.132714363735664</v>
      </c>
      <c r="G10" s="4">
        <v>0.13377324535093</v>
      </c>
      <c r="H10" s="4">
        <v>0.0867549668874172</v>
      </c>
    </row>
    <row r="11" ht="16.5" spans="1:8">
      <c r="A11" s="6" t="s">
        <v>17</v>
      </c>
      <c r="B11" s="7">
        <v>0.236084452975048</v>
      </c>
      <c r="C11" s="7">
        <v>0.314115308151093</v>
      </c>
      <c r="D11" s="7">
        <v>0.380681818181818</v>
      </c>
      <c r="E11" s="7">
        <v>0.419889502762431</v>
      </c>
      <c r="F11" s="7">
        <v>0.867285636264336</v>
      </c>
      <c r="G11" s="7">
        <v>0.86622675464907</v>
      </c>
      <c r="H11" s="7">
        <v>0.913245033112583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:H8"/>
    </sheetView>
  </sheetViews>
  <sheetFormatPr defaultColWidth="9" defaultRowHeight="13.5" outlineLevelRow="7" outlineLevelCol="7"/>
  <cols>
    <col min="1" max="1" width="17.375" customWidth="1"/>
    <col min="2" max="8" width="11.625"/>
  </cols>
  <sheetData>
    <row r="1" ht="16.5" spans="1:8">
      <c r="A1" s="1" t="s">
        <v>18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6.5" spans="1:8">
      <c r="A2" s="3" t="s">
        <v>19</v>
      </c>
      <c r="B2" s="3">
        <v>50</v>
      </c>
      <c r="C2" s="3">
        <v>31</v>
      </c>
      <c r="D2" s="3">
        <v>8</v>
      </c>
      <c r="E2" s="3">
        <v>23</v>
      </c>
      <c r="F2" s="3">
        <v>33</v>
      </c>
      <c r="G2" s="3">
        <v>48</v>
      </c>
      <c r="H2" s="3">
        <v>37</v>
      </c>
    </row>
    <row r="3" ht="16.5" spans="1:8">
      <c r="A3" s="3" t="s">
        <v>20</v>
      </c>
      <c r="B3" s="3">
        <v>79</v>
      </c>
      <c r="C3" s="3">
        <v>64</v>
      </c>
      <c r="D3" s="3">
        <v>32</v>
      </c>
      <c r="E3" s="3">
        <v>55</v>
      </c>
      <c r="F3" s="3">
        <v>70</v>
      </c>
      <c r="G3" s="3">
        <v>112</v>
      </c>
      <c r="H3" s="3">
        <v>60</v>
      </c>
    </row>
    <row r="4" ht="16.5" spans="1:8">
      <c r="A4" s="3" t="s">
        <v>21</v>
      </c>
      <c r="B4" s="3">
        <v>76</v>
      </c>
      <c r="C4" s="3">
        <v>108</v>
      </c>
      <c r="D4" s="3">
        <v>38</v>
      </c>
      <c r="E4" s="3">
        <v>71</v>
      </c>
      <c r="F4" s="3">
        <v>82</v>
      </c>
      <c r="G4" s="3">
        <v>99</v>
      </c>
      <c r="H4" s="3">
        <v>70</v>
      </c>
    </row>
    <row r="5" ht="16.5" spans="1:8">
      <c r="A5" s="3" t="s">
        <v>22</v>
      </c>
      <c r="B5" s="3">
        <v>101</v>
      </c>
      <c r="C5" s="3">
        <v>77</v>
      </c>
      <c r="D5" s="3">
        <v>26</v>
      </c>
      <c r="E5" s="3">
        <v>72</v>
      </c>
      <c r="F5" s="3">
        <v>82</v>
      </c>
      <c r="G5" s="3">
        <v>92</v>
      </c>
      <c r="H5" s="3">
        <v>74</v>
      </c>
    </row>
    <row r="6" ht="16.5" spans="1:8">
      <c r="A6" s="3" t="s">
        <v>23</v>
      </c>
      <c r="B6" s="3">
        <v>115</v>
      </c>
      <c r="C6" s="3">
        <v>98</v>
      </c>
      <c r="D6" s="3">
        <v>31</v>
      </c>
      <c r="E6" s="3">
        <v>77</v>
      </c>
      <c r="F6" s="3">
        <v>98</v>
      </c>
      <c r="G6" s="3">
        <v>139</v>
      </c>
      <c r="H6" s="3">
        <v>99</v>
      </c>
    </row>
    <row r="7" ht="16.5" spans="1:8">
      <c r="A7" s="6" t="s">
        <v>24</v>
      </c>
      <c r="B7" s="6">
        <v>99</v>
      </c>
      <c r="C7" s="6">
        <v>121</v>
      </c>
      <c r="D7" s="6">
        <v>41</v>
      </c>
      <c r="E7" s="6">
        <v>60</v>
      </c>
      <c r="F7" s="6">
        <v>77</v>
      </c>
      <c r="G7" s="6">
        <v>117</v>
      </c>
      <c r="H7" s="6">
        <v>78</v>
      </c>
    </row>
    <row r="8" ht="16.5" spans="1:8">
      <c r="A8" s="6" t="s">
        <v>25</v>
      </c>
      <c r="B8" s="7">
        <f t="shared" ref="B8:H8" si="0">B7/SUM(B2:B7)</f>
        <v>0.190384615384615</v>
      </c>
      <c r="C8" s="7">
        <f t="shared" si="0"/>
        <v>0.24248496993988</v>
      </c>
      <c r="D8" s="7">
        <f t="shared" si="0"/>
        <v>0.232954545454545</v>
      </c>
      <c r="E8" s="7">
        <f t="shared" si="0"/>
        <v>0.167597765363128</v>
      </c>
      <c r="F8" s="7">
        <f t="shared" si="0"/>
        <v>0.17420814479638</v>
      </c>
      <c r="G8" s="7">
        <f t="shared" si="0"/>
        <v>0.192751235584843</v>
      </c>
      <c r="H8" s="7">
        <f t="shared" si="0"/>
        <v>0.186602870813397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" sqref="B1:H6"/>
    </sheetView>
  </sheetViews>
  <sheetFormatPr defaultColWidth="9" defaultRowHeight="13.5" outlineLevelRow="5" outlineLevelCol="7"/>
  <cols>
    <col min="2" max="8" width="14.125"/>
    <col min="11" max="17" width="14.125"/>
  </cols>
  <sheetData>
    <row r="1" ht="16.5" spans="1:8">
      <c r="A1" s="1" t="s">
        <v>26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6.5" spans="1:8">
      <c r="A2" s="3" t="s">
        <v>27</v>
      </c>
      <c r="B2" s="5">
        <v>61.6973995457685</v>
      </c>
      <c r="C2" s="5">
        <v>76.8028528911539</v>
      </c>
      <c r="D2" s="5">
        <v>70.1783986928167</v>
      </c>
      <c r="E2" s="5">
        <v>81.4456534091071</v>
      </c>
      <c r="F2" s="5">
        <v>86.1920630575825</v>
      </c>
      <c r="G2" s="5">
        <v>68.2347481343272</v>
      </c>
      <c r="H2" s="5">
        <v>80.0742016460902</v>
      </c>
    </row>
    <row r="3" ht="16.5" spans="1:8">
      <c r="A3" s="3" t="s">
        <v>28</v>
      </c>
      <c r="B3" s="5">
        <v>47.6882489711842</v>
      </c>
      <c r="C3" s="5">
        <v>44.0467452574436</v>
      </c>
      <c r="D3" s="5">
        <v>47.722902777775</v>
      </c>
      <c r="E3" s="5">
        <v>63.7305429293047</v>
      </c>
      <c r="F3" s="5">
        <v>66.9601290788961</v>
      </c>
      <c r="G3" s="5">
        <v>64.4934457450818</v>
      </c>
      <c r="H3" s="5">
        <v>69.472646198829</v>
      </c>
    </row>
    <row r="4" ht="16.5" spans="1:8">
      <c r="A4" s="3" t="s">
        <v>29</v>
      </c>
      <c r="B4" s="5">
        <v>49.1801388889435</v>
      </c>
      <c r="C4" s="5">
        <v>57.5095833333616</v>
      </c>
      <c r="D4" s="5">
        <v>0</v>
      </c>
      <c r="E4" s="5">
        <v>0</v>
      </c>
      <c r="F4" s="5">
        <v>138.263518518594</v>
      </c>
      <c r="G4" s="5">
        <v>93.7411111111289</v>
      </c>
      <c r="H4" s="5">
        <v>123.954444444564</v>
      </c>
    </row>
    <row r="5" ht="16.5" spans="1:8">
      <c r="A5" s="3" t="s">
        <v>30</v>
      </c>
      <c r="B5" s="5">
        <v>36.294366666649</v>
      </c>
      <c r="C5" s="5">
        <v>8.24583333331975</v>
      </c>
      <c r="D5" s="5">
        <v>3.57688888893463</v>
      </c>
      <c r="E5" s="5">
        <v>30.362722222216</v>
      </c>
      <c r="F5" s="5">
        <v>33.1100308641714</v>
      </c>
      <c r="G5" s="5">
        <v>73.7464052287534</v>
      </c>
      <c r="H5" s="5">
        <v>66.6770138888881</v>
      </c>
    </row>
    <row r="6" ht="16.5" spans="1:8">
      <c r="A6" s="3" t="s">
        <v>31</v>
      </c>
      <c r="B6" s="5">
        <v>52.7222086620575</v>
      </c>
      <c r="C6" s="5">
        <v>52.7082032854149</v>
      </c>
      <c r="D6" s="5">
        <v>55.1785345441704</v>
      </c>
      <c r="E6" s="5">
        <v>65.2972206258052</v>
      </c>
      <c r="F6" s="5">
        <v>75.5713403411004</v>
      </c>
      <c r="G6" s="5">
        <v>62.0002062588911</v>
      </c>
      <c r="H6" s="5">
        <v>69.466186904761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:H8"/>
    </sheetView>
  </sheetViews>
  <sheetFormatPr defaultColWidth="9" defaultRowHeight="13.5" outlineLevelRow="7" outlineLevelCol="7"/>
  <cols>
    <col min="1" max="1" width="13.375" customWidth="1"/>
    <col min="2" max="8" width="14.125"/>
  </cols>
  <sheetData>
    <row r="1" ht="16.5" spans="1:8">
      <c r="A1" s="1" t="s">
        <v>32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6.5" spans="1:8">
      <c r="A2" s="3" t="s">
        <v>33</v>
      </c>
      <c r="B2" s="5">
        <v>8232</v>
      </c>
      <c r="C2" s="5">
        <v>1</v>
      </c>
      <c r="D2" s="5">
        <v>0</v>
      </c>
      <c r="E2" s="5">
        <v>0</v>
      </c>
      <c r="F2" s="5">
        <v>20540</v>
      </c>
      <c r="G2" s="5">
        <v>31</v>
      </c>
      <c r="H2" s="5">
        <v>23374</v>
      </c>
    </row>
    <row r="3" ht="16.5" spans="1:8">
      <c r="A3" s="3" t="s">
        <v>34</v>
      </c>
      <c r="B3" s="5">
        <f>8327+8838</f>
        <v>17165</v>
      </c>
      <c r="C3" s="5">
        <f>1+12</f>
        <v>13</v>
      </c>
      <c r="D3" s="5">
        <v>0</v>
      </c>
      <c r="E3" s="5">
        <v>0</v>
      </c>
      <c r="F3" s="5">
        <f>21650+23463</f>
        <v>45113</v>
      </c>
      <c r="G3" s="5">
        <f>32+33</f>
        <v>65</v>
      </c>
      <c r="H3" s="5">
        <f>27061+29257</f>
        <v>56318</v>
      </c>
    </row>
    <row r="4" ht="16.5" spans="1:8">
      <c r="A4" s="3" t="s">
        <v>35</v>
      </c>
      <c r="B4" s="5">
        <v>5003</v>
      </c>
      <c r="C4" s="5">
        <v>329</v>
      </c>
      <c r="D4" s="5">
        <v>0</v>
      </c>
      <c r="E4" s="5">
        <v>0</v>
      </c>
      <c r="F4" s="5">
        <v>20527</v>
      </c>
      <c r="G4" s="5">
        <v>1149</v>
      </c>
      <c r="H4" s="5">
        <v>28470</v>
      </c>
    </row>
    <row r="5" ht="16.5" spans="1:8">
      <c r="A5" s="3" t="s">
        <v>36</v>
      </c>
      <c r="B5" s="5">
        <v>4566</v>
      </c>
      <c r="C5" s="5">
        <v>143</v>
      </c>
      <c r="D5" s="5">
        <v>0</v>
      </c>
      <c r="E5" s="5">
        <v>0</v>
      </c>
      <c r="F5" s="5">
        <v>1527</v>
      </c>
      <c r="G5" s="5">
        <v>12</v>
      </c>
      <c r="H5" s="5">
        <v>8</v>
      </c>
    </row>
    <row r="6" ht="16.5" spans="1:8">
      <c r="A6" s="3" t="s">
        <v>11</v>
      </c>
      <c r="B6" s="3">
        <v>16606</v>
      </c>
      <c r="C6" s="3">
        <v>15982</v>
      </c>
      <c r="D6" s="3">
        <v>5521</v>
      </c>
      <c r="E6" s="3">
        <v>11277</v>
      </c>
      <c r="F6" s="3">
        <v>12705</v>
      </c>
      <c r="G6" s="3">
        <v>13879</v>
      </c>
      <c r="H6" s="3">
        <v>12506</v>
      </c>
    </row>
    <row r="7" ht="16.5" spans="1:8">
      <c r="A7" s="3" t="s">
        <v>37</v>
      </c>
      <c r="B7" s="5">
        <v>87</v>
      </c>
      <c r="C7" s="5">
        <v>6</v>
      </c>
      <c r="D7" s="5">
        <v>0</v>
      </c>
      <c r="E7" s="5">
        <v>0</v>
      </c>
      <c r="F7" s="5">
        <v>85</v>
      </c>
      <c r="G7" s="5">
        <v>0</v>
      </c>
      <c r="H7" s="5">
        <v>6</v>
      </c>
    </row>
    <row r="8" ht="16.5" spans="1:8">
      <c r="A8" s="3" t="s">
        <v>38</v>
      </c>
      <c r="B8" s="4">
        <f t="shared" ref="B8:H8" si="0">B2/B3</f>
        <v>0.479580541800175</v>
      </c>
      <c r="C8" s="4">
        <f t="shared" si="0"/>
        <v>0.0769230769230769</v>
      </c>
      <c r="D8" s="4">
        <v>0</v>
      </c>
      <c r="E8" s="4">
        <v>0</v>
      </c>
      <c r="F8" s="4">
        <f t="shared" si="0"/>
        <v>0.455301132711192</v>
      </c>
      <c r="G8" s="4">
        <f t="shared" si="0"/>
        <v>0.476923076923077</v>
      </c>
      <c r="H8" s="4">
        <f t="shared" si="0"/>
        <v>0.415036045314109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workbookViewId="0">
      <selection activeCell="C1" sqref="C1:I11"/>
    </sheetView>
  </sheetViews>
  <sheetFormatPr defaultColWidth="9" defaultRowHeight="13.5"/>
  <cols>
    <col min="8" max="9" width="14.125"/>
    <col min="12" max="18" width="11.625"/>
  </cols>
  <sheetData>
    <row r="1" ht="16.5" spans="1:9">
      <c r="A1" s="1" t="s">
        <v>0</v>
      </c>
      <c r="B1" s="9" t="s">
        <v>39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ht="16.5" spans="1:9">
      <c r="A2" s="3" t="s">
        <v>8</v>
      </c>
      <c r="B2" s="3">
        <v>600</v>
      </c>
      <c r="C2" s="3">
        <v>521</v>
      </c>
      <c r="D2" s="3">
        <v>503</v>
      </c>
      <c r="E2" s="3">
        <v>176</v>
      </c>
      <c r="F2" s="3">
        <v>362</v>
      </c>
      <c r="G2" s="3">
        <v>445</v>
      </c>
      <c r="H2" s="3">
        <v>619</v>
      </c>
      <c r="I2" s="3">
        <f>SUM(I14:I19)</f>
        <v>418</v>
      </c>
    </row>
    <row r="3" ht="16.5" spans="1:9">
      <c r="A3" s="3" t="s">
        <v>9</v>
      </c>
      <c r="B3" s="3">
        <v>83</v>
      </c>
      <c r="C3" s="3">
        <v>70</v>
      </c>
      <c r="D3" s="3">
        <v>179</v>
      </c>
      <c r="E3" s="3">
        <v>31</v>
      </c>
      <c r="F3" s="3">
        <v>64</v>
      </c>
      <c r="G3" s="3">
        <v>81</v>
      </c>
      <c r="H3" s="3">
        <v>88</v>
      </c>
      <c r="I3" s="3">
        <v>444</v>
      </c>
    </row>
    <row r="4" ht="16.5" spans="1:9">
      <c r="A4" s="3" t="s">
        <v>10</v>
      </c>
      <c r="B4" s="3">
        <v>351</v>
      </c>
      <c r="C4" s="3">
        <v>445</v>
      </c>
      <c r="D4" s="3">
        <v>378</v>
      </c>
      <c r="E4" s="3">
        <v>131</v>
      </c>
      <c r="F4" s="3">
        <v>315</v>
      </c>
      <c r="G4" s="3">
        <v>420</v>
      </c>
      <c r="H4" s="3">
        <v>360</v>
      </c>
      <c r="I4" s="3">
        <v>346</v>
      </c>
    </row>
    <row r="5" ht="16.5" spans="1:9">
      <c r="A5" s="3" t="s">
        <v>11</v>
      </c>
      <c r="B5" s="3">
        <v>17586</v>
      </c>
      <c r="C5" s="3">
        <v>16606</v>
      </c>
      <c r="D5" s="3">
        <v>15982</v>
      </c>
      <c r="E5" s="3">
        <v>5521</v>
      </c>
      <c r="F5" s="3">
        <v>11277</v>
      </c>
      <c r="G5" s="3">
        <v>12705</v>
      </c>
      <c r="H5" s="3">
        <v>13879</v>
      </c>
      <c r="I5" s="3">
        <f>7639+4867</f>
        <v>12506</v>
      </c>
    </row>
    <row r="6" ht="16.5" spans="1:18">
      <c r="A6" s="3" t="s">
        <v>12</v>
      </c>
      <c r="B6" s="4">
        <f t="shared" ref="B6:H6" si="0">SUM(B2:B4)/SUM(B2:B3,B5)</f>
        <v>0.0565986096666484</v>
      </c>
      <c r="C6" s="4">
        <f t="shared" si="0"/>
        <v>0.0602430656509856</v>
      </c>
      <c r="D6" s="4">
        <f t="shared" si="0"/>
        <v>0.0636101776284205</v>
      </c>
      <c r="E6" s="4">
        <f t="shared" si="0"/>
        <v>0.0590083798882682</v>
      </c>
      <c r="F6" s="4">
        <f t="shared" si="0"/>
        <v>0.0633170981799539</v>
      </c>
      <c r="G6" s="4">
        <f t="shared" si="0"/>
        <v>0.071498752928728</v>
      </c>
      <c r="H6" s="4">
        <f t="shared" si="0"/>
        <v>0.0731523378582202</v>
      </c>
      <c r="I6" s="4">
        <f>SUM(I2:I4)/SUM(I2:I3,I5)</f>
        <v>0.0903650508677439</v>
      </c>
      <c r="K6" s="8"/>
      <c r="L6" s="8"/>
      <c r="M6" s="8"/>
      <c r="N6" s="8"/>
      <c r="O6" s="8"/>
      <c r="P6" s="8"/>
      <c r="Q6" s="8"/>
      <c r="R6" s="8"/>
    </row>
    <row r="7" ht="16.5" spans="1:18">
      <c r="A7" s="3" t="s">
        <v>13</v>
      </c>
      <c r="B7" s="5">
        <v>493</v>
      </c>
      <c r="C7" s="5">
        <v>398</v>
      </c>
      <c r="D7" s="5">
        <v>345</v>
      </c>
      <c r="E7" s="5">
        <v>109</v>
      </c>
      <c r="F7" s="5">
        <v>210</v>
      </c>
      <c r="G7" s="5">
        <v>243</v>
      </c>
      <c r="H7" s="5">
        <v>223</v>
      </c>
      <c r="I7" s="5">
        <v>131</v>
      </c>
      <c r="K7" s="8"/>
      <c r="L7" s="8"/>
      <c r="M7" s="8"/>
      <c r="N7" s="8"/>
      <c r="O7" s="8"/>
      <c r="P7" s="8"/>
      <c r="Q7" s="8"/>
      <c r="R7" s="8"/>
    </row>
    <row r="8" ht="16.5" spans="1:9">
      <c r="A8" s="3" t="s">
        <v>14</v>
      </c>
      <c r="B8" s="5">
        <v>57</v>
      </c>
      <c r="C8" s="5">
        <v>61</v>
      </c>
      <c r="D8" s="5">
        <v>81</v>
      </c>
      <c r="E8" s="5">
        <v>40</v>
      </c>
      <c r="F8" s="5">
        <v>113</v>
      </c>
      <c r="G8" s="5">
        <v>1030</v>
      </c>
      <c r="H8" s="5">
        <v>863</v>
      </c>
      <c r="I8" s="5">
        <v>821</v>
      </c>
    </row>
    <row r="9" ht="16.5" spans="1:9">
      <c r="A9" s="3" t="s">
        <v>15</v>
      </c>
      <c r="B9" s="5">
        <v>50</v>
      </c>
      <c r="C9" s="5">
        <v>62</v>
      </c>
      <c r="D9" s="5">
        <v>77</v>
      </c>
      <c r="E9" s="5">
        <v>27</v>
      </c>
      <c r="F9" s="5">
        <v>39</v>
      </c>
      <c r="G9" s="5">
        <v>558</v>
      </c>
      <c r="H9" s="5">
        <v>581</v>
      </c>
      <c r="I9" s="5">
        <v>558</v>
      </c>
    </row>
    <row r="10" ht="16.5" spans="1:9">
      <c r="A10" s="3" t="s">
        <v>16</v>
      </c>
      <c r="B10" s="4">
        <f t="shared" ref="B10:H10" si="1">B7/(B7+B8+B9)</f>
        <v>0.821666666666667</v>
      </c>
      <c r="C10" s="4">
        <f t="shared" si="1"/>
        <v>0.763915547024952</v>
      </c>
      <c r="D10" s="4">
        <f t="shared" si="1"/>
        <v>0.685884691848907</v>
      </c>
      <c r="E10" s="4">
        <f t="shared" si="1"/>
        <v>0.619318181818182</v>
      </c>
      <c r="F10" s="4">
        <f t="shared" si="1"/>
        <v>0.580110497237569</v>
      </c>
      <c r="G10" s="4">
        <f t="shared" si="1"/>
        <v>0.132714363735664</v>
      </c>
      <c r="H10" s="4">
        <f t="shared" si="1"/>
        <v>0.13377324535093</v>
      </c>
      <c r="I10" s="4">
        <f>I7/(I7+I8+I9)</f>
        <v>0.0867549668874172</v>
      </c>
    </row>
    <row r="11" ht="16.5" spans="1:9">
      <c r="A11" s="6" t="s">
        <v>17</v>
      </c>
      <c r="B11" s="7">
        <f t="shared" ref="B11:H11" si="2">(B8+B9)/(B8+B7+B9)</f>
        <v>0.178333333333333</v>
      </c>
      <c r="C11" s="7">
        <f t="shared" si="2"/>
        <v>0.236084452975048</v>
      </c>
      <c r="D11" s="7">
        <f t="shared" si="2"/>
        <v>0.314115308151093</v>
      </c>
      <c r="E11" s="7">
        <f t="shared" si="2"/>
        <v>0.380681818181818</v>
      </c>
      <c r="F11" s="7">
        <f t="shared" si="2"/>
        <v>0.419889502762431</v>
      </c>
      <c r="G11" s="7">
        <f t="shared" si="2"/>
        <v>0.867285636264336</v>
      </c>
      <c r="H11" s="7">
        <f t="shared" si="2"/>
        <v>0.86622675464907</v>
      </c>
      <c r="I11" s="7">
        <f>(I8+I9)/(I8+I7+I9)</f>
        <v>0.913245033112583</v>
      </c>
    </row>
    <row r="13" ht="16.5" spans="1:9">
      <c r="A13" s="1" t="s">
        <v>18</v>
      </c>
      <c r="B13" s="9" t="s">
        <v>39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</row>
    <row r="14" ht="16.5" spans="1:9">
      <c r="A14" s="3" t="s">
        <v>19</v>
      </c>
      <c r="B14" s="3">
        <v>52</v>
      </c>
      <c r="C14" s="3">
        <v>50</v>
      </c>
      <c r="D14" s="3">
        <v>31</v>
      </c>
      <c r="E14" s="3">
        <v>8</v>
      </c>
      <c r="F14" s="3">
        <v>23</v>
      </c>
      <c r="G14" s="3">
        <v>33</v>
      </c>
      <c r="H14" s="3">
        <v>48</v>
      </c>
      <c r="I14" s="3">
        <v>37</v>
      </c>
    </row>
    <row r="15" ht="16.5" spans="1:9">
      <c r="A15" s="3" t="s">
        <v>20</v>
      </c>
      <c r="B15" s="3">
        <v>104</v>
      </c>
      <c r="C15" s="3">
        <v>79</v>
      </c>
      <c r="D15" s="3">
        <v>64</v>
      </c>
      <c r="E15" s="3">
        <v>32</v>
      </c>
      <c r="F15" s="3">
        <v>55</v>
      </c>
      <c r="G15" s="3">
        <v>70</v>
      </c>
      <c r="H15" s="3">
        <v>112</v>
      </c>
      <c r="I15" s="3">
        <v>60</v>
      </c>
    </row>
    <row r="16" ht="16.5" spans="1:9">
      <c r="A16" s="3" t="s">
        <v>21</v>
      </c>
      <c r="B16" s="3">
        <v>122</v>
      </c>
      <c r="C16" s="3">
        <v>76</v>
      </c>
      <c r="D16" s="3">
        <v>108</v>
      </c>
      <c r="E16" s="3">
        <v>38</v>
      </c>
      <c r="F16" s="3">
        <v>71</v>
      </c>
      <c r="G16" s="3">
        <v>82</v>
      </c>
      <c r="H16" s="3">
        <v>99</v>
      </c>
      <c r="I16" s="3">
        <v>70</v>
      </c>
    </row>
    <row r="17" ht="16.5" spans="1:9">
      <c r="A17" s="3" t="s">
        <v>22</v>
      </c>
      <c r="B17" s="3">
        <v>115</v>
      </c>
      <c r="C17" s="3">
        <v>101</v>
      </c>
      <c r="D17" s="3">
        <v>77</v>
      </c>
      <c r="E17" s="3">
        <v>26</v>
      </c>
      <c r="F17" s="3">
        <v>72</v>
      </c>
      <c r="G17" s="3">
        <v>82</v>
      </c>
      <c r="H17" s="3">
        <v>92</v>
      </c>
      <c r="I17" s="3">
        <v>74</v>
      </c>
    </row>
    <row r="18" ht="16.5" spans="1:9">
      <c r="A18" s="3" t="s">
        <v>23</v>
      </c>
      <c r="B18" s="3">
        <v>114</v>
      </c>
      <c r="C18" s="3">
        <v>115</v>
      </c>
      <c r="D18" s="3">
        <v>98</v>
      </c>
      <c r="E18" s="3">
        <v>31</v>
      </c>
      <c r="F18" s="3">
        <v>77</v>
      </c>
      <c r="G18" s="3">
        <v>98</v>
      </c>
      <c r="H18" s="3">
        <v>139</v>
      </c>
      <c r="I18" s="3">
        <v>99</v>
      </c>
    </row>
    <row r="19" ht="16.5" spans="1:9">
      <c r="A19" s="6" t="s">
        <v>24</v>
      </c>
      <c r="B19" s="6">
        <v>93</v>
      </c>
      <c r="C19" s="6">
        <v>99</v>
      </c>
      <c r="D19" s="6">
        <v>121</v>
      </c>
      <c r="E19" s="6">
        <v>41</v>
      </c>
      <c r="F19" s="6">
        <v>60</v>
      </c>
      <c r="G19" s="6">
        <v>77</v>
      </c>
      <c r="H19" s="6">
        <v>117</v>
      </c>
      <c r="I19" s="6">
        <v>78</v>
      </c>
    </row>
    <row r="20" ht="16.5" spans="1:9">
      <c r="A20" s="6" t="s">
        <v>25</v>
      </c>
      <c r="B20" s="7">
        <f t="shared" ref="B20:H20" si="3">B19/SUM(B14:B19)</f>
        <v>0.155</v>
      </c>
      <c r="C20" s="7">
        <f t="shared" si="3"/>
        <v>0.190384615384615</v>
      </c>
      <c r="D20" s="7">
        <f t="shared" si="3"/>
        <v>0.24248496993988</v>
      </c>
      <c r="E20" s="7">
        <f t="shared" si="3"/>
        <v>0.232954545454545</v>
      </c>
      <c r="F20" s="7">
        <f t="shared" si="3"/>
        <v>0.167597765363128</v>
      </c>
      <c r="G20" s="7">
        <f t="shared" si="3"/>
        <v>0.17420814479638</v>
      </c>
      <c r="H20" s="7">
        <f t="shared" si="3"/>
        <v>0.192751235584843</v>
      </c>
      <c r="I20" s="7">
        <f>I19/SUM(I14:I19)</f>
        <v>0.186602870813397</v>
      </c>
    </row>
    <row r="22" ht="16.5" spans="1:9">
      <c r="A22" s="1" t="s">
        <v>26</v>
      </c>
      <c r="B22" s="9" t="s">
        <v>39</v>
      </c>
      <c r="C22" s="9" t="s">
        <v>1</v>
      </c>
      <c r="D22" s="9" t="s">
        <v>2</v>
      </c>
      <c r="E22" s="9" t="s">
        <v>3</v>
      </c>
      <c r="F22" s="9" t="s">
        <v>4</v>
      </c>
      <c r="G22" s="9" t="s">
        <v>5</v>
      </c>
      <c r="H22" s="9" t="s">
        <v>6</v>
      </c>
      <c r="I22" s="9" t="s">
        <v>7</v>
      </c>
    </row>
    <row r="23" ht="16.5" spans="1:9">
      <c r="A23" s="3" t="s">
        <v>27</v>
      </c>
      <c r="B23" s="5">
        <v>66.1147621474704</v>
      </c>
      <c r="C23" s="5">
        <v>61.6973995457685</v>
      </c>
      <c r="D23" s="5">
        <v>76.8028528911539</v>
      </c>
      <c r="E23" s="5">
        <v>70.1783986928167</v>
      </c>
      <c r="F23" s="5">
        <v>81.4456534091071</v>
      </c>
      <c r="G23" s="5">
        <v>86.1920630575825</v>
      </c>
      <c r="H23" s="5">
        <v>68.2347481343272</v>
      </c>
      <c r="I23" s="5">
        <v>80.0742016460902</v>
      </c>
    </row>
    <row r="24" ht="16.5" spans="1:9">
      <c r="A24" s="3" t="s">
        <v>28</v>
      </c>
      <c r="B24" s="5">
        <v>48.1352964833548</v>
      </c>
      <c r="C24" s="5">
        <v>47.6882489711842</v>
      </c>
      <c r="D24" s="5">
        <v>44.0467452574436</v>
      </c>
      <c r="E24" s="5">
        <v>47.722902777775</v>
      </c>
      <c r="F24" s="5">
        <v>63.7305429293047</v>
      </c>
      <c r="G24" s="5">
        <v>66.9601290788961</v>
      </c>
      <c r="H24" s="5">
        <v>64.4934457450818</v>
      </c>
      <c r="I24" s="5">
        <v>69.472646198829</v>
      </c>
    </row>
    <row r="25" ht="16.5" spans="1:9">
      <c r="A25" s="3" t="s">
        <v>29</v>
      </c>
      <c r="B25" s="5">
        <v>124.138888888818</v>
      </c>
      <c r="C25" s="5">
        <v>49.1801388889435</v>
      </c>
      <c r="D25" s="5">
        <v>57.5095833333616</v>
      </c>
      <c r="E25" s="5">
        <v>0</v>
      </c>
      <c r="F25" s="5">
        <v>0</v>
      </c>
      <c r="G25" s="5">
        <v>138.263518518594</v>
      </c>
      <c r="H25" s="5">
        <v>93.7411111111289</v>
      </c>
      <c r="I25" s="5">
        <v>123.954444444564</v>
      </c>
    </row>
    <row r="26" ht="16.5" spans="1:9">
      <c r="A26" s="3" t="s">
        <v>30</v>
      </c>
      <c r="B26" s="5">
        <v>31.9987426900617</v>
      </c>
      <c r="C26" s="5">
        <v>36.294366666649</v>
      </c>
      <c r="D26" s="5">
        <v>8.24583333331975</v>
      </c>
      <c r="E26" s="5">
        <v>3.57688888893463</v>
      </c>
      <c r="F26" s="5">
        <v>30.362722222216</v>
      </c>
      <c r="G26" s="5">
        <v>33.1100308641714</v>
      </c>
      <c r="H26" s="5">
        <v>73.7464052287534</v>
      </c>
      <c r="I26" s="5">
        <v>66.6770138888881</v>
      </c>
    </row>
    <row r="27" ht="16.5" spans="1:9">
      <c r="A27" s="3" t="s">
        <v>31</v>
      </c>
      <c r="B27" s="5">
        <v>55.5070714400922</v>
      </c>
      <c r="C27" s="5">
        <v>52.7222086620575</v>
      </c>
      <c r="D27" s="5">
        <v>52.7082032854149</v>
      </c>
      <c r="E27" s="5">
        <v>55.1785345441704</v>
      </c>
      <c r="F27" s="5">
        <v>65.2972206258052</v>
      </c>
      <c r="G27" s="5">
        <v>75.5713403411004</v>
      </c>
      <c r="H27" s="5">
        <v>62.0002062588911</v>
      </c>
      <c r="I27" s="5">
        <v>69.466186904761</v>
      </c>
    </row>
    <row r="29" ht="16.5" spans="1:9">
      <c r="A29" s="1" t="s">
        <v>32</v>
      </c>
      <c r="B29" s="9" t="s">
        <v>39</v>
      </c>
      <c r="C29" s="9" t="s">
        <v>1</v>
      </c>
      <c r="D29" s="9" t="s">
        <v>2</v>
      </c>
      <c r="E29" s="9" t="s">
        <v>3</v>
      </c>
      <c r="F29" s="9" t="s">
        <v>4</v>
      </c>
      <c r="G29" s="9" t="s">
        <v>5</v>
      </c>
      <c r="H29" s="9" t="s">
        <v>6</v>
      </c>
      <c r="I29" s="9" t="s">
        <v>7</v>
      </c>
    </row>
    <row r="30" ht="16.5" spans="1:9">
      <c r="A30" s="3" t="s">
        <v>33</v>
      </c>
      <c r="B30" s="5">
        <v>9494</v>
      </c>
      <c r="C30" s="5">
        <v>8232</v>
      </c>
      <c r="D30" s="5">
        <v>1</v>
      </c>
      <c r="E30" s="5">
        <v>0</v>
      </c>
      <c r="F30" s="5">
        <v>0</v>
      </c>
      <c r="G30" s="5">
        <v>20540</v>
      </c>
      <c r="H30" s="5">
        <v>31</v>
      </c>
      <c r="I30" s="5">
        <v>23374</v>
      </c>
    </row>
    <row r="31" ht="16.5" spans="1:9">
      <c r="A31" s="3" t="s">
        <v>34</v>
      </c>
      <c r="B31" s="5">
        <f>9630+10390</f>
        <v>20020</v>
      </c>
      <c r="C31" s="5">
        <f>8327+8838</f>
        <v>17165</v>
      </c>
      <c r="D31" s="5">
        <f>1+12</f>
        <v>13</v>
      </c>
      <c r="E31" s="5">
        <v>0</v>
      </c>
      <c r="F31" s="5">
        <v>0</v>
      </c>
      <c r="G31" s="5">
        <f>21650+23463</f>
        <v>45113</v>
      </c>
      <c r="H31" s="5">
        <f>32+33</f>
        <v>65</v>
      </c>
      <c r="I31" s="5">
        <f>27061+29257</f>
        <v>56318</v>
      </c>
    </row>
    <row r="32" ht="16.5" spans="1:9">
      <c r="A32" s="3" t="s">
        <v>35</v>
      </c>
      <c r="B32" s="5">
        <v>4866</v>
      </c>
      <c r="C32" s="5">
        <v>5003</v>
      </c>
      <c r="D32" s="5">
        <v>329</v>
      </c>
      <c r="E32" s="5">
        <v>0</v>
      </c>
      <c r="F32" s="5">
        <v>0</v>
      </c>
      <c r="G32" s="5">
        <v>20527</v>
      </c>
      <c r="H32" s="5">
        <v>1149</v>
      </c>
      <c r="I32" s="5">
        <v>28470</v>
      </c>
    </row>
    <row r="33" ht="16.5" spans="1:9">
      <c r="A33" s="3" t="s">
        <v>36</v>
      </c>
      <c r="B33" s="5">
        <v>5984</v>
      </c>
      <c r="C33" s="5">
        <v>4566</v>
      </c>
      <c r="D33" s="5">
        <v>143</v>
      </c>
      <c r="E33" s="5">
        <v>0</v>
      </c>
      <c r="F33" s="5">
        <v>0</v>
      </c>
      <c r="G33" s="5">
        <v>1527</v>
      </c>
      <c r="H33" s="5">
        <v>12</v>
      </c>
      <c r="I33" s="5">
        <v>8</v>
      </c>
    </row>
    <row r="34" ht="16.5" spans="1:9">
      <c r="A34" s="3" t="s">
        <v>11</v>
      </c>
      <c r="B34" s="3">
        <v>17586</v>
      </c>
      <c r="C34" s="3">
        <v>16606</v>
      </c>
      <c r="D34" s="3">
        <v>15982</v>
      </c>
      <c r="E34" s="3">
        <v>5521</v>
      </c>
      <c r="F34" s="3">
        <v>11277</v>
      </c>
      <c r="G34" s="3">
        <v>12705</v>
      </c>
      <c r="H34" s="3">
        <v>13879</v>
      </c>
      <c r="I34" s="3">
        <v>12506</v>
      </c>
    </row>
    <row r="35" ht="16.5" spans="1:9">
      <c r="A35" s="3" t="s">
        <v>37</v>
      </c>
      <c r="B35" s="5">
        <v>187</v>
      </c>
      <c r="C35" s="5">
        <v>87</v>
      </c>
      <c r="D35" s="5">
        <v>6</v>
      </c>
      <c r="E35" s="5">
        <v>0</v>
      </c>
      <c r="F35" s="5">
        <v>0</v>
      </c>
      <c r="G35" s="5">
        <v>85</v>
      </c>
      <c r="H35" s="5">
        <v>0</v>
      </c>
      <c r="I35" s="5">
        <v>6</v>
      </c>
    </row>
    <row r="36" ht="16.5" spans="1:9">
      <c r="A36" s="3" t="s">
        <v>38</v>
      </c>
      <c r="B36" s="4">
        <f t="shared" ref="B36:H36" si="4">B30/B31</f>
        <v>0.474225774225774</v>
      </c>
      <c r="C36" s="4">
        <f t="shared" si="4"/>
        <v>0.479580541800175</v>
      </c>
      <c r="D36" s="4">
        <f t="shared" si="4"/>
        <v>0.0769230769230769</v>
      </c>
      <c r="E36" s="4">
        <v>0</v>
      </c>
      <c r="F36" s="4">
        <v>0</v>
      </c>
      <c r="G36" s="4">
        <f t="shared" si="4"/>
        <v>0.455301132711192</v>
      </c>
      <c r="H36" s="4">
        <f t="shared" si="4"/>
        <v>0.476923076923077</v>
      </c>
      <c r="I36" s="4">
        <f>I30/I31</f>
        <v>0.415036045314109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坚哥哥</cp:lastModifiedBy>
  <dcterms:created xsi:type="dcterms:W3CDTF">2021-03-22T11:25:00Z</dcterms:created>
  <dcterms:modified xsi:type="dcterms:W3CDTF">2021-03-25T02:44:06Z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