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p2139\Downloads\"/>
    </mc:Choice>
  </mc:AlternateContent>
  <xr:revisionPtr revIDLastSave="0" documentId="13_ncr:1_{819EEED0-69EC-4501-AF58-E43BF530FA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talog" sheetId="26" r:id="rId1"/>
    <sheet name="logisticReg" sheetId="38" r:id="rId2"/>
    <sheet name="logisticReg_full" sheetId="39" r:id="rId3"/>
    <sheet name="linearReg" sheetId="40" r:id="rId4"/>
    <sheet name="linearReg_full" sheetId="41" r:id="rId5"/>
  </sheets>
  <externalReferences>
    <externalReference r:id="rId6"/>
  </externalReferences>
  <definedNames>
    <definedName name="BuildDate" localSheetId="0" hidden="1">4202</definedName>
    <definedName name="BuildDate" localSheetId="3" hidden="1">4202</definedName>
    <definedName name="BuildDate" localSheetId="4" hidden="1">4202</definedName>
    <definedName name="BuildDate" localSheetId="1" hidden="1">4202</definedName>
    <definedName name="BuildDate" localSheetId="2" hidden="1">4202</definedName>
    <definedName name="BuildDate" hidden="1">3097</definedName>
    <definedName name="BuildNo" localSheetId="0" hidden="1">83</definedName>
    <definedName name="BuildNo" localSheetId="3" hidden="1">83</definedName>
    <definedName name="BuildNo" localSheetId="4" hidden="1">83</definedName>
    <definedName name="BuildNo" localSheetId="1" hidden="1">83</definedName>
    <definedName name="BuildNo" localSheetId="2" hidden="1">83</definedName>
    <definedName name="BuildNo" hidden="1">53</definedName>
    <definedName name="CBWorkbookPriority" hidden="1">-1564014285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Vers" localSheetId="0" hidden="1">" 12.5.2E"</definedName>
    <definedName name="Vers" localSheetId="3" hidden="1">" 12.5.2E"</definedName>
    <definedName name="Vers" localSheetId="4" hidden="1">" 12.5.2E"</definedName>
    <definedName name="Vers" localSheetId="1" hidden="1">" 12.5.2E"</definedName>
    <definedName name="Vers" localSheetId="2" hidden="1">" 12.5.2E"</definedName>
    <definedName name="Vers" hidden="1">" 3.2.3.A"</definedName>
    <definedName name="VersionMajor" hidden="1">3</definedName>
    <definedName name="VersionMinor" hidden="1">2</definedName>
    <definedName name="VersionPatch" localSheetId="0" hidden="1">10</definedName>
    <definedName name="VersionPatch" localSheetId="3" hidden="1">10</definedName>
    <definedName name="VersionPatch" localSheetId="4" hidden="1">10</definedName>
    <definedName name="VersionPatch" localSheetId="1" hidden="1">10</definedName>
    <definedName name="VersionPatch" localSheetId="2" hidden="1">10</definedName>
    <definedName name="VersionPatch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41" l="1" a="1"/>
  <c r="H4" i="40" a="1"/>
  <c r="H6" i="39" a="1"/>
  <c r="H4" i="38" a="1"/>
  <c r="H6" i="41" l="1"/>
  <c r="I6" i="41"/>
  <c r="J6" i="41"/>
  <c r="K6" i="41"/>
  <c r="L6" i="41"/>
  <c r="H7" i="41"/>
  <c r="I7" i="41"/>
  <c r="J7" i="41"/>
  <c r="K7" i="41"/>
  <c r="L7" i="41"/>
  <c r="H8" i="41"/>
  <c r="I8" i="41"/>
  <c r="J8" i="41"/>
  <c r="K8" i="41"/>
  <c r="L8" i="41"/>
  <c r="H9" i="41"/>
  <c r="I9" i="41"/>
  <c r="J9" i="41"/>
  <c r="K9" i="41"/>
  <c r="L9" i="41"/>
  <c r="H10" i="41"/>
  <c r="I10" i="41"/>
  <c r="J10" i="41"/>
  <c r="K10" i="41"/>
  <c r="L10" i="41"/>
  <c r="H11" i="41"/>
  <c r="I11" i="41"/>
  <c r="J11" i="41"/>
  <c r="K11" i="41"/>
  <c r="L11" i="41"/>
  <c r="H12" i="41"/>
  <c r="I12" i="41"/>
  <c r="J12" i="41"/>
  <c r="K12" i="41"/>
  <c r="L12" i="41"/>
  <c r="H4" i="38"/>
  <c r="I4" i="38"/>
  <c r="J4" i="38"/>
  <c r="K4" i="38"/>
  <c r="L4" i="38"/>
  <c r="H5" i="38"/>
  <c r="I5" i="38"/>
  <c r="J5" i="38"/>
  <c r="K5" i="38"/>
  <c r="L5" i="38"/>
  <c r="H6" i="38"/>
  <c r="I6" i="38"/>
  <c r="J6" i="38"/>
  <c r="K6" i="38"/>
  <c r="L6" i="38"/>
  <c r="H7" i="38"/>
  <c r="I7" i="38"/>
  <c r="J7" i="38"/>
  <c r="K7" i="38"/>
  <c r="L7" i="38"/>
  <c r="H8" i="38"/>
  <c r="I8" i="38"/>
  <c r="J8" i="38"/>
  <c r="K8" i="38"/>
  <c r="L8" i="38"/>
  <c r="H9" i="38"/>
  <c r="I9" i="38"/>
  <c r="J9" i="38"/>
  <c r="K9" i="38"/>
  <c r="L9" i="38"/>
  <c r="H10" i="38"/>
  <c r="I10" i="38"/>
  <c r="J10" i="38"/>
  <c r="K10" i="38"/>
  <c r="L10" i="38"/>
  <c r="H6" i="39"/>
  <c r="I6" i="39"/>
  <c r="J6" i="39"/>
  <c r="K6" i="39"/>
  <c r="L6" i="39"/>
  <c r="H7" i="39"/>
  <c r="I7" i="39"/>
  <c r="J7" i="39"/>
  <c r="K7" i="39"/>
  <c r="L7" i="39"/>
  <c r="H8" i="39"/>
  <c r="I8" i="39"/>
  <c r="J8" i="39"/>
  <c r="K8" i="39"/>
  <c r="L8" i="39"/>
  <c r="H9" i="39"/>
  <c r="I9" i="39"/>
  <c r="J9" i="39"/>
  <c r="K9" i="39"/>
  <c r="L9" i="39"/>
  <c r="H10" i="39"/>
  <c r="I10" i="39"/>
  <c r="J10" i="39"/>
  <c r="K10" i="39"/>
  <c r="L10" i="39"/>
  <c r="H11" i="39"/>
  <c r="I11" i="39"/>
  <c r="J11" i="39"/>
  <c r="K11" i="39"/>
  <c r="L11" i="39"/>
  <c r="H12" i="39"/>
  <c r="I12" i="39"/>
  <c r="J12" i="39"/>
  <c r="K12" i="39"/>
  <c r="L12" i="39"/>
  <c r="H4" i="40"/>
  <c r="I4" i="40"/>
  <c r="J4" i="40"/>
  <c r="K4" i="40"/>
  <c r="L4" i="40"/>
  <c r="H5" i="40"/>
  <c r="I5" i="40"/>
  <c r="J5" i="40"/>
  <c r="K5" i="40"/>
  <c r="L5" i="40"/>
  <c r="H6" i="40"/>
  <c r="I6" i="40"/>
  <c r="J6" i="40"/>
  <c r="K6" i="40"/>
  <c r="L6" i="40"/>
  <c r="H7" i="40"/>
  <c r="I7" i="40"/>
  <c r="J7" i="40"/>
  <c r="K7" i="40"/>
  <c r="L7" i="40"/>
  <c r="H8" i="40"/>
  <c r="I8" i="40"/>
  <c r="J8" i="40"/>
  <c r="K8" i="40"/>
  <c r="L8" i="40"/>
  <c r="H9" i="40"/>
  <c r="I9" i="40"/>
  <c r="J9" i="40"/>
  <c r="K9" i="40"/>
  <c r="L9" i="40"/>
  <c r="H10" i="40"/>
  <c r="I10" i="40"/>
  <c r="J10" i="40"/>
  <c r="K10" i="40"/>
  <c r="L10" i="40"/>
  <c r="S6" i="26"/>
  <c r="Q5" i="38" a="1"/>
  <c r="E5" i="38" a="1"/>
  <c r="E7" i="39" a="1"/>
  <c r="Q7" i="39" a="1"/>
  <c r="E5" i="40" a="1"/>
  <c r="Q5" i="40" a="1"/>
  <c r="E7" i="41" a="1"/>
  <c r="Q7" i="41" a="1"/>
  <c r="Q7" i="41" l="1"/>
  <c r="Q8" i="41"/>
  <c r="Q9" i="41"/>
  <c r="Q10" i="41"/>
  <c r="Q11" i="41"/>
  <c r="Q12" i="41"/>
  <c r="E7" i="41"/>
  <c r="E8" i="41"/>
  <c r="E9" i="41"/>
  <c r="E10" i="41"/>
  <c r="E11" i="41"/>
  <c r="E12" i="41"/>
  <c r="E13" i="41"/>
  <c r="E14" i="41"/>
  <c r="E15" i="41"/>
  <c r="E16" i="41"/>
  <c r="Q5" i="40"/>
  <c r="Q6" i="40"/>
  <c r="Q7" i="40"/>
  <c r="Q8" i="40"/>
  <c r="Q9" i="40"/>
  <c r="Q10" i="40"/>
  <c r="E5" i="40"/>
  <c r="E6" i="40"/>
  <c r="E7" i="40"/>
  <c r="E8" i="40"/>
  <c r="E9" i="40"/>
  <c r="E10" i="40"/>
  <c r="E11" i="40"/>
  <c r="E12" i="40"/>
  <c r="E13" i="40"/>
  <c r="E14" i="40"/>
  <c r="Q7" i="39"/>
  <c r="Q8" i="39"/>
  <c r="Q9" i="39"/>
  <c r="Q10" i="39"/>
  <c r="Q11" i="39"/>
  <c r="Q12" i="39"/>
  <c r="E7" i="39"/>
  <c r="E8" i="39"/>
  <c r="E9" i="39"/>
  <c r="E10" i="39"/>
  <c r="E11" i="39"/>
  <c r="E12" i="39"/>
  <c r="E13" i="39"/>
  <c r="E14" i="39"/>
  <c r="E15" i="39"/>
  <c r="E16" i="39"/>
  <c r="E17" i="39"/>
  <c r="E18" i="39"/>
  <c r="E19" i="39"/>
  <c r="E20" i="39"/>
  <c r="E21" i="39"/>
  <c r="E22" i="39"/>
  <c r="E23" i="39"/>
  <c r="E24" i="39"/>
  <c r="E5" i="38"/>
  <c r="E6" i="38"/>
  <c r="E7" i="38"/>
  <c r="E8" i="38"/>
  <c r="E9" i="38"/>
  <c r="E10" i="38"/>
  <c r="E11" i="38"/>
  <c r="E12" i="38"/>
  <c r="E13" i="38"/>
  <c r="E14" i="38"/>
  <c r="E15" i="38"/>
  <c r="E16" i="38"/>
  <c r="E17" i="38"/>
  <c r="E18" i="38"/>
  <c r="E19" i="38"/>
  <c r="E20" i="38"/>
  <c r="E21" i="38"/>
  <c r="E22" i="38"/>
  <c r="Q5" i="38"/>
  <c r="Q6" i="38"/>
  <c r="Q7" i="38"/>
  <c r="Q8" i="38"/>
  <c r="Q9" i="38"/>
  <c r="Q10" i="38"/>
  <c r="H20" i="38"/>
  <c r="H22" i="38"/>
  <c r="N15" i="38"/>
  <c r="G21" i="38"/>
  <c r="O14" i="38"/>
  <c r="G19" i="38"/>
  <c r="N13" i="38"/>
  <c r="O16" i="3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mnb2</author>
  </authors>
  <commentList>
    <comment ref="S6" authorId="0" shapeId="0" xr:uid="{00000000-0006-0000-0000-000001000000}">
      <text>
        <r>
          <rPr>
            <b/>
            <sz val="10"/>
            <color indexed="81"/>
            <rFont val="Arial"/>
            <family val="2"/>
          </rPr>
          <t>=T4+T5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mnb2</author>
  </authors>
  <commentList>
    <comment ref="H4" authorId="0" shapeId="0" xr:uid="{00000000-0006-0000-0300-000001000000}">
      <text>
        <r>
          <rPr>
            <b/>
            <sz val="10"/>
            <color indexed="81"/>
            <rFont val="Arial"/>
            <family val="2"/>
          </rPr>
          <t>=LogisticRegTrain(D4:D22,A4:C22)</t>
        </r>
      </text>
    </comment>
    <comment ref="E5" authorId="0" shapeId="0" xr:uid="{00000000-0006-0000-0300-000002000000}">
      <text>
        <r>
          <rPr>
            <b/>
            <sz val="10"/>
            <color indexed="81"/>
            <rFont val="Arial"/>
            <family val="2"/>
          </rPr>
          <t>=LogisticRegPredict($I$5:$L$5,$A$5:$C$22)</t>
        </r>
      </text>
    </comment>
    <comment ref="Q5" authorId="0" shapeId="0" xr:uid="{00000000-0006-0000-0300-000003000000}">
      <text>
        <r>
          <rPr>
            <b/>
            <sz val="10"/>
            <color indexed="81"/>
            <rFont val="Arial"/>
            <family val="2"/>
          </rPr>
          <t>=LogisticRegPredict($I$5:$L$5,$N$5:$P$10)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mnb2</author>
  </authors>
  <commentList>
    <comment ref="H4" authorId="0" shapeId="0" xr:uid="{BE97A5BC-C821-4C24-8B28-AA0E4C2C8A33}">
      <text>
        <r>
          <rPr>
            <b/>
            <sz val="10"/>
            <color indexed="81"/>
            <rFont val="Arial"/>
            <family val="2"/>
          </rPr>
          <t>=LinearRegTrain(D4:D14,A4:C14)</t>
        </r>
      </text>
    </comment>
    <comment ref="E5" authorId="0" shapeId="0" xr:uid="{3FB7AFC1-9F4F-48C0-9D41-3ACDD914EC48}">
      <text>
        <r>
          <rPr>
            <b/>
            <sz val="10"/>
            <color indexed="81"/>
            <rFont val="Arial"/>
            <family val="2"/>
          </rPr>
          <t>=LinearRegPredict($I$5:$L$5,$A$5:$C$14)</t>
        </r>
      </text>
    </comment>
    <comment ref="Q5" authorId="0" shapeId="0" xr:uid="{F06E2105-0EA3-46B7-B457-58458ADD2092}">
      <text>
        <r>
          <rPr>
            <b/>
            <sz val="10"/>
            <color indexed="81"/>
            <rFont val="Arial"/>
            <family val="2"/>
          </rPr>
          <t>=LinearRegPredict($I$5:$L$5,$N$5:$P$10)</t>
        </r>
      </text>
    </comment>
  </commentList>
</comments>
</file>

<file path=xl/sharedStrings.xml><?xml version="1.0" encoding="utf-8"?>
<sst xmlns="http://schemas.openxmlformats.org/spreadsheetml/2006/main" count="86" uniqueCount="41">
  <si>
    <t>Y</t>
  </si>
  <si>
    <t>Var 1</t>
  </si>
  <si>
    <t>Var 2</t>
  </si>
  <si>
    <t>Var 3</t>
  </si>
  <si>
    <t>Out-of-sample predictions</t>
  </si>
  <si>
    <t>(Use the model based on 18 obserations to predict 6 new observations)</t>
  </si>
  <si>
    <t>Constant</t>
  </si>
  <si>
    <t>fits the coefficients of a logistic regression model</t>
  </si>
  <si>
    <t>Logistic regression functions</t>
  </si>
  <si>
    <t>LogisticRegPredict</t>
  </si>
  <si>
    <t>Logistic regression (LogisticRegTrain and LogisticRegPredict functions)</t>
  </si>
  <si>
    <t>LogisticRegTrain</t>
  </si>
  <si>
    <t>uses the model coefficients from LogisticRegTrain to compute logistic regression predictions (probabilities of success)</t>
  </si>
  <si>
    <t>column select (1 include, 0 exclude)</t>
  </si>
  <si>
    <t>"Constant" is an optional argument to include (1 or TRUE) or exclude (0 or FALSE) a constant term in the model</t>
  </si>
  <si>
    <t>Total</t>
  </si>
  <si>
    <t>"Column select" is an optional argument to include (1) or exclude (0) variables (i.e., columns) from the model</t>
  </si>
  <si>
    <t>Example LogsticRegPredict in-sample calculations</t>
  </si>
  <si>
    <t>Example LogisticRegPredict out-of-sample calculations</t>
  </si>
  <si>
    <t>Formula comment macro</t>
  </si>
  <si>
    <t>creating a comment that contains the cell's Excel formula.</t>
  </si>
  <si>
    <r>
      <t xml:space="preserve">The shortcut is </t>
    </r>
    <r>
      <rPr>
        <b/>
        <sz val="11"/>
        <color rgb="FFFF0000"/>
        <rFont val="Calibri"/>
        <family val="2"/>
        <scheme val="minor"/>
      </rPr>
      <t>Control-Shift-F</t>
    </r>
  </si>
  <si>
    <r>
      <t xml:space="preserve">Note: the cell comments were created using </t>
    </r>
    <r>
      <rPr>
        <b/>
        <sz val="11"/>
        <color rgb="FFFF0000"/>
        <rFont val="Calibri"/>
        <family val="2"/>
        <scheme val="minor"/>
      </rPr>
      <t>Control-Shift-F</t>
    </r>
  </si>
  <si>
    <t>Remove comments by selecting and pressing delete</t>
  </si>
  <si>
    <t>The add-in contains a visual basic macro for automatically</t>
  </si>
  <si>
    <t>Examples are given in cell T3 and the sheets linearReg and logisticReg</t>
  </si>
  <si>
    <r>
      <t xml:space="preserve">CBS Business Analytics Excel Add-In: </t>
    </r>
    <r>
      <rPr>
        <b/>
        <sz val="11"/>
        <color rgb="FF0000FF"/>
        <rFont val="Calibri"/>
        <family val="2"/>
        <scheme val="minor"/>
      </rPr>
      <t>Catalog of regression functions</t>
    </r>
  </si>
  <si>
    <t>Logistic regression (LogisticRegTrain and LogisticRegPredict functions): illustrates optional arguments for constant, and column selectors</t>
  </si>
  <si>
    <t>Linear regression functions</t>
  </si>
  <si>
    <t>LinearRegTrain</t>
  </si>
  <si>
    <t>fits the coefficients of a linear regression model</t>
  </si>
  <si>
    <t>LinearRegPredict</t>
  </si>
  <si>
    <t>uses the model coefficients from LinearRegTrain to compute linear regression predictions (e.g., probabilities of success)</t>
  </si>
  <si>
    <t>Linear regression (LinearRegTrain and LinearRegPredict functions)</t>
  </si>
  <si>
    <r>
      <t xml:space="preserve">Note: </t>
    </r>
    <r>
      <rPr>
        <b/>
        <sz val="11"/>
        <color rgb="FF0000FF"/>
        <rFont val="Calibri"/>
        <family val="2"/>
        <scheme val="minor"/>
      </rPr>
      <t>LinearRegTrain (7,5)</t>
    </r>
    <r>
      <rPr>
        <b/>
        <sz val="11"/>
        <color theme="1"/>
        <rFont val="Calibri"/>
        <family val="2"/>
        <scheme val="minor"/>
      </rPr>
      <t xml:space="preserve"> indicates the array function</t>
    </r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</si>
  <si>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LinearRegPredict is an array function that can</t>
    </r>
  </si>
  <si>
    <t>has 7 rows and 5 columns</t>
  </si>
  <si>
    <t>predict all observations simultaneously</t>
  </si>
  <si>
    <t>Example LinRegPredict out-of-sample calculations</t>
  </si>
  <si>
    <t>Linear regression (LinearRegTrain and LinearRegPredict functions): illustrates optional arguments for constant and column selectors</t>
  </si>
  <si>
    <r>
      <t xml:space="preserve">Select a cell to print a formula and go to </t>
    </r>
    <r>
      <rPr>
        <b/>
        <sz val="11"/>
        <color theme="1"/>
        <rFont val="Calibri"/>
        <family val="2"/>
        <scheme val="minor"/>
      </rPr>
      <t>CBS BA Add-In | Print formula box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</si>
</sst>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0.000"/>
    <numFmt numFmtId="166" formatCode="0.0%"/>
  </numFmts>
  <fonts count="2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FF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0"/>
      <color indexed="81"/>
      <name val="Arial"/>
      <family val="2"/>
    </font>
    <font>
      <b/>
      <sz val="11"/>
      <color rgb="FFFF0000"/>
      <name val="Calibri"/>
      <family val="2"/>
      <scheme val="minor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2">
    <xf numFmtId="0" fontId="0" fillId="0" borderId="0"/>
    <xf numFmtId="0" fontId="18" fillId="0" borderId="0"/>
    <xf numFmtId="9" fontId="18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5" fillId="0" borderId="0"/>
    <xf numFmtId="0" fontId="14" fillId="0" borderId="0"/>
    <xf numFmtId="9" fontId="1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9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</cellStyleXfs>
  <cellXfs count="237">
    <xf numFmtId="0" fontId="0" fillId="0" borderId="0" xfId="0"/>
    <xf numFmtId="0" fontId="14" fillId="0" borderId="0" xfId="5"/>
    <xf numFmtId="0" fontId="14" fillId="0" borderId="0" xfId="5" applyBorder="1"/>
    <xf numFmtId="0" fontId="14" fillId="0" borderId="0" xfId="5" applyFill="1"/>
    <xf numFmtId="0" fontId="17" fillId="0" borderId="0" xfId="5" applyFont="1" applyFill="1"/>
    <xf numFmtId="0" fontId="14" fillId="0" borderId="0" xfId="5" applyFill="1" applyBorder="1"/>
    <xf numFmtId="0" fontId="17" fillId="0" borderId="0" xfId="5" applyFont="1" applyAlignment="1">
      <alignment horizontal="right"/>
    </xf>
    <xf numFmtId="164" fontId="14" fillId="0" borderId="0" xfId="5" applyNumberFormat="1" applyFill="1" applyBorder="1"/>
    <xf numFmtId="164" fontId="14" fillId="0" borderId="0" xfId="5" applyNumberFormat="1" applyBorder="1"/>
    <xf numFmtId="0" fontId="20" fillId="0" borderId="0" xfId="5" applyFont="1" applyFill="1" applyAlignment="1">
      <alignment horizontal="right"/>
    </xf>
    <xf numFmtId="164" fontId="11" fillId="0" borderId="0" xfId="5" applyNumberFormat="1" applyFont="1" applyFill="1" applyBorder="1"/>
    <xf numFmtId="0" fontId="14" fillId="0" borderId="13" xfId="5" applyBorder="1"/>
    <xf numFmtId="0" fontId="14" fillId="0" borderId="15" xfId="5" applyBorder="1"/>
    <xf numFmtId="164" fontId="8" fillId="0" borderId="0" xfId="5" applyNumberFormat="1" applyFont="1" applyFill="1" applyBorder="1"/>
    <xf numFmtId="0" fontId="19" fillId="0" borderId="0" xfId="13" applyFont="1" applyFill="1"/>
    <xf numFmtId="0" fontId="6" fillId="0" borderId="0" xfId="13" applyFill="1"/>
    <xf numFmtId="0" fontId="6" fillId="0" borderId="0" xfId="13"/>
    <xf numFmtId="0" fontId="17" fillId="0" borderId="0" xfId="13" applyFont="1" applyFill="1" applyBorder="1" applyAlignment="1">
      <alignment horizontal="left"/>
    </xf>
    <xf numFmtId="0" fontId="17" fillId="0" borderId="0" xfId="13" applyFont="1" applyFill="1" applyBorder="1" applyAlignment="1">
      <alignment horizontal="right"/>
    </xf>
    <xf numFmtId="0" fontId="17" fillId="0" borderId="0" xfId="13" applyFont="1" applyFill="1" applyAlignment="1">
      <alignment horizontal="right"/>
    </xf>
    <xf numFmtId="0" fontId="19" fillId="0" borderId="0" xfId="13" applyFont="1" applyAlignment="1">
      <alignment horizontal="left"/>
    </xf>
    <xf numFmtId="0" fontId="17" fillId="0" borderId="0" xfId="13" applyFont="1"/>
    <xf numFmtId="0" fontId="6" fillId="0" borderId="0" xfId="13" applyBorder="1"/>
    <xf numFmtId="164" fontId="6" fillId="0" borderId="4" xfId="13" applyNumberFormat="1" applyFill="1" applyBorder="1"/>
    <xf numFmtId="164" fontId="6" fillId="0" borderId="5" xfId="13" applyNumberFormat="1" applyFill="1" applyBorder="1"/>
    <xf numFmtId="164" fontId="6" fillId="0" borderId="6" xfId="13" applyNumberFormat="1" applyBorder="1"/>
    <xf numFmtId="0" fontId="6" fillId="0" borderId="13" xfId="13" applyFill="1" applyBorder="1"/>
    <xf numFmtId="165" fontId="6" fillId="0" borderId="13" xfId="13" applyNumberFormat="1" applyBorder="1"/>
    <xf numFmtId="165" fontId="6" fillId="0" borderId="14" xfId="13" applyNumberFormat="1" applyBorder="1"/>
    <xf numFmtId="165" fontId="6" fillId="0" borderId="15" xfId="13" applyNumberFormat="1" applyBorder="1"/>
    <xf numFmtId="0" fontId="19" fillId="0" borderId="0" xfId="13" applyFont="1" applyAlignment="1">
      <alignment horizontal="right"/>
    </xf>
    <xf numFmtId="0" fontId="17" fillId="0" borderId="0" xfId="13" applyFont="1" applyAlignment="1">
      <alignment horizontal="right"/>
    </xf>
    <xf numFmtId="165" fontId="6" fillId="0" borderId="4" xfId="13" applyNumberFormat="1" applyBorder="1"/>
    <xf numFmtId="165" fontId="6" fillId="0" borderId="5" xfId="13" applyNumberFormat="1" applyBorder="1"/>
    <xf numFmtId="165" fontId="6" fillId="0" borderId="6" xfId="13" applyNumberFormat="1" applyBorder="1"/>
    <xf numFmtId="165" fontId="6" fillId="0" borderId="7" xfId="13" applyNumberFormat="1" applyBorder="1"/>
    <xf numFmtId="165" fontId="6" fillId="0" borderId="0" xfId="13" applyNumberFormat="1" applyBorder="1"/>
    <xf numFmtId="165" fontId="6" fillId="0" borderId="8" xfId="13" applyNumberFormat="1" applyBorder="1"/>
    <xf numFmtId="166" fontId="6" fillId="0" borderId="7" xfId="8" applyNumberFormat="1" applyFont="1" applyBorder="1"/>
    <xf numFmtId="166" fontId="6" fillId="0" borderId="0" xfId="8" applyNumberFormat="1" applyFont="1" applyBorder="1"/>
    <xf numFmtId="166" fontId="6" fillId="0" borderId="8" xfId="8" applyNumberFormat="1" applyFont="1" applyBorder="1"/>
    <xf numFmtId="164" fontId="6" fillId="0" borderId="7" xfId="13" applyNumberFormat="1" applyBorder="1"/>
    <xf numFmtId="0" fontId="6" fillId="0" borderId="8" xfId="13" applyBorder="1"/>
    <xf numFmtId="0" fontId="6" fillId="0" borderId="7" xfId="13" applyBorder="1"/>
    <xf numFmtId="0" fontId="6" fillId="0" borderId="9" xfId="13" applyBorder="1"/>
    <xf numFmtId="0" fontId="6" fillId="0" borderId="10" xfId="13" applyBorder="1"/>
    <xf numFmtId="0" fontId="6" fillId="0" borderId="11" xfId="13" applyBorder="1"/>
    <xf numFmtId="164" fontId="6" fillId="0" borderId="7" xfId="13" applyNumberFormat="1" applyFill="1" applyBorder="1"/>
    <xf numFmtId="164" fontId="6" fillId="0" borderId="0" xfId="13" applyNumberFormat="1" applyFill="1" applyBorder="1"/>
    <xf numFmtId="164" fontId="6" fillId="0" borderId="8" xfId="13" applyNumberFormat="1" applyBorder="1"/>
    <xf numFmtId="0" fontId="6" fillId="0" borderId="14" xfId="13" applyFill="1" applyBorder="1"/>
    <xf numFmtId="164" fontId="6" fillId="0" borderId="4" xfId="13" applyNumberFormat="1" applyFont="1" applyBorder="1"/>
    <xf numFmtId="164" fontId="6" fillId="0" borderId="5" xfId="13" applyNumberFormat="1" applyFont="1" applyBorder="1"/>
    <xf numFmtId="164" fontId="6" fillId="0" borderId="6" xfId="13" applyNumberFormat="1" applyFont="1" applyBorder="1"/>
    <xf numFmtId="164" fontId="6" fillId="0" borderId="8" xfId="13" applyNumberFormat="1" applyFont="1" applyBorder="1"/>
    <xf numFmtId="164" fontId="6" fillId="0" borderId="7" xfId="13" applyNumberFormat="1" applyFont="1" applyBorder="1"/>
    <xf numFmtId="164" fontId="6" fillId="0" borderId="0" xfId="13" applyNumberFormat="1" applyFont="1" applyBorder="1"/>
    <xf numFmtId="164" fontId="6" fillId="0" borderId="9" xfId="13" applyNumberFormat="1" applyFont="1" applyBorder="1"/>
    <xf numFmtId="164" fontId="6" fillId="0" borderId="10" xfId="13" applyNumberFormat="1" applyFont="1" applyBorder="1"/>
    <xf numFmtId="164" fontId="6" fillId="0" borderId="11" xfId="13" applyNumberFormat="1" applyFont="1" applyBorder="1"/>
    <xf numFmtId="0" fontId="17" fillId="0" borderId="0" xfId="13" applyFont="1" applyBorder="1" applyAlignment="1">
      <alignment horizontal="left"/>
    </xf>
    <xf numFmtId="164" fontId="6" fillId="0" borderId="7" xfId="13" applyNumberFormat="1" applyFill="1" applyBorder="1" applyAlignment="1">
      <alignment horizontal="right"/>
    </xf>
    <xf numFmtId="164" fontId="6" fillId="0" borderId="0" xfId="13" applyNumberFormat="1" applyBorder="1"/>
    <xf numFmtId="164" fontId="6" fillId="0" borderId="9" xfId="13" applyNumberFormat="1" applyFill="1" applyBorder="1" applyAlignment="1">
      <alignment horizontal="right"/>
    </xf>
    <xf numFmtId="164" fontId="6" fillId="0" borderId="10" xfId="13" applyNumberFormat="1" applyBorder="1"/>
    <xf numFmtId="164" fontId="6" fillId="0" borderId="11" xfId="13" applyNumberFormat="1" applyBorder="1"/>
    <xf numFmtId="0" fontId="6" fillId="0" borderId="15" xfId="13" applyFill="1" applyBorder="1"/>
    <xf numFmtId="0" fontId="6" fillId="0" borderId="0" xfId="13" applyFill="1" applyBorder="1"/>
    <xf numFmtId="165" fontId="6" fillId="0" borderId="0" xfId="13" applyNumberFormat="1" applyFill="1" applyBorder="1"/>
    <xf numFmtId="0" fontId="19" fillId="0" borderId="0" xfId="14" applyFont="1" applyFill="1"/>
    <xf numFmtId="0" fontId="6" fillId="0" borderId="0" xfId="14" applyFill="1"/>
    <xf numFmtId="0" fontId="6" fillId="0" borderId="0" xfId="14"/>
    <xf numFmtId="0" fontId="17" fillId="0" borderId="0" xfId="14" applyFont="1" applyFill="1" applyBorder="1" applyAlignment="1">
      <alignment horizontal="left"/>
    </xf>
    <xf numFmtId="0" fontId="17" fillId="0" borderId="0" xfId="14" applyFont="1" applyFill="1" applyBorder="1" applyAlignment="1">
      <alignment horizontal="right"/>
    </xf>
    <xf numFmtId="0" fontId="17" fillId="0" borderId="0" xfId="14" applyFont="1" applyFill="1" applyAlignment="1">
      <alignment horizontal="right"/>
    </xf>
    <xf numFmtId="0" fontId="19" fillId="0" borderId="0" xfId="14" applyFont="1" applyAlignment="1">
      <alignment horizontal="left"/>
    </xf>
    <xf numFmtId="0" fontId="17" fillId="0" borderId="0" xfId="14" applyFont="1"/>
    <xf numFmtId="0" fontId="6" fillId="0" borderId="0" xfId="14" applyBorder="1"/>
    <xf numFmtId="165" fontId="6" fillId="0" borderId="13" xfId="14" applyNumberFormat="1" applyBorder="1"/>
    <xf numFmtId="165" fontId="6" fillId="0" borderId="14" xfId="14" applyNumberFormat="1" applyBorder="1"/>
    <xf numFmtId="165" fontId="6" fillId="0" borderId="15" xfId="14" applyNumberFormat="1" applyBorder="1"/>
    <xf numFmtId="0" fontId="19" fillId="0" borderId="0" xfId="14" applyFont="1" applyAlignment="1">
      <alignment horizontal="right"/>
    </xf>
    <xf numFmtId="0" fontId="17" fillId="0" borderId="0" xfId="14" applyFont="1" applyAlignment="1">
      <alignment horizontal="right"/>
    </xf>
    <xf numFmtId="164" fontId="6" fillId="0" borderId="4" xfId="14" applyNumberFormat="1" applyFont="1" applyBorder="1"/>
    <xf numFmtId="164" fontId="6" fillId="0" borderId="5" xfId="14" applyNumberFormat="1" applyFont="1" applyBorder="1"/>
    <xf numFmtId="164" fontId="6" fillId="0" borderId="6" xfId="14" applyNumberFormat="1" applyFont="1" applyBorder="1"/>
    <xf numFmtId="164" fontId="6" fillId="0" borderId="8" xfId="14" applyNumberFormat="1" applyFont="1" applyBorder="1"/>
    <xf numFmtId="164" fontId="6" fillId="0" borderId="7" xfId="14" applyNumberFormat="1" applyFont="1" applyBorder="1"/>
    <xf numFmtId="164" fontId="6" fillId="0" borderId="0" xfId="14" applyNumberFormat="1" applyFont="1" applyBorder="1"/>
    <xf numFmtId="164" fontId="6" fillId="0" borderId="9" xfId="14" applyNumberFormat="1" applyFont="1" applyBorder="1"/>
    <xf numFmtId="164" fontId="6" fillId="0" borderId="10" xfId="14" applyNumberFormat="1" applyFont="1" applyBorder="1"/>
    <xf numFmtId="164" fontId="6" fillId="0" borderId="11" xfId="14" applyNumberFormat="1" applyFont="1" applyBorder="1"/>
    <xf numFmtId="0" fontId="17" fillId="0" borderId="0" xfId="14" applyFont="1" applyBorder="1" applyAlignment="1">
      <alignment horizontal="left"/>
    </xf>
    <xf numFmtId="164" fontId="6" fillId="0" borderId="7" xfId="14" applyNumberFormat="1" applyFill="1" applyBorder="1" applyAlignment="1">
      <alignment horizontal="right"/>
    </xf>
    <xf numFmtId="164" fontId="6" fillId="0" borderId="9" xfId="14" applyNumberFormat="1" applyFill="1" applyBorder="1" applyAlignment="1">
      <alignment horizontal="right"/>
    </xf>
    <xf numFmtId="0" fontId="6" fillId="0" borderId="0" xfId="14" applyFill="1" applyBorder="1"/>
    <xf numFmtId="0" fontId="6" fillId="0" borderId="1" xfId="14" applyBorder="1"/>
    <xf numFmtId="0" fontId="6" fillId="0" borderId="2" xfId="15" applyNumberFormat="1" applyFont="1" applyBorder="1" applyProtection="1">
      <protection locked="0"/>
    </xf>
    <xf numFmtId="0" fontId="6" fillId="0" borderId="3" xfId="15" applyNumberFormat="1" applyBorder="1" applyProtection="1">
      <protection locked="0"/>
    </xf>
    <xf numFmtId="0" fontId="17" fillId="0" borderId="0" xfId="15" applyNumberFormat="1" applyFont="1" applyBorder="1" applyProtection="1">
      <protection locked="0"/>
    </xf>
    <xf numFmtId="165" fontId="6" fillId="0" borderId="0" xfId="14" applyNumberFormat="1" applyFill="1" applyBorder="1"/>
    <xf numFmtId="0" fontId="6" fillId="0" borderId="0" xfId="15" applyNumberFormat="1" applyBorder="1" applyProtection="1">
      <protection locked="0"/>
    </xf>
    <xf numFmtId="165" fontId="6" fillId="0" borderId="13" xfId="14" applyNumberFormat="1" applyBorder="1" applyAlignment="1">
      <alignment horizontal="right"/>
    </xf>
    <xf numFmtId="165" fontId="6" fillId="0" borderId="14" xfId="14" applyNumberFormat="1" applyBorder="1" applyAlignment="1">
      <alignment horizontal="right"/>
    </xf>
    <xf numFmtId="165" fontId="6" fillId="0" borderId="15" xfId="14" applyNumberFormat="1" applyBorder="1" applyAlignment="1">
      <alignment horizontal="right"/>
    </xf>
    <xf numFmtId="165" fontId="6" fillId="0" borderId="4" xfId="14" applyNumberFormat="1" applyBorder="1" applyAlignment="1">
      <alignment horizontal="right"/>
    </xf>
    <xf numFmtId="165" fontId="6" fillId="0" borderId="5" xfId="14" applyNumberFormat="1" applyBorder="1" applyAlignment="1">
      <alignment horizontal="right"/>
    </xf>
    <xf numFmtId="165" fontId="6" fillId="0" borderId="6" xfId="14" applyNumberFormat="1" applyBorder="1" applyAlignment="1">
      <alignment horizontal="right"/>
    </xf>
    <xf numFmtId="165" fontId="6" fillId="0" borderId="7" xfId="14" applyNumberFormat="1" applyBorder="1" applyAlignment="1">
      <alignment horizontal="right"/>
    </xf>
    <xf numFmtId="165" fontId="6" fillId="0" borderId="0" xfId="14" applyNumberFormat="1" applyBorder="1" applyAlignment="1">
      <alignment horizontal="right"/>
    </xf>
    <xf numFmtId="165" fontId="6" fillId="0" borderId="8" xfId="14" applyNumberFormat="1" applyBorder="1" applyAlignment="1">
      <alignment horizontal="right"/>
    </xf>
    <xf numFmtId="166" fontId="6" fillId="0" borderId="7" xfId="8" applyNumberFormat="1" applyFont="1" applyBorder="1" applyAlignment="1">
      <alignment horizontal="right"/>
    </xf>
    <xf numFmtId="166" fontId="6" fillId="0" borderId="0" xfId="8" applyNumberFormat="1" applyFont="1" applyBorder="1" applyAlignment="1">
      <alignment horizontal="right"/>
    </xf>
    <xf numFmtId="166" fontId="6" fillId="0" borderId="8" xfId="8" applyNumberFormat="1" applyFont="1" applyBorder="1" applyAlignment="1">
      <alignment horizontal="right"/>
    </xf>
    <xf numFmtId="0" fontId="6" fillId="0" borderId="0" xfId="14" applyBorder="1" applyAlignment="1">
      <alignment horizontal="right"/>
    </xf>
    <xf numFmtId="0" fontId="6" fillId="0" borderId="8" xfId="14" applyBorder="1" applyAlignment="1">
      <alignment horizontal="right"/>
    </xf>
    <xf numFmtId="0" fontId="6" fillId="0" borderId="7" xfId="14" applyBorder="1" applyAlignment="1">
      <alignment horizontal="right"/>
    </xf>
    <xf numFmtId="0" fontId="6" fillId="0" borderId="9" xfId="14" applyBorder="1" applyAlignment="1">
      <alignment horizontal="right"/>
    </xf>
    <xf numFmtId="0" fontId="6" fillId="0" borderId="10" xfId="14" applyBorder="1" applyAlignment="1">
      <alignment horizontal="right"/>
    </xf>
    <xf numFmtId="0" fontId="6" fillId="0" borderId="11" xfId="14" applyBorder="1" applyAlignment="1">
      <alignment horizontal="right"/>
    </xf>
    <xf numFmtId="164" fontId="6" fillId="0" borderId="4" xfId="14" applyNumberFormat="1" applyFill="1" applyBorder="1" applyAlignment="1">
      <alignment horizontal="right"/>
    </xf>
    <xf numFmtId="164" fontId="6" fillId="0" borderId="5" xfId="14" applyNumberFormat="1" applyFill="1" applyBorder="1" applyAlignment="1">
      <alignment horizontal="right"/>
    </xf>
    <xf numFmtId="164" fontId="6" fillId="0" borderId="6" xfId="14" applyNumberFormat="1" applyBorder="1" applyAlignment="1">
      <alignment horizontal="right"/>
    </xf>
    <xf numFmtId="0" fontId="6" fillId="0" borderId="13" xfId="14" applyFill="1" applyBorder="1" applyAlignment="1">
      <alignment horizontal="right"/>
    </xf>
    <xf numFmtId="164" fontId="6" fillId="0" borderId="0" xfId="14" applyNumberFormat="1" applyFill="1" applyBorder="1" applyAlignment="1">
      <alignment horizontal="right"/>
    </xf>
    <xf numFmtId="164" fontId="6" fillId="0" borderId="8" xfId="14" applyNumberFormat="1" applyBorder="1" applyAlignment="1">
      <alignment horizontal="right"/>
    </xf>
    <xf numFmtId="0" fontId="6" fillId="0" borderId="14" xfId="14" applyFill="1" applyBorder="1" applyAlignment="1">
      <alignment horizontal="right"/>
    </xf>
    <xf numFmtId="164" fontId="6" fillId="0" borderId="8" xfId="14" applyNumberFormat="1" applyFont="1" applyBorder="1" applyAlignment="1">
      <alignment horizontal="right"/>
    </xf>
    <xf numFmtId="164" fontId="6" fillId="0" borderId="0" xfId="14" applyNumberFormat="1" applyBorder="1" applyAlignment="1">
      <alignment horizontal="right"/>
    </xf>
    <xf numFmtId="164" fontId="6" fillId="0" borderId="10" xfId="14" applyNumberFormat="1" applyBorder="1" applyAlignment="1">
      <alignment horizontal="right"/>
    </xf>
    <xf numFmtId="164" fontId="6" fillId="0" borderId="11" xfId="14" applyNumberFormat="1" applyBorder="1" applyAlignment="1">
      <alignment horizontal="right"/>
    </xf>
    <xf numFmtId="0" fontId="6" fillId="0" borderId="15" xfId="14" applyFill="1" applyBorder="1" applyAlignment="1">
      <alignment horizontal="right"/>
    </xf>
    <xf numFmtId="164" fontId="6" fillId="0" borderId="7" xfId="14" applyNumberFormat="1" applyBorder="1" applyAlignment="1">
      <alignment horizontal="right"/>
    </xf>
    <xf numFmtId="0" fontId="21" fillId="0" borderId="0" xfId="15" applyNumberFormat="1" applyFont="1" applyBorder="1" applyProtection="1">
      <protection locked="0"/>
    </xf>
    <xf numFmtId="0" fontId="21" fillId="0" borderId="0" xfId="5" applyFont="1"/>
    <xf numFmtId="0" fontId="5" fillId="0" borderId="0" xfId="5" applyFont="1"/>
    <xf numFmtId="0" fontId="5" fillId="0" borderId="0" xfId="13" applyFont="1"/>
    <xf numFmtId="0" fontId="14" fillId="0" borderId="12" xfId="5" applyBorder="1"/>
    <xf numFmtId="0" fontId="4" fillId="0" borderId="0" xfId="5" applyFont="1"/>
    <xf numFmtId="0" fontId="17" fillId="0" borderId="0" xfId="21" applyFont="1"/>
    <xf numFmtId="0" fontId="3" fillId="0" borderId="0" xfId="5" applyFont="1"/>
    <xf numFmtId="0" fontId="20" fillId="0" borderId="0" xfId="5" applyFont="1" applyAlignment="1">
      <alignment horizontal="right"/>
    </xf>
    <xf numFmtId="0" fontId="25" fillId="0" borderId="0" xfId="27" applyFont="1" applyFill="1"/>
    <xf numFmtId="0" fontId="25" fillId="0" borderId="0" xfId="27" applyFont="1"/>
    <xf numFmtId="0" fontId="6" fillId="0" borderId="13" xfId="14" applyBorder="1" applyAlignment="1">
      <alignment horizontal="center"/>
    </xf>
    <xf numFmtId="0" fontId="6" fillId="0" borderId="5" xfId="14" applyBorder="1" applyAlignment="1">
      <alignment horizontal="center"/>
    </xf>
    <xf numFmtId="164" fontId="14" fillId="0" borderId="0" xfId="5" applyNumberFormat="1"/>
    <xf numFmtId="164" fontId="2" fillId="0" borderId="0" xfId="5" applyNumberFormat="1" applyFont="1"/>
    <xf numFmtId="0" fontId="19" fillId="0" borderId="0" xfId="28" applyFont="1"/>
    <xf numFmtId="0" fontId="2" fillId="0" borderId="0" xfId="28"/>
    <xf numFmtId="0" fontId="17" fillId="0" borderId="0" xfId="28" applyFont="1" applyAlignment="1">
      <alignment horizontal="left"/>
    </xf>
    <xf numFmtId="0" fontId="17" fillId="0" borderId="0" xfId="28" applyFont="1"/>
    <xf numFmtId="0" fontId="17" fillId="0" borderId="0" xfId="28" applyFont="1" applyAlignment="1">
      <alignment horizontal="right"/>
    </xf>
    <xf numFmtId="0" fontId="19" fillId="0" borderId="0" xfId="28" applyFont="1" applyAlignment="1">
      <alignment horizontal="left"/>
    </xf>
    <xf numFmtId="0" fontId="19" fillId="0" borderId="0" xfId="28" applyFont="1" applyAlignment="1">
      <alignment horizontal="right"/>
    </xf>
    <xf numFmtId="165" fontId="2" fillId="0" borderId="4" xfId="28" applyNumberFormat="1" applyBorder="1"/>
    <xf numFmtId="165" fontId="2" fillId="0" borderId="5" xfId="28" applyNumberFormat="1" applyBorder="1"/>
    <xf numFmtId="165" fontId="2" fillId="0" borderId="6" xfId="28" applyNumberFormat="1" applyBorder="1"/>
    <xf numFmtId="165" fontId="2" fillId="0" borderId="7" xfId="28" applyNumberFormat="1" applyBorder="1"/>
    <xf numFmtId="165" fontId="2" fillId="0" borderId="0" xfId="28" applyNumberFormat="1"/>
    <xf numFmtId="165" fontId="2" fillId="0" borderId="8" xfId="28" applyNumberFormat="1" applyBorder="1"/>
    <xf numFmtId="166" fontId="2" fillId="0" borderId="7" xfId="8" applyNumberFormat="1" applyFont="1" applyBorder="1"/>
    <xf numFmtId="166" fontId="2" fillId="0" borderId="0" xfId="8" applyNumberFormat="1" applyFont="1" applyBorder="1"/>
    <xf numFmtId="166" fontId="2" fillId="0" borderId="8" xfId="8" applyNumberFormat="1" applyFont="1" applyBorder="1"/>
    <xf numFmtId="0" fontId="2" fillId="0" borderId="8" xfId="28" applyBorder="1"/>
    <xf numFmtId="0" fontId="2" fillId="0" borderId="7" xfId="28" applyBorder="1"/>
    <xf numFmtId="0" fontId="2" fillId="0" borderId="9" xfId="28" applyBorder="1"/>
    <xf numFmtId="0" fontId="2" fillId="0" borderId="10" xfId="28" applyBorder="1"/>
    <xf numFmtId="0" fontId="2" fillId="0" borderId="11" xfId="28" applyBorder="1"/>
    <xf numFmtId="164" fontId="2" fillId="0" borderId="4" xfId="29" applyNumberFormat="1" applyBorder="1" applyAlignment="1" applyProtection="1">
      <alignment horizontal="right"/>
      <protection locked="0"/>
    </xf>
    <xf numFmtId="164" fontId="2" fillId="0" borderId="5" xfId="29" applyNumberFormat="1" applyBorder="1" applyAlignment="1" applyProtection="1">
      <alignment horizontal="right"/>
      <protection locked="0"/>
    </xf>
    <xf numFmtId="164" fontId="2" fillId="0" borderId="6" xfId="29" applyNumberFormat="1" applyBorder="1" applyAlignment="1" applyProtection="1">
      <alignment horizontal="right"/>
      <protection locked="0"/>
    </xf>
    <xf numFmtId="164" fontId="2" fillId="0" borderId="13" xfId="29" applyNumberFormat="1" applyBorder="1" applyProtection="1">
      <protection locked="0"/>
    </xf>
    <xf numFmtId="165" fontId="2" fillId="0" borderId="13" xfId="28" applyNumberFormat="1" applyBorder="1" applyAlignment="1">
      <alignment horizontal="right"/>
    </xf>
    <xf numFmtId="165" fontId="2" fillId="0" borderId="14" xfId="28" applyNumberFormat="1" applyBorder="1" applyAlignment="1">
      <alignment horizontal="right"/>
    </xf>
    <xf numFmtId="165" fontId="2" fillId="0" borderId="15" xfId="28" applyNumberFormat="1" applyBorder="1" applyAlignment="1">
      <alignment horizontal="right"/>
    </xf>
    <xf numFmtId="0" fontId="2" fillId="0" borderId="4" xfId="29" applyBorder="1" applyProtection="1">
      <protection locked="0"/>
    </xf>
    <xf numFmtId="0" fontId="2" fillId="0" borderId="5" xfId="29" applyBorder="1" applyProtection="1">
      <protection locked="0"/>
    </xf>
    <xf numFmtId="165" fontId="2" fillId="0" borderId="13" xfId="28" applyNumberFormat="1" applyBorder="1"/>
    <xf numFmtId="165" fontId="2" fillId="0" borderId="14" xfId="28" applyNumberFormat="1" applyBorder="1"/>
    <xf numFmtId="165" fontId="2" fillId="0" borderId="15" xfId="28" applyNumberFormat="1" applyBorder="1"/>
    <xf numFmtId="164" fontId="2" fillId="0" borderId="7" xfId="29" applyNumberFormat="1" applyBorder="1" applyAlignment="1" applyProtection="1">
      <alignment horizontal="right"/>
      <protection locked="0"/>
    </xf>
    <xf numFmtId="164" fontId="2" fillId="0" borderId="0" xfId="29" applyNumberFormat="1" applyAlignment="1" applyProtection="1">
      <alignment horizontal="right"/>
      <protection locked="0"/>
    </xf>
    <xf numFmtId="164" fontId="2" fillId="0" borderId="8" xfId="29" applyNumberFormat="1" applyBorder="1" applyAlignment="1" applyProtection="1">
      <alignment horizontal="right"/>
      <protection locked="0"/>
    </xf>
    <xf numFmtId="0" fontId="2" fillId="0" borderId="14" xfId="29" applyBorder="1" applyProtection="1">
      <protection locked="0"/>
    </xf>
    <xf numFmtId="0" fontId="2" fillId="0" borderId="7" xfId="29" applyBorder="1" applyProtection="1">
      <protection locked="0"/>
    </xf>
    <xf numFmtId="0" fontId="2" fillId="0" borderId="0" xfId="29" applyProtection="1">
      <protection locked="0"/>
    </xf>
    <xf numFmtId="0" fontId="2" fillId="0" borderId="9" xfId="29" applyBorder="1" applyProtection="1">
      <protection locked="0"/>
    </xf>
    <xf numFmtId="0" fontId="2" fillId="0" borderId="10" xfId="29" applyBorder="1" applyProtection="1">
      <protection locked="0"/>
    </xf>
    <xf numFmtId="164" fontId="2" fillId="0" borderId="9" xfId="29" applyNumberFormat="1" applyBorder="1" applyAlignment="1" applyProtection="1">
      <alignment horizontal="right"/>
      <protection locked="0"/>
    </xf>
    <xf numFmtId="164" fontId="2" fillId="0" borderId="10" xfId="29" applyNumberFormat="1" applyBorder="1" applyAlignment="1" applyProtection="1">
      <alignment horizontal="right"/>
      <protection locked="0"/>
    </xf>
    <xf numFmtId="164" fontId="2" fillId="0" borderId="11" xfId="29" applyNumberFormat="1" applyBorder="1" applyAlignment="1" applyProtection="1">
      <alignment horizontal="right"/>
      <protection locked="0"/>
    </xf>
    <xf numFmtId="0" fontId="2" fillId="0" borderId="15" xfId="29" applyBorder="1" applyProtection="1">
      <protection locked="0"/>
    </xf>
    <xf numFmtId="0" fontId="21" fillId="0" borderId="0" xfId="28" applyFont="1"/>
    <xf numFmtId="0" fontId="21" fillId="0" borderId="0" xfId="29" applyFont="1" applyProtection="1">
      <protection locked="0"/>
    </xf>
    <xf numFmtId="0" fontId="2" fillId="0" borderId="0" xfId="30"/>
    <xf numFmtId="0" fontId="19" fillId="0" borderId="0" xfId="30" applyFont="1"/>
    <xf numFmtId="0" fontId="17" fillId="0" borderId="0" xfId="29" applyFont="1" applyProtection="1">
      <protection locked="0"/>
    </xf>
    <xf numFmtId="0" fontId="2" fillId="0" borderId="1" xfId="30" applyBorder="1"/>
    <xf numFmtId="0" fontId="2" fillId="0" borderId="2" xfId="29" applyBorder="1" applyProtection="1">
      <protection locked="0"/>
    </xf>
    <xf numFmtId="0" fontId="2" fillId="0" borderId="3" xfId="29" applyBorder="1" applyProtection="1">
      <protection locked="0"/>
    </xf>
    <xf numFmtId="0" fontId="17" fillId="0" borderId="0" xfId="30" applyFont="1" applyAlignment="1">
      <alignment horizontal="left"/>
    </xf>
    <xf numFmtId="0" fontId="17" fillId="0" borderId="0" xfId="30" applyFont="1"/>
    <xf numFmtId="0" fontId="17" fillId="0" borderId="0" xfId="30" applyFont="1" applyAlignment="1">
      <alignment horizontal="right"/>
    </xf>
    <xf numFmtId="0" fontId="19" fillId="0" borderId="0" xfId="30" applyFont="1" applyAlignment="1">
      <alignment horizontal="right"/>
    </xf>
    <xf numFmtId="165" fontId="2" fillId="0" borderId="4" xfId="30" applyNumberFormat="1" applyBorder="1" applyAlignment="1">
      <alignment horizontal="right"/>
    </xf>
    <xf numFmtId="165" fontId="2" fillId="0" borderId="5" xfId="30" applyNumberFormat="1" applyBorder="1" applyAlignment="1">
      <alignment horizontal="right"/>
    </xf>
    <xf numFmtId="165" fontId="2" fillId="0" borderId="6" xfId="30" applyNumberFormat="1" applyBorder="1" applyAlignment="1">
      <alignment horizontal="right"/>
    </xf>
    <xf numFmtId="165" fontId="2" fillId="0" borderId="7" xfId="30" applyNumberFormat="1" applyBorder="1" applyAlignment="1">
      <alignment horizontal="right"/>
    </xf>
    <xf numFmtId="165" fontId="2" fillId="0" borderId="0" xfId="30" applyNumberFormat="1" applyAlignment="1">
      <alignment horizontal="right"/>
    </xf>
    <xf numFmtId="165" fontId="2" fillId="0" borderId="8" xfId="30" applyNumberFormat="1" applyBorder="1" applyAlignment="1">
      <alignment horizontal="right"/>
    </xf>
    <xf numFmtId="166" fontId="2" fillId="0" borderId="7" xfId="8" applyNumberFormat="1" applyFont="1" applyBorder="1" applyAlignment="1">
      <alignment horizontal="right"/>
    </xf>
    <xf numFmtId="166" fontId="2" fillId="0" borderId="0" xfId="8" applyNumberFormat="1" applyFont="1" applyBorder="1" applyAlignment="1">
      <alignment horizontal="right"/>
    </xf>
    <xf numFmtId="166" fontId="2" fillId="0" borderId="8" xfId="8" applyNumberFormat="1" applyFont="1" applyBorder="1" applyAlignment="1">
      <alignment horizontal="right"/>
    </xf>
    <xf numFmtId="0" fontId="2" fillId="0" borderId="8" xfId="30" applyBorder="1" applyAlignment="1">
      <alignment horizontal="right"/>
    </xf>
    <xf numFmtId="0" fontId="2" fillId="0" borderId="7" xfId="30" applyBorder="1" applyAlignment="1">
      <alignment horizontal="right"/>
    </xf>
    <xf numFmtId="0" fontId="2" fillId="0" borderId="10" xfId="30" applyBorder="1" applyAlignment="1">
      <alignment horizontal="right"/>
    </xf>
    <xf numFmtId="0" fontId="2" fillId="0" borderId="11" xfId="30" applyBorder="1" applyAlignment="1">
      <alignment horizontal="right"/>
    </xf>
    <xf numFmtId="0" fontId="19" fillId="0" borderId="0" xfId="30" applyFont="1" applyAlignment="1">
      <alignment horizontal="left"/>
    </xf>
    <xf numFmtId="164" fontId="2" fillId="0" borderId="13" xfId="29" applyNumberFormat="1" applyBorder="1" applyAlignment="1" applyProtection="1">
      <alignment horizontal="right"/>
      <protection locked="0"/>
    </xf>
    <xf numFmtId="165" fontId="2" fillId="0" borderId="13" xfId="30" applyNumberFormat="1" applyBorder="1" applyAlignment="1">
      <alignment horizontal="right"/>
    </xf>
    <xf numFmtId="165" fontId="2" fillId="0" borderId="14" xfId="30" applyNumberFormat="1" applyBorder="1" applyAlignment="1">
      <alignment horizontal="right"/>
    </xf>
    <xf numFmtId="165" fontId="2" fillId="0" borderId="15" xfId="30" applyNumberFormat="1" applyBorder="1" applyAlignment="1">
      <alignment horizontal="right"/>
    </xf>
    <xf numFmtId="165" fontId="2" fillId="0" borderId="13" xfId="30" applyNumberFormat="1" applyBorder="1"/>
    <xf numFmtId="165" fontId="2" fillId="0" borderId="14" xfId="30" applyNumberFormat="1" applyBorder="1"/>
    <xf numFmtId="165" fontId="2" fillId="0" borderId="15" xfId="30" applyNumberFormat="1" applyBorder="1"/>
    <xf numFmtId="0" fontId="2" fillId="0" borderId="14" xfId="29" applyBorder="1" applyAlignment="1" applyProtection="1">
      <alignment horizontal="right"/>
      <protection locked="0"/>
    </xf>
    <xf numFmtId="0" fontId="2" fillId="0" borderId="15" xfId="29" applyBorder="1" applyAlignment="1" applyProtection="1">
      <alignment horizontal="right"/>
      <protection locked="0"/>
    </xf>
    <xf numFmtId="0" fontId="2" fillId="0" borderId="12" xfId="30" applyBorder="1" applyAlignment="1">
      <alignment horizontal="center"/>
    </xf>
    <xf numFmtId="0" fontId="2" fillId="0" borderId="0" xfId="29" applyAlignment="1" applyProtection="1">
      <alignment horizontal="right"/>
      <protection locked="0"/>
    </xf>
    <xf numFmtId="1" fontId="2" fillId="0" borderId="0" xfId="30" applyNumberFormat="1"/>
    <xf numFmtId="165" fontId="2" fillId="0" borderId="0" xfId="30" applyNumberFormat="1" applyBorder="1" applyAlignment="1">
      <alignment horizontal="right"/>
    </xf>
    <xf numFmtId="0" fontId="2" fillId="0" borderId="0" xfId="30" applyBorder="1" applyAlignment="1">
      <alignment horizontal="right"/>
    </xf>
    <xf numFmtId="2" fontId="2" fillId="0" borderId="0" xfId="30" applyNumberFormat="1" applyBorder="1" applyAlignment="1">
      <alignment horizontal="right"/>
    </xf>
    <xf numFmtId="10" fontId="2" fillId="0" borderId="0" xfId="8" applyNumberFormat="1" applyFont="1" applyBorder="1" applyAlignment="1">
      <alignment horizontal="right"/>
    </xf>
    <xf numFmtId="0" fontId="2" fillId="0" borderId="9" xfId="30" applyBorder="1" applyAlignment="1">
      <alignment horizontal="right"/>
    </xf>
    <xf numFmtId="0" fontId="1" fillId="0" borderId="0" xfId="5" applyFont="1"/>
  </cellXfs>
  <cellStyles count="32">
    <cellStyle name="Comma 2" xfId="17" xr:uid="{00000000-0005-0000-0000-000000000000}"/>
    <cellStyle name="Hyperlink" xfId="27" builtinId="8"/>
    <cellStyle name="Normal" xfId="0" builtinId="0"/>
    <cellStyle name="Normal 2" xfId="1" xr:uid="{00000000-0005-0000-0000-000002000000}"/>
    <cellStyle name="Normal 3" xfId="4" xr:uid="{00000000-0005-0000-0000-000003000000}"/>
    <cellStyle name="Normal 4" xfId="5" xr:uid="{00000000-0005-0000-0000-000004000000}"/>
    <cellStyle name="Normal 4 2" xfId="11" xr:uid="{00000000-0005-0000-0000-000005000000}"/>
    <cellStyle name="Normal 4 2 2" xfId="16" xr:uid="{00000000-0005-0000-0000-000006000000}"/>
    <cellStyle name="Normal 4 3" xfId="14" xr:uid="{00000000-0005-0000-0000-000007000000}"/>
    <cellStyle name="Normal 4 3 2" xfId="21" xr:uid="{00000000-0005-0000-0000-000008000000}"/>
    <cellStyle name="Normal 4 3 2 2" xfId="31" xr:uid="{336E9302-CAA0-4F62-8865-E8B38B7FFF95}"/>
    <cellStyle name="Normal 4 3 3" xfId="30" xr:uid="{5FD2E6EE-A188-4033-97C5-5AA23ACF3821}"/>
    <cellStyle name="Normal 4 4" xfId="13" xr:uid="{00000000-0005-0000-0000-000009000000}"/>
    <cellStyle name="Normal 4 4 2" xfId="22" xr:uid="{00000000-0005-0000-0000-00000A000000}"/>
    <cellStyle name="Normal 4 4 3" xfId="19" xr:uid="{00000000-0005-0000-0000-00000B000000}"/>
    <cellStyle name="Normal 4 4 4" xfId="28" xr:uid="{84A19431-F895-4841-B6AE-D2BA467AF68B}"/>
    <cellStyle name="Normal 5" xfId="10" xr:uid="{00000000-0005-0000-0000-00000C000000}"/>
    <cellStyle name="Normal 5 2" xfId="12" xr:uid="{00000000-0005-0000-0000-00000D000000}"/>
    <cellStyle name="Normal 5 3" xfId="15" xr:uid="{00000000-0005-0000-0000-00000E000000}"/>
    <cellStyle name="Normal 5 3 2" xfId="23" xr:uid="{00000000-0005-0000-0000-00000F000000}"/>
    <cellStyle name="Normal 5 3 3" xfId="20" xr:uid="{00000000-0005-0000-0000-000010000000}"/>
    <cellStyle name="Normal 5 3 4" xfId="29" xr:uid="{B86D1674-5BE3-41BA-8CA0-D6293E8B57BC}"/>
    <cellStyle name="Normal 6" xfId="26" xr:uid="{00000000-0005-0000-0000-000011000000}"/>
    <cellStyle name="Normal 7" xfId="24" xr:uid="{00000000-0005-0000-0000-000012000000}"/>
    <cellStyle name="Percent" xfId="8" builtinId="5"/>
    <cellStyle name="Percent 2" xfId="2" xr:uid="{00000000-0005-0000-0000-000014000000}"/>
    <cellStyle name="Percent 3" xfId="3" xr:uid="{00000000-0005-0000-0000-000015000000}"/>
    <cellStyle name="Percent 4" xfId="6" xr:uid="{00000000-0005-0000-0000-000016000000}"/>
    <cellStyle name="Percent 5" xfId="7" xr:uid="{00000000-0005-0000-0000-000017000000}"/>
    <cellStyle name="Percent 5 2" xfId="9" xr:uid="{00000000-0005-0000-0000-000018000000}"/>
    <cellStyle name="Percent 6" xfId="18" xr:uid="{00000000-0005-0000-0000-000019000000}"/>
    <cellStyle name="Percent 7" xfId="25" xr:uid="{00000000-0005-0000-0000-00001A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cbs_ba_multiplatform/CBS%20BA%20Multiplatform%20add-in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LinearRegPredict"/>
      <definedName name="LinearRegTrain"/>
      <definedName name="LogisticRegPredict"/>
      <definedName name="LogisticRegTrai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2"/>
  <sheetViews>
    <sheetView tabSelected="1" workbookViewId="0">
      <selection activeCell="D11" sqref="D11"/>
    </sheetView>
  </sheetViews>
  <sheetFormatPr defaultColWidth="9.109375" defaultRowHeight="14.4" x14ac:dyDescent="0.3"/>
  <cols>
    <col min="1" max="1" width="28.44140625" style="1" customWidth="1"/>
    <col min="2" max="3" width="9.109375" style="1"/>
    <col min="4" max="5" width="9.109375" style="1" customWidth="1"/>
    <col min="6" max="7" width="9.109375" style="1"/>
    <col min="8" max="8" width="9.109375" style="1" customWidth="1"/>
    <col min="9" max="9" width="9.33203125" style="1" bestFit="1" customWidth="1"/>
    <col min="10" max="10" width="9.44140625" style="1" bestFit="1" customWidth="1"/>
    <col min="11" max="11" width="9.33203125" style="1" bestFit="1" customWidth="1"/>
    <col min="12" max="16384" width="9.109375" style="1"/>
  </cols>
  <sheetData>
    <row r="1" spans="1:19" x14ac:dyDescent="0.3">
      <c r="A1" s="4" t="s">
        <v>26</v>
      </c>
      <c r="B1" s="3"/>
      <c r="C1" s="3"/>
      <c r="D1" s="3"/>
      <c r="E1" s="3"/>
      <c r="F1" s="3"/>
      <c r="G1" s="3"/>
    </row>
    <row r="2" spans="1:19" x14ac:dyDescent="0.3">
      <c r="A2" s="4"/>
      <c r="B2" s="3"/>
      <c r="C2" s="3"/>
      <c r="D2" s="3"/>
      <c r="E2" s="3"/>
      <c r="F2" s="3"/>
      <c r="G2" s="3"/>
    </row>
    <row r="4" spans="1:19" x14ac:dyDescent="0.3">
      <c r="A4" s="142" t="s">
        <v>8</v>
      </c>
      <c r="B4" s="7"/>
      <c r="C4" s="8"/>
      <c r="D4" s="5"/>
    </row>
    <row r="5" spans="1:19" x14ac:dyDescent="0.3">
      <c r="A5" s="9" t="s">
        <v>11</v>
      </c>
      <c r="B5" s="10" t="s">
        <v>7</v>
      </c>
      <c r="C5" s="8"/>
      <c r="D5" s="5"/>
      <c r="S5" s="6" t="s">
        <v>15</v>
      </c>
    </row>
    <row r="6" spans="1:19" x14ac:dyDescent="0.3">
      <c r="A6" s="9" t="s">
        <v>9</v>
      </c>
      <c r="B6" s="13" t="s">
        <v>12</v>
      </c>
      <c r="C6" s="8"/>
      <c r="D6" s="2"/>
      <c r="M6" s="134" t="s">
        <v>19</v>
      </c>
      <c r="S6" s="137">
        <f>S7+S8</f>
        <v>11</v>
      </c>
    </row>
    <row r="7" spans="1:19" x14ac:dyDescent="0.3">
      <c r="A7" s="9"/>
      <c r="B7" s="10"/>
      <c r="C7" s="8"/>
      <c r="D7" s="2"/>
      <c r="M7" s="135" t="s">
        <v>24</v>
      </c>
      <c r="S7" s="11">
        <v>3</v>
      </c>
    </row>
    <row r="8" spans="1:19" x14ac:dyDescent="0.3">
      <c r="A8" s="142" t="s">
        <v>28</v>
      </c>
      <c r="B8" s="146"/>
      <c r="M8" s="135" t="s">
        <v>20</v>
      </c>
      <c r="S8" s="12">
        <v>8</v>
      </c>
    </row>
    <row r="9" spans="1:19" x14ac:dyDescent="0.3">
      <c r="A9" s="141" t="s">
        <v>29</v>
      </c>
      <c r="B9" s="147" t="s">
        <v>30</v>
      </c>
      <c r="M9" s="236" t="s">
        <v>40</v>
      </c>
    </row>
    <row r="10" spans="1:19" x14ac:dyDescent="0.3">
      <c r="A10" s="141" t="s">
        <v>31</v>
      </c>
      <c r="B10" s="147" t="s">
        <v>32</v>
      </c>
      <c r="M10" s="135" t="s">
        <v>21</v>
      </c>
    </row>
    <row r="11" spans="1:19" x14ac:dyDescent="0.3">
      <c r="M11" s="135" t="s">
        <v>25</v>
      </c>
    </row>
    <row r="12" spans="1:19" x14ac:dyDescent="0.3">
      <c r="A12" s="142"/>
      <c r="M12" s="136" t="s">
        <v>23</v>
      </c>
    </row>
    <row r="13" spans="1:19" x14ac:dyDescent="0.3">
      <c r="A13" s="6"/>
      <c r="B13" s="138"/>
    </row>
    <row r="14" spans="1:19" x14ac:dyDescent="0.3">
      <c r="A14" s="6"/>
      <c r="B14" s="138"/>
    </row>
    <row r="16" spans="1:19" x14ac:dyDescent="0.3">
      <c r="A16" s="142"/>
    </row>
    <row r="17" spans="1:2" x14ac:dyDescent="0.3">
      <c r="A17" s="6"/>
      <c r="B17" s="138"/>
    </row>
    <row r="18" spans="1:2" x14ac:dyDescent="0.3">
      <c r="A18" s="6"/>
      <c r="B18" s="138"/>
    </row>
    <row r="20" spans="1:2" x14ac:dyDescent="0.3">
      <c r="A20" s="143"/>
    </row>
    <row r="21" spans="1:2" x14ac:dyDescent="0.3">
      <c r="A21" s="9"/>
      <c r="B21" s="140"/>
    </row>
    <row r="22" spans="1:2" x14ac:dyDescent="0.3">
      <c r="A22" s="141"/>
      <c r="B22" s="140"/>
    </row>
  </sheetData>
  <hyperlinks>
    <hyperlink ref="A4" location="logisticReg!A2" display="Logistic regression functions" xr:uid="{FBC8A65B-B99D-4116-AA51-338E670D1E61}"/>
    <hyperlink ref="A8" location="linearReg!A2" display="Linear regression functions" xr:uid="{EBA737C6-1803-47A2-B99B-520D40217479}"/>
  </hyperlinks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/>
  <dimension ref="A1:Q35"/>
  <sheetViews>
    <sheetView workbookViewId="0">
      <selection activeCell="E14" sqref="E14"/>
    </sheetView>
  </sheetViews>
  <sheetFormatPr defaultColWidth="9.109375" defaultRowHeight="14.4" x14ac:dyDescent="0.3"/>
  <cols>
    <col min="1" max="1" width="9.109375" style="16" customWidth="1"/>
    <col min="2" max="3" width="9.109375" style="16"/>
    <col min="4" max="5" width="9.109375" style="16" customWidth="1"/>
    <col min="6" max="6" width="11.6640625" style="16" customWidth="1"/>
    <col min="7" max="8" width="9.109375" style="16"/>
    <col min="9" max="12" width="9.109375" style="16" customWidth="1"/>
    <col min="13" max="16384" width="9.109375" style="16"/>
  </cols>
  <sheetData>
    <row r="1" spans="1:17" x14ac:dyDescent="0.3">
      <c r="A1" s="14" t="s">
        <v>10</v>
      </c>
      <c r="B1" s="15"/>
      <c r="C1" s="15"/>
      <c r="D1" s="15"/>
      <c r="E1" s="15"/>
      <c r="F1" s="15"/>
      <c r="G1" s="15"/>
      <c r="H1" s="15"/>
    </row>
    <row r="2" spans="1:17" x14ac:dyDescent="0.3">
      <c r="A2" s="14"/>
      <c r="B2" s="15"/>
      <c r="C2" s="15"/>
      <c r="D2" s="15"/>
      <c r="E2" s="15"/>
      <c r="F2" s="15"/>
      <c r="G2" s="15"/>
      <c r="N2" s="17" t="s">
        <v>4</v>
      </c>
    </row>
    <row r="3" spans="1:17" x14ac:dyDescent="0.3">
      <c r="A3" s="14"/>
      <c r="B3" s="15"/>
      <c r="C3" s="15"/>
      <c r="D3" s="15"/>
      <c r="N3" s="21" t="s">
        <v>5</v>
      </c>
      <c r="O3" s="18"/>
      <c r="P3" s="18"/>
      <c r="Q3" s="22"/>
    </row>
    <row r="4" spans="1:17" x14ac:dyDescent="0.3">
      <c r="A4" s="18" t="s">
        <v>1</v>
      </c>
      <c r="B4" s="19" t="s">
        <v>2</v>
      </c>
      <c r="C4" s="18" t="s">
        <v>3</v>
      </c>
      <c r="D4" s="19" t="s">
        <v>0</v>
      </c>
      <c r="E4" s="20" t="s">
        <v>9</v>
      </c>
      <c r="H4" s="30" t="str">
        <f t="array" ref="H4:L10">[1]!LogisticRegTrain(D4:D22,A4:C22)</f>
        <v>Y (7,5)</v>
      </c>
      <c r="I4" s="31" t="str">
        <v>Constant</v>
      </c>
      <c r="J4" s="31" t="str">
        <v>Var 1</v>
      </c>
      <c r="K4" s="31" t="str">
        <v>Var 2</v>
      </c>
      <c r="L4" s="31" t="str">
        <v>Var 3</v>
      </c>
      <c r="N4" s="18" t="s">
        <v>1</v>
      </c>
      <c r="O4" s="19" t="s">
        <v>2</v>
      </c>
      <c r="P4" s="18" t="s">
        <v>3</v>
      </c>
      <c r="Q4" s="20" t="s">
        <v>9</v>
      </c>
    </row>
    <row r="5" spans="1:17" ht="15" customHeight="1" x14ac:dyDescent="0.3">
      <c r="A5" s="23">
        <v>2.7</v>
      </c>
      <c r="B5" s="24">
        <v>-1.2</v>
      </c>
      <c r="C5" s="25">
        <v>8</v>
      </c>
      <c r="D5" s="26">
        <v>0</v>
      </c>
      <c r="E5" s="27">
        <f t="array" ref="E5:E22">[1]!LogisticRegPredict($I$5:$L$5,$A$5:$C$22)</f>
        <v>0.40628077575565891</v>
      </c>
      <c r="H5" s="31" t="str">
        <v>Coefficients</v>
      </c>
      <c r="I5" s="32">
        <v>-1.3483723255451499</v>
      </c>
      <c r="J5" s="33">
        <v>0.3672146721561404</v>
      </c>
      <c r="K5" s="33">
        <v>-1.2104582943644047</v>
      </c>
      <c r="L5" s="34">
        <v>-0.1843774096483369</v>
      </c>
      <c r="N5" s="51">
        <v>0.7</v>
      </c>
      <c r="O5" s="52">
        <v>-3.4</v>
      </c>
      <c r="P5" s="53">
        <v>2.2999999999999998</v>
      </c>
      <c r="Q5" s="27">
        <f t="array" ref="Q5:Q10">[1]!LogisticRegPredict($I$5:$L$5,$N$5:$P$10)</f>
        <v>0.93087239773563124</v>
      </c>
    </row>
    <row r="6" spans="1:17" x14ac:dyDescent="0.3">
      <c r="A6" s="47">
        <v>0.4</v>
      </c>
      <c r="B6" s="48">
        <v>-4</v>
      </c>
      <c r="C6" s="49">
        <v>13</v>
      </c>
      <c r="D6" s="50">
        <v>0</v>
      </c>
      <c r="E6" s="28">
        <v>0.77616229708392159</v>
      </c>
      <c r="H6" s="31" t="str">
        <v>Std error</v>
      </c>
      <c r="I6" s="35">
        <v>1.0544538897934919</v>
      </c>
      <c r="J6" s="36">
        <v>0.31412113372143374</v>
      </c>
      <c r="K6" s="36">
        <v>0.58822220069479603</v>
      </c>
      <c r="L6" s="37">
        <v>0.12483225288769485</v>
      </c>
      <c r="N6" s="55">
        <v>-4.8</v>
      </c>
      <c r="O6" s="56">
        <v>-1.9</v>
      </c>
      <c r="P6" s="54">
        <v>11</v>
      </c>
      <c r="Q6" s="28">
        <v>5.5237917698941152E-2</v>
      </c>
    </row>
    <row r="7" spans="1:17" x14ac:dyDescent="0.3">
      <c r="A7" s="47">
        <v>2.4</v>
      </c>
      <c r="B7" s="48">
        <v>0</v>
      </c>
      <c r="C7" s="54">
        <v>0</v>
      </c>
      <c r="D7" s="50">
        <v>1</v>
      </c>
      <c r="E7" s="28">
        <v>0.38531302173907417</v>
      </c>
      <c r="H7" s="31" t="str">
        <v>p-value</v>
      </c>
      <c r="I7" s="38">
        <v>0.20098864271290195</v>
      </c>
      <c r="J7" s="39">
        <v>0.24239456742744547</v>
      </c>
      <c r="K7" s="39">
        <v>3.9606944418743684E-2</v>
      </c>
      <c r="L7" s="40">
        <v>0.13967526764943461</v>
      </c>
      <c r="N7" s="55">
        <v>-3.4</v>
      </c>
      <c r="O7" s="56">
        <v>-0.3</v>
      </c>
      <c r="P7" s="54">
        <v>9.8000000000000007</v>
      </c>
      <c r="Q7" s="28">
        <v>1.7281887359139519E-2</v>
      </c>
    </row>
    <row r="8" spans="1:17" x14ac:dyDescent="0.3">
      <c r="A8" s="47">
        <v>0.4</v>
      </c>
      <c r="B8" s="48">
        <v>0.6</v>
      </c>
      <c r="C8" s="49">
        <v>2.2999999999999998</v>
      </c>
      <c r="D8" s="50">
        <v>0</v>
      </c>
      <c r="E8" s="28">
        <v>8.6920465801401767E-2</v>
      </c>
      <c r="H8" s="31" t="str">
        <v>Log-likelihood</v>
      </c>
      <c r="I8" s="41">
        <v>-7.3682488487139288</v>
      </c>
      <c r="J8" s="22" t="str">
        <v/>
      </c>
      <c r="K8" s="22" t="str">
        <v/>
      </c>
      <c r="L8" s="42" t="str">
        <v/>
      </c>
      <c r="N8" s="55">
        <v>-0.3</v>
      </c>
      <c r="O8" s="56">
        <v>-3.2</v>
      </c>
      <c r="P8" s="54">
        <v>2.5</v>
      </c>
      <c r="Q8" s="28">
        <v>0.87588065608689536</v>
      </c>
    </row>
    <row r="9" spans="1:17" x14ac:dyDescent="0.3">
      <c r="A9" s="47">
        <v>-0.6</v>
      </c>
      <c r="B9" s="48">
        <v>-3</v>
      </c>
      <c r="C9" s="49">
        <v>15.5</v>
      </c>
      <c r="D9" s="50">
        <v>1</v>
      </c>
      <c r="E9" s="28">
        <v>0.31105834336085925</v>
      </c>
      <c r="H9" s="31" t="str">
        <v>Number valid obs</v>
      </c>
      <c r="I9" s="43">
        <v>18</v>
      </c>
      <c r="J9" s="22" t="str">
        <v/>
      </c>
      <c r="K9" s="22" t="str">
        <v/>
      </c>
      <c r="L9" s="42" t="str">
        <v/>
      </c>
      <c r="N9" s="55">
        <v>4.5</v>
      </c>
      <c r="O9" s="56">
        <v>-2.4</v>
      </c>
      <c r="P9" s="54">
        <v>3.9</v>
      </c>
      <c r="Q9" s="28">
        <v>0.92344640701259928</v>
      </c>
    </row>
    <row r="10" spans="1:17" x14ac:dyDescent="0.3">
      <c r="A10" s="47">
        <v>-1.6</v>
      </c>
      <c r="B10" s="48">
        <v>-4.2</v>
      </c>
      <c r="C10" s="49">
        <v>4.2</v>
      </c>
      <c r="D10" s="50">
        <v>1</v>
      </c>
      <c r="E10" s="28">
        <v>0.91479375566933263</v>
      </c>
      <c r="H10" s="31" t="str">
        <v>Total obs</v>
      </c>
      <c r="I10" s="44">
        <v>18</v>
      </c>
      <c r="J10" s="45" t="str">
        <v/>
      </c>
      <c r="K10" s="45" t="str">
        <v/>
      </c>
      <c r="L10" s="46" t="str">
        <v/>
      </c>
      <c r="N10" s="57">
        <v>2.6</v>
      </c>
      <c r="O10" s="58">
        <v>-0.6</v>
      </c>
      <c r="P10" s="59">
        <v>10.3</v>
      </c>
      <c r="Q10" s="29">
        <v>0.17272641632410157</v>
      </c>
    </row>
    <row r="11" spans="1:17" x14ac:dyDescent="0.3">
      <c r="A11" s="47">
        <v>-0.7</v>
      </c>
      <c r="B11" s="48">
        <v>-4.3</v>
      </c>
      <c r="C11" s="49">
        <v>11.5</v>
      </c>
      <c r="D11" s="50">
        <v>1</v>
      </c>
      <c r="E11" s="28">
        <v>0.81445290263676573</v>
      </c>
    </row>
    <row r="12" spans="1:17" x14ac:dyDescent="0.3">
      <c r="A12" s="47">
        <v>-3.9</v>
      </c>
      <c r="B12" s="48">
        <v>-4.4000000000000004</v>
      </c>
      <c r="C12" s="49">
        <v>-3</v>
      </c>
      <c r="D12" s="50">
        <v>1</v>
      </c>
      <c r="E12" s="28">
        <v>0.95683657753895668</v>
      </c>
      <c r="G12" s="60"/>
      <c r="I12" s="22"/>
      <c r="J12" s="22"/>
      <c r="N12" s="133" t="s">
        <v>18</v>
      </c>
    </row>
    <row r="13" spans="1:17" x14ac:dyDescent="0.3">
      <c r="A13" s="47">
        <v>0.7</v>
      </c>
      <c r="B13" s="48">
        <v>-4.3</v>
      </c>
      <c r="C13" s="49">
        <v>1.6</v>
      </c>
      <c r="D13" s="50">
        <v>1</v>
      </c>
      <c r="E13" s="28">
        <v>0.9785142359169926</v>
      </c>
      <c r="G13" s="21"/>
      <c r="N13" s="101" t="str">
        <f>"Prediction for the first row: w = "&amp;TEXT($I$5,"0.000")&amp;" + ("&amp;TEXT(N5,"0.0")&amp;" x "&amp;TEXT($J$5,"0.000")&amp;") + ("&amp;TEXT(O5,"0.0")&amp;" x "&amp;TEXT($K$5,"0.000")&amp;") + ("&amp;TEXT(P5,"0.0")&amp;" x "&amp;TEXT($L$5,"0.000")&amp;") = "&amp;TEXT($I$5+SUMPRODUCT(N5:P5,$J$5:$L$5),"0.000")</f>
        <v>Prediction for the first row: w = -1.348 + (0.7 x 0.367) + (-3.4 x -1.210) + (2.3 x -0.184) = 2.600</v>
      </c>
    </row>
    <row r="14" spans="1:17" x14ac:dyDescent="0.3">
      <c r="A14" s="61">
        <v>3.2</v>
      </c>
      <c r="B14" s="62">
        <v>-3.8</v>
      </c>
      <c r="C14" s="49">
        <v>-6.3</v>
      </c>
      <c r="D14" s="50">
        <v>1</v>
      </c>
      <c r="E14" s="28">
        <v>0.99627157437267089</v>
      </c>
      <c r="O14" s="101" t="str">
        <f>"Prediction:  exp(w)/(1+exp(w)) = " &amp; TEXT(EXP($I$5+SUMPRODUCT(N5:P5,$J$5:$L$5))/(1+EXP($I$5+SUMPRODUCT(N5:P5,$J$5:$L$5))),"0.000")</f>
        <v>Prediction:  exp(w)/(1+exp(w)) = 0.931</v>
      </c>
    </row>
    <row r="15" spans="1:17" x14ac:dyDescent="0.3">
      <c r="A15" s="61">
        <v>-1</v>
      </c>
      <c r="B15" s="62">
        <v>-4.3</v>
      </c>
      <c r="C15" s="49">
        <v>7</v>
      </c>
      <c r="D15" s="50">
        <v>1</v>
      </c>
      <c r="E15" s="28">
        <v>0.90013646724051299</v>
      </c>
      <c r="G15" s="134" t="s">
        <v>22</v>
      </c>
      <c r="N15" s="101" t="str">
        <f>"Prediction for the second row: w = "&amp;TEXT($I$5,"0.000")&amp;" + ("&amp;TEXT(N6,"0.0")&amp;" x "&amp;TEXT($J$5,"0.000")&amp;") + ("&amp;TEXT(O6,"0.0")&amp;" x "&amp;TEXT($K$5,"0.000")&amp;") + ("&amp;TEXT(P6,"0.0")&amp;" x "&amp;TEXT($L$5,"0.000")&amp;") = "&amp;TEXT($I$5+SUMPRODUCT(N6:P6,$J$5:$L$5),"0.000")</f>
        <v>Prediction for the second row: w = -1.348 + (-4.8 x 0.367) + (-1.9 x -1.210) + (11.0 x -0.184) = -2.839</v>
      </c>
    </row>
    <row r="16" spans="1:17" x14ac:dyDescent="0.3">
      <c r="A16" s="61">
        <v>1.5</v>
      </c>
      <c r="B16" s="62">
        <v>-4.2</v>
      </c>
      <c r="C16" s="49">
        <v>-5.8</v>
      </c>
      <c r="D16" s="50">
        <v>1</v>
      </c>
      <c r="E16" s="28">
        <v>0.99530131807184397</v>
      </c>
      <c r="G16" s="136" t="s">
        <v>23</v>
      </c>
      <c r="O16" s="101" t="str">
        <f>"Prediction:  exp(w)/(1+exp(w)) = " &amp; TEXT(EXP($I$5+SUMPRODUCT(N6:P6,$J$5:$L$5))/(1+EXP($I$5+SUMPRODUCT(N6:P6,$J$5:$L$5))),"0.000")</f>
        <v>Prediction:  exp(w)/(1+exp(w)) = 0.055</v>
      </c>
    </row>
    <row r="17" spans="1:8" x14ac:dyDescent="0.3">
      <c r="A17" s="61">
        <v>-2.1</v>
      </c>
      <c r="B17" s="62">
        <v>1.8</v>
      </c>
      <c r="C17" s="49">
        <v>-8.6999999999999993</v>
      </c>
      <c r="D17" s="50">
        <v>0</v>
      </c>
      <c r="E17" s="28">
        <v>6.3312638202712712E-2</v>
      </c>
    </row>
    <row r="18" spans="1:8" x14ac:dyDescent="0.3">
      <c r="A18" s="61">
        <v>0</v>
      </c>
      <c r="B18" s="62">
        <v>-0.5</v>
      </c>
      <c r="C18" s="49">
        <v>-2.2999999999999998</v>
      </c>
      <c r="D18" s="50">
        <v>1</v>
      </c>
      <c r="E18" s="28">
        <v>0.42090116077459616</v>
      </c>
      <c r="G18" s="133" t="s">
        <v>17</v>
      </c>
    </row>
    <row r="19" spans="1:8" x14ac:dyDescent="0.3">
      <c r="A19" s="61">
        <v>-6.2</v>
      </c>
      <c r="B19" s="62">
        <v>-4.3</v>
      </c>
      <c r="C19" s="49">
        <v>14.6</v>
      </c>
      <c r="D19" s="50">
        <v>0</v>
      </c>
      <c r="E19" s="28">
        <v>0.24749024218622612</v>
      </c>
      <c r="G19" s="101" t="str">
        <f>"Prediction for the first row: w = "&amp;TEXT($I$5,"0.000")&amp;" + ("&amp;TEXT(A5,"0.0")&amp;" x "&amp;TEXT($J$5,"0.000")&amp;") + ("&amp;TEXT(B5,"0.0")&amp;" x "&amp;TEXT($K$5,"0.000")&amp;") + ("&amp;TEXT(C5,"0.0")&amp;" x "&amp;TEXT($L$5,"0.000")&amp;") = "&amp;TEXT($I$5+SUMPRODUCT(A5:C5,$J$5:$L$5),"0.000")</f>
        <v>Prediction for the first row: w = -1.348 + (2.7 x 0.367) + (-1.2 x -1.210) + (8.0 x -0.184) = -0.379</v>
      </c>
    </row>
    <row r="20" spans="1:8" x14ac:dyDescent="0.3">
      <c r="A20" s="61">
        <v>2.1</v>
      </c>
      <c r="B20" s="62">
        <v>-4.0999999999999996</v>
      </c>
      <c r="C20" s="49">
        <v>14.3</v>
      </c>
      <c r="D20" s="50">
        <v>1</v>
      </c>
      <c r="E20" s="28">
        <v>0.85183426877989288</v>
      </c>
      <c r="F20" s="15"/>
      <c r="H20" s="101" t="str">
        <f>"Prediction:  exp(w)/(1+exp(w)) = " &amp; TEXT(EXP($I$5+SUMPRODUCT(A5:C5,$J$5:$L$5))/(1+EXP($I$5+SUMPRODUCT(A5:C5,$J$5:$L$5))),"0.000")</f>
        <v>Prediction:  exp(w)/(1+exp(w)) = 0.406</v>
      </c>
    </row>
    <row r="21" spans="1:8" x14ac:dyDescent="0.3">
      <c r="A21" s="61">
        <v>-2.1</v>
      </c>
      <c r="B21" s="62">
        <v>-3.4</v>
      </c>
      <c r="C21" s="49">
        <v>16.100000000000001</v>
      </c>
      <c r="D21" s="50">
        <v>0</v>
      </c>
      <c r="E21" s="28">
        <v>0.27439418048389486</v>
      </c>
      <c r="F21" s="15"/>
      <c r="G21" s="101" t="str">
        <f>"Prediction for the second row: w = "&amp;TEXT($I$5,"0.000")&amp;" + ("&amp;TEXT(A6,"0.0")&amp;" x "&amp;TEXT($J$5,"0.000")&amp;") + ("&amp;TEXT(B6,"0.0")&amp;" x "&amp;TEXT($K$5,"0.000")&amp;") + ("&amp;TEXT(C6,"0.0")&amp;" x "&amp;TEXT($L$5,"0.000")&amp;") = "&amp;TEXT($I$5+SUMPRODUCT(A6:C6,$J$5:$L$5),"0.000")</f>
        <v>Prediction for the second row: w = -1.348 + (0.4 x 0.367) + (-4.0 x -1.210) + (13.0 x -0.184) = 1.243</v>
      </c>
    </row>
    <row r="22" spans="1:8" x14ac:dyDescent="0.3">
      <c r="A22" s="63">
        <v>2.7</v>
      </c>
      <c r="B22" s="64">
        <v>0.9</v>
      </c>
      <c r="C22" s="65">
        <v>-10.5</v>
      </c>
      <c r="D22" s="66">
        <v>0</v>
      </c>
      <c r="E22" s="29">
        <v>0.62002577438107431</v>
      </c>
      <c r="F22" s="15"/>
      <c r="G22" s="15"/>
      <c r="H22" s="101" t="str">
        <f>"Prediction:  exp(w)/(1+exp(w)) = " &amp; TEXT(EXP($I$5+SUMPRODUCT(A6:C6,$J$5:$L$5))/(1+EXP($I$5+SUMPRODUCT(A6:C6,$J$5:$L$5))),"0.000")</f>
        <v>Prediction:  exp(w)/(1+exp(w)) = 0.776</v>
      </c>
    </row>
    <row r="23" spans="1:8" x14ac:dyDescent="0.3">
      <c r="A23" s="67"/>
      <c r="B23" s="67"/>
      <c r="C23" s="67"/>
      <c r="D23" s="67"/>
      <c r="E23" s="67"/>
      <c r="F23" s="15"/>
      <c r="G23" s="15"/>
      <c r="H23" s="15"/>
    </row>
    <row r="32" spans="1:8" x14ac:dyDescent="0.3">
      <c r="A32" s="22"/>
      <c r="B32" s="68"/>
      <c r="C32" s="68"/>
      <c r="D32" s="68"/>
      <c r="E32" s="22"/>
    </row>
    <row r="33" spans="1:5" x14ac:dyDescent="0.3">
      <c r="A33" s="22"/>
      <c r="B33" s="67"/>
      <c r="C33" s="67"/>
      <c r="D33" s="67"/>
      <c r="E33" s="22"/>
    </row>
    <row r="34" spans="1:5" x14ac:dyDescent="0.3">
      <c r="A34" s="22"/>
      <c r="B34" s="67"/>
      <c r="C34" s="18"/>
      <c r="D34" s="68"/>
      <c r="E34" s="22"/>
    </row>
    <row r="35" spans="1:5" x14ac:dyDescent="0.3">
      <c r="A35" s="22"/>
      <c r="B35" s="22"/>
      <c r="C35" s="22"/>
      <c r="D35" s="22"/>
      <c r="E35" s="2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3"/>
  <dimension ref="A1:Q36"/>
  <sheetViews>
    <sheetView workbookViewId="0">
      <selection activeCell="F10" sqref="F10"/>
    </sheetView>
  </sheetViews>
  <sheetFormatPr defaultColWidth="9.109375" defaultRowHeight="14.4" x14ac:dyDescent="0.3"/>
  <cols>
    <col min="1" max="2" width="9.109375" style="71"/>
    <col min="3" max="3" width="9.109375" style="71" customWidth="1"/>
    <col min="4" max="4" width="9.109375" style="71"/>
    <col min="5" max="5" width="17.77734375" style="71" customWidth="1"/>
    <col min="6" max="6" width="11.33203125" style="71" customWidth="1"/>
    <col min="7" max="7" width="9.109375" style="71" customWidth="1"/>
    <col min="8" max="8" width="13.33203125" style="71" customWidth="1"/>
    <col min="9" max="10" width="9.109375" style="71"/>
    <col min="11" max="14" width="9.109375" style="71" customWidth="1"/>
    <col min="15" max="16384" width="9.109375" style="71"/>
  </cols>
  <sheetData>
    <row r="1" spans="1:17" x14ac:dyDescent="0.3">
      <c r="A1" s="69" t="s">
        <v>27</v>
      </c>
      <c r="D1" s="70"/>
      <c r="E1" s="70"/>
      <c r="F1" s="70"/>
      <c r="G1" s="70"/>
      <c r="H1" s="70"/>
      <c r="K1" s="70"/>
      <c r="L1" s="70"/>
    </row>
    <row r="3" spans="1:17" x14ac:dyDescent="0.3">
      <c r="A3" s="99" t="s">
        <v>13</v>
      </c>
      <c r="B3" s="70"/>
      <c r="C3" s="70"/>
      <c r="D3" s="70"/>
      <c r="E3" s="70"/>
      <c r="F3" s="70"/>
      <c r="I3" s="70"/>
      <c r="J3" s="70"/>
    </row>
    <row r="4" spans="1:17" x14ac:dyDescent="0.3">
      <c r="A4" s="96">
        <v>1</v>
      </c>
      <c r="B4" s="97">
        <v>0</v>
      </c>
      <c r="C4" s="98">
        <v>1</v>
      </c>
      <c r="E4" s="70"/>
      <c r="F4" s="70"/>
      <c r="G4" s="70"/>
      <c r="N4" s="72" t="s">
        <v>4</v>
      </c>
    </row>
    <row r="5" spans="1:17" x14ac:dyDescent="0.3">
      <c r="A5" s="69"/>
      <c r="B5" s="70"/>
      <c r="C5" s="70"/>
      <c r="D5" s="70"/>
      <c r="N5" s="76" t="s">
        <v>5</v>
      </c>
      <c r="O5" s="73"/>
      <c r="P5" s="73"/>
      <c r="Q5" s="77"/>
    </row>
    <row r="6" spans="1:17" ht="15" customHeight="1" x14ac:dyDescent="0.3">
      <c r="A6" s="73" t="s">
        <v>1</v>
      </c>
      <c r="B6" s="74" t="s">
        <v>2</v>
      </c>
      <c r="C6" s="73" t="s">
        <v>3</v>
      </c>
      <c r="D6" s="74" t="s">
        <v>0</v>
      </c>
      <c r="E6" s="81" t="s">
        <v>9</v>
      </c>
      <c r="F6" s="82"/>
      <c r="H6" s="81" t="str">
        <f t="array" ref="H6:L12">[1]!LogisticRegTrain(D6:D24,A6:C24,I14,I15,A4:C4,F6:F24)</f>
        <v>Y (7,3)</v>
      </c>
      <c r="I6" s="82" t="str">
        <v>Var 1</v>
      </c>
      <c r="J6" s="82" t="str">
        <v>Var 3</v>
      </c>
      <c r="K6" s="82" t="e">
        <v>#N/A</v>
      </c>
      <c r="L6" s="82" t="e">
        <v>#N/A</v>
      </c>
      <c r="N6" s="73" t="s">
        <v>1</v>
      </c>
      <c r="O6" s="74" t="s">
        <v>2</v>
      </c>
      <c r="P6" s="73" t="s">
        <v>3</v>
      </c>
      <c r="Q6" s="75" t="s">
        <v>9</v>
      </c>
    </row>
    <row r="7" spans="1:17" x14ac:dyDescent="0.3">
      <c r="A7" s="120">
        <v>2.7</v>
      </c>
      <c r="B7" s="121">
        <v>-1.2</v>
      </c>
      <c r="C7" s="122">
        <v>8</v>
      </c>
      <c r="D7" s="123">
        <v>0</v>
      </c>
      <c r="E7" s="102">
        <f t="array" ref="E7:E24">[1]!LogisticRegPredict($I$7:$L$7,$A$7:$C$24,I14,A4:C4)</f>
        <v>0.63118311245329495</v>
      </c>
      <c r="H7" s="82" t="str">
        <v>Coefficients</v>
      </c>
      <c r="I7" s="105">
        <v>0.1427192189631725</v>
      </c>
      <c r="J7" s="106">
        <v>1.8994230267842763E-2</v>
      </c>
      <c r="K7" s="106" t="e">
        <v>#N/A</v>
      </c>
      <c r="L7" s="107" t="e">
        <v>#N/A</v>
      </c>
      <c r="N7" s="83">
        <v>0.7</v>
      </c>
      <c r="O7" s="84">
        <v>-3.4</v>
      </c>
      <c r="P7" s="85">
        <v>2.2999999999999998</v>
      </c>
      <c r="Q7" s="78">
        <f t="array" ref="Q7:Q12">[1]!LogisticRegPredict($I$7:$L$7,$N$7:$P$12,I14,A4:C4)</f>
        <v>0.53583599424002037</v>
      </c>
    </row>
    <row r="8" spans="1:17" x14ac:dyDescent="0.3">
      <c r="A8" s="93">
        <v>0.4</v>
      </c>
      <c r="B8" s="124">
        <v>-4</v>
      </c>
      <c r="C8" s="125">
        <v>13</v>
      </c>
      <c r="D8" s="126">
        <v>0</v>
      </c>
      <c r="E8" s="103">
        <v>0.57542315580421211</v>
      </c>
      <c r="H8" s="82" t="str">
        <v>Std error</v>
      </c>
      <c r="I8" s="108">
        <v>0.20922383960084789</v>
      </c>
      <c r="J8" s="109">
        <v>5.1719996065110567E-2</v>
      </c>
      <c r="K8" s="109" t="e">
        <v>#N/A</v>
      </c>
      <c r="L8" s="110" t="e">
        <v>#N/A</v>
      </c>
      <c r="N8" s="87">
        <v>-4.8</v>
      </c>
      <c r="O8" s="88">
        <v>-1.9</v>
      </c>
      <c r="P8" s="86">
        <v>11</v>
      </c>
      <c r="Q8" s="79">
        <v>0.38316976038523531</v>
      </c>
    </row>
    <row r="9" spans="1:17" x14ac:dyDescent="0.3">
      <c r="A9" s="93">
        <v>2.4</v>
      </c>
      <c r="B9" s="124">
        <v>-2.7</v>
      </c>
      <c r="C9" s="127">
        <v>6</v>
      </c>
      <c r="D9" s="126">
        <v>1</v>
      </c>
      <c r="E9" s="103">
        <v>0.61218153480982263</v>
      </c>
      <c r="H9" s="82" t="str">
        <v>p-value</v>
      </c>
      <c r="I9" s="111">
        <v>0.49515263872092463</v>
      </c>
      <c r="J9" s="112">
        <v>0.71343165640122796</v>
      </c>
      <c r="K9" s="112" t="e">
        <v>#N/A</v>
      </c>
      <c r="L9" s="113" t="e">
        <v>#N/A</v>
      </c>
      <c r="N9" s="87">
        <v>-3.4</v>
      </c>
      <c r="O9" s="88">
        <v>-0.3</v>
      </c>
      <c r="P9" s="86">
        <v>9.8000000000000007</v>
      </c>
      <c r="Q9" s="79">
        <v>0.42577704883315848</v>
      </c>
    </row>
    <row r="10" spans="1:17" x14ac:dyDescent="0.3">
      <c r="A10" s="93">
        <v>0.4</v>
      </c>
      <c r="B10" s="124">
        <v>0.6</v>
      </c>
      <c r="C10" s="125">
        <v>2.2999999999999998</v>
      </c>
      <c r="D10" s="126">
        <v>0</v>
      </c>
      <c r="E10" s="103">
        <v>0.52517230482868549</v>
      </c>
      <c r="H10" s="82" t="str">
        <v>Log-likelihood</v>
      </c>
      <c r="I10" s="132">
        <v>-12.217270210636801</v>
      </c>
      <c r="J10" s="114" t="str">
        <v/>
      </c>
      <c r="K10" s="114" t="e">
        <v>#N/A</v>
      </c>
      <c r="L10" s="115" t="e">
        <v>#N/A</v>
      </c>
      <c r="N10" s="87">
        <v>-0.3</v>
      </c>
      <c r="O10" s="88">
        <v>-3.2</v>
      </c>
      <c r="P10" s="86">
        <v>2.5</v>
      </c>
      <c r="Q10" s="79">
        <v>0.50116745037360322</v>
      </c>
    </row>
    <row r="11" spans="1:17" x14ac:dyDescent="0.3">
      <c r="A11" s="93">
        <v>-0.6</v>
      </c>
      <c r="B11" s="124">
        <v>-3</v>
      </c>
      <c r="C11" s="125">
        <v>15.5</v>
      </c>
      <c r="D11" s="126">
        <v>1</v>
      </c>
      <c r="E11" s="103">
        <v>0.55200599046888432</v>
      </c>
      <c r="H11" s="82" t="str">
        <v>Number valid obs</v>
      </c>
      <c r="I11" s="116">
        <v>18</v>
      </c>
      <c r="J11" s="114" t="str">
        <v/>
      </c>
      <c r="K11" s="114" t="e">
        <v>#N/A</v>
      </c>
      <c r="L11" s="115" t="e">
        <v>#N/A</v>
      </c>
      <c r="N11" s="87">
        <v>4.5</v>
      </c>
      <c r="O11" s="88">
        <v>-2.4</v>
      </c>
      <c r="P11" s="86">
        <v>3.9</v>
      </c>
      <c r="Q11" s="79">
        <v>0.67179481524831897</v>
      </c>
    </row>
    <row r="12" spans="1:17" x14ac:dyDescent="0.3">
      <c r="A12" s="93">
        <v>-1.6</v>
      </c>
      <c r="B12" s="124">
        <v>-4.2</v>
      </c>
      <c r="C12" s="125">
        <v>4.2</v>
      </c>
      <c r="D12" s="126">
        <v>1</v>
      </c>
      <c r="E12" s="103">
        <v>0.46292443124972699</v>
      </c>
      <c r="H12" s="82" t="str">
        <v>Total obs</v>
      </c>
      <c r="I12" s="117">
        <v>18</v>
      </c>
      <c r="J12" s="118" t="str">
        <v/>
      </c>
      <c r="K12" s="118" t="e">
        <v>#N/A</v>
      </c>
      <c r="L12" s="119" t="e">
        <v>#N/A</v>
      </c>
      <c r="N12" s="89">
        <v>2.6</v>
      </c>
      <c r="O12" s="90">
        <v>-0.6</v>
      </c>
      <c r="P12" s="91">
        <v>10.3</v>
      </c>
      <c r="Q12" s="80">
        <v>0.63800380373136123</v>
      </c>
    </row>
    <row r="13" spans="1:17" x14ac:dyDescent="0.3">
      <c r="A13" s="93">
        <v>-0.7</v>
      </c>
      <c r="B13" s="124">
        <v>-4.3</v>
      </c>
      <c r="C13" s="125">
        <v>11.5</v>
      </c>
      <c r="D13" s="126">
        <v>1</v>
      </c>
      <c r="E13" s="103">
        <v>0.52959790406271323</v>
      </c>
    </row>
    <row r="14" spans="1:17" x14ac:dyDescent="0.3">
      <c r="A14" s="93">
        <v>-3.9</v>
      </c>
      <c r="B14" s="124">
        <v>-4.4000000000000004</v>
      </c>
      <c r="C14" s="125">
        <v>-3</v>
      </c>
      <c r="D14" s="126">
        <v>1</v>
      </c>
      <c r="E14" s="103">
        <v>0.35124124266244872</v>
      </c>
      <c r="G14" s="92"/>
      <c r="H14" s="82" t="s">
        <v>6</v>
      </c>
      <c r="I14" s="144" t="b">
        <v>0</v>
      </c>
      <c r="J14" s="77"/>
    </row>
    <row r="15" spans="1:17" x14ac:dyDescent="0.3">
      <c r="A15" s="93">
        <v>0.7</v>
      </c>
      <c r="B15" s="124">
        <v>-4.3</v>
      </c>
      <c r="C15" s="125">
        <v>1.6</v>
      </c>
      <c r="D15" s="126">
        <v>1</v>
      </c>
      <c r="E15" s="103">
        <v>0.53252755121466089</v>
      </c>
      <c r="H15" s="82"/>
      <c r="I15" s="145"/>
    </row>
    <row r="16" spans="1:17" x14ac:dyDescent="0.3">
      <c r="A16" s="93">
        <v>3.2</v>
      </c>
      <c r="B16" s="128">
        <v>-3.8</v>
      </c>
      <c r="C16" s="125">
        <v>-6.3</v>
      </c>
      <c r="D16" s="126">
        <v>1</v>
      </c>
      <c r="E16" s="103">
        <v>0.5834708023228764</v>
      </c>
    </row>
    <row r="17" spans="1:15" x14ac:dyDescent="0.3">
      <c r="A17" s="93">
        <v>-1</v>
      </c>
      <c r="B17" s="128">
        <v>-4.3</v>
      </c>
      <c r="C17" s="125">
        <v>7</v>
      </c>
      <c r="D17" s="126">
        <v>1</v>
      </c>
      <c r="E17" s="103">
        <v>0.4975601175944534</v>
      </c>
      <c r="H17" s="76" t="s">
        <v>14</v>
      </c>
      <c r="I17" s="76"/>
    </row>
    <row r="18" spans="1:15" x14ac:dyDescent="0.3">
      <c r="A18" s="93">
        <v>1.5</v>
      </c>
      <c r="B18" s="128">
        <v>-4.2</v>
      </c>
      <c r="C18" s="125">
        <v>-5.8</v>
      </c>
      <c r="D18" s="126">
        <v>1</v>
      </c>
      <c r="E18" s="103">
        <v>0.52595472300885637</v>
      </c>
      <c r="H18" s="76" t="s">
        <v>16</v>
      </c>
      <c r="I18" s="76"/>
      <c r="J18" s="101"/>
      <c r="K18" s="101"/>
      <c r="N18" s="77"/>
      <c r="O18" s="77"/>
    </row>
    <row r="19" spans="1:15" x14ac:dyDescent="0.3">
      <c r="A19" s="93">
        <v>-2.1</v>
      </c>
      <c r="B19" s="128">
        <v>1.8</v>
      </c>
      <c r="C19" s="125">
        <v>-8.6999999999999993</v>
      </c>
      <c r="D19" s="126">
        <v>0</v>
      </c>
      <c r="E19" s="103">
        <v>0.38580979694325629</v>
      </c>
      <c r="H19" s="76"/>
      <c r="I19" s="76"/>
      <c r="J19" s="101"/>
      <c r="K19" s="101"/>
      <c r="L19" s="101"/>
      <c r="M19" s="101"/>
      <c r="N19" s="77"/>
      <c r="O19" s="77"/>
    </row>
    <row r="20" spans="1:15" x14ac:dyDescent="0.3">
      <c r="A20" s="93">
        <v>0</v>
      </c>
      <c r="B20" s="128">
        <v>-0.5</v>
      </c>
      <c r="C20" s="125">
        <v>-2.2999999999999998</v>
      </c>
      <c r="D20" s="126">
        <v>1</v>
      </c>
      <c r="E20" s="103">
        <v>0.48908005429472706</v>
      </c>
      <c r="H20" s="76"/>
      <c r="I20" s="76"/>
      <c r="J20" s="101"/>
      <c r="K20" s="101"/>
      <c r="L20" s="101"/>
      <c r="M20" s="101"/>
      <c r="N20" s="77"/>
      <c r="O20" s="77"/>
    </row>
    <row r="21" spans="1:15" x14ac:dyDescent="0.3">
      <c r="A21" s="93">
        <v>-6.2</v>
      </c>
      <c r="B21" s="128">
        <v>-4.3</v>
      </c>
      <c r="C21" s="125">
        <v>14.6</v>
      </c>
      <c r="D21" s="126">
        <v>0</v>
      </c>
      <c r="E21" s="103">
        <v>0.35261978603381205</v>
      </c>
      <c r="I21" s="76"/>
      <c r="J21" s="101"/>
      <c r="K21" s="101"/>
      <c r="L21" s="101"/>
      <c r="M21" s="101"/>
      <c r="N21" s="77"/>
      <c r="O21" s="77"/>
    </row>
    <row r="22" spans="1:15" x14ac:dyDescent="0.3">
      <c r="A22" s="93">
        <v>2.1</v>
      </c>
      <c r="B22" s="128">
        <v>-4.0999999999999996</v>
      </c>
      <c r="C22" s="125">
        <v>14.3</v>
      </c>
      <c r="D22" s="126">
        <v>1</v>
      </c>
      <c r="E22" s="103">
        <v>0.63906951372865706</v>
      </c>
      <c r="H22" s="139"/>
      <c r="I22" s="76"/>
      <c r="L22" s="101"/>
      <c r="M22" s="101"/>
      <c r="N22" s="77"/>
    </row>
    <row r="23" spans="1:15" x14ac:dyDescent="0.3">
      <c r="A23" s="93">
        <v>-2.1</v>
      </c>
      <c r="B23" s="128">
        <v>-3.4</v>
      </c>
      <c r="C23" s="125">
        <v>16.100000000000001</v>
      </c>
      <c r="D23" s="126">
        <v>0</v>
      </c>
      <c r="E23" s="103">
        <v>0.50152418215120831</v>
      </c>
      <c r="I23" s="76"/>
      <c r="J23" s="101"/>
      <c r="K23" s="101"/>
      <c r="L23" s="101"/>
      <c r="M23" s="101"/>
      <c r="N23" s="77"/>
      <c r="O23" s="77"/>
    </row>
    <row r="24" spans="1:15" x14ac:dyDescent="0.3">
      <c r="A24" s="94">
        <v>2.7</v>
      </c>
      <c r="B24" s="129">
        <v>0.9</v>
      </c>
      <c r="C24" s="130">
        <v>-10.5</v>
      </c>
      <c r="D24" s="131">
        <v>0</v>
      </c>
      <c r="E24" s="104">
        <v>0.54634223057898035</v>
      </c>
    </row>
    <row r="33" spans="3:7" x14ac:dyDescent="0.3">
      <c r="C33" s="77"/>
      <c r="D33" s="100"/>
      <c r="E33" s="100"/>
      <c r="F33" s="100"/>
      <c r="G33" s="77"/>
    </row>
    <row r="34" spans="3:7" x14ac:dyDescent="0.3">
      <c r="C34" s="77"/>
      <c r="D34" s="95"/>
      <c r="E34" s="95"/>
      <c r="F34" s="95"/>
      <c r="G34" s="77"/>
    </row>
    <row r="35" spans="3:7" x14ac:dyDescent="0.3">
      <c r="C35" s="77"/>
      <c r="D35" s="95"/>
      <c r="E35" s="73"/>
      <c r="F35" s="100"/>
      <c r="G35" s="77"/>
    </row>
    <row r="36" spans="3:7" x14ac:dyDescent="0.3">
      <c r="C36" s="77"/>
      <c r="D36" s="77"/>
      <c r="E36" s="77"/>
      <c r="F36" s="77"/>
      <c r="G36" s="7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42582-BE33-4898-810E-079AC36C37D6}">
  <dimension ref="A1:Q32"/>
  <sheetViews>
    <sheetView workbookViewId="0">
      <selection activeCell="I23" sqref="I23"/>
    </sheetView>
  </sheetViews>
  <sheetFormatPr defaultColWidth="9.109375" defaultRowHeight="14.4" x14ac:dyDescent="0.3"/>
  <cols>
    <col min="1" max="1" width="9.109375" style="149" customWidth="1"/>
    <col min="2" max="3" width="9.109375" style="149"/>
    <col min="4" max="5" width="9.109375" style="149" customWidth="1"/>
    <col min="6" max="8" width="9.109375" style="149"/>
    <col min="9" max="12" width="9.109375" style="149" customWidth="1"/>
    <col min="13" max="16384" width="9.109375" style="149"/>
  </cols>
  <sheetData>
    <row r="1" spans="1:17" x14ac:dyDescent="0.3">
      <c r="A1" s="148" t="s">
        <v>33</v>
      </c>
    </row>
    <row r="2" spans="1:17" x14ac:dyDescent="0.3">
      <c r="A2" s="148"/>
      <c r="N2" s="150" t="s">
        <v>4</v>
      </c>
    </row>
    <row r="3" spans="1:17" x14ac:dyDescent="0.3">
      <c r="A3" s="148"/>
      <c r="N3" s="151" t="s">
        <v>5</v>
      </c>
      <c r="O3" s="152"/>
      <c r="P3" s="152"/>
    </row>
    <row r="4" spans="1:17" x14ac:dyDescent="0.3">
      <c r="A4" s="152" t="s">
        <v>1</v>
      </c>
      <c r="B4" s="152" t="s">
        <v>2</v>
      </c>
      <c r="C4" s="152" t="s">
        <v>3</v>
      </c>
      <c r="D4" s="152" t="s">
        <v>0</v>
      </c>
      <c r="E4" s="153" t="s">
        <v>31</v>
      </c>
      <c r="H4" s="154" t="str">
        <f t="array" ref="H4:L10">[1]!LinearRegTrain(D4:D14,A4:C14)</f>
        <v>Y (7,5)</v>
      </c>
      <c r="I4" s="152" t="str">
        <v>Constant</v>
      </c>
      <c r="J4" s="152" t="str">
        <v>Var 1</v>
      </c>
      <c r="K4" s="152" t="str">
        <v>Var 2</v>
      </c>
      <c r="L4" s="152" t="str">
        <v>Var 3</v>
      </c>
      <c r="N4" s="152" t="s">
        <v>1</v>
      </c>
      <c r="O4" s="152" t="s">
        <v>2</v>
      </c>
      <c r="P4" s="152" t="s">
        <v>3</v>
      </c>
      <c r="Q4" s="153" t="s">
        <v>31</v>
      </c>
    </row>
    <row r="5" spans="1:17" ht="15" customHeight="1" x14ac:dyDescent="0.3">
      <c r="A5" s="169">
        <v>8.5</v>
      </c>
      <c r="B5" s="170">
        <v>5.0999999049999998</v>
      </c>
      <c r="C5" s="171">
        <v>4.6999998090000004</v>
      </c>
      <c r="D5" s="172">
        <v>8</v>
      </c>
      <c r="E5" s="173">
        <f t="array" ref="E5:E14">[1]!LinearRegPredict($I$5:$L$5,$A$5:$C$14)</f>
        <v>9.0209240646178408</v>
      </c>
      <c r="F5" s="159"/>
      <c r="H5" s="152" t="str">
        <v>Coefficients</v>
      </c>
      <c r="I5" s="155">
        <v>7.8373667136368077</v>
      </c>
      <c r="J5" s="156">
        <v>0.12038455629936466</v>
      </c>
      <c r="K5" s="156">
        <v>-7.4371377101887714E-3</v>
      </c>
      <c r="L5" s="157">
        <v>4.2174049384491485E-2</v>
      </c>
      <c r="N5" s="176">
        <v>3.0999999049999998</v>
      </c>
      <c r="O5" s="177">
        <v>5.8000001909999996</v>
      </c>
      <c r="P5" s="177">
        <v>4.6999998090000004</v>
      </c>
      <c r="Q5" s="178">
        <f t="array" ref="Q5:Q10">[1]!LinearRegPredict($I$5:$L$5,$N$5:$P$10)</f>
        <v>8.3656414506405845</v>
      </c>
    </row>
    <row r="6" spans="1:17" x14ac:dyDescent="0.3">
      <c r="A6" s="181">
        <v>12.899999619999999</v>
      </c>
      <c r="B6" s="182">
        <v>5.8000001909999996</v>
      </c>
      <c r="C6" s="183">
        <v>8.8000001910000005</v>
      </c>
      <c r="D6" s="184">
        <v>9.3000001910000005</v>
      </c>
      <c r="E6" s="174">
        <v>9.7183236866516616</v>
      </c>
      <c r="F6" s="159"/>
      <c r="H6" s="152" t="str">
        <v>Std error</v>
      </c>
      <c r="I6" s="158">
        <v>1.2924610821193228</v>
      </c>
      <c r="J6" s="159">
        <v>0.22949655732369406</v>
      </c>
      <c r="K6" s="159">
        <v>0.34802088144471349</v>
      </c>
      <c r="L6" s="160">
        <v>9.1981332778624289E-2</v>
      </c>
      <c r="N6" s="185">
        <v>3.5</v>
      </c>
      <c r="O6" s="186">
        <v>2.0999999049999998</v>
      </c>
      <c r="P6" s="186">
        <v>8.8000001910000005</v>
      </c>
      <c r="Q6" s="179">
        <v>8.6142263148384846</v>
      </c>
    </row>
    <row r="7" spans="1:17" x14ac:dyDescent="0.3">
      <c r="A7" s="181">
        <v>5.1999998090000004</v>
      </c>
      <c r="B7" s="182">
        <v>2.0999999049999998</v>
      </c>
      <c r="C7" s="183">
        <v>15.100000380000001</v>
      </c>
      <c r="D7" s="184">
        <v>7.5</v>
      </c>
      <c r="E7" s="174">
        <v>9.0845765566471464</v>
      </c>
      <c r="F7" s="159"/>
      <c r="H7" s="152" t="str">
        <v>p-value</v>
      </c>
      <c r="I7" s="161">
        <v>9.1231037212900594E-4</v>
      </c>
      <c r="J7" s="162">
        <v>0.6186968364450024</v>
      </c>
      <c r="K7" s="162">
        <v>0.98364360440664644</v>
      </c>
      <c r="L7" s="163">
        <v>0.66272707076960125</v>
      </c>
      <c r="N7" s="185">
        <v>12.899999619999999</v>
      </c>
      <c r="O7" s="186">
        <v>7.6999998090000004</v>
      </c>
      <c r="P7" s="186">
        <v>15.100000380000001</v>
      </c>
      <c r="Q7" s="179">
        <v>9.9698896469364815</v>
      </c>
    </row>
    <row r="8" spans="1:17" x14ac:dyDescent="0.3">
      <c r="A8" s="181">
        <v>10.69999981</v>
      </c>
      <c r="B8" s="182">
        <v>8.399998665</v>
      </c>
      <c r="C8" s="183">
        <v>0</v>
      </c>
      <c r="D8" s="184">
        <v>8.8999996190000008</v>
      </c>
      <c r="E8" s="174">
        <v>9.0630094963299364</v>
      </c>
      <c r="F8" s="159"/>
      <c r="H8" s="152" t="str">
        <v>R-sqr</v>
      </c>
      <c r="I8" s="161">
        <v>0.19711480288943975</v>
      </c>
      <c r="J8" s="149" t="str">
        <v/>
      </c>
      <c r="K8" s="149" t="str">
        <v/>
      </c>
      <c r="L8" s="164" t="str">
        <v/>
      </c>
      <c r="N8" s="185">
        <v>5.1999998090000004</v>
      </c>
      <c r="O8" s="186">
        <v>4.5</v>
      </c>
      <c r="P8" s="186">
        <v>12.19999981</v>
      </c>
      <c r="Q8" s="179">
        <v>8.9444226581819315</v>
      </c>
    </row>
    <row r="9" spans="1:17" x14ac:dyDescent="0.3">
      <c r="A9" s="181">
        <v>3.0999999049999998</v>
      </c>
      <c r="B9" s="182">
        <v>2.9000000950000002</v>
      </c>
      <c r="C9" s="183">
        <v>10.600000380000001</v>
      </c>
      <c r="D9" s="184">
        <v>10.19999981</v>
      </c>
      <c r="E9" s="174">
        <v>8.6360360661639799</v>
      </c>
      <c r="F9" s="159"/>
      <c r="H9" s="152" t="str">
        <v>Number valid obs</v>
      </c>
      <c r="I9" s="165">
        <v>10</v>
      </c>
      <c r="J9" s="149" t="str">
        <v/>
      </c>
      <c r="K9" s="149" t="str">
        <v/>
      </c>
      <c r="L9" s="164" t="str">
        <v/>
      </c>
      <c r="N9" s="185">
        <v>9</v>
      </c>
      <c r="O9" s="186">
        <v>2.9000000950000002</v>
      </c>
      <c r="P9" s="186">
        <v>10.600000380000001</v>
      </c>
      <c r="Q9" s="179">
        <v>9.3463049597667638</v>
      </c>
    </row>
    <row r="10" spans="1:17" x14ac:dyDescent="0.3">
      <c r="A10" s="181">
        <v>3.5</v>
      </c>
      <c r="B10" s="182">
        <v>1.2000000479999999</v>
      </c>
      <c r="C10" s="183">
        <v>3.5</v>
      </c>
      <c r="D10" s="184">
        <v>8.3000001910000005</v>
      </c>
      <c r="E10" s="174">
        <v>8.3973972679210949</v>
      </c>
      <c r="F10" s="159"/>
      <c r="H10" s="152" t="str">
        <v>Total obs</v>
      </c>
      <c r="I10" s="166">
        <v>10</v>
      </c>
      <c r="J10" s="167" t="str">
        <v/>
      </c>
      <c r="K10" s="167" t="str">
        <v/>
      </c>
      <c r="L10" s="168" t="str">
        <v/>
      </c>
      <c r="N10" s="187">
        <v>15.100000380000001</v>
      </c>
      <c r="O10" s="188">
        <v>1.2000000479999999</v>
      </c>
      <c r="P10" s="188">
        <v>20.799999239999998</v>
      </c>
      <c r="Q10" s="180">
        <v>10.523469189039282</v>
      </c>
    </row>
    <row r="11" spans="1:17" x14ac:dyDescent="0.3">
      <c r="A11" s="181">
        <v>9.1999998089999995</v>
      </c>
      <c r="B11" s="182">
        <v>3.7000000480000002</v>
      </c>
      <c r="C11" s="183">
        <v>9.6999998089999995</v>
      </c>
      <c r="D11" s="184">
        <v>8.8000001910000005</v>
      </c>
      <c r="E11" s="174">
        <v>9.326475469687157</v>
      </c>
      <c r="F11" s="159"/>
    </row>
    <row r="12" spans="1:17" x14ac:dyDescent="0.3">
      <c r="A12" s="181">
        <v>9</v>
      </c>
      <c r="B12" s="182">
        <v>7.5999999049999998</v>
      </c>
      <c r="C12" s="183">
        <v>5.9000000950000002</v>
      </c>
      <c r="D12" s="184">
        <v>8.8000001910000005</v>
      </c>
      <c r="E12" s="174">
        <v>9.1131323698152169</v>
      </c>
      <c r="F12" s="159"/>
      <c r="G12" s="150" t="s">
        <v>34</v>
      </c>
      <c r="I12" s="159"/>
      <c r="J12" s="159"/>
      <c r="K12" s="159"/>
      <c r="L12" s="159"/>
      <c r="N12" s="149" t="s">
        <v>35</v>
      </c>
    </row>
    <row r="13" spans="1:17" x14ac:dyDescent="0.3">
      <c r="A13" s="181">
        <v>15.100000380000001</v>
      </c>
      <c r="B13" s="182">
        <v>7.6999998090000004</v>
      </c>
      <c r="C13" s="183">
        <v>20.799999239999998</v>
      </c>
      <c r="D13" s="184">
        <v>10.69999981</v>
      </c>
      <c r="E13" s="174">
        <v>10.475127795700532</v>
      </c>
      <c r="F13" s="159"/>
      <c r="G13" s="151" t="s">
        <v>36</v>
      </c>
      <c r="N13" s="149" t="s">
        <v>37</v>
      </c>
    </row>
    <row r="14" spans="1:17" x14ac:dyDescent="0.3">
      <c r="A14" s="189">
        <v>10.19999981</v>
      </c>
      <c r="B14" s="190">
        <v>4.5</v>
      </c>
      <c r="C14" s="191">
        <v>7.9000000950000002</v>
      </c>
      <c r="D14" s="192">
        <v>11.69999981</v>
      </c>
      <c r="E14" s="175">
        <v>9.3649970394654289</v>
      </c>
      <c r="F14" s="159"/>
      <c r="G14"/>
      <c r="H14"/>
      <c r="I14"/>
      <c r="J14"/>
    </row>
    <row r="15" spans="1:17" x14ac:dyDescent="0.3">
      <c r="A15" s="186"/>
      <c r="B15"/>
      <c r="C15"/>
      <c r="D15"/>
      <c r="E15"/>
      <c r="F15"/>
      <c r="G15" s="193" t="s">
        <v>22</v>
      </c>
      <c r="N15" s="194" t="s">
        <v>38</v>
      </c>
    </row>
    <row r="16" spans="1:17" x14ac:dyDescent="0.3">
      <c r="A16" s="186"/>
      <c r="B16" s="186"/>
      <c r="C16" s="186"/>
      <c r="D16" s="186"/>
      <c r="G16" s="149" t="s">
        <v>23</v>
      </c>
      <c r="N16" s="186"/>
    </row>
    <row r="17" spans="1:14" x14ac:dyDescent="0.3">
      <c r="B17" s="186"/>
      <c r="C17" s="186"/>
      <c r="D17" s="186"/>
      <c r="N17" s="186"/>
    </row>
    <row r="18" spans="1:14" x14ac:dyDescent="0.3">
      <c r="A18" s="194"/>
      <c r="B18" s="186"/>
      <c r="C18" s="186"/>
      <c r="D18" s="186"/>
    </row>
    <row r="19" spans="1:14" x14ac:dyDescent="0.3">
      <c r="A19" s="186"/>
      <c r="B19" s="186"/>
      <c r="C19" s="186"/>
      <c r="D19" s="186"/>
    </row>
    <row r="20" spans="1:14" x14ac:dyDescent="0.3">
      <c r="A20" s="186"/>
      <c r="B20" s="186"/>
      <c r="C20" s="186"/>
      <c r="D20" s="186"/>
    </row>
    <row r="21" spans="1:14" x14ac:dyDescent="0.3">
      <c r="A21" s="186"/>
      <c r="B21" s="186"/>
      <c r="C21" s="186"/>
      <c r="D21" s="186"/>
    </row>
    <row r="22" spans="1:14" x14ac:dyDescent="0.3">
      <c r="A22" s="186"/>
      <c r="B22" s="186"/>
      <c r="C22" s="186"/>
      <c r="D22" s="186"/>
    </row>
    <row r="23" spans="1:14" x14ac:dyDescent="0.3">
      <c r="A23" s="186"/>
      <c r="B23" s="186"/>
      <c r="C23" s="186"/>
      <c r="D23" s="186"/>
      <c r="G23" s="194"/>
      <c r="J23" s="195"/>
      <c r="K23" s="195"/>
      <c r="L23" s="195"/>
    </row>
    <row r="24" spans="1:14" x14ac:dyDescent="0.3">
      <c r="A24" s="186"/>
      <c r="B24" s="186"/>
      <c r="C24" s="186"/>
      <c r="D24" s="186"/>
    </row>
    <row r="25" spans="1:14" x14ac:dyDescent="0.3">
      <c r="A25" s="186"/>
      <c r="B25" s="186"/>
      <c r="C25" s="186"/>
      <c r="D25" s="186"/>
    </row>
    <row r="26" spans="1:14" x14ac:dyDescent="0.3">
      <c r="H26" s="152"/>
      <c r="I26" s="186"/>
      <c r="J26" s="186"/>
      <c r="K26" s="186"/>
    </row>
    <row r="27" spans="1:14" x14ac:dyDescent="0.3">
      <c r="H27" s="152"/>
      <c r="I27" s="186"/>
      <c r="J27" s="186"/>
      <c r="K27" s="186"/>
    </row>
    <row r="28" spans="1:14" x14ac:dyDescent="0.3">
      <c r="I28" s="186"/>
      <c r="J28" s="186"/>
      <c r="K28" s="186"/>
    </row>
    <row r="29" spans="1:14" x14ac:dyDescent="0.3">
      <c r="G29" s="194"/>
      <c r="I29" s="186"/>
      <c r="J29" s="186"/>
      <c r="K29" s="186"/>
    </row>
    <row r="30" spans="1:14" x14ac:dyDescent="0.3">
      <c r="I30" s="186"/>
      <c r="J30" s="186"/>
      <c r="K30" s="186"/>
    </row>
    <row r="31" spans="1:14" x14ac:dyDescent="0.3">
      <c r="H31" s="152"/>
      <c r="I31" s="186"/>
      <c r="J31" s="186"/>
      <c r="K31" s="186"/>
    </row>
    <row r="32" spans="1:14" x14ac:dyDescent="0.3">
      <c r="I32" s="186"/>
      <c r="J32" s="186"/>
      <c r="K32" s="186"/>
    </row>
  </sheetData>
  <printOptions headings="1" gridLines="1"/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AE067-4495-49EE-AEF1-2FEF34F246AA}">
  <dimension ref="A1:Q23"/>
  <sheetViews>
    <sheetView workbookViewId="0">
      <selection activeCell="N18" sqref="N18"/>
    </sheetView>
  </sheetViews>
  <sheetFormatPr defaultColWidth="9.109375" defaultRowHeight="14.4" x14ac:dyDescent="0.3"/>
  <cols>
    <col min="1" max="2" width="9.109375" style="195"/>
    <col min="3" max="3" width="9.109375" style="195" customWidth="1"/>
    <col min="4" max="4" width="9.109375" style="195"/>
    <col min="5" max="5" width="16" style="195" customWidth="1"/>
    <col min="6" max="6" width="10.88671875" style="195" customWidth="1"/>
    <col min="7" max="7" width="9.109375" style="195" customWidth="1"/>
    <col min="8" max="8" width="10.6640625" style="195" customWidth="1"/>
    <col min="9" max="10" width="9.109375" style="195"/>
    <col min="11" max="15" width="9.109375" style="195" customWidth="1"/>
    <col min="16" max="16384" width="9.109375" style="195"/>
  </cols>
  <sheetData>
    <row r="1" spans="1:17" x14ac:dyDescent="0.3">
      <c r="A1" s="196" t="s">
        <v>39</v>
      </c>
    </row>
    <row r="2" spans="1:17" x14ac:dyDescent="0.3">
      <c r="A2" s="196"/>
    </row>
    <row r="3" spans="1:17" x14ac:dyDescent="0.3">
      <c r="A3" s="197" t="s">
        <v>13</v>
      </c>
    </row>
    <row r="4" spans="1:17" x14ac:dyDescent="0.3">
      <c r="A4" s="198">
        <v>1</v>
      </c>
      <c r="B4" s="199">
        <v>0</v>
      </c>
      <c r="C4" s="200">
        <v>1</v>
      </c>
      <c r="N4" s="201" t="s">
        <v>4</v>
      </c>
    </row>
    <row r="5" spans="1:17" x14ac:dyDescent="0.3">
      <c r="A5" s="196"/>
      <c r="N5" s="202" t="s">
        <v>5</v>
      </c>
      <c r="O5" s="203"/>
      <c r="P5" s="203"/>
    </row>
    <row r="6" spans="1:17" x14ac:dyDescent="0.3">
      <c r="A6" s="203" t="s">
        <v>1</v>
      </c>
      <c r="B6" s="203" t="s">
        <v>2</v>
      </c>
      <c r="C6" s="203" t="s">
        <v>3</v>
      </c>
      <c r="D6" s="203" t="s">
        <v>0</v>
      </c>
      <c r="E6" s="204" t="s">
        <v>31</v>
      </c>
      <c r="F6" s="203"/>
      <c r="H6" s="204" t="str">
        <f t="array" ref="H6:L12">[1]!LinearRegTrain(D6:D16,A6:C16,I16,,A4:C4)</f>
        <v>Y (7,3)</v>
      </c>
      <c r="I6" s="203" t="str">
        <v>Var 1</v>
      </c>
      <c r="J6" s="203" t="str">
        <v>Var 3</v>
      </c>
      <c r="K6" s="203" t="e">
        <v>#N/A</v>
      </c>
      <c r="L6" s="203" t="e">
        <v>#N/A</v>
      </c>
      <c r="N6" s="203" t="s">
        <v>1</v>
      </c>
      <c r="O6" s="203" t="s">
        <v>2</v>
      </c>
      <c r="P6" s="203" t="s">
        <v>3</v>
      </c>
      <c r="Q6" s="218" t="s">
        <v>31</v>
      </c>
    </row>
    <row r="7" spans="1:17" ht="15" customHeight="1" x14ac:dyDescent="0.3">
      <c r="A7" s="169">
        <v>8.5</v>
      </c>
      <c r="B7" s="170">
        <v>5.0999999049999998</v>
      </c>
      <c r="C7" s="171">
        <v>4.6999998090000004</v>
      </c>
      <c r="D7" s="219">
        <v>8</v>
      </c>
      <c r="E7" s="220">
        <f t="array" ref="E7:E16">[1]!LinearRegPredict($I$7:$L$7,$A$7:$C$16,I16,A4:C4)</f>
        <v>6.5944661843711341</v>
      </c>
      <c r="H7" s="203" t="str">
        <v>Coefficients</v>
      </c>
      <c r="I7" s="205">
        <v>0.62012317343772594</v>
      </c>
      <c r="J7" s="206">
        <v>0.28157856679403603</v>
      </c>
      <c r="K7" s="206" t="e">
        <v>#N/A</v>
      </c>
      <c r="L7" s="207" t="e">
        <v>#N/A</v>
      </c>
      <c r="N7" s="176">
        <v>3.0999999049999998</v>
      </c>
      <c r="O7" s="177">
        <v>5.8000001909999996</v>
      </c>
      <c r="P7" s="177">
        <v>4.6999998090000004</v>
      </c>
      <c r="Q7" s="223">
        <f t="array" ref="Q7:Q12">[1]!LinearRegPredict($I$7:$L$7,$N$7:$P$12,I16,A4:C4)</f>
        <v>3.245800988895712</v>
      </c>
    </row>
    <row r="8" spans="1:17" x14ac:dyDescent="0.3">
      <c r="A8" s="181">
        <v>12.899999619999999</v>
      </c>
      <c r="B8" s="182">
        <v>5.8000001909999996</v>
      </c>
      <c r="C8" s="183">
        <v>8.8000001910000005</v>
      </c>
      <c r="D8" s="226">
        <v>9.3000001910000005</v>
      </c>
      <c r="E8" s="221">
        <v>10.477480143268881</v>
      </c>
      <c r="H8" s="203" t="str">
        <v>Std error</v>
      </c>
      <c r="I8" s="208">
        <v>0.2593120331831561</v>
      </c>
      <c r="J8" s="231">
        <v>0.22224079204051281</v>
      </c>
      <c r="K8" s="231" t="e">
        <v>#N/A</v>
      </c>
      <c r="L8" s="210" t="e">
        <v>#N/A</v>
      </c>
      <c r="N8" s="185">
        <v>3.5</v>
      </c>
      <c r="O8" s="186">
        <v>2.0999999049999998</v>
      </c>
      <c r="P8" s="186">
        <v>8.8000001910000005</v>
      </c>
      <c r="Q8" s="224">
        <v>4.6483225486010644</v>
      </c>
    </row>
    <row r="9" spans="1:17" x14ac:dyDescent="0.3">
      <c r="A9" s="181">
        <v>5.1999998090000004</v>
      </c>
      <c r="B9" s="182">
        <v>2.0999999049999998</v>
      </c>
      <c r="C9" s="183">
        <v>15.100000380000001</v>
      </c>
      <c r="D9" s="226">
        <v>7.5</v>
      </c>
      <c r="E9" s="221">
        <v>7.4764768490224487</v>
      </c>
      <c r="H9" s="203" t="str">
        <v>p-value</v>
      </c>
      <c r="I9" s="211">
        <v>4.3758963309868393E-2</v>
      </c>
      <c r="J9" s="212">
        <v>0.24079440798349511</v>
      </c>
      <c r="K9" s="212" t="e">
        <v>#N/A</v>
      </c>
      <c r="L9" s="213" t="e">
        <v>#N/A</v>
      </c>
      <c r="N9" s="185">
        <v>12.899999619999999</v>
      </c>
      <c r="O9" s="186">
        <v>7.6999998090000004</v>
      </c>
      <c r="P9" s="186">
        <v>15.100000380000001</v>
      </c>
      <c r="Q9" s="224">
        <v>12.251425167289657</v>
      </c>
    </row>
    <row r="10" spans="1:17" x14ac:dyDescent="0.3">
      <c r="A10" s="181">
        <v>10.69999981</v>
      </c>
      <c r="B10" s="182">
        <v>8.399998665</v>
      </c>
      <c r="C10" s="183">
        <v>12.19999981</v>
      </c>
      <c r="D10" s="226">
        <v>8.8999996190000008</v>
      </c>
      <c r="E10" s="221">
        <v>10.070576299347575</v>
      </c>
      <c r="H10" s="203" t="str">
        <v>R-sqr</v>
      </c>
      <c r="I10" s="211">
        <v>0.89351119066773677</v>
      </c>
      <c r="J10" s="232" t="str">
        <v/>
      </c>
      <c r="K10" s="232" t="e">
        <v>#N/A</v>
      </c>
      <c r="L10" s="214" t="e">
        <v>#N/A</v>
      </c>
      <c r="N10" s="185">
        <v>5.1999998090000004</v>
      </c>
      <c r="O10" s="186">
        <v>4.5</v>
      </c>
      <c r="P10" s="186">
        <v>12.19999981</v>
      </c>
      <c r="Q10" s="224">
        <v>6.6598988448199608</v>
      </c>
    </row>
    <row r="11" spans="1:17" x14ac:dyDescent="0.3">
      <c r="A11" s="181">
        <v>3.0999999049999998</v>
      </c>
      <c r="B11" s="182">
        <v>2.9000000950000002</v>
      </c>
      <c r="C11" s="183">
        <v>10.600000380000001</v>
      </c>
      <c r="D11" s="226">
        <v>10.19999981</v>
      </c>
      <c r="E11" s="221">
        <v>4.907114693761887</v>
      </c>
      <c r="H11" s="203" t="str">
        <v>Number valid obs</v>
      </c>
      <c r="I11" s="215">
        <v>10</v>
      </c>
      <c r="J11" s="232" t="str">
        <v/>
      </c>
      <c r="K11" s="232" t="e">
        <v>#N/A</v>
      </c>
      <c r="L11" s="214" t="e">
        <v>#N/A</v>
      </c>
      <c r="N11" s="185">
        <v>9</v>
      </c>
      <c r="O11" s="186">
        <v>2.9000000950000002</v>
      </c>
      <c r="P11" s="186">
        <v>10.600000380000001</v>
      </c>
      <c r="Q11" s="224">
        <v>8.5658414759561712</v>
      </c>
    </row>
    <row r="12" spans="1:17" x14ac:dyDescent="0.3">
      <c r="A12" s="181">
        <v>3.5</v>
      </c>
      <c r="B12" s="182">
        <v>1.2000000479999999</v>
      </c>
      <c r="C12" s="183">
        <v>3.5</v>
      </c>
      <c r="D12" s="226">
        <v>8.3000001910000005</v>
      </c>
      <c r="E12" s="221">
        <v>3.1559560908111668</v>
      </c>
      <c r="H12" s="203" t="str">
        <v>Total obs</v>
      </c>
      <c r="I12" s="235">
        <v>10</v>
      </c>
      <c r="J12" s="216" t="str">
        <v/>
      </c>
      <c r="K12" s="216" t="e">
        <v>#N/A</v>
      </c>
      <c r="L12" s="217" t="e">
        <v>#N/A</v>
      </c>
      <c r="N12" s="187">
        <v>15.100000380000001</v>
      </c>
      <c r="O12" s="188">
        <v>1.2000000479999999</v>
      </c>
      <c r="P12" s="188">
        <v>20.799999239999998</v>
      </c>
      <c r="Q12" s="225">
        <v>15.220694129872706</v>
      </c>
    </row>
    <row r="13" spans="1:17" x14ac:dyDescent="0.3">
      <c r="A13" s="181">
        <v>9.1999998089999995</v>
      </c>
      <c r="B13" s="182">
        <v>3.7000000480000002</v>
      </c>
      <c r="C13" s="183">
        <v>9.6999998089999995</v>
      </c>
      <c r="D13" s="226">
        <v>8.8000001910000005</v>
      </c>
      <c r="E13" s="221">
        <v>8.436445121304196</v>
      </c>
      <c r="H13" s="203"/>
      <c r="I13" s="233"/>
      <c r="J13" s="232"/>
      <c r="K13" s="232"/>
      <c r="L13" s="232"/>
    </row>
    <row r="14" spans="1:17" x14ac:dyDescent="0.3">
      <c r="A14" s="181">
        <v>9</v>
      </c>
      <c r="B14" s="182">
        <v>7.5999999049999998</v>
      </c>
      <c r="C14" s="183">
        <v>5.9000000950000002</v>
      </c>
      <c r="D14" s="226">
        <v>8.8000001910000005</v>
      </c>
      <c r="E14" s="221">
        <v>7.24242213177431</v>
      </c>
      <c r="H14" s="203"/>
      <c r="I14" s="234"/>
      <c r="J14" s="231"/>
      <c r="K14" s="232"/>
      <c r="L14" s="232"/>
    </row>
    <row r="15" spans="1:17" x14ac:dyDescent="0.3">
      <c r="A15" s="181">
        <v>15.100000380000001</v>
      </c>
      <c r="B15" s="182">
        <v>7.6999998090000004</v>
      </c>
      <c r="C15" s="183">
        <v>20.799999239999998</v>
      </c>
      <c r="D15" s="226">
        <v>10.69999981</v>
      </c>
      <c r="E15" s="221">
        <v>15.220694129872706</v>
      </c>
    </row>
    <row r="16" spans="1:17" x14ac:dyDescent="0.3">
      <c r="A16" s="189">
        <v>10.19999981</v>
      </c>
      <c r="B16" s="190">
        <v>4.5</v>
      </c>
      <c r="C16" s="191">
        <v>7.9000000950000002</v>
      </c>
      <c r="D16" s="227">
        <v>11.69999981</v>
      </c>
      <c r="E16" s="222">
        <v>8.5497269556642497</v>
      </c>
      <c r="H16" s="203" t="s">
        <v>6</v>
      </c>
      <c r="I16" s="228" t="b">
        <v>0</v>
      </c>
    </row>
    <row r="17" spans="1:8" x14ac:dyDescent="0.3">
      <c r="A17" s="182"/>
      <c r="B17" s="182"/>
      <c r="C17" s="182"/>
      <c r="D17" s="229"/>
      <c r="E17" s="209"/>
      <c r="F17" s="230"/>
      <c r="H17" s="203"/>
    </row>
    <row r="18" spans="1:8" x14ac:dyDescent="0.3">
      <c r="A18" s="182"/>
      <c r="B18" s="182"/>
      <c r="C18" s="182"/>
      <c r="D18" s="229"/>
      <c r="E18" s="209"/>
      <c r="F18" s="230"/>
      <c r="H18" s="203"/>
    </row>
    <row r="19" spans="1:8" x14ac:dyDescent="0.3">
      <c r="A19" s="186"/>
      <c r="B19"/>
      <c r="C19"/>
      <c r="D19"/>
      <c r="E19"/>
    </row>
    <row r="20" spans="1:8" x14ac:dyDescent="0.3">
      <c r="A20" s="202" t="s">
        <v>14</v>
      </c>
      <c r="B20" s="202"/>
    </row>
    <row r="21" spans="1:8" x14ac:dyDescent="0.3">
      <c r="A21" s="202" t="s">
        <v>16</v>
      </c>
      <c r="B21" s="202"/>
      <c r="C21" s="186"/>
      <c r="D21" s="186"/>
      <c r="E21" s="186"/>
      <c r="F21" s="186"/>
    </row>
    <row r="22" spans="1:8" x14ac:dyDescent="0.3">
      <c r="C22" s="186"/>
      <c r="D22" s="186"/>
      <c r="E22" s="186"/>
      <c r="F22" s="186"/>
    </row>
    <row r="23" spans="1:8" x14ac:dyDescent="0.3">
      <c r="C23" s="186"/>
      <c r="D23" s="186"/>
      <c r="E23" s="186"/>
      <c r="F23" s="18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catalog</vt:lpstr>
      <vt:lpstr>logisticReg</vt:lpstr>
      <vt:lpstr>logisticReg_full</vt:lpstr>
      <vt:lpstr>linearReg</vt:lpstr>
      <vt:lpstr>linearReg_full</vt:lpstr>
    </vt:vector>
  </TitlesOfParts>
  <Company>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Dongwook Shin</dc:creator>
  <cp:lastModifiedBy>Patange, Utkarsh</cp:lastModifiedBy>
  <cp:lastPrinted>2014-02-07T20:42:16Z</cp:lastPrinted>
  <dcterms:created xsi:type="dcterms:W3CDTF">2013-10-08T16:52:32Z</dcterms:created>
  <dcterms:modified xsi:type="dcterms:W3CDTF">2021-10-21T23:54:38Z</dcterms:modified>
</cp:coreProperties>
</file>