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4155" windowWidth="12570" windowHeight="1830"/>
  </bookViews>
  <sheets>
    <sheet name="Projects" sheetId="1" r:id="rId1"/>
    <sheet name="Lookup code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" i="1"/>
  <c r="D4" s="1"/>
  <c r="M60"/>
  <c r="L60"/>
  <c r="K60"/>
  <c r="I60"/>
  <c r="G60"/>
  <c r="M59"/>
  <c r="L59"/>
  <c r="K59"/>
  <c r="I59"/>
  <c r="G59"/>
  <c r="M58"/>
  <c r="L58"/>
  <c r="K58"/>
  <c r="I58"/>
  <c r="G58"/>
  <c r="M57"/>
  <c r="L57"/>
  <c r="K57"/>
  <c r="I57"/>
  <c r="G57"/>
  <c r="M56"/>
  <c r="L56"/>
  <c r="K56"/>
  <c r="I56"/>
  <c r="G56"/>
  <c r="M55"/>
  <c r="L55"/>
  <c r="K55"/>
  <c r="I55"/>
  <c r="G55"/>
  <c r="M54"/>
  <c r="L54"/>
  <c r="K54"/>
  <c r="I54"/>
  <c r="G54"/>
  <c r="M53"/>
  <c r="L53"/>
  <c r="K53"/>
  <c r="I53"/>
  <c r="G53"/>
  <c r="M52"/>
  <c r="L52"/>
  <c r="K52"/>
  <c r="I52"/>
  <c r="G52"/>
  <c r="M51"/>
  <c r="L51"/>
  <c r="K51"/>
  <c r="I51"/>
  <c r="G51"/>
  <c r="M50"/>
  <c r="L50"/>
  <c r="K50"/>
  <c r="I50"/>
  <c r="G50"/>
  <c r="M49"/>
  <c r="L49"/>
  <c r="K49"/>
  <c r="I49"/>
  <c r="G49"/>
  <c r="M48"/>
  <c r="L48"/>
  <c r="K48"/>
  <c r="I48"/>
  <c r="G48"/>
  <c r="M47"/>
  <c r="L47"/>
  <c r="K47"/>
  <c r="I47"/>
  <c r="G47"/>
  <c r="M46"/>
  <c r="L46"/>
  <c r="K46"/>
  <c r="I46"/>
  <c r="G46"/>
  <c r="M45"/>
  <c r="L45"/>
  <c r="K45"/>
  <c r="I45"/>
  <c r="G45"/>
  <c r="M44"/>
  <c r="L44"/>
  <c r="K44"/>
  <c r="I44"/>
  <c r="G44"/>
  <c r="M43"/>
  <c r="L43"/>
  <c r="K43"/>
  <c r="I43"/>
  <c r="G43"/>
  <c r="M42"/>
  <c r="L42"/>
  <c r="K42"/>
  <c r="I42"/>
  <c r="G42"/>
  <c r="M41"/>
  <c r="L41"/>
  <c r="K41"/>
  <c r="I41"/>
  <c r="G41"/>
  <c r="M40"/>
  <c r="L40"/>
  <c r="K40"/>
  <c r="I40"/>
  <c r="G40"/>
  <c r="M39"/>
  <c r="L39"/>
  <c r="K39"/>
  <c r="I39"/>
  <c r="G39"/>
  <c r="M38"/>
  <c r="L38"/>
  <c r="K38"/>
  <c r="I38"/>
  <c r="G38"/>
  <c r="M37"/>
  <c r="L37"/>
  <c r="K37"/>
  <c r="I37"/>
  <c r="G37"/>
  <c r="M36"/>
  <c r="L36"/>
  <c r="K36"/>
  <c r="I36"/>
  <c r="G36"/>
  <c r="M35"/>
  <c r="L35"/>
  <c r="K35"/>
  <c r="I35"/>
  <c r="G35"/>
  <c r="M34"/>
  <c r="L34"/>
  <c r="K34"/>
  <c r="I34"/>
  <c r="G34"/>
  <c r="M33"/>
  <c r="L33"/>
  <c r="K33"/>
  <c r="I33"/>
  <c r="G33"/>
  <c r="M32"/>
  <c r="L32"/>
  <c r="K32"/>
  <c r="I32"/>
  <c r="G32"/>
  <c r="M31"/>
  <c r="L31"/>
  <c r="K31"/>
  <c r="I31"/>
  <c r="G31"/>
  <c r="M30"/>
  <c r="L30"/>
  <c r="K30"/>
  <c r="I30"/>
  <c r="G30"/>
  <c r="M29"/>
  <c r="L29"/>
  <c r="K29"/>
  <c r="I29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I1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G2"/>
  <c r="F2"/>
  <c r="E4" l="1"/>
  <c r="I18" l="1"/>
  <c r="I28" l="1"/>
  <c r="I27"/>
  <c r="I26"/>
  <c r="I25"/>
  <c r="I24"/>
  <c r="I23"/>
  <c r="I22"/>
  <c r="I21"/>
  <c r="I20"/>
  <c r="I19"/>
  <c r="I17"/>
  <c r="I16"/>
  <c r="I15"/>
  <c r="I14"/>
  <c r="I13"/>
  <c r="I12"/>
  <c r="I11"/>
  <c r="I10"/>
  <c r="I9"/>
  <c r="I8"/>
  <c r="I7"/>
  <c r="I6"/>
  <c r="I5"/>
  <c r="I4"/>
  <c r="D5" l="1"/>
  <c r="D6" s="1"/>
  <c r="F4"/>
  <c r="F5" l="1"/>
  <c r="E5"/>
  <c r="D7"/>
  <c r="D8" s="1"/>
  <c r="E6"/>
  <c r="F6"/>
  <c r="E7" l="1"/>
  <c r="F7"/>
  <c r="D9"/>
  <c r="F8"/>
  <c r="E8"/>
  <c r="D10" l="1"/>
  <c r="E9"/>
  <c r="F9"/>
  <c r="E10" l="1"/>
  <c r="D11"/>
  <c r="F10"/>
  <c r="D12" l="1"/>
  <c r="E11"/>
  <c r="F11"/>
  <c r="D13" l="1"/>
  <c r="E12"/>
  <c r="F12"/>
  <c r="D14" l="1"/>
  <c r="E13"/>
  <c r="F13"/>
  <c r="F14" l="1"/>
  <c r="D15"/>
  <c r="E14"/>
  <c r="D16" l="1"/>
  <c r="E15"/>
  <c r="F15"/>
  <c r="F16" l="1"/>
  <c r="D17"/>
  <c r="E16"/>
  <c r="D18" l="1"/>
  <c r="E17"/>
  <c r="F17"/>
  <c r="E18" l="1"/>
  <c r="F18"/>
  <c r="D19"/>
  <c r="D20" l="1"/>
  <c r="F19"/>
  <c r="E19"/>
  <c r="D21" l="1"/>
  <c r="F20"/>
  <c r="E20"/>
  <c r="D22" l="1"/>
  <c r="E21"/>
  <c r="F21"/>
  <c r="F22" l="1"/>
  <c r="D23"/>
  <c r="E22"/>
  <c r="D24" l="1"/>
  <c r="E23"/>
  <c r="F23"/>
  <c r="E24" l="1"/>
  <c r="D25"/>
  <c r="F24"/>
  <c r="E25" l="1"/>
  <c r="D26"/>
  <c r="F25"/>
  <c r="E26" l="1"/>
  <c r="F26"/>
  <c r="D27"/>
  <c r="D28" l="1"/>
  <c r="D29" s="1"/>
  <c r="E27"/>
  <c r="F27"/>
  <c r="D30" l="1"/>
  <c r="E29"/>
  <c r="F29"/>
  <c r="E28"/>
  <c r="F28"/>
  <c r="D31" l="1"/>
  <c r="E30"/>
  <c r="F30"/>
  <c r="D32" l="1"/>
  <c r="E31"/>
  <c r="F31"/>
  <c r="D33" l="1"/>
  <c r="E32"/>
  <c r="F32"/>
  <c r="D34" l="1"/>
  <c r="E33"/>
  <c r="F33"/>
  <c r="D35" l="1"/>
  <c r="E34"/>
  <c r="F34"/>
  <c r="D36" l="1"/>
  <c r="E35"/>
  <c r="F35"/>
  <c r="D37" l="1"/>
  <c r="E36"/>
  <c r="F36"/>
  <c r="D38" l="1"/>
  <c r="E37"/>
  <c r="F37"/>
  <c r="D39" l="1"/>
  <c r="E38"/>
  <c r="F38"/>
  <c r="D40" l="1"/>
  <c r="E39"/>
  <c r="F39"/>
  <c r="D41" l="1"/>
  <c r="E40"/>
  <c r="F40"/>
  <c r="D42" l="1"/>
  <c r="E41"/>
  <c r="F41"/>
  <c r="D43" l="1"/>
  <c r="E42"/>
  <c r="F42"/>
  <c r="D44" l="1"/>
  <c r="E43"/>
  <c r="F43"/>
  <c r="D45" l="1"/>
  <c r="E44"/>
  <c r="F44"/>
  <c r="D46" l="1"/>
  <c r="E45"/>
  <c r="F45"/>
  <c r="D47" l="1"/>
  <c r="E46"/>
  <c r="F46"/>
  <c r="D48" l="1"/>
  <c r="E47"/>
  <c r="F47"/>
  <c r="D49" l="1"/>
  <c r="E48"/>
  <c r="F48"/>
  <c r="D50" l="1"/>
  <c r="E49"/>
  <c r="F49"/>
  <c r="D51" l="1"/>
  <c r="E50"/>
  <c r="F50"/>
  <c r="D52" l="1"/>
  <c r="E51"/>
  <c r="F51"/>
  <c r="D53" l="1"/>
  <c r="E52"/>
  <c r="F52"/>
  <c r="D54" l="1"/>
  <c r="E53"/>
  <c r="F53"/>
  <c r="D55" l="1"/>
  <c r="E54"/>
  <c r="F54"/>
  <c r="D56" l="1"/>
  <c r="E55"/>
  <c r="F55"/>
  <c r="D57" l="1"/>
  <c r="E56"/>
  <c r="F56"/>
  <c r="D58" l="1"/>
  <c r="E57"/>
  <c r="F57"/>
  <c r="D59" l="1"/>
  <c r="E58"/>
  <c r="F58"/>
  <c r="D60" l="1"/>
  <c r="E59"/>
  <c r="F59"/>
  <c r="E60" l="1"/>
  <c r="F60"/>
</calcChain>
</file>

<file path=xl/comments1.xml><?xml version="1.0" encoding="utf-8"?>
<comments xmlns="http://schemas.openxmlformats.org/spreadsheetml/2006/main">
  <authors>
    <author>Peter Hovmand</author>
  </authors>
  <commentList>
    <comment ref="I3" authorId="0">
      <text>
        <r>
          <rPr>
            <sz val="9"/>
            <color indexed="81"/>
            <rFont val="Tahoma"/>
            <family val="2"/>
          </rPr>
          <t xml:space="preserve">0=rejected, 1= active, 2=completed, 3=pending, 4= proposed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Approximate</t>
        </r>
      </text>
    </comment>
  </commentList>
</comments>
</file>

<file path=xl/sharedStrings.xml><?xml version="1.0" encoding="utf-8"?>
<sst xmlns="http://schemas.openxmlformats.org/spreadsheetml/2006/main" count="192" uniqueCount="79">
  <si>
    <t>P1</t>
  </si>
  <si>
    <t>P2</t>
  </si>
  <si>
    <t>P3</t>
  </si>
  <si>
    <t>Start date</t>
  </si>
  <si>
    <t>End date</t>
  </si>
  <si>
    <t>Basedate</t>
  </si>
  <si>
    <t>Status</t>
  </si>
  <si>
    <t>Budget</t>
  </si>
  <si>
    <t>Name</t>
  </si>
  <si>
    <t>P5</t>
  </si>
  <si>
    <t>P6</t>
  </si>
  <si>
    <t>P7</t>
  </si>
  <si>
    <t>P8</t>
  </si>
  <si>
    <t>P9</t>
  </si>
  <si>
    <t>P10</t>
  </si>
  <si>
    <t>P20</t>
  </si>
  <si>
    <t>P11</t>
  </si>
  <si>
    <t>Start (days from basedate)</t>
  </si>
  <si>
    <t>Duration (days)</t>
  </si>
  <si>
    <t>P12</t>
  </si>
  <si>
    <t>Completed</t>
  </si>
  <si>
    <t>Active</t>
  </si>
  <si>
    <t>Pending</t>
  </si>
  <si>
    <t>Proposal</t>
  </si>
  <si>
    <t>Status code</t>
  </si>
  <si>
    <t>P13</t>
  </si>
  <si>
    <t>P14</t>
  </si>
  <si>
    <t>P15</t>
  </si>
  <si>
    <t>P16</t>
  </si>
  <si>
    <t>P funding</t>
  </si>
  <si>
    <t>Rejected</t>
  </si>
  <si>
    <t>P17</t>
  </si>
  <si>
    <t>P18</t>
  </si>
  <si>
    <t>P19</t>
  </si>
  <si>
    <t>P21</t>
  </si>
  <si>
    <t>P22</t>
  </si>
  <si>
    <t>P23</t>
  </si>
  <si>
    <t>Direct costs ($)</t>
  </si>
  <si>
    <t>Human resources</t>
  </si>
  <si>
    <t>P24</t>
  </si>
  <si>
    <t>P25</t>
  </si>
  <si>
    <t>P26</t>
  </si>
  <si>
    <t>Application due date</t>
  </si>
  <si>
    <t>Project name</t>
  </si>
  <si>
    <t>ProjectID</t>
  </si>
  <si>
    <t>Investigators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</si>
  <si>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</si>
  <si>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</si>
  <si>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</si>
  <si>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</si>
  <si>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</si>
  <si>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</si>
  <si>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</si>
  <si>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</si>
  <si>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</si>
  <si>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</si>
  <si>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</si>
  <si>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</si>
  <si>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</si>
  <si>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</si>
  <si>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</si>
  <si>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</si>
  <si>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</si>
  <si>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</si>
  <si>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</si>
  <si>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</si>
  <si>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</si>
  <si>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</si>
  <si>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</si>
  <si>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</si>
  <si>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</si>
  <si>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</si>
  <si>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</si>
  <si>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</si>
  <si>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</si>
  <si>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</si>
  <si>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</si>
  <si>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</si>
  <si>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Admin  and research staff (FTE)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</si>
</sst>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0.0"/>
    <numFmt numFmtId="165" formatCode="_(&quot;$&quot;* #,##0_);_(&quot;$&quot;* \(#,##0\);_(&quot;$&quot;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1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4" fontId="3" fillId="2" borderId="0" xfId="0" applyNumberFormat="1" applyFont="1" applyFill="1" applyAlignment="1">
      <alignment horizontal="center"/>
    </xf>
    <xf numFmtId="165" fontId="3" fillId="0" borderId="0" xfId="1" applyNumberFormat="1" applyFont="1" applyAlignment="1">
      <alignment horizontal="center"/>
    </xf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0"/>
  <sheetViews>
    <sheetView tabSelected="1" topLeftCell="A3" zoomScale="90" zoomScaleNormal="90" workbookViewId="0">
      <selection activeCell="J5" sqref="J5"/>
    </sheetView>
  </sheetViews>
  <sheetFormatPr defaultRowHeight="12.75"/>
  <cols>
    <col min="1" max="1" width="9.28515625" style="6" customWidth="1"/>
    <col min="2" max="2" width="16.5703125" style="7" customWidth="1"/>
    <col min="3" max="3" width="11.140625" style="7" customWidth="1"/>
    <col min="4" max="7" width="11.140625" style="6" customWidth="1"/>
    <col min="8" max="8" width="13.140625" style="6" customWidth="1"/>
    <col min="9" max="9" width="7.28515625" style="6" customWidth="1"/>
    <col min="10" max="10" width="7" style="6" customWidth="1"/>
    <col min="11" max="11" width="11" style="6" customWidth="1"/>
    <col min="12" max="12" width="10" style="6" customWidth="1"/>
    <col min="13" max="13" width="12.7109375" style="1" customWidth="1"/>
    <col min="14" max="16384" width="9.140625" style="1"/>
  </cols>
  <sheetData>
    <row r="1" spans="1:13" hidden="1">
      <c r="F1" s="9">
        <v>37987</v>
      </c>
      <c r="G1" s="9">
        <v>41639</v>
      </c>
      <c r="H1" s="11">
        <f>F1</f>
        <v>37987</v>
      </c>
      <c r="I1" s="11">
        <f>G1</f>
        <v>41639</v>
      </c>
    </row>
    <row r="2" spans="1:13" hidden="1">
      <c r="C2" s="8" t="s">
        <v>5</v>
      </c>
      <c r="D2" s="13">
        <v>36526</v>
      </c>
      <c r="F2" s="11">
        <f>F1-D2</f>
        <v>1461</v>
      </c>
      <c r="G2" s="6">
        <f>G1-D2</f>
        <v>5113</v>
      </c>
      <c r="K2" s="10" t="s">
        <v>38</v>
      </c>
      <c r="M2" s="2" t="s">
        <v>7</v>
      </c>
    </row>
    <row r="3" spans="1:13" ht="69" customHeight="1">
      <c r="A3" s="15" t="s">
        <v>44</v>
      </c>
      <c r="B3" s="16" t="s">
        <v>8</v>
      </c>
      <c r="C3" s="15" t="s">
        <v>42</v>
      </c>
      <c r="D3" s="15" t="s">
        <v>3</v>
      </c>
      <c r="E3" s="15" t="s">
        <v>4</v>
      </c>
      <c r="F3" s="15" t="s">
        <v>17</v>
      </c>
      <c r="G3" s="15" t="s">
        <v>18</v>
      </c>
      <c r="H3" s="15" t="s">
        <v>6</v>
      </c>
      <c r="I3" s="15" t="s">
        <v>24</v>
      </c>
      <c r="J3" s="15" t="s">
        <v>29</v>
      </c>
      <c r="K3" s="15" t="s">
        <v>45</v>
      </c>
      <c r="L3" s="15" t="s">
        <v>78</v>
      </c>
      <c r="M3" s="15" t="s">
        <v>37</v>
      </c>
    </row>
    <row r="4" spans="1:13" ht="15.75" customHeight="1">
      <c r="A4" s="6" t="s">
        <v>0</v>
      </c>
      <c r="B4" s="3" t="s">
        <v>43</v>
      </c>
      <c r="C4" s="4"/>
      <c r="D4" s="5">
        <f>H1</f>
        <v>37987</v>
      </c>
      <c r="E4" s="5">
        <f t="shared" ref="E4:E35" ca="1" si="0">D4+G4</f>
        <v>38557.626569136075</v>
      </c>
      <c r="F4" s="11">
        <f t="shared" ref="F4:F35" si="1">D4-$F$1</f>
        <v>0</v>
      </c>
      <c r="G4" s="11">
        <f t="shared" ref="G4:G35" ca="1" si="2">RAND()*(4*365)+365</f>
        <v>570.62656913607839</v>
      </c>
      <c r="H4" s="4" t="s">
        <v>30</v>
      </c>
      <c r="I4" s="4">
        <f>VLOOKUP(H4,'Lookup codes'!$A$2:$B$6,2,FALSE)</f>
        <v>0</v>
      </c>
      <c r="J4" s="12">
        <v>0</v>
      </c>
      <c r="K4" s="12">
        <f t="shared" ref="K4:K35" ca="1" si="3">2*RAND()</f>
        <v>1.5674706881807747</v>
      </c>
      <c r="L4" s="12">
        <f t="shared" ref="L4:L35" ca="1" si="4">4*RAND()</f>
        <v>1.0085454293008862</v>
      </c>
      <c r="M4" s="14">
        <f t="shared" ref="M4:M35" ca="1" si="5">350000*RAND()</f>
        <v>9515.926174746126</v>
      </c>
    </row>
    <row r="5" spans="1:13" ht="15.75" customHeight="1">
      <c r="A5" s="6" t="s">
        <v>1</v>
      </c>
      <c r="B5" s="3" t="s">
        <v>43</v>
      </c>
      <c r="C5" s="4"/>
      <c r="D5" s="5">
        <f t="shared" ref="D5:D28" ca="1" si="6">RAND()*180+D4</f>
        <v>38009.336380472072</v>
      </c>
      <c r="E5" s="5">
        <f t="shared" ca="1" si="0"/>
        <v>39296.914909732841</v>
      </c>
      <c r="F5" s="11">
        <f t="shared" ca="1" si="1"/>
        <v>22.336380472072051</v>
      </c>
      <c r="G5" s="11">
        <f t="shared" ca="1" si="2"/>
        <v>1287.5785292607666</v>
      </c>
      <c r="H5" s="4" t="s">
        <v>20</v>
      </c>
      <c r="I5" s="4">
        <f>VLOOKUP(H5,'Lookup codes'!$A$2:$B$6,2,FALSE)</f>
        <v>2</v>
      </c>
      <c r="J5" s="12">
        <v>1</v>
      </c>
      <c r="K5" s="12">
        <f t="shared" ca="1" si="3"/>
        <v>1.7764127414022006</v>
      </c>
      <c r="L5" s="12">
        <f t="shared" ca="1" si="4"/>
        <v>1.9939721576101022E-2</v>
      </c>
      <c r="M5" s="14">
        <f t="shared" ca="1" si="5"/>
        <v>279066.05100901495</v>
      </c>
    </row>
    <row r="6" spans="1:13" ht="15.75" customHeight="1">
      <c r="A6" s="6" t="s">
        <v>2</v>
      </c>
      <c r="B6" s="3" t="s">
        <v>43</v>
      </c>
      <c r="C6" s="6"/>
      <c r="D6" s="5">
        <f t="shared" ca="1" si="6"/>
        <v>38117.683189138974</v>
      </c>
      <c r="E6" s="5">
        <f t="shared" ca="1" si="0"/>
        <v>39681.253629212559</v>
      </c>
      <c r="F6" s="11">
        <f t="shared" ca="1" si="1"/>
        <v>130.68318913897383</v>
      </c>
      <c r="G6" s="11">
        <f t="shared" ca="1" si="2"/>
        <v>1563.5704400735874</v>
      </c>
      <c r="H6" s="4" t="s">
        <v>20</v>
      </c>
      <c r="I6" s="4">
        <f>VLOOKUP(H6,'Lookup codes'!$A$2:$B$6,2,FALSE)</f>
        <v>2</v>
      </c>
      <c r="J6" s="12">
        <v>1</v>
      </c>
      <c r="K6" s="12">
        <f t="shared" ca="1" si="3"/>
        <v>0.62007183907642816</v>
      </c>
      <c r="L6" s="12">
        <f t="shared" ca="1" si="4"/>
        <v>3.5681212641550886E-2</v>
      </c>
      <c r="M6" s="14">
        <f t="shared" ca="1" si="5"/>
        <v>1893.4554951658299</v>
      </c>
    </row>
    <row r="7" spans="1:13" ht="15.75" customHeight="1">
      <c r="A7" s="6" t="s">
        <v>9</v>
      </c>
      <c r="B7" s="3" t="s">
        <v>43</v>
      </c>
      <c r="C7" s="6"/>
      <c r="D7" s="5">
        <f t="shared" ca="1" si="6"/>
        <v>38281.651637466457</v>
      </c>
      <c r="E7" s="5">
        <f t="shared" ca="1" si="0"/>
        <v>39447.162180869527</v>
      </c>
      <c r="F7" s="11">
        <f t="shared" ca="1" si="1"/>
        <v>294.65163746645703</v>
      </c>
      <c r="G7" s="11">
        <f t="shared" ca="1" si="2"/>
        <v>1165.510543403072</v>
      </c>
      <c r="H7" s="4" t="s">
        <v>21</v>
      </c>
      <c r="I7" s="4">
        <f>VLOOKUP(H7,'Lookup codes'!$A$2:$B$6,2,FALSE)</f>
        <v>1</v>
      </c>
      <c r="J7" s="12">
        <v>1</v>
      </c>
      <c r="K7" s="12">
        <f t="shared" ca="1" si="3"/>
        <v>0.13036274668311476</v>
      </c>
      <c r="L7" s="12">
        <f t="shared" ca="1" si="4"/>
        <v>0.51175620244965714</v>
      </c>
      <c r="M7" s="14">
        <f t="shared" ca="1" si="5"/>
        <v>131546.15633209902</v>
      </c>
    </row>
    <row r="8" spans="1:13" ht="15.75" customHeight="1">
      <c r="A8" s="6" t="s">
        <v>10</v>
      </c>
      <c r="B8" s="3" t="s">
        <v>43</v>
      </c>
      <c r="C8" s="6"/>
      <c r="D8" s="5">
        <f t="shared" ca="1" si="6"/>
        <v>38446.534982303427</v>
      </c>
      <c r="E8" s="5">
        <f t="shared" ca="1" si="0"/>
        <v>39981.902716727367</v>
      </c>
      <c r="F8" s="11">
        <f t="shared" ca="1" si="1"/>
        <v>459.53498230342666</v>
      </c>
      <c r="G8" s="11">
        <f t="shared" ca="1" si="2"/>
        <v>1535.3677344239418</v>
      </c>
      <c r="H8" s="4" t="s">
        <v>21</v>
      </c>
      <c r="I8" s="4">
        <f>VLOOKUP(H8,'Lookup codes'!$A$2:$B$6,2,FALSE)</f>
        <v>1</v>
      </c>
      <c r="J8" s="12">
        <v>1</v>
      </c>
      <c r="K8" s="12">
        <f t="shared" ca="1" si="3"/>
        <v>0.22627571320855377</v>
      </c>
      <c r="L8" s="12">
        <f t="shared" ca="1" si="4"/>
        <v>3.7208475716797249</v>
      </c>
      <c r="M8" s="14">
        <f t="shared" ca="1" si="5"/>
        <v>129559.20682955979</v>
      </c>
    </row>
    <row r="9" spans="1:13" ht="15.75" customHeight="1">
      <c r="A9" s="6" t="s">
        <v>11</v>
      </c>
      <c r="B9" s="3" t="s">
        <v>43</v>
      </c>
      <c r="C9" s="6"/>
      <c r="D9" s="5">
        <f t="shared" ca="1" si="6"/>
        <v>38459.367624875056</v>
      </c>
      <c r="E9" s="5">
        <f t="shared" ca="1" si="0"/>
        <v>38994.281497229378</v>
      </c>
      <c r="F9" s="11">
        <f t="shared" ca="1" si="1"/>
        <v>472.36762487505621</v>
      </c>
      <c r="G9" s="11">
        <f t="shared" ca="1" si="2"/>
        <v>534.91387235432217</v>
      </c>
      <c r="H9" s="4" t="s">
        <v>20</v>
      </c>
      <c r="I9" s="4">
        <f>VLOOKUP(H9,'Lookup codes'!$A$2:$B$6,2,FALSE)</f>
        <v>2</v>
      </c>
      <c r="J9" s="12">
        <v>1</v>
      </c>
      <c r="K9" s="12">
        <f t="shared" ca="1" si="3"/>
        <v>0.97485298990431435</v>
      </c>
      <c r="L9" s="12">
        <f t="shared" ca="1" si="4"/>
        <v>0.36546997559485206</v>
      </c>
      <c r="M9" s="14">
        <f t="shared" ca="1" si="5"/>
        <v>114236.17433371449</v>
      </c>
    </row>
    <row r="10" spans="1:13" ht="15.75" customHeight="1">
      <c r="A10" s="6" t="s">
        <v>12</v>
      </c>
      <c r="B10" s="3" t="s">
        <v>43</v>
      </c>
      <c r="C10" s="6"/>
      <c r="D10" s="5">
        <f t="shared" ca="1" si="6"/>
        <v>38488.458019127167</v>
      </c>
      <c r="E10" s="5">
        <f t="shared" ca="1" si="0"/>
        <v>40140.325096609449</v>
      </c>
      <c r="F10" s="11">
        <f t="shared" ca="1" si="1"/>
        <v>501.45801912716706</v>
      </c>
      <c r="G10" s="11">
        <f t="shared" ca="1" si="2"/>
        <v>1651.867077482284</v>
      </c>
      <c r="H10" s="4" t="s">
        <v>21</v>
      </c>
      <c r="I10" s="4">
        <f>VLOOKUP(H10,'Lookup codes'!$A$2:$B$6,2,FALSE)</f>
        <v>1</v>
      </c>
      <c r="J10" s="12">
        <v>1</v>
      </c>
      <c r="K10" s="12">
        <f t="shared" ca="1" si="3"/>
        <v>1.6889844604910906</v>
      </c>
      <c r="L10" s="12">
        <f t="shared" ca="1" si="4"/>
        <v>3.8707709105877743</v>
      </c>
      <c r="M10" s="14">
        <f t="shared" ca="1" si="5"/>
        <v>44280.440613123981</v>
      </c>
    </row>
    <row r="11" spans="1:13" ht="15.75" customHeight="1">
      <c r="A11" s="6" t="s">
        <v>13</v>
      </c>
      <c r="B11" s="3" t="s">
        <v>43</v>
      </c>
      <c r="C11" s="6"/>
      <c r="D11" s="5">
        <f t="shared" ca="1" si="6"/>
        <v>38519.361061469019</v>
      </c>
      <c r="E11" s="5">
        <f t="shared" ca="1" si="0"/>
        <v>39704.893614222623</v>
      </c>
      <c r="F11" s="11">
        <f t="shared" ca="1" si="1"/>
        <v>532.36106146901875</v>
      </c>
      <c r="G11" s="11">
        <f t="shared" ca="1" si="2"/>
        <v>1185.5325527536074</v>
      </c>
      <c r="H11" s="4" t="s">
        <v>21</v>
      </c>
      <c r="I11" s="4">
        <f>VLOOKUP(H11,'Lookup codes'!$A$2:$B$6,2,FALSE)</f>
        <v>1</v>
      </c>
      <c r="J11" s="12">
        <v>1</v>
      </c>
      <c r="K11" s="12">
        <f t="shared" ca="1" si="3"/>
        <v>1.2551440692052336</v>
      </c>
      <c r="L11" s="12">
        <f t="shared" ca="1" si="4"/>
        <v>1.5127110718674501</v>
      </c>
      <c r="M11" s="14">
        <f t="shared" ca="1" si="5"/>
        <v>328791.93879901606</v>
      </c>
    </row>
    <row r="12" spans="1:13" ht="15.75" customHeight="1">
      <c r="A12" s="6" t="s">
        <v>14</v>
      </c>
      <c r="B12" s="3" t="s">
        <v>43</v>
      </c>
      <c r="C12" s="6"/>
      <c r="D12" s="5">
        <f t="shared" ca="1" si="6"/>
        <v>38575.416298419797</v>
      </c>
      <c r="E12" s="5">
        <f t="shared" ca="1" si="0"/>
        <v>39987.779866031742</v>
      </c>
      <c r="F12" s="11">
        <f t="shared" ca="1" si="1"/>
        <v>588.41629841979739</v>
      </c>
      <c r="G12" s="11">
        <f t="shared" ca="1" si="2"/>
        <v>1412.3635676119479</v>
      </c>
      <c r="H12" s="4" t="s">
        <v>30</v>
      </c>
      <c r="I12" s="4">
        <f>VLOOKUP(H12,'Lookup codes'!$A$2:$B$6,2,FALSE)</f>
        <v>0</v>
      </c>
      <c r="J12" s="12">
        <v>0</v>
      </c>
      <c r="K12" s="12">
        <f t="shared" ca="1" si="3"/>
        <v>1.0163571668328615</v>
      </c>
      <c r="L12" s="12">
        <f t="shared" ca="1" si="4"/>
        <v>0.10380675700656727</v>
      </c>
      <c r="M12" s="14">
        <f t="shared" ca="1" si="5"/>
        <v>116277.11625328941</v>
      </c>
    </row>
    <row r="13" spans="1:13" ht="15.75" customHeight="1">
      <c r="A13" s="6" t="s">
        <v>16</v>
      </c>
      <c r="B13" s="3" t="s">
        <v>43</v>
      </c>
      <c r="C13" s="6"/>
      <c r="D13" s="5">
        <f t="shared" ca="1" si="6"/>
        <v>38660.530202189177</v>
      </c>
      <c r="E13" s="5">
        <f t="shared" ca="1" si="0"/>
        <v>39821.605944945564</v>
      </c>
      <c r="F13" s="11">
        <f t="shared" ca="1" si="1"/>
        <v>673.53020218917663</v>
      </c>
      <c r="G13" s="11">
        <f t="shared" ca="1" si="2"/>
        <v>1161.0757427563908</v>
      </c>
      <c r="H13" s="4" t="s">
        <v>30</v>
      </c>
      <c r="I13" s="4">
        <f>VLOOKUP(H13,'Lookup codes'!$A$2:$B$6,2,FALSE)</f>
        <v>0</v>
      </c>
      <c r="J13" s="12">
        <v>0</v>
      </c>
      <c r="K13" s="12">
        <f t="shared" ca="1" si="3"/>
        <v>0.99030161695160079</v>
      </c>
      <c r="L13" s="12">
        <f t="shared" ca="1" si="4"/>
        <v>2.1162536565907155</v>
      </c>
      <c r="M13" s="14">
        <f t="shared" ca="1" si="5"/>
        <v>127660.21623372885</v>
      </c>
    </row>
    <row r="14" spans="1:13" ht="15.75" customHeight="1">
      <c r="A14" s="6" t="s">
        <v>19</v>
      </c>
      <c r="B14" s="3" t="s">
        <v>43</v>
      </c>
      <c r="C14" s="6"/>
      <c r="D14" s="5">
        <f t="shared" ca="1" si="6"/>
        <v>38704.220147179542</v>
      </c>
      <c r="E14" s="5">
        <f t="shared" ca="1" si="0"/>
        <v>39138.230371558457</v>
      </c>
      <c r="F14" s="11">
        <f t="shared" ca="1" si="1"/>
        <v>717.22014717954153</v>
      </c>
      <c r="G14" s="11">
        <f t="shared" ca="1" si="2"/>
        <v>434.01022437891214</v>
      </c>
      <c r="H14" s="4" t="s">
        <v>30</v>
      </c>
      <c r="I14" s="4">
        <f>VLOOKUP(H14,'Lookup codes'!$A$2:$B$6,2,FALSE)</f>
        <v>0</v>
      </c>
      <c r="J14" s="12">
        <v>0</v>
      </c>
      <c r="K14" s="12">
        <f t="shared" ca="1" si="3"/>
        <v>0.31898453586943454</v>
      </c>
      <c r="L14" s="12">
        <f t="shared" ca="1" si="4"/>
        <v>1.2835512878955377</v>
      </c>
      <c r="M14" s="14">
        <f t="shared" ca="1" si="5"/>
        <v>296744.43725280877</v>
      </c>
    </row>
    <row r="15" spans="1:13" ht="15.75" customHeight="1">
      <c r="A15" s="6" t="s">
        <v>25</v>
      </c>
      <c r="B15" s="3" t="s">
        <v>43</v>
      </c>
      <c r="C15" s="6"/>
      <c r="D15" s="5">
        <f t="shared" ca="1" si="6"/>
        <v>38706.269340345389</v>
      </c>
      <c r="E15" s="5">
        <f t="shared" ca="1" si="0"/>
        <v>39256.396962833824</v>
      </c>
      <c r="F15" s="11">
        <f t="shared" ca="1" si="1"/>
        <v>719.26934034538863</v>
      </c>
      <c r="G15" s="11">
        <f t="shared" ca="1" si="2"/>
        <v>550.12762248843308</v>
      </c>
      <c r="H15" s="4" t="s">
        <v>21</v>
      </c>
      <c r="I15" s="4">
        <f>VLOOKUP(H15,'Lookup codes'!$A$2:$B$6,2,FALSE)</f>
        <v>1</v>
      </c>
      <c r="J15" s="12">
        <v>1</v>
      </c>
      <c r="K15" s="12">
        <f t="shared" ca="1" si="3"/>
        <v>0.28525761357443224</v>
      </c>
      <c r="L15" s="12">
        <f t="shared" ca="1" si="4"/>
        <v>2.83904371248369</v>
      </c>
      <c r="M15" s="14">
        <f t="shared" ca="1" si="5"/>
        <v>313996.45096058992</v>
      </c>
    </row>
    <row r="16" spans="1:13" ht="15.75" customHeight="1">
      <c r="A16" s="6" t="s">
        <v>26</v>
      </c>
      <c r="B16" s="3" t="s">
        <v>43</v>
      </c>
      <c r="C16" s="6"/>
      <c r="D16" s="5">
        <f t="shared" ca="1" si="6"/>
        <v>38724.188024963958</v>
      </c>
      <c r="E16" s="5">
        <f t="shared" ca="1" si="0"/>
        <v>40045.049277565871</v>
      </c>
      <c r="F16" s="11">
        <f t="shared" ca="1" si="1"/>
        <v>737.18802496395801</v>
      </c>
      <c r="G16" s="11">
        <f t="shared" ca="1" si="2"/>
        <v>1320.8612526019106</v>
      </c>
      <c r="H16" s="4" t="s">
        <v>21</v>
      </c>
      <c r="I16" s="4">
        <f>VLOOKUP(H16,'Lookup codes'!$A$2:$B$6,2,FALSE)</f>
        <v>1</v>
      </c>
      <c r="J16" s="12">
        <v>1</v>
      </c>
      <c r="K16" s="12">
        <f t="shared" ca="1" si="3"/>
        <v>1.1939568821105708</v>
      </c>
      <c r="L16" s="12">
        <f t="shared" ca="1" si="4"/>
        <v>0.96525877648016234</v>
      </c>
      <c r="M16" s="14">
        <f t="shared" ca="1" si="5"/>
        <v>17800.138721963067</v>
      </c>
    </row>
    <row r="17" spans="1:13" ht="15.75" customHeight="1">
      <c r="A17" s="6" t="s">
        <v>27</v>
      </c>
      <c r="B17" s="3" t="s">
        <v>43</v>
      </c>
      <c r="C17" s="9">
        <v>40026</v>
      </c>
      <c r="D17" s="5">
        <f t="shared" ca="1" si="6"/>
        <v>38824.814085223879</v>
      </c>
      <c r="E17" s="5">
        <f t="shared" ca="1" si="0"/>
        <v>40017.862485621816</v>
      </c>
      <c r="F17" s="11">
        <f t="shared" ca="1" si="1"/>
        <v>837.81408522387937</v>
      </c>
      <c r="G17" s="11">
        <f t="shared" ca="1" si="2"/>
        <v>1193.0484003979338</v>
      </c>
      <c r="H17" s="4" t="s">
        <v>21</v>
      </c>
      <c r="I17" s="4">
        <f>VLOOKUP(H17,'Lookup codes'!$A$2:$B$6,2,FALSE)</f>
        <v>1</v>
      </c>
      <c r="J17" s="12">
        <v>1</v>
      </c>
      <c r="K17" s="12">
        <f t="shared" ca="1" si="3"/>
        <v>1.8620731001505924</v>
      </c>
      <c r="L17" s="12">
        <f t="shared" ca="1" si="4"/>
        <v>2.939179318781548</v>
      </c>
      <c r="M17" s="14">
        <f t="shared" ca="1" si="5"/>
        <v>165766.50376786495</v>
      </c>
    </row>
    <row r="18" spans="1:13" ht="15.75" customHeight="1">
      <c r="A18" s="6" t="s">
        <v>28</v>
      </c>
      <c r="B18" s="3" t="s">
        <v>43</v>
      </c>
      <c r="C18" s="9">
        <v>40057</v>
      </c>
      <c r="D18" s="5">
        <f t="shared" ca="1" si="6"/>
        <v>38848.573589061692</v>
      </c>
      <c r="E18" s="5">
        <f t="shared" ca="1" si="0"/>
        <v>40174.839557592844</v>
      </c>
      <c r="F18" s="11">
        <f t="shared" ca="1" si="1"/>
        <v>861.57358906169247</v>
      </c>
      <c r="G18" s="11">
        <f t="shared" ca="1" si="2"/>
        <v>1326.2659685311519</v>
      </c>
      <c r="H18" s="4" t="s">
        <v>21</v>
      </c>
      <c r="I18" s="4">
        <f>VLOOKUP(H18,'Lookup codes'!$A$2:$B$6,2,FALSE)</f>
        <v>1</v>
      </c>
      <c r="J18" s="12">
        <v>1</v>
      </c>
      <c r="K18" s="12">
        <f t="shared" ca="1" si="3"/>
        <v>1.6317567717047927</v>
      </c>
      <c r="L18" s="12">
        <f t="shared" ca="1" si="4"/>
        <v>3.6828065847496951</v>
      </c>
      <c r="M18" s="14">
        <f t="shared" ca="1" si="5"/>
        <v>78413.248963202248</v>
      </c>
    </row>
    <row r="19" spans="1:13" ht="15.75" customHeight="1">
      <c r="A19" s="6" t="s">
        <v>31</v>
      </c>
      <c r="B19" s="3" t="s">
        <v>43</v>
      </c>
      <c r="C19" s="9">
        <v>40154</v>
      </c>
      <c r="D19" s="5">
        <f t="shared" ca="1" si="6"/>
        <v>39017.901593058989</v>
      </c>
      <c r="E19" s="5">
        <f t="shared" ca="1" si="0"/>
        <v>39629.527389676958</v>
      </c>
      <c r="F19" s="11">
        <f t="shared" ca="1" si="1"/>
        <v>1030.9015930589885</v>
      </c>
      <c r="G19" s="11">
        <f t="shared" ca="1" si="2"/>
        <v>611.62579661796804</v>
      </c>
      <c r="H19" s="4" t="s">
        <v>22</v>
      </c>
      <c r="I19" s="4">
        <f>VLOOKUP(H19,'Lookup codes'!$A$2:$B$6,2,FALSE)</f>
        <v>3</v>
      </c>
      <c r="J19" s="12">
        <v>0.7</v>
      </c>
      <c r="K19" s="12">
        <f t="shared" ca="1" si="3"/>
        <v>1.8163637751005108</v>
      </c>
      <c r="L19" s="12">
        <f t="shared" ca="1" si="4"/>
        <v>3.1268112963236625</v>
      </c>
      <c r="M19" s="14">
        <f t="shared" ca="1" si="5"/>
        <v>306013.93109511043</v>
      </c>
    </row>
    <row r="20" spans="1:13" ht="15.75" customHeight="1">
      <c r="A20" s="6" t="s">
        <v>32</v>
      </c>
      <c r="B20" s="3" t="s">
        <v>43</v>
      </c>
      <c r="C20" s="6"/>
      <c r="D20" s="5">
        <f t="shared" ca="1" si="6"/>
        <v>39033.541745929608</v>
      </c>
      <c r="E20" s="5">
        <f t="shared" ca="1" si="0"/>
        <v>39792.168545752946</v>
      </c>
      <c r="F20" s="11">
        <f t="shared" ca="1" si="1"/>
        <v>1046.5417459296077</v>
      </c>
      <c r="G20" s="11">
        <f t="shared" ca="1" si="2"/>
        <v>758.62679982333498</v>
      </c>
      <c r="H20" s="4" t="s">
        <v>22</v>
      </c>
      <c r="I20" s="4">
        <f>VLOOKUP(H20,'Lookup codes'!$A$2:$B$6,2,FALSE)</f>
        <v>3</v>
      </c>
      <c r="J20" s="12">
        <v>0.5</v>
      </c>
      <c r="K20" s="12">
        <f t="shared" ca="1" si="3"/>
        <v>1.5489739477687055</v>
      </c>
      <c r="L20" s="12">
        <f t="shared" ca="1" si="4"/>
        <v>3.1230384577428891</v>
      </c>
      <c r="M20" s="14">
        <f t="shared" ca="1" si="5"/>
        <v>253276.66091253253</v>
      </c>
    </row>
    <row r="21" spans="1:13" ht="15.75" customHeight="1">
      <c r="A21" s="6" t="s">
        <v>33</v>
      </c>
      <c r="B21" s="3" t="s">
        <v>43</v>
      </c>
      <c r="C21" s="6"/>
      <c r="D21" s="5">
        <f t="shared" ca="1" si="6"/>
        <v>39151.12268732208</v>
      </c>
      <c r="E21" s="5">
        <f t="shared" ca="1" si="0"/>
        <v>39606.923745675485</v>
      </c>
      <c r="F21" s="11">
        <f t="shared" ca="1" si="1"/>
        <v>1164.1226873220803</v>
      </c>
      <c r="G21" s="11">
        <f t="shared" ca="1" si="2"/>
        <v>455.80105835340532</v>
      </c>
      <c r="H21" s="4" t="s">
        <v>22</v>
      </c>
      <c r="I21" s="4">
        <f>VLOOKUP(H21,'Lookup codes'!$A$2:$B$6,2,FALSE)</f>
        <v>3</v>
      </c>
      <c r="J21" s="12">
        <v>0.7</v>
      </c>
      <c r="K21" s="12">
        <f t="shared" ca="1" si="3"/>
        <v>1.1593237061559187</v>
      </c>
      <c r="L21" s="12">
        <f t="shared" ca="1" si="4"/>
        <v>2.5764370922765494</v>
      </c>
      <c r="M21" s="14">
        <f t="shared" ca="1" si="5"/>
        <v>62780.681186277921</v>
      </c>
    </row>
    <row r="22" spans="1:13" ht="15.75" customHeight="1">
      <c r="A22" s="6" t="s">
        <v>15</v>
      </c>
      <c r="B22" s="3" t="s">
        <v>43</v>
      </c>
      <c r="C22" s="6"/>
      <c r="D22" s="5">
        <f t="shared" ca="1" si="6"/>
        <v>39181.923155022596</v>
      </c>
      <c r="E22" s="5">
        <f t="shared" ca="1" si="0"/>
        <v>40737.52435663854</v>
      </c>
      <c r="F22" s="11">
        <f t="shared" ca="1" si="1"/>
        <v>1194.9231550225959</v>
      </c>
      <c r="G22" s="11">
        <f t="shared" ca="1" si="2"/>
        <v>1555.6012016159407</v>
      </c>
      <c r="H22" s="4" t="s">
        <v>23</v>
      </c>
      <c r="I22" s="4">
        <f>VLOOKUP(H22,'Lookup codes'!$A$2:$B$6,2,FALSE)</f>
        <v>4</v>
      </c>
      <c r="J22" s="12">
        <v>0.7</v>
      </c>
      <c r="K22" s="12">
        <f t="shared" ca="1" si="3"/>
        <v>0.49813920411839785</v>
      </c>
      <c r="L22" s="12">
        <f t="shared" ca="1" si="4"/>
        <v>0.53852144850743233</v>
      </c>
      <c r="M22" s="14">
        <f t="shared" ca="1" si="5"/>
        <v>173960.43526389473</v>
      </c>
    </row>
    <row r="23" spans="1:13" ht="15.75" customHeight="1">
      <c r="A23" s="6" t="s">
        <v>34</v>
      </c>
      <c r="B23" s="3" t="s">
        <v>43</v>
      </c>
      <c r="C23" s="6"/>
      <c r="D23" s="5">
        <f t="shared" ca="1" si="6"/>
        <v>39206.820523813039</v>
      </c>
      <c r="E23" s="5">
        <f t="shared" ca="1" si="0"/>
        <v>40564.622718999664</v>
      </c>
      <c r="F23" s="11">
        <f t="shared" ca="1" si="1"/>
        <v>1219.8205238130395</v>
      </c>
      <c r="G23" s="11">
        <f t="shared" ca="1" si="2"/>
        <v>1357.8021951866226</v>
      </c>
      <c r="H23" s="4" t="s">
        <v>23</v>
      </c>
      <c r="I23" s="4">
        <f>VLOOKUP(H23,'Lookup codes'!$A$2:$B$6,2,FALSE)</f>
        <v>4</v>
      </c>
      <c r="J23" s="12">
        <v>0.7</v>
      </c>
      <c r="K23" s="12">
        <f t="shared" ca="1" si="3"/>
        <v>0.20173492219111822</v>
      </c>
      <c r="L23" s="12">
        <f t="shared" ca="1" si="4"/>
        <v>2.6646870667617186</v>
      </c>
      <c r="M23" s="14">
        <f t="shared" ca="1" si="5"/>
        <v>346021.19296349108</v>
      </c>
    </row>
    <row r="24" spans="1:13" ht="15.75" customHeight="1">
      <c r="A24" s="6" t="s">
        <v>35</v>
      </c>
      <c r="B24" s="3" t="s">
        <v>43</v>
      </c>
      <c r="C24" s="6"/>
      <c r="D24" s="5">
        <f t="shared" ca="1" si="6"/>
        <v>39244.054084995805</v>
      </c>
      <c r="E24" s="5">
        <f t="shared" ca="1" si="0"/>
        <v>39786.570425302198</v>
      </c>
      <c r="F24" s="11">
        <f t="shared" ca="1" si="1"/>
        <v>1257.0540849958052</v>
      </c>
      <c r="G24" s="11">
        <f t="shared" ca="1" si="2"/>
        <v>542.51634030638968</v>
      </c>
      <c r="H24" s="4" t="s">
        <v>23</v>
      </c>
      <c r="I24" s="4">
        <f>VLOOKUP(H24,'Lookup codes'!$A$2:$B$6,2,FALSE)</f>
        <v>4</v>
      </c>
      <c r="J24" s="12">
        <v>1</v>
      </c>
      <c r="K24" s="12">
        <f t="shared" ca="1" si="3"/>
        <v>1.6970699307133104</v>
      </c>
      <c r="L24" s="12">
        <f t="shared" ca="1" si="4"/>
        <v>2.8090537464078515</v>
      </c>
      <c r="M24" s="14">
        <f t="shared" ca="1" si="5"/>
        <v>65461.156974157711</v>
      </c>
    </row>
    <row r="25" spans="1:13" ht="15.75" customHeight="1">
      <c r="A25" s="6" t="s">
        <v>36</v>
      </c>
      <c r="B25" s="3" t="s">
        <v>43</v>
      </c>
      <c r="C25" s="6"/>
      <c r="D25" s="5">
        <f t="shared" ca="1" si="6"/>
        <v>39355.401588069915</v>
      </c>
      <c r="E25" s="5">
        <f t="shared" ca="1" si="0"/>
        <v>40257.80971144644</v>
      </c>
      <c r="F25" s="11">
        <f t="shared" ca="1" si="1"/>
        <v>1368.4015880699153</v>
      </c>
      <c r="G25" s="11">
        <f t="shared" ca="1" si="2"/>
        <v>902.40812337652142</v>
      </c>
      <c r="H25" s="4" t="s">
        <v>21</v>
      </c>
      <c r="I25" s="4">
        <f>VLOOKUP(H25,'Lookup codes'!$A$2:$B$6,2,FALSE)</f>
        <v>1</v>
      </c>
      <c r="J25" s="12">
        <v>1</v>
      </c>
      <c r="K25" s="12">
        <f t="shared" ca="1" si="3"/>
        <v>1.1051874453929269</v>
      </c>
      <c r="L25" s="12">
        <f t="shared" ca="1" si="4"/>
        <v>2.8500628879557324</v>
      </c>
      <c r="M25" s="14">
        <f t="shared" ca="1" si="5"/>
        <v>270690.87847174186</v>
      </c>
    </row>
    <row r="26" spans="1:13">
      <c r="A26" s="6" t="s">
        <v>39</v>
      </c>
      <c r="B26" s="3" t="s">
        <v>43</v>
      </c>
      <c r="C26" s="6"/>
      <c r="D26" s="5">
        <f t="shared" ca="1" si="6"/>
        <v>39507.704122460222</v>
      </c>
      <c r="E26" s="5">
        <f t="shared" ca="1" si="0"/>
        <v>40791.500184808225</v>
      </c>
      <c r="F26" s="11">
        <f t="shared" ca="1" si="1"/>
        <v>1520.7041224602217</v>
      </c>
      <c r="G26" s="11">
        <f t="shared" ca="1" si="2"/>
        <v>1283.7960623480044</v>
      </c>
      <c r="H26" s="4" t="s">
        <v>22</v>
      </c>
      <c r="I26" s="4">
        <f>VLOOKUP(H26,'Lookup codes'!$A$2:$B$6,2,FALSE)</f>
        <v>3</v>
      </c>
      <c r="J26" s="12">
        <v>0.2</v>
      </c>
      <c r="K26" s="12">
        <f t="shared" ca="1" si="3"/>
        <v>0.56118759889356085</v>
      </c>
      <c r="L26" s="12">
        <f t="shared" ca="1" si="4"/>
        <v>3.1128920130408533</v>
      </c>
      <c r="M26" s="14">
        <f t="shared" ca="1" si="5"/>
        <v>156983.59733228342</v>
      </c>
    </row>
    <row r="27" spans="1:13">
      <c r="A27" s="6" t="s">
        <v>40</v>
      </c>
      <c r="B27" s="3" t="s">
        <v>43</v>
      </c>
      <c r="C27" s="6"/>
      <c r="D27" s="5">
        <f t="shared" ca="1" si="6"/>
        <v>39652.491294984087</v>
      </c>
      <c r="E27" s="5">
        <f t="shared" ca="1" si="0"/>
        <v>41313.742361735363</v>
      </c>
      <c r="F27" s="11">
        <f t="shared" ca="1" si="1"/>
        <v>1665.4912949840873</v>
      </c>
      <c r="G27" s="11">
        <f t="shared" ca="1" si="2"/>
        <v>1661.2510667512743</v>
      </c>
      <c r="H27" s="4" t="s">
        <v>23</v>
      </c>
      <c r="I27" s="4">
        <f>VLOOKUP(H27,'Lookup codes'!$A$2:$B$6,2,FALSE)</f>
        <v>4</v>
      </c>
      <c r="J27" s="12">
        <v>0.5</v>
      </c>
      <c r="K27" s="12">
        <f t="shared" ca="1" si="3"/>
        <v>1.0180808005764685</v>
      </c>
      <c r="L27" s="12">
        <f t="shared" ca="1" si="4"/>
        <v>0.44404813613985539</v>
      </c>
      <c r="M27" s="14">
        <f t="shared" ca="1" si="5"/>
        <v>298867.1490801507</v>
      </c>
    </row>
    <row r="28" spans="1:13">
      <c r="A28" s="6" t="s">
        <v>41</v>
      </c>
      <c r="B28" s="3" t="s">
        <v>43</v>
      </c>
      <c r="C28" s="9"/>
      <c r="D28" s="5">
        <f t="shared" ca="1" si="6"/>
        <v>39765.927273083646</v>
      </c>
      <c r="E28" s="5">
        <f t="shared" ca="1" si="0"/>
        <v>40497.776314159331</v>
      </c>
      <c r="F28" s="11">
        <f t="shared" ca="1" si="1"/>
        <v>1778.9272730836456</v>
      </c>
      <c r="G28" s="11">
        <f t="shared" ca="1" si="2"/>
        <v>731.84904107568741</v>
      </c>
      <c r="H28" s="4" t="s">
        <v>22</v>
      </c>
      <c r="I28" s="4">
        <f>VLOOKUP(H28,'Lookup codes'!$A$2:$B$6,2,FALSE)</f>
        <v>3</v>
      </c>
      <c r="J28" s="6">
        <v>0.1</v>
      </c>
      <c r="K28" s="12">
        <f t="shared" ca="1" si="3"/>
        <v>1.5603873044225143</v>
      </c>
      <c r="L28" s="12">
        <f t="shared" ca="1" si="4"/>
        <v>0.85155164138704009</v>
      </c>
      <c r="M28" s="14">
        <f t="shared" ca="1" si="5"/>
        <v>10947.05786921133</v>
      </c>
    </row>
    <row r="29" spans="1:13">
      <c r="A29" s="6" t="s">
        <v>46</v>
      </c>
      <c r="B29" s="3" t="s">
        <v>43</v>
      </c>
      <c r="C29" s="9"/>
      <c r="D29" s="5">
        <f t="shared" ref="D29:D60" ca="1" si="7">RAND()*180+D28</f>
        <v>39831.385782294696</v>
      </c>
      <c r="E29" s="5">
        <f t="shared" ca="1" si="0"/>
        <v>41284.949876218794</v>
      </c>
      <c r="F29" s="11">
        <f t="shared" ca="1" si="1"/>
        <v>1844.3857822946957</v>
      </c>
      <c r="G29" s="11">
        <f t="shared" ca="1" si="2"/>
        <v>1453.5640939240973</v>
      </c>
      <c r="H29" s="4" t="s">
        <v>22</v>
      </c>
      <c r="I29" s="4">
        <f>VLOOKUP(H29,'Lookup codes'!$A$2:$B$6,2,FALSE)</f>
        <v>3</v>
      </c>
      <c r="J29" s="6">
        <v>0.1</v>
      </c>
      <c r="K29" s="12">
        <f t="shared" ca="1" si="3"/>
        <v>1.7422219834865462</v>
      </c>
      <c r="L29" s="12">
        <f t="shared" ca="1" si="4"/>
        <v>1.7336513282168831</v>
      </c>
      <c r="M29" s="14">
        <f t="shared" ca="1" si="5"/>
        <v>27887.894699198001</v>
      </c>
    </row>
    <row r="30" spans="1:13">
      <c r="A30" s="6" t="s">
        <v>47</v>
      </c>
      <c r="B30" s="3" t="s">
        <v>43</v>
      </c>
      <c r="C30" s="9"/>
      <c r="D30" s="5">
        <f t="shared" ca="1" si="7"/>
        <v>39896.585016394274</v>
      </c>
      <c r="E30" s="5">
        <f t="shared" ca="1" si="0"/>
        <v>41146.358435870679</v>
      </c>
      <c r="F30" s="11">
        <f t="shared" ca="1" si="1"/>
        <v>1909.5850163942741</v>
      </c>
      <c r="G30" s="11">
        <f t="shared" ca="1" si="2"/>
        <v>1249.7734194764084</v>
      </c>
      <c r="H30" s="4" t="s">
        <v>23</v>
      </c>
      <c r="I30" s="4">
        <f>VLOOKUP(H30,'Lookup codes'!$A$2:$B$6,2,FALSE)</f>
        <v>4</v>
      </c>
      <c r="J30" s="6">
        <v>0.1</v>
      </c>
      <c r="K30" s="12">
        <f t="shared" ca="1" si="3"/>
        <v>1.8915199388056632</v>
      </c>
      <c r="L30" s="12">
        <f t="shared" ca="1" si="4"/>
        <v>2.533119990559527</v>
      </c>
      <c r="M30" s="14">
        <f t="shared" ca="1" si="5"/>
        <v>150526.18975004891</v>
      </c>
    </row>
    <row r="31" spans="1:13">
      <c r="A31" s="6" t="s">
        <v>48</v>
      </c>
      <c r="B31" s="3" t="s">
        <v>43</v>
      </c>
      <c r="C31" s="9"/>
      <c r="D31" s="5">
        <f t="shared" ca="1" si="7"/>
        <v>39917.694914033127</v>
      </c>
      <c r="E31" s="5">
        <f t="shared" ca="1" si="0"/>
        <v>40918.821150465628</v>
      </c>
      <c r="F31" s="11">
        <f t="shared" ca="1" si="1"/>
        <v>1930.6949140331271</v>
      </c>
      <c r="G31" s="11">
        <f t="shared" ca="1" si="2"/>
        <v>1001.1262364325034</v>
      </c>
      <c r="H31" s="4" t="s">
        <v>23</v>
      </c>
      <c r="I31" s="4">
        <f>VLOOKUP(H31,'Lookup codes'!$A$2:$B$6,2,FALSE)</f>
        <v>4</v>
      </c>
      <c r="J31" s="6">
        <v>0.1</v>
      </c>
      <c r="K31" s="12">
        <f t="shared" ca="1" si="3"/>
        <v>1.1414395567958793</v>
      </c>
      <c r="L31" s="12">
        <f t="shared" ca="1" si="4"/>
        <v>1.1480545276260194</v>
      </c>
      <c r="M31" s="14">
        <f t="shared" ca="1" si="5"/>
        <v>271242.5355163372</v>
      </c>
    </row>
    <row r="32" spans="1:13">
      <c r="A32" s="6" t="s">
        <v>49</v>
      </c>
      <c r="B32" s="3" t="s">
        <v>43</v>
      </c>
      <c r="C32" s="9"/>
      <c r="D32" s="5">
        <f t="shared" ca="1" si="7"/>
        <v>40030.393645800446</v>
      </c>
      <c r="E32" s="5">
        <f t="shared" ca="1" si="0"/>
        <v>41637.400886658186</v>
      </c>
      <c r="F32" s="11">
        <f t="shared" ca="1" si="1"/>
        <v>2043.3936458004464</v>
      </c>
      <c r="G32" s="11">
        <f t="shared" ca="1" si="2"/>
        <v>1607.0072408577419</v>
      </c>
      <c r="H32" s="4" t="s">
        <v>23</v>
      </c>
      <c r="I32" s="4">
        <f>VLOOKUP(H32,'Lookup codes'!$A$2:$B$6,2,FALSE)</f>
        <v>4</v>
      </c>
      <c r="J32" s="6">
        <v>0.1</v>
      </c>
      <c r="K32" s="12">
        <f t="shared" ca="1" si="3"/>
        <v>1.5155439213907504</v>
      </c>
      <c r="L32" s="12">
        <f t="shared" ca="1" si="4"/>
        <v>1.6121925838625311</v>
      </c>
      <c r="M32" s="14">
        <f t="shared" ca="1" si="5"/>
        <v>217566.63658059458</v>
      </c>
    </row>
    <row r="33" spans="1:13">
      <c r="A33" s="6" t="s">
        <v>50</v>
      </c>
      <c r="B33" s="3" t="s">
        <v>43</v>
      </c>
      <c r="C33" s="9"/>
      <c r="D33" s="5">
        <f t="shared" ca="1" si="7"/>
        <v>40136.421734622985</v>
      </c>
      <c r="E33" s="5">
        <f t="shared" ca="1" si="0"/>
        <v>41517.703784505575</v>
      </c>
      <c r="F33" s="11">
        <f t="shared" ca="1" si="1"/>
        <v>2149.4217346229852</v>
      </c>
      <c r="G33" s="11">
        <f t="shared" ca="1" si="2"/>
        <v>1381.2820498825913</v>
      </c>
      <c r="H33" s="4" t="s">
        <v>23</v>
      </c>
      <c r="I33" s="4">
        <f>VLOOKUP(H33,'Lookup codes'!$A$2:$B$6,2,FALSE)</f>
        <v>4</v>
      </c>
      <c r="J33" s="6">
        <v>0.1</v>
      </c>
      <c r="K33" s="12">
        <f t="shared" ca="1" si="3"/>
        <v>0.50551327333948626</v>
      </c>
      <c r="L33" s="12">
        <f t="shared" ca="1" si="4"/>
        <v>1.1948791684635305</v>
      </c>
      <c r="M33" s="14">
        <f t="shared" ca="1" si="5"/>
        <v>327003.09519537335</v>
      </c>
    </row>
    <row r="34" spans="1:13">
      <c r="A34" s="6" t="s">
        <v>51</v>
      </c>
      <c r="B34" s="3" t="s">
        <v>43</v>
      </c>
      <c r="C34" s="9"/>
      <c r="D34" s="5">
        <f t="shared" ca="1" si="7"/>
        <v>40274.711466032699</v>
      </c>
      <c r="E34" s="5">
        <f t="shared" ca="1" si="0"/>
        <v>41930.631364186156</v>
      </c>
      <c r="F34" s="11">
        <f t="shared" ca="1" si="1"/>
        <v>2287.7114660326988</v>
      </c>
      <c r="G34" s="11">
        <f t="shared" ca="1" si="2"/>
        <v>1655.9198981534596</v>
      </c>
      <c r="H34" s="4" t="s">
        <v>23</v>
      </c>
      <c r="I34" s="4">
        <f>VLOOKUP(H34,'Lookup codes'!$A$2:$B$6,2,FALSE)</f>
        <v>4</v>
      </c>
      <c r="J34" s="6">
        <v>0.1</v>
      </c>
      <c r="K34" s="12">
        <f t="shared" ca="1" si="3"/>
        <v>0.4326150650047409</v>
      </c>
      <c r="L34" s="12">
        <f t="shared" ca="1" si="4"/>
        <v>2.2042882461622755</v>
      </c>
      <c r="M34" s="14">
        <f t="shared" ca="1" si="5"/>
        <v>223788.96740354152</v>
      </c>
    </row>
    <row r="35" spans="1:13">
      <c r="A35" s="6" t="s">
        <v>52</v>
      </c>
      <c r="B35" s="3" t="s">
        <v>43</v>
      </c>
      <c r="C35" s="9"/>
      <c r="D35" s="5">
        <f t="shared" ca="1" si="7"/>
        <v>40365.119831903161</v>
      </c>
      <c r="E35" s="5">
        <f t="shared" ca="1" si="0"/>
        <v>41370.421800131749</v>
      </c>
      <c r="F35" s="11">
        <f t="shared" ca="1" si="1"/>
        <v>2378.119831903161</v>
      </c>
      <c r="G35" s="11">
        <f t="shared" ca="1" si="2"/>
        <v>1005.3019682285869</v>
      </c>
      <c r="H35" s="4" t="s">
        <v>23</v>
      </c>
      <c r="I35" s="4">
        <f>VLOOKUP(H35,'Lookup codes'!$A$2:$B$6,2,FALSE)</f>
        <v>4</v>
      </c>
      <c r="J35" s="6">
        <v>0.1</v>
      </c>
      <c r="K35" s="12">
        <f t="shared" ca="1" si="3"/>
        <v>0.2088680446857456</v>
      </c>
      <c r="L35" s="12">
        <f t="shared" ca="1" si="4"/>
        <v>1.538181171755828</v>
      </c>
      <c r="M35" s="14">
        <f t="shared" ca="1" si="5"/>
        <v>112293.44397575334</v>
      </c>
    </row>
    <row r="36" spans="1:13">
      <c r="A36" s="6" t="s">
        <v>53</v>
      </c>
      <c r="B36" s="3" t="s">
        <v>43</v>
      </c>
      <c r="C36" s="9"/>
      <c r="D36" s="5">
        <f t="shared" ca="1" si="7"/>
        <v>40430.698672058425</v>
      </c>
      <c r="E36" s="5">
        <f t="shared" ref="E36:E60" ca="1" si="8">D36+G36</f>
        <v>41929.964537036416</v>
      </c>
      <c r="F36" s="11">
        <f t="shared" ref="F36:F60" ca="1" si="9">D36-$F$1</f>
        <v>2443.6986720584246</v>
      </c>
      <c r="G36" s="11">
        <f t="shared" ref="G36:G60" ca="1" si="10">RAND()*(4*365)+365</f>
        <v>1499.2658649779926</v>
      </c>
      <c r="H36" s="4" t="s">
        <v>23</v>
      </c>
      <c r="I36" s="4">
        <f>VLOOKUP(H36,'Lookup codes'!$A$2:$B$6,2,FALSE)</f>
        <v>4</v>
      </c>
      <c r="J36" s="6">
        <v>0.1</v>
      </c>
      <c r="K36" s="12">
        <f t="shared" ref="K36:K60" ca="1" si="11">2*RAND()</f>
        <v>0.18428096939479666</v>
      </c>
      <c r="L36" s="12">
        <f t="shared" ref="L36:L60" ca="1" si="12">4*RAND()</f>
        <v>1.2449969798457667</v>
      </c>
      <c r="M36" s="14">
        <f t="shared" ref="M36:M60" ca="1" si="13">350000*RAND()</f>
        <v>108632.04999173206</v>
      </c>
    </row>
    <row r="37" spans="1:13">
      <c r="A37" s="6" t="s">
        <v>54</v>
      </c>
      <c r="B37" s="3" t="s">
        <v>43</v>
      </c>
      <c r="C37" s="9"/>
      <c r="D37" s="5">
        <f t="shared" ca="1" si="7"/>
        <v>40561.459663567453</v>
      </c>
      <c r="E37" s="5">
        <f t="shared" ca="1" si="8"/>
        <v>41904.028803964407</v>
      </c>
      <c r="F37" s="11">
        <f t="shared" ca="1" si="9"/>
        <v>2574.4596635674534</v>
      </c>
      <c r="G37" s="11">
        <f t="shared" ca="1" si="10"/>
        <v>1342.5691403969577</v>
      </c>
      <c r="H37" s="4" t="s">
        <v>23</v>
      </c>
      <c r="I37" s="4">
        <f>VLOOKUP(H37,'Lookup codes'!$A$2:$B$6,2,FALSE)</f>
        <v>4</v>
      </c>
      <c r="J37" s="6">
        <v>0.1</v>
      </c>
      <c r="K37" s="12">
        <f t="shared" ca="1" si="11"/>
        <v>0.32910937166292697</v>
      </c>
      <c r="L37" s="12">
        <f t="shared" ca="1" si="12"/>
        <v>2.9451147760697189</v>
      </c>
      <c r="M37" s="14">
        <f t="shared" ca="1" si="13"/>
        <v>298126.67157059128</v>
      </c>
    </row>
    <row r="38" spans="1:13">
      <c r="A38" s="6" t="s">
        <v>55</v>
      </c>
      <c r="B38" s="3" t="s">
        <v>43</v>
      </c>
      <c r="C38" s="9"/>
      <c r="D38" s="5">
        <f t="shared" ca="1" si="7"/>
        <v>40600.197871440527</v>
      </c>
      <c r="E38" s="5">
        <f t="shared" ca="1" si="8"/>
        <v>41975.351361796769</v>
      </c>
      <c r="F38" s="11">
        <f t="shared" ca="1" si="9"/>
        <v>2613.1978714405268</v>
      </c>
      <c r="G38" s="11">
        <f t="shared" ca="1" si="10"/>
        <v>1375.1534903562415</v>
      </c>
      <c r="H38" s="4" t="s">
        <v>23</v>
      </c>
      <c r="I38" s="4">
        <f>VLOOKUP(H38,'Lookup codes'!$A$2:$B$6,2,FALSE)</f>
        <v>4</v>
      </c>
      <c r="J38" s="6">
        <v>0.1</v>
      </c>
      <c r="K38" s="12">
        <f t="shared" ca="1" si="11"/>
        <v>1.6405515948358063</v>
      </c>
      <c r="L38" s="12">
        <f t="shared" ca="1" si="12"/>
        <v>3.790924501298055</v>
      </c>
      <c r="M38" s="14">
        <f t="shared" ca="1" si="13"/>
        <v>142742.02674225243</v>
      </c>
    </row>
    <row r="39" spans="1:13">
      <c r="A39" s="6" t="s">
        <v>56</v>
      </c>
      <c r="B39" s="3" t="s">
        <v>43</v>
      </c>
      <c r="C39" s="9"/>
      <c r="D39" s="5">
        <f t="shared" ca="1" si="7"/>
        <v>40691.370304096643</v>
      </c>
      <c r="E39" s="5">
        <f t="shared" ca="1" si="8"/>
        <v>41739.082148974114</v>
      </c>
      <c r="F39" s="11">
        <f t="shared" ca="1" si="9"/>
        <v>2704.3703040966429</v>
      </c>
      <c r="G39" s="11">
        <f t="shared" ca="1" si="10"/>
        <v>1047.7118448774743</v>
      </c>
      <c r="H39" s="4" t="s">
        <v>23</v>
      </c>
      <c r="I39" s="4">
        <f>VLOOKUP(H39,'Lookup codes'!$A$2:$B$6,2,FALSE)</f>
        <v>4</v>
      </c>
      <c r="J39" s="6">
        <v>0.1</v>
      </c>
      <c r="K39" s="12">
        <f t="shared" ca="1" si="11"/>
        <v>0.4724815709329615</v>
      </c>
      <c r="L39" s="12">
        <f t="shared" ca="1" si="12"/>
        <v>2.5994684444684211</v>
      </c>
      <c r="M39" s="14">
        <f t="shared" ca="1" si="13"/>
        <v>216711.13966931158</v>
      </c>
    </row>
    <row r="40" spans="1:13">
      <c r="A40" s="6" t="s">
        <v>57</v>
      </c>
      <c r="B40" s="3" t="s">
        <v>43</v>
      </c>
      <c r="C40" s="9"/>
      <c r="D40" s="5">
        <f t="shared" ca="1" si="7"/>
        <v>40737.113032366055</v>
      </c>
      <c r="E40" s="5">
        <f t="shared" ca="1" si="8"/>
        <v>41150.996222104841</v>
      </c>
      <c r="F40" s="11">
        <f t="shared" ca="1" si="9"/>
        <v>2750.1130323660545</v>
      </c>
      <c r="G40" s="11">
        <f t="shared" ca="1" si="10"/>
        <v>413.88318973878944</v>
      </c>
      <c r="H40" s="4" t="s">
        <v>23</v>
      </c>
      <c r="I40" s="4">
        <f>VLOOKUP(H40,'Lookup codes'!$A$2:$B$6,2,FALSE)</f>
        <v>4</v>
      </c>
      <c r="J40" s="6">
        <v>0.1</v>
      </c>
      <c r="K40" s="12">
        <f t="shared" ca="1" si="11"/>
        <v>1.4765975001453544</v>
      </c>
      <c r="L40" s="12">
        <f t="shared" ca="1" si="12"/>
        <v>2.8189041836467972</v>
      </c>
      <c r="M40" s="14">
        <f t="shared" ca="1" si="13"/>
        <v>213638.92346243912</v>
      </c>
    </row>
    <row r="41" spans="1:13">
      <c r="A41" s="6" t="s">
        <v>58</v>
      </c>
      <c r="B41" s="3" t="s">
        <v>43</v>
      </c>
      <c r="C41" s="9"/>
      <c r="D41" s="5">
        <f t="shared" ca="1" si="7"/>
        <v>40778.117419868155</v>
      </c>
      <c r="E41" s="5">
        <f t="shared" ca="1" si="8"/>
        <v>41277.522991164784</v>
      </c>
      <c r="F41" s="11">
        <f t="shared" ca="1" si="9"/>
        <v>2791.1174198681547</v>
      </c>
      <c r="G41" s="11">
        <f t="shared" ca="1" si="10"/>
        <v>499.40557129663046</v>
      </c>
      <c r="H41" s="4" t="s">
        <v>23</v>
      </c>
      <c r="I41" s="4">
        <f>VLOOKUP(H41,'Lookup codes'!$A$2:$B$6,2,FALSE)</f>
        <v>4</v>
      </c>
      <c r="J41" s="6">
        <v>0.1</v>
      </c>
      <c r="K41" s="12">
        <f t="shared" ca="1" si="11"/>
        <v>0.38642407037326443</v>
      </c>
      <c r="L41" s="12">
        <f t="shared" ca="1" si="12"/>
        <v>3.6397238153160849</v>
      </c>
      <c r="M41" s="14">
        <f t="shared" ca="1" si="13"/>
        <v>63693.214162363351</v>
      </c>
    </row>
    <row r="42" spans="1:13">
      <c r="A42" s="6" t="s">
        <v>59</v>
      </c>
      <c r="B42" s="3" t="s">
        <v>43</v>
      </c>
      <c r="C42" s="9"/>
      <c r="D42" s="5">
        <f t="shared" ca="1" si="7"/>
        <v>40938.525199559794</v>
      </c>
      <c r="E42" s="5">
        <f t="shared" ca="1" si="8"/>
        <v>42537.865344781843</v>
      </c>
      <c r="F42" s="11">
        <f t="shared" ca="1" si="9"/>
        <v>2951.5251995597937</v>
      </c>
      <c r="G42" s="11">
        <f t="shared" ca="1" si="10"/>
        <v>1599.3401452220482</v>
      </c>
      <c r="H42" s="4" t="s">
        <v>23</v>
      </c>
      <c r="I42" s="4">
        <f>VLOOKUP(H42,'Lookup codes'!$A$2:$B$6,2,FALSE)</f>
        <v>4</v>
      </c>
      <c r="J42" s="6">
        <v>0.1</v>
      </c>
      <c r="K42" s="12">
        <f t="shared" ca="1" si="11"/>
        <v>1.5264636853516533</v>
      </c>
      <c r="L42" s="12">
        <f t="shared" ca="1" si="12"/>
        <v>3.6802741168923951</v>
      </c>
      <c r="M42" s="14">
        <f t="shared" ca="1" si="13"/>
        <v>147732.54274812486</v>
      </c>
    </row>
    <row r="43" spans="1:13">
      <c r="A43" s="6" t="s">
        <v>60</v>
      </c>
      <c r="B43" s="3" t="s">
        <v>43</v>
      </c>
      <c r="C43" s="9"/>
      <c r="D43" s="5">
        <f t="shared" ca="1" si="7"/>
        <v>40970.038966821463</v>
      </c>
      <c r="E43" s="5">
        <f t="shared" ca="1" si="8"/>
        <v>42005.305796783454</v>
      </c>
      <c r="F43" s="11">
        <f t="shared" ca="1" si="9"/>
        <v>2983.038966821463</v>
      </c>
      <c r="G43" s="11">
        <f t="shared" ca="1" si="10"/>
        <v>1035.2668299619938</v>
      </c>
      <c r="H43" s="4" t="s">
        <v>23</v>
      </c>
      <c r="I43" s="4">
        <f>VLOOKUP(H43,'Lookup codes'!$A$2:$B$6,2,FALSE)</f>
        <v>4</v>
      </c>
      <c r="J43" s="6">
        <v>0.1</v>
      </c>
      <c r="K43" s="12">
        <f t="shared" ca="1" si="11"/>
        <v>1.5853383895160635</v>
      </c>
      <c r="L43" s="12">
        <f t="shared" ca="1" si="12"/>
        <v>3.1238348780904772</v>
      </c>
      <c r="M43" s="14">
        <f t="shared" ca="1" si="13"/>
        <v>146598.97734241019</v>
      </c>
    </row>
    <row r="44" spans="1:13">
      <c r="A44" s="6" t="s">
        <v>61</v>
      </c>
      <c r="B44" s="3" t="s">
        <v>43</v>
      </c>
      <c r="C44" s="9"/>
      <c r="D44" s="5">
        <f t="shared" ca="1" si="7"/>
        <v>41017.013492025806</v>
      </c>
      <c r="E44" s="5">
        <f t="shared" ca="1" si="8"/>
        <v>42137.300356286047</v>
      </c>
      <c r="F44" s="11">
        <f t="shared" ca="1" si="9"/>
        <v>3030.013492025806</v>
      </c>
      <c r="G44" s="11">
        <f t="shared" ca="1" si="10"/>
        <v>1120.286864260238</v>
      </c>
      <c r="H44" s="4" t="s">
        <v>23</v>
      </c>
      <c r="I44" s="4">
        <f>VLOOKUP(H44,'Lookup codes'!$A$2:$B$6,2,FALSE)</f>
        <v>4</v>
      </c>
      <c r="J44" s="6">
        <v>0.1</v>
      </c>
      <c r="K44" s="12">
        <f t="shared" ca="1" si="11"/>
        <v>1.9137558247416173</v>
      </c>
      <c r="L44" s="12">
        <f t="shared" ca="1" si="12"/>
        <v>3.0160181490813027</v>
      </c>
      <c r="M44" s="14">
        <f t="shared" ca="1" si="13"/>
        <v>65461.214062399129</v>
      </c>
    </row>
    <row r="45" spans="1:13">
      <c r="A45" s="6" t="s">
        <v>62</v>
      </c>
      <c r="B45" s="3" t="s">
        <v>43</v>
      </c>
      <c r="C45" s="9"/>
      <c r="D45" s="5">
        <f t="shared" ca="1" si="7"/>
        <v>41022.508775628012</v>
      </c>
      <c r="E45" s="5">
        <f t="shared" ca="1" si="8"/>
        <v>41657.465776757046</v>
      </c>
      <c r="F45" s="11">
        <f t="shared" ca="1" si="9"/>
        <v>3035.5087756280118</v>
      </c>
      <c r="G45" s="11">
        <f t="shared" ca="1" si="10"/>
        <v>634.95700112903319</v>
      </c>
      <c r="H45" s="4" t="s">
        <v>23</v>
      </c>
      <c r="I45" s="4">
        <f>VLOOKUP(H45,'Lookup codes'!$A$2:$B$6,2,FALSE)</f>
        <v>4</v>
      </c>
      <c r="J45" s="6">
        <v>0.1</v>
      </c>
      <c r="K45" s="12">
        <f t="shared" ca="1" si="11"/>
        <v>1.9409645769118034</v>
      </c>
      <c r="L45" s="12">
        <f t="shared" ca="1" si="12"/>
        <v>2.7157518363756719</v>
      </c>
      <c r="M45" s="14">
        <f t="shared" ca="1" si="13"/>
        <v>179457.0423290972</v>
      </c>
    </row>
    <row r="46" spans="1:13">
      <c r="A46" s="6" t="s">
        <v>63</v>
      </c>
      <c r="B46" s="3" t="s">
        <v>43</v>
      </c>
      <c r="C46" s="9"/>
      <c r="D46" s="5">
        <f t="shared" ca="1" si="7"/>
        <v>41173.361022472054</v>
      </c>
      <c r="E46" s="5">
        <f t="shared" ca="1" si="8"/>
        <v>42322.899722953385</v>
      </c>
      <c r="F46" s="11">
        <f t="shared" ca="1" si="9"/>
        <v>3186.3610224720542</v>
      </c>
      <c r="G46" s="11">
        <f t="shared" ca="1" si="10"/>
        <v>1149.5387004813333</v>
      </c>
      <c r="H46" s="4" t="s">
        <v>23</v>
      </c>
      <c r="I46" s="4">
        <f>VLOOKUP(H46,'Lookup codes'!$A$2:$B$6,2,FALSE)</f>
        <v>4</v>
      </c>
      <c r="J46" s="6">
        <v>0.1</v>
      </c>
      <c r="K46" s="12">
        <f t="shared" ca="1" si="11"/>
        <v>1.1978359254005433</v>
      </c>
      <c r="L46" s="12">
        <f t="shared" ca="1" si="12"/>
        <v>8.6611952565750272E-2</v>
      </c>
      <c r="M46" s="14">
        <f t="shared" ca="1" si="13"/>
        <v>171298.31587852124</v>
      </c>
    </row>
    <row r="47" spans="1:13">
      <c r="A47" s="6" t="s">
        <v>64</v>
      </c>
      <c r="B47" s="3" t="s">
        <v>43</v>
      </c>
      <c r="C47" s="9"/>
      <c r="D47" s="5">
        <f t="shared" ca="1" si="7"/>
        <v>41271.756699607598</v>
      </c>
      <c r="E47" s="5">
        <f t="shared" ca="1" si="8"/>
        <v>42305.61212236718</v>
      </c>
      <c r="F47" s="11">
        <f t="shared" ca="1" si="9"/>
        <v>3284.7566996075984</v>
      </c>
      <c r="G47" s="11">
        <f t="shared" ca="1" si="10"/>
        <v>1033.855422759581</v>
      </c>
      <c r="H47" s="4" t="s">
        <v>23</v>
      </c>
      <c r="I47" s="4">
        <f>VLOOKUP(H47,'Lookup codes'!$A$2:$B$6,2,FALSE)</f>
        <v>4</v>
      </c>
      <c r="J47" s="6">
        <v>0.1</v>
      </c>
      <c r="K47" s="12">
        <f t="shared" ca="1" si="11"/>
        <v>0.33228890160295865</v>
      </c>
      <c r="L47" s="12">
        <f t="shared" ca="1" si="12"/>
        <v>2.7503191574166692</v>
      </c>
      <c r="M47" s="14">
        <f t="shared" ca="1" si="13"/>
        <v>114528.24298955411</v>
      </c>
    </row>
    <row r="48" spans="1:13">
      <c r="A48" s="6" t="s">
        <v>65</v>
      </c>
      <c r="B48" s="3" t="s">
        <v>43</v>
      </c>
      <c r="C48" s="9"/>
      <c r="D48" s="5">
        <f t="shared" ca="1" si="7"/>
        <v>41338.288773434237</v>
      </c>
      <c r="E48" s="5">
        <f t="shared" ca="1" si="8"/>
        <v>42875.516144782829</v>
      </c>
      <c r="F48" s="11">
        <f t="shared" ca="1" si="9"/>
        <v>3351.2887734342366</v>
      </c>
      <c r="G48" s="11">
        <f t="shared" ca="1" si="10"/>
        <v>1537.2273713485922</v>
      </c>
      <c r="H48" s="4" t="s">
        <v>23</v>
      </c>
      <c r="I48" s="4">
        <f>VLOOKUP(H48,'Lookup codes'!$A$2:$B$6,2,FALSE)</f>
        <v>4</v>
      </c>
      <c r="J48" s="6">
        <v>0.1</v>
      </c>
      <c r="K48" s="12">
        <f t="shared" ca="1" si="11"/>
        <v>1.6908942706730992</v>
      </c>
      <c r="L48" s="12">
        <f t="shared" ca="1" si="12"/>
        <v>2.9125719088428488</v>
      </c>
      <c r="M48" s="14">
        <f t="shared" ca="1" si="13"/>
        <v>290726.25325219869</v>
      </c>
    </row>
    <row r="49" spans="1:13">
      <c r="A49" s="6" t="s">
        <v>66</v>
      </c>
      <c r="B49" s="3" t="s">
        <v>43</v>
      </c>
      <c r="C49" s="9"/>
      <c r="D49" s="5">
        <f t="shared" ca="1" si="7"/>
        <v>41384.182395194723</v>
      </c>
      <c r="E49" s="5">
        <f t="shared" ca="1" si="8"/>
        <v>43008.008813972687</v>
      </c>
      <c r="F49" s="11">
        <f t="shared" ca="1" si="9"/>
        <v>3397.1823951947226</v>
      </c>
      <c r="G49" s="11">
        <f t="shared" ca="1" si="10"/>
        <v>1623.8264187779637</v>
      </c>
      <c r="H49" s="4" t="s">
        <v>23</v>
      </c>
      <c r="I49" s="4">
        <f>VLOOKUP(H49,'Lookup codes'!$A$2:$B$6,2,FALSE)</f>
        <v>4</v>
      </c>
      <c r="J49" s="6">
        <v>0.1</v>
      </c>
      <c r="K49" s="12">
        <f t="shared" ca="1" si="11"/>
        <v>1.5736249245187257</v>
      </c>
      <c r="L49" s="12">
        <f t="shared" ca="1" si="12"/>
        <v>1.6331227744450318</v>
      </c>
      <c r="M49" s="14">
        <f t="shared" ca="1" si="13"/>
        <v>181193.6111553169</v>
      </c>
    </row>
    <row r="50" spans="1:13">
      <c r="A50" s="6" t="s">
        <v>67</v>
      </c>
      <c r="B50" s="3" t="s">
        <v>43</v>
      </c>
      <c r="C50" s="9"/>
      <c r="D50" s="5">
        <f t="shared" ca="1" si="7"/>
        <v>41487.349197236392</v>
      </c>
      <c r="E50" s="5">
        <f t="shared" ca="1" si="8"/>
        <v>42239.258437468961</v>
      </c>
      <c r="F50" s="11">
        <f t="shared" ca="1" si="9"/>
        <v>3500.3491972363918</v>
      </c>
      <c r="G50" s="11">
        <f t="shared" ca="1" si="10"/>
        <v>751.90924023257116</v>
      </c>
      <c r="H50" s="4" t="s">
        <v>23</v>
      </c>
      <c r="I50" s="4">
        <f>VLOOKUP(H50,'Lookup codes'!$A$2:$B$6,2,FALSE)</f>
        <v>4</v>
      </c>
      <c r="J50" s="6">
        <v>0.1</v>
      </c>
      <c r="K50" s="12">
        <f t="shared" ca="1" si="11"/>
        <v>0.55419821542067682</v>
      </c>
      <c r="L50" s="12">
        <f t="shared" ca="1" si="12"/>
        <v>3.7906763096900917</v>
      </c>
      <c r="M50" s="14">
        <f t="shared" ca="1" si="13"/>
        <v>271909.15480045328</v>
      </c>
    </row>
    <row r="51" spans="1:13">
      <c r="A51" s="6" t="s">
        <v>68</v>
      </c>
      <c r="B51" s="3" t="s">
        <v>43</v>
      </c>
      <c r="C51" s="9"/>
      <c r="D51" s="5">
        <f t="shared" ca="1" si="7"/>
        <v>41638.049917568635</v>
      </c>
      <c r="E51" s="5">
        <f t="shared" ca="1" si="8"/>
        <v>42467.536522947237</v>
      </c>
      <c r="F51" s="11">
        <f t="shared" ca="1" si="9"/>
        <v>3651.0499175686346</v>
      </c>
      <c r="G51" s="11">
        <f t="shared" ca="1" si="10"/>
        <v>829.48660537860519</v>
      </c>
      <c r="H51" s="4" t="s">
        <v>23</v>
      </c>
      <c r="I51" s="4">
        <f>VLOOKUP(H51,'Lookup codes'!$A$2:$B$6,2,FALSE)</f>
        <v>4</v>
      </c>
      <c r="J51" s="6">
        <v>0.1</v>
      </c>
      <c r="K51" s="12">
        <f t="shared" ca="1" si="11"/>
        <v>1.9606746371562398</v>
      </c>
      <c r="L51" s="12">
        <f t="shared" ca="1" si="12"/>
        <v>0.12561170224576657</v>
      </c>
      <c r="M51" s="14">
        <f t="shared" ca="1" si="13"/>
        <v>265626.91412790091</v>
      </c>
    </row>
    <row r="52" spans="1:13">
      <c r="A52" s="6" t="s">
        <v>69</v>
      </c>
      <c r="B52" s="3" t="s">
        <v>43</v>
      </c>
      <c r="C52" s="9"/>
      <c r="D52" s="5">
        <f t="shared" ca="1" si="7"/>
        <v>41771.731419733471</v>
      </c>
      <c r="E52" s="5">
        <f t="shared" ca="1" si="8"/>
        <v>42537.297844120141</v>
      </c>
      <c r="F52" s="11">
        <f t="shared" ca="1" si="9"/>
        <v>3784.7314197334708</v>
      </c>
      <c r="G52" s="11">
        <f t="shared" ca="1" si="10"/>
        <v>765.56642438667041</v>
      </c>
      <c r="H52" s="4" t="s">
        <v>23</v>
      </c>
      <c r="I52" s="4">
        <f>VLOOKUP(H52,'Lookup codes'!$A$2:$B$6,2,FALSE)</f>
        <v>4</v>
      </c>
      <c r="J52" s="6">
        <v>0.1</v>
      </c>
      <c r="K52" s="12">
        <f t="shared" ca="1" si="11"/>
        <v>0.10838239618806433</v>
      </c>
      <c r="L52" s="12">
        <f t="shared" ca="1" si="12"/>
        <v>1.0858398762730843</v>
      </c>
      <c r="M52" s="14">
        <f t="shared" ca="1" si="13"/>
        <v>138032.91448933794</v>
      </c>
    </row>
    <row r="53" spans="1:13">
      <c r="A53" s="6" t="s">
        <v>70</v>
      </c>
      <c r="B53" s="3" t="s">
        <v>43</v>
      </c>
      <c r="C53" s="9"/>
      <c r="D53" s="5">
        <f t="shared" ca="1" si="7"/>
        <v>41850.428567532334</v>
      </c>
      <c r="E53" s="5">
        <f t="shared" ca="1" si="8"/>
        <v>43230.65346033591</v>
      </c>
      <c r="F53" s="11">
        <f t="shared" ca="1" si="9"/>
        <v>3863.4285675323335</v>
      </c>
      <c r="G53" s="11">
        <f t="shared" ca="1" si="10"/>
        <v>1380.2248928035751</v>
      </c>
      <c r="H53" s="4" t="s">
        <v>23</v>
      </c>
      <c r="I53" s="4">
        <f>VLOOKUP(H53,'Lookup codes'!$A$2:$B$6,2,FALSE)</f>
        <v>4</v>
      </c>
      <c r="J53" s="6">
        <v>0.1</v>
      </c>
      <c r="K53" s="12">
        <f t="shared" ca="1" si="11"/>
        <v>0.33712388146526351</v>
      </c>
      <c r="L53" s="12">
        <f t="shared" ca="1" si="12"/>
        <v>3.1867864870670939</v>
      </c>
      <c r="M53" s="14">
        <f t="shared" ca="1" si="13"/>
        <v>327966.64641967142</v>
      </c>
    </row>
    <row r="54" spans="1:13">
      <c r="A54" s="6" t="s">
        <v>71</v>
      </c>
      <c r="B54" s="3" t="s">
        <v>43</v>
      </c>
      <c r="C54" s="9"/>
      <c r="D54" s="5">
        <f t="shared" ca="1" si="7"/>
        <v>41916.820366439912</v>
      </c>
      <c r="E54" s="5">
        <f t="shared" ca="1" si="8"/>
        <v>42606.107332189844</v>
      </c>
      <c r="F54" s="11">
        <f t="shared" ca="1" si="9"/>
        <v>3929.8203664399116</v>
      </c>
      <c r="G54" s="11">
        <f t="shared" ca="1" si="10"/>
        <v>689.28696574993035</v>
      </c>
      <c r="H54" s="4" t="s">
        <v>23</v>
      </c>
      <c r="I54" s="4">
        <f>VLOOKUP(H54,'Lookup codes'!$A$2:$B$6,2,FALSE)</f>
        <v>4</v>
      </c>
      <c r="J54" s="6">
        <v>0.1</v>
      </c>
      <c r="K54" s="12">
        <f t="shared" ca="1" si="11"/>
        <v>1.7971929040932824</v>
      </c>
      <c r="L54" s="12">
        <f t="shared" ca="1" si="12"/>
        <v>3.822087352304</v>
      </c>
      <c r="M54" s="14">
        <f t="shared" ca="1" si="13"/>
        <v>50964.145823890263</v>
      </c>
    </row>
    <row r="55" spans="1:13">
      <c r="A55" s="6" t="s">
        <v>72</v>
      </c>
      <c r="B55" s="3" t="s">
        <v>43</v>
      </c>
      <c r="C55" s="9"/>
      <c r="D55" s="5">
        <f t="shared" ca="1" si="7"/>
        <v>41992.21827616675</v>
      </c>
      <c r="E55" s="5">
        <f t="shared" ca="1" si="8"/>
        <v>43034.763629971298</v>
      </c>
      <c r="F55" s="11">
        <f t="shared" ca="1" si="9"/>
        <v>4005.21827616675</v>
      </c>
      <c r="G55" s="11">
        <f t="shared" ca="1" si="10"/>
        <v>1042.5453538045463</v>
      </c>
      <c r="H55" s="4" t="s">
        <v>23</v>
      </c>
      <c r="I55" s="4">
        <f>VLOOKUP(H55,'Lookup codes'!$A$2:$B$6,2,FALSE)</f>
        <v>4</v>
      </c>
      <c r="J55" s="6">
        <v>0.1</v>
      </c>
      <c r="K55" s="12">
        <f t="shared" ca="1" si="11"/>
        <v>0.8494350217386053</v>
      </c>
      <c r="L55" s="12">
        <f t="shared" ca="1" si="12"/>
        <v>3.950831816194345</v>
      </c>
      <c r="M55" s="14">
        <f t="shared" ca="1" si="13"/>
        <v>209448.04833292565</v>
      </c>
    </row>
    <row r="56" spans="1:13">
      <c r="A56" s="6" t="s">
        <v>73</v>
      </c>
      <c r="B56" s="3" t="s">
        <v>43</v>
      </c>
      <c r="C56" s="9"/>
      <c r="D56" s="5">
        <f t="shared" ca="1" si="7"/>
        <v>42017.0879050648</v>
      </c>
      <c r="E56" s="5">
        <f t="shared" ca="1" si="8"/>
        <v>42500.622998882311</v>
      </c>
      <c r="F56" s="11">
        <f t="shared" ca="1" si="9"/>
        <v>4030.0879050648</v>
      </c>
      <c r="G56" s="11">
        <f t="shared" ca="1" si="10"/>
        <v>483.53509381751195</v>
      </c>
      <c r="H56" s="4" t="s">
        <v>23</v>
      </c>
      <c r="I56" s="4">
        <f>VLOOKUP(H56,'Lookup codes'!$A$2:$B$6,2,FALSE)</f>
        <v>4</v>
      </c>
      <c r="J56" s="6">
        <v>0.1</v>
      </c>
      <c r="K56" s="12">
        <f t="shared" ca="1" si="11"/>
        <v>1.6892654904392899</v>
      </c>
      <c r="L56" s="12">
        <f t="shared" ca="1" si="12"/>
        <v>3.463614664999799</v>
      </c>
      <c r="M56" s="14">
        <f t="shared" ca="1" si="13"/>
        <v>34169.524460460729</v>
      </c>
    </row>
    <row r="57" spans="1:13">
      <c r="A57" s="6" t="s">
        <v>74</v>
      </c>
      <c r="B57" s="3" t="s">
        <v>43</v>
      </c>
      <c r="C57" s="9"/>
      <c r="D57" s="5">
        <f t="shared" ca="1" si="7"/>
        <v>42168.45227003839</v>
      </c>
      <c r="E57" s="5">
        <f t="shared" ca="1" si="8"/>
        <v>43170.196828434469</v>
      </c>
      <c r="F57" s="11">
        <f t="shared" ca="1" si="9"/>
        <v>4181.4522700383895</v>
      </c>
      <c r="G57" s="11">
        <f t="shared" ca="1" si="10"/>
        <v>1001.7445583960771</v>
      </c>
      <c r="H57" s="4" t="s">
        <v>23</v>
      </c>
      <c r="I57" s="4">
        <f>VLOOKUP(H57,'Lookup codes'!$A$2:$B$6,2,FALSE)</f>
        <v>4</v>
      </c>
      <c r="J57" s="6">
        <v>0.1</v>
      </c>
      <c r="K57" s="12">
        <f t="shared" ca="1" si="11"/>
        <v>1.3723225556637129</v>
      </c>
      <c r="L57" s="12">
        <f t="shared" ca="1" si="12"/>
        <v>3.7764685214436149</v>
      </c>
      <c r="M57" s="14">
        <f t="shared" ca="1" si="13"/>
        <v>329844.08101467812</v>
      </c>
    </row>
    <row r="58" spans="1:13">
      <c r="A58" s="6" t="s">
        <v>75</v>
      </c>
      <c r="B58" s="3" t="s">
        <v>43</v>
      </c>
      <c r="C58" s="9"/>
      <c r="D58" s="5">
        <f t="shared" ca="1" si="7"/>
        <v>42256.064287337678</v>
      </c>
      <c r="E58" s="5">
        <f t="shared" ca="1" si="8"/>
        <v>42673.509910447377</v>
      </c>
      <c r="F58" s="11">
        <f t="shared" ca="1" si="9"/>
        <v>4269.0642873376783</v>
      </c>
      <c r="G58" s="11">
        <f t="shared" ca="1" si="10"/>
        <v>417.44562310970025</v>
      </c>
      <c r="H58" s="4" t="s">
        <v>23</v>
      </c>
      <c r="I58" s="4">
        <f>VLOOKUP(H58,'Lookup codes'!$A$2:$B$6,2,FALSE)</f>
        <v>4</v>
      </c>
      <c r="J58" s="6">
        <v>0.1</v>
      </c>
      <c r="K58" s="12">
        <f t="shared" ca="1" si="11"/>
        <v>1.653399779064638</v>
      </c>
      <c r="L58" s="12">
        <f t="shared" ca="1" si="12"/>
        <v>2.1149534897958127</v>
      </c>
      <c r="M58" s="14">
        <f t="shared" ca="1" si="13"/>
        <v>9871.065542023749</v>
      </c>
    </row>
    <row r="59" spans="1:13">
      <c r="A59" s="6" t="s">
        <v>76</v>
      </c>
      <c r="B59" s="3" t="s">
        <v>43</v>
      </c>
      <c r="C59" s="9"/>
      <c r="D59" s="5">
        <f t="shared" ca="1" si="7"/>
        <v>42282.823872579531</v>
      </c>
      <c r="E59" s="5">
        <f t="shared" ca="1" si="8"/>
        <v>42971.111791350129</v>
      </c>
      <c r="F59" s="11">
        <f t="shared" ca="1" si="9"/>
        <v>4295.8238725795309</v>
      </c>
      <c r="G59" s="11">
        <f t="shared" ca="1" si="10"/>
        <v>688.28791877059848</v>
      </c>
      <c r="H59" s="4" t="s">
        <v>23</v>
      </c>
      <c r="I59" s="4">
        <f>VLOOKUP(H59,'Lookup codes'!$A$2:$B$6,2,FALSE)</f>
        <v>4</v>
      </c>
      <c r="J59" s="6">
        <v>0.1</v>
      </c>
      <c r="K59" s="12">
        <f t="shared" ca="1" si="11"/>
        <v>1.0936670221421334</v>
      </c>
      <c r="L59" s="12">
        <f t="shared" ca="1" si="12"/>
        <v>1.5550324647818723</v>
      </c>
      <c r="M59" s="14">
        <f t="shared" ca="1" si="13"/>
        <v>7172.131745936028</v>
      </c>
    </row>
    <row r="60" spans="1:13">
      <c r="A60" s="6" t="s">
        <v>77</v>
      </c>
      <c r="B60" s="3" t="s">
        <v>43</v>
      </c>
      <c r="C60" s="9"/>
      <c r="D60" s="5">
        <f t="shared" ca="1" si="7"/>
        <v>42438.731088098713</v>
      </c>
      <c r="E60" s="5">
        <f t="shared" ca="1" si="8"/>
        <v>43762.090961514899</v>
      </c>
      <c r="F60" s="11">
        <f t="shared" ca="1" si="9"/>
        <v>4451.7310880987134</v>
      </c>
      <c r="G60" s="11">
        <f t="shared" ca="1" si="10"/>
        <v>1323.3598734161869</v>
      </c>
      <c r="H60" s="4" t="s">
        <v>23</v>
      </c>
      <c r="I60" s="4">
        <f>VLOOKUP(H60,'Lookup codes'!$A$2:$B$6,2,FALSE)</f>
        <v>4</v>
      </c>
      <c r="J60" s="6">
        <v>0.1</v>
      </c>
      <c r="K60" s="12">
        <f t="shared" ca="1" si="11"/>
        <v>0.29251396594449641</v>
      </c>
      <c r="L60" s="12">
        <f t="shared" ca="1" si="12"/>
        <v>2.8084790546461926</v>
      </c>
      <c r="M60" s="14">
        <f t="shared" ca="1" si="13"/>
        <v>216524.02324939318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B6"/>
  <sheetViews>
    <sheetView workbookViewId="0">
      <selection activeCell="D19" sqref="D19"/>
    </sheetView>
  </sheetViews>
  <sheetFormatPr defaultRowHeight="15"/>
  <cols>
    <col min="1" max="1" width="14.7109375" customWidth="1"/>
  </cols>
  <sheetData>
    <row r="2" spans="1:2">
      <c r="A2" t="s">
        <v>30</v>
      </c>
      <c r="B2">
        <v>0</v>
      </c>
    </row>
    <row r="3" spans="1:2">
      <c r="A3" t="s">
        <v>21</v>
      </c>
      <c r="B3">
        <v>1</v>
      </c>
    </row>
    <row r="4" spans="1:2">
      <c r="A4" t="s">
        <v>20</v>
      </c>
      <c r="B4">
        <v>2</v>
      </c>
    </row>
    <row r="5" spans="1:2">
      <c r="A5" t="s">
        <v>22</v>
      </c>
      <c r="B5">
        <v>3</v>
      </c>
    </row>
    <row r="6" spans="1:2">
      <c r="A6" t="s">
        <v>23</v>
      </c>
      <c r="B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Projects</vt:lpstr>
      <vt:lpstr>Lookup codes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Hovmand</dc:creator>
  <cp:lastModifiedBy>Peter Hovmand</cp:lastModifiedBy>
  <dcterms:created xsi:type="dcterms:W3CDTF">2010-01-10T04:52:14Z</dcterms:created>
  <dcterms:modified xsi:type="dcterms:W3CDTF">2010-07-12T22:56:18Z</dcterms:modified>
</cp:coreProperties>
</file>