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ocuments\"/>
    </mc:Choice>
  </mc:AlternateContent>
  <xr:revisionPtr revIDLastSave="0" documentId="13_ncr:1_{A5DD50EC-CCCE-4F89-9897-E6206BE1DD82}" xr6:coauthVersionLast="47" xr6:coauthVersionMax="47" xr10:uidLastSave="{00000000-0000-0000-0000-000000000000}"/>
  <bookViews>
    <workbookView xWindow="-108" yWindow="-108" windowWidth="30936" windowHeight="16896" xr2:uid="{03AFDEA9-3254-476C-85DF-8AC4C1981F9A}"/>
  </bookViews>
  <sheets>
    <sheet name="NPV Calculations Example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" l="1"/>
  <c r="E67" i="1"/>
  <c r="H60" i="1"/>
  <c r="H52" i="1"/>
  <c r="H45" i="1"/>
  <c r="P35" i="1"/>
  <c r="P36" i="1" s="1"/>
  <c r="M35" i="1"/>
  <c r="M36" i="1" s="1"/>
  <c r="M38" i="1" s="1"/>
  <c r="N33" i="1"/>
  <c r="O33" i="1"/>
  <c r="P33" i="1"/>
  <c r="P34" i="1" s="1"/>
  <c r="M34" i="1"/>
  <c r="N34" i="1"/>
  <c r="N35" i="1" s="1"/>
  <c r="N36" i="1" s="1"/>
  <c r="N38" i="1" s="1"/>
  <c r="O34" i="1"/>
  <c r="O35" i="1" s="1"/>
  <c r="O36" i="1" s="1"/>
  <c r="O38" i="1" s="1"/>
  <c r="M33" i="1"/>
  <c r="L33" i="1"/>
  <c r="M22" i="1"/>
  <c r="J20" i="1"/>
  <c r="J21" i="1"/>
  <c r="J22" i="1"/>
  <c r="J23" i="1"/>
  <c r="J19" i="1"/>
  <c r="L22" i="1" s="1"/>
  <c r="M14" i="1"/>
  <c r="M6" i="1"/>
  <c r="J12" i="1"/>
  <c r="J13" i="1"/>
  <c r="J14" i="1"/>
  <c r="J15" i="1"/>
  <c r="J11" i="1"/>
  <c r="J6" i="1"/>
  <c r="J7" i="1"/>
  <c r="J5" i="1"/>
  <c r="J4" i="1"/>
  <c r="J3" i="1"/>
  <c r="K37" i="1" l="1"/>
  <c r="P38" i="1" s="1"/>
  <c r="L34" i="1"/>
  <c r="L35" i="1" s="1"/>
  <c r="L36" i="1" s="1"/>
  <c r="L38" i="1" s="1"/>
  <c r="R38" i="1" s="1"/>
  <c r="L14" i="1"/>
  <c r="L6" i="1"/>
</calcChain>
</file>

<file path=xl/sharedStrings.xml><?xml version="1.0" encoding="utf-8"?>
<sst xmlns="http://schemas.openxmlformats.org/spreadsheetml/2006/main" count="104" uniqueCount="57">
  <si>
    <t>Year</t>
  </si>
  <si>
    <t>Cash Flows</t>
  </si>
  <si>
    <t>Present Value</t>
  </si>
  <si>
    <t xml:space="preserve">Present Value </t>
  </si>
  <si>
    <t>Initial Investment</t>
  </si>
  <si>
    <t xml:space="preserve">Discount Rate </t>
  </si>
  <si>
    <t>Net Present Value</t>
  </si>
  <si>
    <t>Discount Rate</t>
  </si>
  <si>
    <t xml:space="preserve">Cash Flows </t>
  </si>
  <si>
    <t xml:space="preserve">Net Present Value </t>
  </si>
  <si>
    <t>Example Net Present Value Problem #3</t>
  </si>
  <si>
    <t>Example Net Present Value Problem #2</t>
  </si>
  <si>
    <t>Example Net Present Value Problem #1</t>
  </si>
  <si>
    <t>Solution to Exercise #1</t>
  </si>
  <si>
    <t>Solution to Exercise #2</t>
  </si>
  <si>
    <t>Solution to Exercise #3</t>
  </si>
  <si>
    <t>Method 1</t>
  </si>
  <si>
    <t>Method 2</t>
  </si>
  <si>
    <t xml:space="preserve">More Complex Net Present Value Problem </t>
  </si>
  <si>
    <t>Particulars</t>
  </si>
  <si>
    <t>Year 0</t>
  </si>
  <si>
    <t>Year 1</t>
  </si>
  <si>
    <t>Year 2</t>
  </si>
  <si>
    <t>Year 3</t>
  </si>
  <si>
    <t>Year 4</t>
  </si>
  <si>
    <t>Working Capital Investment</t>
  </si>
  <si>
    <t>Expenses</t>
  </si>
  <si>
    <t>EBIT</t>
  </si>
  <si>
    <t>Fixed Captial Investment</t>
  </si>
  <si>
    <t xml:space="preserve">Revenue </t>
  </si>
  <si>
    <t>EBITDA</t>
  </si>
  <si>
    <t>Depreciation &amp; Amoritorization</t>
  </si>
  <si>
    <t xml:space="preserve">Year 5 </t>
  </si>
  <si>
    <t>Tax Rate: 30%</t>
  </si>
  <si>
    <t>Growth Rate: 3%</t>
  </si>
  <si>
    <t>Weighted Average Cost of Capital: 10%</t>
  </si>
  <si>
    <t>Tax</t>
  </si>
  <si>
    <t>EBIT(1-t)</t>
  </si>
  <si>
    <t>FCFF</t>
  </si>
  <si>
    <t>Terminal Value</t>
  </si>
  <si>
    <t>Discounted Terminal Value</t>
  </si>
  <si>
    <t xml:space="preserve">Evaluation Between Two Different Investments </t>
  </si>
  <si>
    <t>Project #1</t>
  </si>
  <si>
    <t xml:space="preserve">Year </t>
  </si>
  <si>
    <t>Project #2</t>
  </si>
  <si>
    <t xml:space="preserve">Initial Investment </t>
  </si>
  <si>
    <t>Project #3</t>
  </si>
  <si>
    <t>Project #1 Net Present Value</t>
  </si>
  <si>
    <t>Project #2 Net Present Value</t>
  </si>
  <si>
    <t>Project #3 Net Present Value</t>
  </si>
  <si>
    <t>Calculating Net Present Value w/ Irregular Intervals Problem</t>
  </si>
  <si>
    <t>Date</t>
  </si>
  <si>
    <t>Cash Flow</t>
  </si>
  <si>
    <t>Choose Project 3</t>
  </si>
  <si>
    <t>Example Rate of Return Problem</t>
  </si>
  <si>
    <t>IRR Calculation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</si>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</sst>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73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0" fontId="0" fillId="4" borderId="0" xfId="0" applyFill="1"/>
    <xf numFmtId="9" fontId="0" fillId="4" borderId="0" xfId="0" applyNumberFormat="1" applyFill="1"/>
    <xf numFmtId="8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0" fillId="5" borderId="0" xfId="0" applyNumberFormat="1" applyFill="1"/>
    <xf numFmtId="0" fontId="0" fillId="5" borderId="0" xfId="0" applyFill="1"/>
    <xf numFmtId="8" fontId="1" fillId="2" borderId="0" xfId="1" applyNumberFormat="1" applyAlignment="1"/>
    <xf numFmtId="164" fontId="1" fillId="2" borderId="0" xfId="1" applyNumberFormat="1" applyAlignment="1"/>
    <xf numFmtId="9" fontId="0" fillId="6" borderId="0" xfId="0" applyNumberFormat="1" applyFill="1"/>
    <xf numFmtId="0" fontId="0" fillId="6" borderId="0" xfId="0" applyFill="1"/>
    <xf numFmtId="0" fontId="0" fillId="0" borderId="0" xfId="0"/>
    <xf numFmtId="164" fontId="2" fillId="3" borderId="0" xfId="2" applyNumberFormat="1"/>
    <xf numFmtId="8" fontId="2" fillId="3" borderId="0" xfId="2" applyNumberFormat="1"/>
    <xf numFmtId="8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3" fillId="7" borderId="0" xfId="0" applyFont="1" applyFill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7" borderId="0" xfId="0" applyFill="1"/>
    <xf numFmtId="0" fontId="4" fillId="7" borderId="0" xfId="0" applyFont="1" applyFill="1"/>
    <xf numFmtId="164" fontId="0" fillId="4" borderId="0" xfId="0" applyNumberFormat="1" applyFill="1"/>
    <xf numFmtId="164" fontId="0" fillId="7" borderId="0" xfId="0" applyNumberFormat="1" applyFill="1"/>
    <xf numFmtId="164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0" fontId="4" fillId="8" borderId="0" xfId="0" applyFon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173" fontId="0" fillId="9" borderId="0" xfId="0" applyNumberFormat="1" applyFill="1"/>
    <xf numFmtId="9" fontId="0" fillId="9" borderId="0" xfId="0" applyNumberFormat="1" applyFill="1"/>
    <xf numFmtId="0" fontId="3" fillId="8" borderId="0" xfId="0" applyFont="1" applyFill="1" applyAlignment="1">
      <alignment horizontal="center"/>
    </xf>
    <xf numFmtId="8" fontId="0" fillId="8" borderId="0" xfId="0" applyNumberFormat="1" applyFill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/>
    <xf numFmtId="0" fontId="3" fillId="10" borderId="0" xfId="0" applyFont="1" applyFill="1" applyAlignment="1">
      <alignment horizontal="center"/>
    </xf>
    <xf numFmtId="9" fontId="0" fillId="10" borderId="0" xfId="0" applyNumberForma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8F23-35D0-4B51-8FE8-F34FE22D9B95}">
  <dimension ref="A1:S84"/>
  <sheetViews>
    <sheetView tabSelected="1" workbookViewId="0">
      <selection activeCell="I85" sqref="I85"/>
    </sheetView>
  </sheetViews>
  <sheetFormatPr defaultRowHeight="14.4" x14ac:dyDescent="0.3"/>
  <cols>
    <col min="1" max="1" width="26.88671875" bestFit="1" customWidth="1"/>
    <col min="2" max="2" width="10" bestFit="1" customWidth="1"/>
    <col min="3" max="4" width="15.21875" bestFit="1" customWidth="1"/>
    <col min="5" max="5" width="12.77734375" bestFit="1" customWidth="1"/>
    <col min="7" max="7" width="7" bestFit="1" customWidth="1"/>
    <col min="8" max="8" width="33.21875" bestFit="1" customWidth="1"/>
    <col min="9" max="9" width="11" bestFit="1" customWidth="1"/>
    <col min="10" max="10" width="27" bestFit="1" customWidth="1"/>
    <col min="11" max="11" width="13.21875" bestFit="1" customWidth="1"/>
    <col min="12" max="12" width="11.109375" bestFit="1" customWidth="1"/>
    <col min="13" max="13" width="13.21875" bestFit="1" customWidth="1"/>
    <col min="14" max="15" width="11" bestFit="1" customWidth="1"/>
    <col min="16" max="16" width="12.44140625" bestFit="1" customWidth="1"/>
  </cols>
  <sheetData>
    <row r="1" spans="1:15" s="12" customFormat="1" x14ac:dyDescent="0.3">
      <c r="A1" s="5" t="s">
        <v>12</v>
      </c>
      <c r="B1" s="5"/>
      <c r="C1" s="5"/>
      <c r="D1" s="5"/>
      <c r="H1" s="5" t="s">
        <v>13</v>
      </c>
      <c r="I1" s="5"/>
      <c r="J1" s="5"/>
    </row>
    <row r="2" spans="1:15" x14ac:dyDescent="0.3">
      <c r="A2" s="1" t="s">
        <v>0</v>
      </c>
      <c r="B2" s="1" t="s">
        <v>1</v>
      </c>
      <c r="C2" s="1" t="s">
        <v>4</v>
      </c>
      <c r="D2" s="1" t="s">
        <v>5</v>
      </c>
      <c r="H2" s="1" t="s">
        <v>0</v>
      </c>
      <c r="I2" s="1" t="s">
        <v>1</v>
      </c>
      <c r="J2" s="1" t="s">
        <v>2</v>
      </c>
    </row>
    <row r="3" spans="1:15" x14ac:dyDescent="0.3">
      <c r="A3" s="1">
        <v>1</v>
      </c>
      <c r="B3" s="1">
        <v>3000</v>
      </c>
      <c r="C3" s="1">
        <v>10000</v>
      </c>
      <c r="D3" s="2">
        <v>0.1</v>
      </c>
      <c r="H3" s="1">
        <v>1</v>
      </c>
      <c r="I3" s="25">
        <v>3000</v>
      </c>
      <c r="J3" s="15">
        <f>NPV(0.1,I3)</f>
        <v>2727.272727272727</v>
      </c>
    </row>
    <row r="4" spans="1:15" x14ac:dyDescent="0.3">
      <c r="A4" s="1">
        <v>2</v>
      </c>
      <c r="B4" s="1">
        <v>3000</v>
      </c>
      <c r="C4" s="1"/>
      <c r="D4" s="1"/>
      <c r="H4" s="1">
        <v>2</v>
      </c>
      <c r="I4" s="25">
        <v>3000</v>
      </c>
      <c r="J4" s="15">
        <f>3000/(1.1)^H4</f>
        <v>2479.3388429752063</v>
      </c>
    </row>
    <row r="5" spans="1:15" x14ac:dyDescent="0.3">
      <c r="A5" s="1">
        <v>3</v>
      </c>
      <c r="B5" s="1">
        <v>3000</v>
      </c>
      <c r="C5" s="1"/>
      <c r="D5" s="1"/>
      <c r="H5" s="1">
        <v>3</v>
      </c>
      <c r="I5" s="25">
        <v>3000</v>
      </c>
      <c r="J5" s="15">
        <f>3000/(1.1)^H5</f>
        <v>2253.9444027047325</v>
      </c>
      <c r="L5" s="5" t="s">
        <v>6</v>
      </c>
      <c r="M5" s="5"/>
      <c r="O5" s="3"/>
    </row>
    <row r="6" spans="1:15" x14ac:dyDescent="0.3">
      <c r="A6" s="1">
        <v>4</v>
      </c>
      <c r="B6" s="1">
        <v>3000</v>
      </c>
      <c r="C6" s="1"/>
      <c r="D6" s="1"/>
      <c r="H6" s="1">
        <v>4</v>
      </c>
      <c r="I6" s="25">
        <v>3000</v>
      </c>
      <c r="J6" s="15">
        <f>3000/(1.1)^H6</f>
        <v>2049.0403660952115</v>
      </c>
      <c r="L6" s="8">
        <f>SUM(J3:J7)-C3</f>
        <v>1372.3603082253394</v>
      </c>
      <c r="M6" s="8">
        <f>NPV(0.1,I3:I7)-C3</f>
        <v>1372.3603082253412</v>
      </c>
    </row>
    <row r="7" spans="1:15" x14ac:dyDescent="0.3">
      <c r="A7" s="1">
        <v>5</v>
      </c>
      <c r="B7" s="1">
        <v>3000</v>
      </c>
      <c r="C7" s="1"/>
      <c r="D7" s="1"/>
      <c r="H7" s="1">
        <v>5</v>
      </c>
      <c r="I7" s="25">
        <v>3000</v>
      </c>
      <c r="J7" s="15">
        <f>3000/(1.1)^H7</f>
        <v>1862.7639691774648</v>
      </c>
      <c r="L7" s="4" t="s">
        <v>16</v>
      </c>
      <c r="M7" s="4" t="s">
        <v>17</v>
      </c>
    </row>
    <row r="9" spans="1:15" x14ac:dyDescent="0.3">
      <c r="A9" s="5" t="s">
        <v>11</v>
      </c>
      <c r="B9" s="5"/>
      <c r="C9" s="5"/>
      <c r="D9" s="5"/>
      <c r="H9" s="5" t="s">
        <v>14</v>
      </c>
      <c r="I9" s="5"/>
      <c r="J9" s="5"/>
    </row>
    <row r="10" spans="1:15" x14ac:dyDescent="0.3">
      <c r="A10" s="7" t="s">
        <v>0</v>
      </c>
      <c r="B10" s="7" t="s">
        <v>1</v>
      </c>
      <c r="C10" s="7" t="s">
        <v>4</v>
      </c>
      <c r="D10" s="7" t="s">
        <v>7</v>
      </c>
      <c r="H10" s="7" t="s">
        <v>0</v>
      </c>
      <c r="I10" s="7" t="s">
        <v>8</v>
      </c>
      <c r="J10" s="7" t="s">
        <v>3</v>
      </c>
    </row>
    <row r="11" spans="1:15" x14ac:dyDescent="0.3">
      <c r="A11" s="7">
        <v>1</v>
      </c>
      <c r="B11" s="7">
        <v>300000</v>
      </c>
      <c r="C11" s="7">
        <v>1000000</v>
      </c>
      <c r="D11" s="6">
        <v>0.1</v>
      </c>
      <c r="H11" s="7">
        <v>1</v>
      </c>
      <c r="I11" s="16">
        <v>300000</v>
      </c>
      <c r="J11" s="16">
        <f>I11/(1.1)^H11</f>
        <v>272727.27272727271</v>
      </c>
    </row>
    <row r="12" spans="1:15" x14ac:dyDescent="0.3">
      <c r="A12" s="7">
        <v>2</v>
      </c>
      <c r="B12" s="7">
        <v>300000</v>
      </c>
      <c r="C12" s="7"/>
      <c r="D12" s="7"/>
      <c r="H12" s="7">
        <v>2</v>
      </c>
      <c r="I12" s="16">
        <v>300000</v>
      </c>
      <c r="J12" s="16">
        <f t="shared" ref="J12:J15" si="0">I12/(1.1)^H12</f>
        <v>247933.88429752062</v>
      </c>
    </row>
    <row r="13" spans="1:15" x14ac:dyDescent="0.3">
      <c r="A13" s="7">
        <v>3</v>
      </c>
      <c r="B13" s="7">
        <v>300000</v>
      </c>
      <c r="C13" s="7"/>
      <c r="D13" s="7"/>
      <c r="H13" s="7">
        <v>3</v>
      </c>
      <c r="I13" s="16">
        <v>300000</v>
      </c>
      <c r="J13" s="16">
        <f t="shared" si="0"/>
        <v>225394.44027047325</v>
      </c>
      <c r="L13" s="5" t="s">
        <v>6</v>
      </c>
      <c r="M13" s="5"/>
    </row>
    <row r="14" spans="1:15" x14ac:dyDescent="0.3">
      <c r="A14" s="7">
        <v>4</v>
      </c>
      <c r="B14" s="7">
        <v>300000</v>
      </c>
      <c r="C14" s="7"/>
      <c r="D14" s="7"/>
      <c r="H14" s="7">
        <v>4</v>
      </c>
      <c r="I14" s="16">
        <v>300000</v>
      </c>
      <c r="J14" s="16">
        <f t="shared" si="0"/>
        <v>204904.03660952116</v>
      </c>
      <c r="L14" s="9">
        <f>SUM(J11:J15)-C11</f>
        <v>137236.03082253411</v>
      </c>
      <c r="M14" s="8">
        <f>NPV(0.1,I11:I15)-C11</f>
        <v>137236.03082253411</v>
      </c>
    </row>
    <row r="15" spans="1:15" x14ac:dyDescent="0.3">
      <c r="A15" s="7">
        <v>5</v>
      </c>
      <c r="B15" s="7">
        <v>300000</v>
      </c>
      <c r="C15" s="7"/>
      <c r="D15" s="7"/>
      <c r="H15" s="7">
        <v>5</v>
      </c>
      <c r="I15" s="16">
        <v>300000</v>
      </c>
      <c r="J15" s="16">
        <f t="shared" si="0"/>
        <v>186276.39691774649</v>
      </c>
      <c r="L15" s="4" t="s">
        <v>16</v>
      </c>
      <c r="M15" s="4" t="s">
        <v>17</v>
      </c>
    </row>
    <row r="17" spans="1:16" x14ac:dyDescent="0.3">
      <c r="A17" s="5" t="s">
        <v>10</v>
      </c>
      <c r="B17" s="5"/>
      <c r="C17" s="5"/>
      <c r="D17" s="5"/>
      <c r="H17" s="5" t="s">
        <v>15</v>
      </c>
      <c r="I17" s="5"/>
      <c r="J17" s="5"/>
    </row>
    <row r="18" spans="1:16" x14ac:dyDescent="0.3">
      <c r="A18" s="11" t="s">
        <v>0</v>
      </c>
      <c r="B18" s="11" t="s">
        <v>1</v>
      </c>
      <c r="C18" s="11" t="s">
        <v>4</v>
      </c>
      <c r="D18" s="11" t="s">
        <v>5</v>
      </c>
      <c r="H18" s="11" t="s">
        <v>0</v>
      </c>
      <c r="I18" s="11" t="s">
        <v>8</v>
      </c>
      <c r="J18" s="11" t="s">
        <v>3</v>
      </c>
    </row>
    <row r="19" spans="1:16" x14ac:dyDescent="0.3">
      <c r="A19" s="11">
        <v>1</v>
      </c>
      <c r="B19" s="11">
        <v>100000</v>
      </c>
      <c r="C19" s="11">
        <v>750000</v>
      </c>
      <c r="D19" s="10">
        <v>0.1</v>
      </c>
      <c r="H19" s="11">
        <v>1</v>
      </c>
      <c r="I19" s="17">
        <v>100000</v>
      </c>
      <c r="J19" s="17">
        <f>I19/(1.1)^H19</f>
        <v>90909.090909090897</v>
      </c>
    </row>
    <row r="20" spans="1:16" x14ac:dyDescent="0.3">
      <c r="A20" s="11">
        <v>2</v>
      </c>
      <c r="B20" s="11">
        <v>150000</v>
      </c>
      <c r="C20" s="11"/>
      <c r="D20" s="11"/>
      <c r="H20" s="11">
        <v>2</v>
      </c>
      <c r="I20" s="17">
        <v>150000</v>
      </c>
      <c r="J20" s="17">
        <f t="shared" ref="J20:J23" si="1">I20/(1.1)^H20</f>
        <v>123966.94214876031</v>
      </c>
    </row>
    <row r="21" spans="1:16" x14ac:dyDescent="0.3">
      <c r="A21" s="11">
        <v>3</v>
      </c>
      <c r="B21" s="11">
        <v>200000</v>
      </c>
      <c r="C21" s="11"/>
      <c r="D21" s="11"/>
      <c r="H21" s="11">
        <v>3</v>
      </c>
      <c r="I21" s="17">
        <v>200000</v>
      </c>
      <c r="J21" s="17">
        <f t="shared" si="1"/>
        <v>150262.96018031551</v>
      </c>
      <c r="L21" s="5" t="s">
        <v>9</v>
      </c>
      <c r="M21" s="5"/>
    </row>
    <row r="22" spans="1:16" x14ac:dyDescent="0.3">
      <c r="A22" s="11">
        <v>4</v>
      </c>
      <c r="B22" s="11">
        <v>250000</v>
      </c>
      <c r="C22" s="11"/>
      <c r="D22" s="11"/>
      <c r="H22" s="11">
        <v>4</v>
      </c>
      <c r="I22" s="17">
        <v>250000</v>
      </c>
      <c r="J22" s="17">
        <f t="shared" si="1"/>
        <v>170753.36384126762</v>
      </c>
      <c r="L22" s="13">
        <f>SUM(J19:J23)-C19</f>
        <v>-58877.31215577689</v>
      </c>
      <c r="M22" s="14">
        <f>NPV(0.1,I19:I23)-C19</f>
        <v>-58877.312155777006</v>
      </c>
    </row>
    <row r="23" spans="1:16" x14ac:dyDescent="0.3">
      <c r="A23" s="11">
        <v>5</v>
      </c>
      <c r="B23" s="11">
        <v>250000</v>
      </c>
      <c r="C23" s="11"/>
      <c r="D23" s="11"/>
      <c r="H23" s="11">
        <v>5</v>
      </c>
      <c r="I23" s="17">
        <v>250000</v>
      </c>
      <c r="J23" s="17">
        <f t="shared" si="1"/>
        <v>155230.33076478873</v>
      </c>
      <c r="L23" s="4" t="s">
        <v>16</v>
      </c>
      <c r="M23" s="4" t="s">
        <v>17</v>
      </c>
    </row>
    <row r="25" spans="1:16" x14ac:dyDescent="0.3">
      <c r="A25" s="5" t="s">
        <v>18</v>
      </c>
      <c r="B25" s="5"/>
      <c r="C25" s="5"/>
      <c r="D25" s="5"/>
    </row>
    <row r="26" spans="1:16" s="20" customFormat="1" x14ac:dyDescent="0.3">
      <c r="A26" s="18" t="s">
        <v>19</v>
      </c>
      <c r="B26" s="18" t="s">
        <v>20</v>
      </c>
      <c r="C26" s="18" t="s">
        <v>21</v>
      </c>
      <c r="D26" s="18" t="s">
        <v>22</v>
      </c>
      <c r="E26" s="18" t="s">
        <v>23</v>
      </c>
      <c r="F26" s="18" t="s">
        <v>24</v>
      </c>
      <c r="G26" s="18" t="s">
        <v>32</v>
      </c>
      <c r="H26" s="23"/>
      <c r="J26" s="18" t="s">
        <v>19</v>
      </c>
      <c r="K26" s="18" t="s">
        <v>20</v>
      </c>
      <c r="L26" s="18" t="s">
        <v>21</v>
      </c>
      <c r="M26" s="18" t="s">
        <v>22</v>
      </c>
      <c r="N26" s="18" t="s">
        <v>23</v>
      </c>
      <c r="O26" s="18" t="s">
        <v>24</v>
      </c>
      <c r="P26" s="18" t="s">
        <v>32</v>
      </c>
    </row>
    <row r="27" spans="1:16" x14ac:dyDescent="0.3">
      <c r="A27" s="24" t="s">
        <v>28</v>
      </c>
      <c r="B27" s="23">
        <v>1000000</v>
      </c>
      <c r="C27" s="23"/>
      <c r="D27" s="23"/>
      <c r="E27" s="23"/>
      <c r="F27" s="23"/>
      <c r="G27" s="23"/>
      <c r="H27" s="23"/>
      <c r="J27" s="24" t="s">
        <v>28</v>
      </c>
      <c r="K27" s="26">
        <v>1000000</v>
      </c>
      <c r="L27" s="26"/>
      <c r="M27" s="26"/>
      <c r="N27" s="26"/>
      <c r="O27" s="26"/>
      <c r="P27" s="26"/>
    </row>
    <row r="28" spans="1:16" x14ac:dyDescent="0.3">
      <c r="A28" s="24" t="s">
        <v>25</v>
      </c>
      <c r="B28" s="23"/>
      <c r="C28" s="23">
        <v>50000</v>
      </c>
      <c r="D28" s="23">
        <v>50000</v>
      </c>
      <c r="E28" s="23">
        <v>50000</v>
      </c>
      <c r="F28" s="23">
        <v>50000</v>
      </c>
      <c r="G28" s="23">
        <v>50000</v>
      </c>
      <c r="H28" s="23"/>
      <c r="J28" s="24" t="s">
        <v>25</v>
      </c>
      <c r="K28" s="26"/>
      <c r="L28" s="26">
        <v>50000</v>
      </c>
      <c r="M28" s="26">
        <v>50000</v>
      </c>
      <c r="N28" s="26">
        <v>50000</v>
      </c>
      <c r="O28" s="26">
        <v>50000</v>
      </c>
      <c r="P28" s="26">
        <v>50000</v>
      </c>
    </row>
    <row r="29" spans="1:16" x14ac:dyDescent="0.3">
      <c r="A29" s="24" t="s">
        <v>29</v>
      </c>
      <c r="B29" s="23"/>
      <c r="C29" s="23">
        <v>100000</v>
      </c>
      <c r="D29" s="23">
        <v>150000</v>
      </c>
      <c r="E29" s="23">
        <v>200000</v>
      </c>
      <c r="F29" s="23">
        <v>250000</v>
      </c>
      <c r="G29" s="23">
        <v>300000</v>
      </c>
      <c r="H29" s="23"/>
      <c r="J29" s="24" t="s">
        <v>29</v>
      </c>
      <c r="K29" s="26"/>
      <c r="L29" s="26">
        <v>100000</v>
      </c>
      <c r="M29" s="26">
        <v>150000</v>
      </c>
      <c r="N29" s="26">
        <v>200000</v>
      </c>
      <c r="O29" s="26">
        <v>250000</v>
      </c>
      <c r="P29" s="26">
        <v>300000</v>
      </c>
    </row>
    <row r="30" spans="1:16" x14ac:dyDescent="0.3">
      <c r="A30" s="24" t="s">
        <v>26</v>
      </c>
      <c r="B30" s="23"/>
      <c r="C30" s="23">
        <v>20000</v>
      </c>
      <c r="D30" s="23">
        <v>25000</v>
      </c>
      <c r="E30" s="23">
        <v>300000</v>
      </c>
      <c r="F30" s="23">
        <v>35000</v>
      </c>
      <c r="G30" s="23">
        <v>40000</v>
      </c>
      <c r="H30" s="23" t="s">
        <v>33</v>
      </c>
      <c r="J30" s="24" t="s">
        <v>26</v>
      </c>
      <c r="K30" s="26"/>
      <c r="L30" s="26">
        <v>20000</v>
      </c>
      <c r="M30" s="26">
        <v>25000</v>
      </c>
      <c r="N30" s="26">
        <v>300000</v>
      </c>
      <c r="O30" s="26">
        <v>35000</v>
      </c>
      <c r="P30" s="26">
        <v>40000</v>
      </c>
    </row>
    <row r="31" spans="1:16" x14ac:dyDescent="0.3">
      <c r="A31" s="24" t="s">
        <v>30</v>
      </c>
      <c r="B31" s="23"/>
      <c r="C31" s="23">
        <v>80000</v>
      </c>
      <c r="D31" s="23">
        <v>125000</v>
      </c>
      <c r="E31" s="23">
        <v>170000</v>
      </c>
      <c r="F31" s="23">
        <v>215000</v>
      </c>
      <c r="G31" s="23">
        <v>260000</v>
      </c>
      <c r="H31" s="23" t="s">
        <v>34</v>
      </c>
      <c r="J31" s="24" t="s">
        <v>30</v>
      </c>
      <c r="K31" s="26"/>
      <c r="L31" s="26">
        <v>80000</v>
      </c>
      <c r="M31" s="26">
        <v>125000</v>
      </c>
      <c r="N31" s="26">
        <v>170000</v>
      </c>
      <c r="O31" s="26">
        <v>215000</v>
      </c>
      <c r="P31" s="26">
        <v>260000</v>
      </c>
    </row>
    <row r="32" spans="1:16" x14ac:dyDescent="0.3">
      <c r="A32" s="24" t="s">
        <v>31</v>
      </c>
      <c r="B32" s="23"/>
      <c r="C32" s="23">
        <v>10000</v>
      </c>
      <c r="D32" s="23">
        <v>10000</v>
      </c>
      <c r="E32" s="23">
        <v>10000</v>
      </c>
      <c r="F32" s="23">
        <v>10000</v>
      </c>
      <c r="G32" s="23">
        <v>10000</v>
      </c>
      <c r="H32" s="23" t="s">
        <v>35</v>
      </c>
      <c r="J32" s="24" t="s">
        <v>31</v>
      </c>
      <c r="K32" s="26"/>
      <c r="L32" s="26">
        <v>10000</v>
      </c>
      <c r="M32" s="26">
        <v>10000</v>
      </c>
      <c r="N32" s="26">
        <v>10000</v>
      </c>
      <c r="O32" s="26">
        <v>10000</v>
      </c>
      <c r="P32" s="26">
        <v>10000</v>
      </c>
    </row>
    <row r="33" spans="1:19" x14ac:dyDescent="0.3">
      <c r="F33" s="21"/>
      <c r="J33" s="24" t="s">
        <v>27</v>
      </c>
      <c r="K33" s="26"/>
      <c r="L33" s="26">
        <f>L31-L32</f>
        <v>70000</v>
      </c>
      <c r="M33" s="26">
        <f>M31-M32</f>
        <v>115000</v>
      </c>
      <c r="N33" s="26">
        <f t="shared" ref="N33:P33" si="2">N31-N32</f>
        <v>160000</v>
      </c>
      <c r="O33" s="26">
        <f t="shared" si="2"/>
        <v>205000</v>
      </c>
      <c r="P33" s="26">
        <f t="shared" si="2"/>
        <v>250000</v>
      </c>
    </row>
    <row r="34" spans="1:19" x14ac:dyDescent="0.3">
      <c r="F34" s="21"/>
      <c r="J34" s="24" t="s">
        <v>36</v>
      </c>
      <c r="K34" s="26"/>
      <c r="L34" s="26">
        <f>L33*0.3</f>
        <v>21000</v>
      </c>
      <c r="M34" s="26">
        <f t="shared" ref="M34:P34" si="3">M33*0.3</f>
        <v>34500</v>
      </c>
      <c r="N34" s="26">
        <f t="shared" si="3"/>
        <v>48000</v>
      </c>
      <c r="O34" s="26">
        <f t="shared" si="3"/>
        <v>61500</v>
      </c>
      <c r="P34" s="26">
        <f t="shared" si="3"/>
        <v>75000</v>
      </c>
    </row>
    <row r="35" spans="1:19" x14ac:dyDescent="0.3">
      <c r="F35" s="21"/>
      <c r="J35" s="24" t="s">
        <v>37</v>
      </c>
      <c r="K35" s="26"/>
      <c r="L35" s="26">
        <f>L33-L34</f>
        <v>49000</v>
      </c>
      <c r="M35" s="26">
        <f>M33-M34</f>
        <v>80500</v>
      </c>
      <c r="N35" s="26">
        <f t="shared" ref="N35:P35" si="4">N33-N34</f>
        <v>112000</v>
      </c>
      <c r="O35" s="26">
        <f t="shared" si="4"/>
        <v>143500</v>
      </c>
      <c r="P35" s="26">
        <f t="shared" si="4"/>
        <v>175000</v>
      </c>
    </row>
    <row r="36" spans="1:19" x14ac:dyDescent="0.3">
      <c r="J36" s="24" t="s">
        <v>38</v>
      </c>
      <c r="K36" s="26">
        <v>-1000000</v>
      </c>
      <c r="L36" s="26">
        <f>(L35+L32)-(L28)</f>
        <v>9000</v>
      </c>
      <c r="M36" s="26">
        <f t="shared" ref="M36:P36" si="5">(M35+M32)-(M28)</f>
        <v>40500</v>
      </c>
      <c r="N36" s="26">
        <f t="shared" si="5"/>
        <v>72000</v>
      </c>
      <c r="O36" s="26">
        <f t="shared" si="5"/>
        <v>103500</v>
      </c>
      <c r="P36" s="26">
        <f t="shared" si="5"/>
        <v>135000</v>
      </c>
    </row>
    <row r="37" spans="1:19" x14ac:dyDescent="0.3">
      <c r="J37" s="24" t="s">
        <v>39</v>
      </c>
      <c r="K37" s="26">
        <f>(P36*(1.03))/(0.07)</f>
        <v>1986428.5714285711</v>
      </c>
      <c r="L37" s="26"/>
      <c r="M37" s="26"/>
      <c r="N37" s="26"/>
      <c r="O37" s="26"/>
      <c r="P37" s="26"/>
      <c r="R37" s="5" t="s">
        <v>6</v>
      </c>
      <c r="S37" s="5"/>
    </row>
    <row r="38" spans="1:19" x14ac:dyDescent="0.3">
      <c r="J38" s="24" t="s">
        <v>40</v>
      </c>
      <c r="K38" s="23"/>
      <c r="L38" s="26">
        <f>L36/(1.1)^1</f>
        <v>8181.8181818181811</v>
      </c>
      <c r="M38" s="26">
        <f>M36/(1.1)^2</f>
        <v>33471.074380165286</v>
      </c>
      <c r="N38" s="26">
        <f>N36/(1.1)^3</f>
        <v>54094.665664913584</v>
      </c>
      <c r="O38" s="26">
        <f>O36/(1.1)^4</f>
        <v>70691.892630284798</v>
      </c>
      <c r="P38" s="26">
        <f>P36+K37/(1.1)^5</f>
        <v>1368415.8567339354</v>
      </c>
      <c r="R38" s="27">
        <f>SUM(L38:P38)-K27</f>
        <v>534855.30759111722</v>
      </c>
      <c r="S38" s="28"/>
    </row>
    <row r="39" spans="1:19" x14ac:dyDescent="0.3">
      <c r="M39" s="21"/>
    </row>
    <row r="40" spans="1:19" x14ac:dyDescent="0.3">
      <c r="A40" s="5" t="s">
        <v>41</v>
      </c>
      <c r="B40" s="5"/>
      <c r="C40" s="5"/>
      <c r="D40" s="5"/>
    </row>
    <row r="41" spans="1:19" x14ac:dyDescent="0.3">
      <c r="A41" s="29" t="s">
        <v>42</v>
      </c>
      <c r="B41" s="30"/>
      <c r="C41" s="30"/>
      <c r="D41" s="30"/>
      <c r="E41" s="30"/>
    </row>
    <row r="42" spans="1:19" x14ac:dyDescent="0.3">
      <c r="A42" s="30"/>
      <c r="B42" s="30" t="s">
        <v>43</v>
      </c>
      <c r="C42" s="30" t="s">
        <v>1</v>
      </c>
      <c r="D42" s="30" t="s">
        <v>4</v>
      </c>
      <c r="E42" s="30" t="s">
        <v>5</v>
      </c>
    </row>
    <row r="43" spans="1:19" x14ac:dyDescent="0.3">
      <c r="A43" s="30"/>
      <c r="B43" s="30">
        <v>1</v>
      </c>
      <c r="C43" s="30">
        <v>50000</v>
      </c>
      <c r="D43" s="30">
        <v>100000</v>
      </c>
      <c r="E43" s="31">
        <v>0.1</v>
      </c>
      <c r="K43" s="19"/>
      <c r="L43" s="22"/>
      <c r="M43" s="22"/>
      <c r="N43" s="22"/>
      <c r="O43" s="22"/>
      <c r="P43" s="22"/>
      <c r="Q43" s="22"/>
    </row>
    <row r="44" spans="1:19" x14ac:dyDescent="0.3">
      <c r="A44" s="30"/>
      <c r="B44" s="30">
        <v>2</v>
      </c>
      <c r="C44" s="30">
        <v>25000</v>
      </c>
      <c r="D44" s="30"/>
      <c r="E44" s="30"/>
      <c r="H44" s="35" t="s">
        <v>47</v>
      </c>
      <c r="K44" s="19"/>
      <c r="L44" s="22"/>
      <c r="M44" s="22"/>
      <c r="N44" s="22"/>
      <c r="O44" s="22"/>
      <c r="P44" s="22"/>
      <c r="Q44" s="22"/>
    </row>
    <row r="45" spans="1:19" x14ac:dyDescent="0.3">
      <c r="A45" s="30"/>
      <c r="B45" s="30">
        <v>3</v>
      </c>
      <c r="C45" s="30">
        <v>15000</v>
      </c>
      <c r="D45" s="30"/>
      <c r="E45" s="30"/>
      <c r="H45" s="36">
        <f>NPV(0.1,C43:C47)-D43</f>
        <v>4085.041384406155</v>
      </c>
      <c r="K45" s="19"/>
      <c r="L45" s="22"/>
      <c r="M45" s="22"/>
      <c r="N45" s="22"/>
      <c r="O45" s="22"/>
      <c r="P45" s="22"/>
      <c r="Q45" s="22"/>
    </row>
    <row r="46" spans="1:19" x14ac:dyDescent="0.3">
      <c r="A46" s="30"/>
      <c r="B46" s="30">
        <v>4</v>
      </c>
      <c r="C46" s="30">
        <v>30000</v>
      </c>
      <c r="D46" s="30"/>
      <c r="E46" s="30"/>
    </row>
    <row r="47" spans="1:19" x14ac:dyDescent="0.3">
      <c r="A47" s="30"/>
      <c r="B47" s="30">
        <v>5</v>
      </c>
      <c r="C47" s="30">
        <v>10000</v>
      </c>
      <c r="D47" s="30"/>
      <c r="E47" s="30"/>
    </row>
    <row r="48" spans="1:19" x14ac:dyDescent="0.3">
      <c r="A48" s="29" t="s">
        <v>44</v>
      </c>
      <c r="B48" s="30"/>
      <c r="C48" s="30"/>
      <c r="D48" s="30"/>
      <c r="E48" s="30"/>
    </row>
    <row r="49" spans="1:10" x14ac:dyDescent="0.3">
      <c r="A49" s="30"/>
      <c r="B49" s="30" t="s">
        <v>43</v>
      </c>
      <c r="C49" s="30"/>
      <c r="D49" s="30" t="s">
        <v>45</v>
      </c>
      <c r="E49" s="30" t="s">
        <v>7</v>
      </c>
    </row>
    <row r="50" spans="1:10" x14ac:dyDescent="0.3">
      <c r="A50" s="30"/>
      <c r="B50" s="30">
        <v>1</v>
      </c>
      <c r="C50" s="30">
        <v>25000</v>
      </c>
      <c r="D50" s="30">
        <v>100000</v>
      </c>
      <c r="E50" s="31">
        <v>0.1</v>
      </c>
    </row>
    <row r="51" spans="1:10" x14ac:dyDescent="0.3">
      <c r="A51" s="30"/>
      <c r="B51" s="30">
        <v>2</v>
      </c>
      <c r="C51" s="30">
        <v>32000</v>
      </c>
      <c r="D51" s="30"/>
      <c r="E51" s="30"/>
      <c r="H51" s="35" t="s">
        <v>48</v>
      </c>
    </row>
    <row r="52" spans="1:10" x14ac:dyDescent="0.3">
      <c r="A52" s="30"/>
      <c r="B52" s="30">
        <v>3</v>
      </c>
      <c r="C52" s="30">
        <v>43000</v>
      </c>
      <c r="D52" s="30"/>
      <c r="E52" s="30"/>
      <c r="H52" s="36">
        <f>NPV(0.1,C50:C54)-D50</f>
        <v>-7653.7866886887059</v>
      </c>
    </row>
    <row r="53" spans="1:10" x14ac:dyDescent="0.3">
      <c r="A53" s="30"/>
      <c r="B53" s="30">
        <v>4</v>
      </c>
      <c r="C53" s="30">
        <v>5000</v>
      </c>
      <c r="D53" s="30"/>
      <c r="E53" s="30"/>
    </row>
    <row r="54" spans="1:10" x14ac:dyDescent="0.3">
      <c r="A54" s="30"/>
      <c r="B54" s="30">
        <v>5</v>
      </c>
      <c r="C54" s="30">
        <v>12000</v>
      </c>
      <c r="D54" s="30"/>
      <c r="E54" s="30"/>
      <c r="J54" s="37" t="s">
        <v>53</v>
      </c>
    </row>
    <row r="55" spans="1:10" x14ac:dyDescent="0.3">
      <c r="A55" s="29" t="s">
        <v>46</v>
      </c>
      <c r="B55" s="30"/>
      <c r="C55" s="30"/>
      <c r="D55" s="30"/>
      <c r="E55" s="30"/>
      <c r="J55" s="37"/>
    </row>
    <row r="56" spans="1:10" x14ac:dyDescent="0.3">
      <c r="A56" s="30"/>
      <c r="B56" s="30" t="s">
        <v>43</v>
      </c>
      <c r="C56" s="30"/>
      <c r="D56" s="30"/>
      <c r="E56" s="30"/>
    </row>
    <row r="57" spans="1:10" x14ac:dyDescent="0.3">
      <c r="A57" s="30"/>
      <c r="B57" s="30">
        <v>1</v>
      </c>
      <c r="C57" s="30">
        <v>70000</v>
      </c>
      <c r="D57" s="30" t="s">
        <v>4</v>
      </c>
      <c r="E57" s="30" t="s">
        <v>7</v>
      </c>
    </row>
    <row r="58" spans="1:10" x14ac:dyDescent="0.3">
      <c r="A58" s="30"/>
      <c r="B58" s="30">
        <v>2</v>
      </c>
      <c r="C58" s="30">
        <v>15000</v>
      </c>
      <c r="D58" s="30">
        <v>100000</v>
      </c>
      <c r="E58" s="31">
        <v>0.1</v>
      </c>
    </row>
    <row r="59" spans="1:10" x14ac:dyDescent="0.3">
      <c r="A59" s="30"/>
      <c r="B59" s="30">
        <v>3</v>
      </c>
      <c r="C59" s="30">
        <v>5000</v>
      </c>
      <c r="D59" s="30"/>
      <c r="E59" s="30"/>
      <c r="H59" s="35" t="s">
        <v>49</v>
      </c>
    </row>
    <row r="60" spans="1:10" x14ac:dyDescent="0.3">
      <c r="A60" s="30"/>
      <c r="B60" s="30">
        <v>4</v>
      </c>
      <c r="C60" s="30">
        <v>27000</v>
      </c>
      <c r="D60" s="30"/>
      <c r="E60" s="30"/>
      <c r="H60" s="36">
        <f>NPV(0.1,C57:C61)-D58</f>
        <v>10649.421611787533</v>
      </c>
    </row>
    <row r="61" spans="1:10" x14ac:dyDescent="0.3">
      <c r="A61" s="30"/>
      <c r="B61" s="30">
        <v>5</v>
      </c>
      <c r="C61" s="30">
        <v>20000</v>
      </c>
      <c r="D61" s="30"/>
      <c r="E61" s="30"/>
    </row>
    <row r="63" spans="1:10" x14ac:dyDescent="0.3">
      <c r="A63" s="5" t="s">
        <v>50</v>
      </c>
      <c r="B63" s="5"/>
      <c r="C63" s="5"/>
      <c r="D63" s="5"/>
    </row>
    <row r="64" spans="1:10" x14ac:dyDescent="0.3">
      <c r="A64" s="32" t="s">
        <v>51</v>
      </c>
      <c r="B64" s="32" t="s">
        <v>52</v>
      </c>
      <c r="C64" s="32" t="s">
        <v>7</v>
      </c>
    </row>
    <row r="65" spans="1:8" x14ac:dyDescent="0.3">
      <c r="A65" s="33">
        <v>44197</v>
      </c>
      <c r="B65" s="32">
        <v>-100000</v>
      </c>
      <c r="C65" s="34">
        <v>0.05</v>
      </c>
    </row>
    <row r="66" spans="1:8" x14ac:dyDescent="0.3">
      <c r="A66" s="33">
        <v>44286</v>
      </c>
      <c r="B66" s="32">
        <v>50000</v>
      </c>
      <c r="C66" s="32"/>
      <c r="E66" s="38" t="s">
        <v>6</v>
      </c>
      <c r="F66" s="38"/>
    </row>
    <row r="67" spans="1:8" x14ac:dyDescent="0.3">
      <c r="A67" s="33">
        <v>44727</v>
      </c>
      <c r="B67" s="32">
        <v>25000</v>
      </c>
      <c r="C67" s="32"/>
      <c r="E67" s="39">
        <f>XNPV(0.05,B65:B70,A65:A70)</f>
        <v>20249.753426311374</v>
      </c>
      <c r="F67" s="39"/>
    </row>
    <row r="68" spans="1:8" x14ac:dyDescent="0.3">
      <c r="A68" s="33">
        <v>44927</v>
      </c>
      <c r="B68" s="32">
        <v>15000</v>
      </c>
      <c r="C68" s="32"/>
    </row>
    <row r="69" spans="1:8" x14ac:dyDescent="0.3">
      <c r="A69" s="33">
        <v>45292</v>
      </c>
      <c r="B69" s="32">
        <v>30000</v>
      </c>
      <c r="C69" s="32"/>
    </row>
    <row r="70" spans="1:8" x14ac:dyDescent="0.3">
      <c r="A70" s="33">
        <v>45838</v>
      </c>
      <c r="B70" s="32">
        <v>10000</v>
      </c>
      <c r="C70" s="32"/>
    </row>
    <row r="72" spans="1:8" x14ac:dyDescent="0.3">
      <c r="A72" s="5" t="s">
        <v>54</v>
      </c>
      <c r="B72" s="5"/>
      <c r="C72" s="5"/>
      <c r="D72" s="5"/>
      <c r="E72" s="5" t="s">
        <v>56</v>
      </c>
      <c r="F72" s="5"/>
    </row>
    <row r="73" spans="1:8" x14ac:dyDescent="0.3">
      <c r="A73" s="40" t="s">
        <v>0</v>
      </c>
      <c r="B73" s="40" t="s">
        <v>52</v>
      </c>
      <c r="C73" s="40" t="s">
        <v>4</v>
      </c>
      <c r="E73" s="40" t="s">
        <v>0</v>
      </c>
      <c r="F73" s="40" t="s">
        <v>52</v>
      </c>
    </row>
    <row r="74" spans="1:8" x14ac:dyDescent="0.3">
      <c r="A74" s="40">
        <v>1</v>
      </c>
      <c r="B74" s="40">
        <v>150000</v>
      </c>
      <c r="C74" s="40">
        <v>1000000</v>
      </c>
      <c r="E74" s="40">
        <v>0</v>
      </c>
      <c r="F74" s="40">
        <v>-1000000</v>
      </c>
    </row>
    <row r="75" spans="1:8" x14ac:dyDescent="0.3">
      <c r="A75" s="40">
        <v>2</v>
      </c>
      <c r="B75" s="40">
        <v>150000</v>
      </c>
      <c r="C75" s="40"/>
      <c r="E75" s="40">
        <v>1</v>
      </c>
      <c r="F75" s="40">
        <v>150000</v>
      </c>
    </row>
    <row r="76" spans="1:8" x14ac:dyDescent="0.3">
      <c r="A76" s="40">
        <v>3</v>
      </c>
      <c r="B76" s="40">
        <v>150000</v>
      </c>
      <c r="C76" s="40"/>
      <c r="E76" s="40">
        <v>2</v>
      </c>
      <c r="F76" s="40">
        <v>150000</v>
      </c>
    </row>
    <row r="77" spans="1:8" x14ac:dyDescent="0.3">
      <c r="A77" s="40">
        <v>4</v>
      </c>
      <c r="B77" s="40">
        <v>150000</v>
      </c>
      <c r="C77" s="40"/>
      <c r="E77" s="40">
        <v>3</v>
      </c>
      <c r="F77" s="40">
        <v>150000</v>
      </c>
      <c r="H77" s="41" t="s">
        <v>55</v>
      </c>
    </row>
    <row r="78" spans="1:8" x14ac:dyDescent="0.3">
      <c r="A78" s="40">
        <v>5</v>
      </c>
      <c r="B78" s="40">
        <v>150000</v>
      </c>
      <c r="C78" s="40"/>
      <c r="E78" s="40">
        <v>4</v>
      </c>
      <c r="F78" s="40">
        <v>150000</v>
      </c>
      <c r="H78" s="42">
        <f>IRR(F74:F84)</f>
        <v>0.14394237641148089</v>
      </c>
    </row>
    <row r="79" spans="1:8" x14ac:dyDescent="0.3">
      <c r="A79" s="40">
        <v>6</v>
      </c>
      <c r="B79" s="40">
        <v>250000</v>
      </c>
      <c r="C79" s="40"/>
      <c r="E79" s="40">
        <v>5</v>
      </c>
      <c r="F79" s="40">
        <v>150000</v>
      </c>
    </row>
    <row r="80" spans="1:8" x14ac:dyDescent="0.3">
      <c r="A80" s="40">
        <v>7</v>
      </c>
      <c r="B80" s="40">
        <v>250000</v>
      </c>
      <c r="C80" s="40"/>
      <c r="E80" s="40">
        <v>6</v>
      </c>
      <c r="F80" s="40">
        <v>250000</v>
      </c>
    </row>
    <row r="81" spans="1:6" x14ac:dyDescent="0.3">
      <c r="A81" s="40">
        <v>8</v>
      </c>
      <c r="B81" s="40">
        <v>250000</v>
      </c>
      <c r="C81" s="40"/>
      <c r="E81" s="40">
        <v>7</v>
      </c>
      <c r="F81" s="40">
        <v>250000</v>
      </c>
    </row>
    <row r="82" spans="1:6" x14ac:dyDescent="0.3">
      <c r="A82" s="40">
        <v>9</v>
      </c>
      <c r="B82" s="40">
        <v>350000</v>
      </c>
      <c r="C82" s="40"/>
      <c r="E82" s="40">
        <v>8</v>
      </c>
      <c r="F82" s="40">
        <v>250000</v>
      </c>
    </row>
    <row r="83" spans="1:6" x14ac:dyDescent="0.3">
      <c r="A83" s="40">
        <v>10</v>
      </c>
      <c r="B83" s="40">
        <v>350000</v>
      </c>
      <c r="C83" s="40"/>
      <c r="E83" s="40">
        <v>9</v>
      </c>
      <c r="F83" s="40">
        <v>350000</v>
      </c>
    </row>
    <row r="84" spans="1:6" x14ac:dyDescent="0.3">
      <c r="E84" s="40">
        <v>10</v>
      </c>
      <c r="F84" s="40">
        <v>350000</v>
      </c>
    </row>
  </sheetData>
  <mergeCells count="19">
    <mergeCell ref="E66:F66"/>
    <mergeCell ref="E67:F67"/>
    <mergeCell ref="A72:D72"/>
    <mergeCell ref="E72:F72"/>
    <mergeCell ref="A25:D25"/>
    <mergeCell ref="R37:S37"/>
    <mergeCell ref="R38:S38"/>
    <mergeCell ref="A40:D40"/>
    <mergeCell ref="A63:D63"/>
    <mergeCell ref="J54:J55"/>
    <mergeCell ref="A17:D17"/>
    <mergeCell ref="A9:D9"/>
    <mergeCell ref="A1:D1"/>
    <mergeCell ref="H1:J1"/>
    <mergeCell ref="H9:J9"/>
    <mergeCell ref="H17:J17"/>
    <mergeCell ref="L5:M5"/>
    <mergeCell ref="L13:M13"/>
    <mergeCell ref="L21:M21"/>
  </mergeCells>
  <pageMargins left="0.7" right="0.7" top="0.75" bottom="0.75" header="0.3" footer="0.3"/>
  <ignoredErrors>
    <ignoredError sqref="L34:P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NPV Calculations 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2023-03-25T20:49:20Z</dcterms:created>
  <dcterms:modified xsi:type="dcterms:W3CDTF">2023-03-25T22:19:42Z</dcterms:modified>
</cp:coreProperties>
</file>