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AUTOMATIZACION DE PRUEBAS\"/>
    </mc:Choice>
  </mc:AlternateContent>
  <xr:revisionPtr revIDLastSave="0" documentId="13_ncr:1_{7BDE4095-58EE-408F-BD0F-166FB12AD0D7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Escenarios PE" sheetId="1" r:id="rId1"/>
    <sheet name="Lists" sheetId="2" state="hidden" r:id="rId2"/>
  </sheets>
  <definedNames>
    <definedName name="_xlnm.Print_Area" localSheetId="0">'Escenarios PE'!$A$1:$I$66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7" i="1" l="1"/>
  <c r="I38" i="1"/>
  <c r="I60" i="1"/>
  <c r="H59" i="1"/>
  <c r="H57" i="1"/>
  <c r="I58" i="1"/>
  <c r="H56" i="1"/>
  <c r="H55" i="1"/>
  <c r="I54" i="1"/>
  <c r="H53" i="1"/>
  <c r="I52" i="1"/>
  <c r="H51" i="1"/>
  <c r="H49" i="1"/>
  <c r="I50" i="1"/>
  <c r="H48" i="1"/>
  <c r="I34" i="1"/>
  <c r="I21" i="1"/>
  <c r="I46" i="1"/>
  <c r="H22" i="1"/>
  <c r="I24" i="1"/>
  <c r="H20" i="1"/>
  <c r="H26" i="1"/>
  <c r="H25" i="1"/>
  <c r="I15" i="1"/>
  <c r="H23" i="1"/>
  <c r="H47" i="1"/>
  <c r="H43" i="1"/>
  <c r="H45" i="1"/>
  <c r="H44" i="1"/>
  <c r="H42" i="1"/>
  <c r="H41" i="1"/>
  <c r="H30" i="1"/>
  <c r="H40" i="1"/>
  <c r="H39" i="1"/>
  <c r="H36" i="1"/>
  <c r="H35" i="1"/>
  <c r="H31" i="1"/>
  <c r="H33" i="1"/>
  <c r="H32" i="1"/>
  <c r="H13" i="1"/>
  <c r="H12" i="1"/>
  <c r="H29" i="1"/>
  <c r="H28" i="1"/>
  <c r="H11" i="1"/>
  <c r="H19" i="1"/>
  <c r="H27" i="1"/>
  <c r="H16" i="1"/>
  <c r="H14" i="1"/>
  <c r="H18" i="1"/>
  <c r="H9" i="1"/>
  <c r="H10" i="1"/>
  <c r="H17" i="1"/>
</calcChain>
</file>

<file path=xl/sharedStrings.xml><?xml version="1.0" encoding="utf-8"?>
<sst xmlns="http://schemas.openxmlformats.org/spreadsheetml/2006/main" count="271" uniqueCount="129">
  <si>
    <t>PRUEBAS EXPLORATORIAS</t>
  </si>
  <si>
    <t>Aplicación bajo pruebas (APB)</t>
  </si>
  <si>
    <t>Ghost</t>
  </si>
  <si>
    <t>Versión/Hash commit</t>
  </si>
  <si>
    <t>&lt;Versión y hash del commit en el repo&gt;</t>
  </si>
  <si>
    <t>Ambiente de pruebas</t>
  </si>
  <si>
    <t>En el caso de una app web: Google Chrome, Version 106.0.5249.119 (Official Build) (64-bit), Edge Versión 106.0.1370.42, y 1366x768
En el caso de una app de escritorio linux mint 20 versión(Camilo Barreiro),Window 10(Elisa Angulo) especifiaciones máquina,  resolución&gt;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</si>
  <si>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</si>
  <si>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</si>
  <si>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</si>
  <si>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</si>
  <si>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</si>
  <si>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</si>
  <si>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</si>
  <si>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</si>
  <si>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</si>
  <si>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</si>
  <si>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Camilo Barreiro</t>
  </si>
  <si>
    <t>Busqueda</t>
  </si>
  <si>
    <t>Funcional</t>
  </si>
  <si>
    <t>Positivo</t>
  </si>
  <si>
    <t>Buscar un post existente</t>
  </si>
  <si>
    <t>No hay errores en la funcionalidad, el post existente es encontrado</t>
  </si>
  <si>
    <t>Negativo</t>
  </si>
  <si>
    <t>Buscar un post inexistente</t>
  </si>
  <si>
    <t>No hay errores en la funcionalidad, al no encontrar el post apárece el mensaje record no found</t>
  </si>
  <si>
    <t>Publicacion de post</t>
  </si>
  <si>
    <t>No funcional</t>
  </si>
  <si>
    <t>Publicar 10 posts al mismo tiempo desde un usuario</t>
  </si>
  <si>
    <t>No se evidencia errores, publicandose al mismo tiempo los posts</t>
  </si>
  <si>
    <t>Elisa Angulo</t>
  </si>
  <si>
    <t>Editar un post</t>
  </si>
  <si>
    <t>Eliminar un post</t>
  </si>
  <si>
    <t>Cambio de idioma</t>
  </si>
  <si>
    <t>Cambiar idioma preferente del usuario</t>
  </si>
  <si>
    <t>La aplicación posee la opción para cambiar de idioma pero al momento de realizarlo esto no es cambiado</t>
  </si>
  <si>
    <t>Cambiar idioma dejando el campo vacio</t>
  </si>
  <si>
    <t>No hay error y muestra el mensaje esperado, que el campo debe ser llenado</t>
  </si>
  <si>
    <t>Cambio Password</t>
  </si>
  <si>
    <t>Cambiar password colocando new password vacio</t>
  </si>
  <si>
    <t>La aplicacion hace lo requerido y exige que el campo no sea vacio</t>
  </si>
  <si>
    <t>Cambiar password por 4 numeros sin colocar la pasword anterior</t>
  </si>
  <si>
    <t>No se evidencia errores y aparece la advertencia de que el passwor anterior debe ser llenado y que la nueva pasword debe se minimo 10 caracteres</t>
  </si>
  <si>
    <t>Cambiar password llenando todos los campos</t>
  </si>
  <si>
    <t>No hay errores y se realiza lo esperado</t>
  </si>
  <si>
    <t>Olvidar Contraseña</t>
  </si>
  <si>
    <t>Se ingresa el correo y se selecciona la opcion olvidar contraseña</t>
  </si>
  <si>
    <t>Se evidencia error al momento de registrar mostrando que no se pudo enviar al email</t>
  </si>
  <si>
    <t>Se selecciona el boton forgot sin escribir el correo</t>
  </si>
  <si>
    <t>No presenta error, apareciendo el mensaje que el correo deberia se llenado</t>
  </si>
  <si>
    <t>Registro de la aplicacion</t>
  </si>
  <si>
    <t>Registro llenando los campos solicitados</t>
  </si>
  <si>
    <t>Se presenta un error al momento de registrar en la plataforma</t>
  </si>
  <si>
    <t>Registro dejando los campos vacios</t>
  </si>
  <si>
    <t>No presenta errores, al momento de registrar con los campos vacios , aparece los mensajes que dichos campos son requeridos</t>
  </si>
  <si>
    <t>Ingreso Aplicacion</t>
  </si>
  <si>
    <t>Ingresar a la aplicacion sin escribir una cuenta</t>
  </si>
  <si>
    <t>No presenta error, y aparece el mesaje que los campos deberian llenarse para ingresar</t>
  </si>
  <si>
    <t>Ingresar a la aplicacion teniendo una cuenta</t>
  </si>
  <si>
    <t>No hay errores y realiza lo esperado</t>
  </si>
  <si>
    <t>Creacion de tags</t>
  </si>
  <si>
    <t>Creacion de un tags</t>
  </si>
  <si>
    <t>No hay errores al momento de crear un tags, este es creado satisfactoriamente</t>
  </si>
  <si>
    <t>Crear un tags vacio</t>
  </si>
  <si>
    <t>No hay errores, no permite crear tags si el campo esta vacio</t>
  </si>
  <si>
    <t>Editar tags</t>
  </si>
  <si>
    <t>Editar un tags con un usuario</t>
  </si>
  <si>
    <t>No hay errores al momento de editar paginas en el navegador</t>
  </si>
  <si>
    <t>Eliminar un tags</t>
  </si>
  <si>
    <t>Eliminar un tag</t>
  </si>
  <si>
    <t>No hay errores al momento de eliminar un tags</t>
  </si>
  <si>
    <t>Crear miembros</t>
  </si>
  <si>
    <t>Crear un nuevo miembro en el proyecto llenando todos los campos</t>
  </si>
  <si>
    <t>No hay errores en la funcionalidad, se evidencia un mensaje para crear un miembro</t>
  </si>
  <si>
    <t>Crear un nuevo miembro dejando campos vacios</t>
  </si>
  <si>
    <t>Se esta presentando un error en el sistema ya que al momento de crear un miembro el unico campo que esta requiriendo de forma obligatoria es el correo y los demas pasan si se dejan vacios, pero estos tambien deberiar estar llenos.</t>
  </si>
  <si>
    <t>Crear un nuevo miembro añadiendo un correo erroneo</t>
  </si>
  <si>
    <t>Al momento de crear un correo que no sea valido el programa emite un mensaje de error mencionando que se debe añadir un correo valido, lo cual es el proceso correcto.</t>
  </si>
  <si>
    <t>Exportar los miembros</t>
  </si>
  <si>
    <t>Sacar un reporte de miembros</t>
  </si>
  <si>
    <t>La funcionalidad es correcta, al momento de seleccionar la opcion de exportar los miembros, estos se efectuan adecuadamente permitiendo extraer un documento en formato .CSV</t>
  </si>
  <si>
    <t>Editar miembro</t>
  </si>
  <si>
    <t>Editar un miembro del proyecto</t>
  </si>
  <si>
    <t>La funcionalidad esta funcionando de manera correcta.</t>
  </si>
  <si>
    <t>Eliminación miembro</t>
  </si>
  <si>
    <t>Eliminar un miembro del proyecto</t>
  </si>
  <si>
    <t>Creacion de pagina</t>
  </si>
  <si>
    <t>Crear una nueva pagina con un usuario en ghost</t>
  </si>
  <si>
    <t>La funcionalidad esta correcta, el sistema permite realizar la creación de una pagina web.</t>
  </si>
  <si>
    <t>Edicion de pagina</t>
  </si>
  <si>
    <t>Editar una pagina en ghost</t>
  </si>
  <si>
    <t>La funcionalidad esta correcta, el sistema permite editar una pagina cuando esta se requiera.</t>
  </si>
  <si>
    <t>Editar una pagina quitando al autor de la pagina</t>
  </si>
  <si>
    <t>No hay errores, al momento de editar el autor, le informa al usuario que el autor es requerido</t>
  </si>
  <si>
    <t>Eliminar una pagina</t>
  </si>
  <si>
    <t>Eliminar una pagina en ghost</t>
  </si>
  <si>
    <t>La funcionalidad esta correcta el sitio permite eliminar una pagina y al momento de realizar la acción se genera una ventana emergente que indica si realmente se quiere efectuar el proceso de eliminación.</t>
  </si>
  <si>
    <t>Generar un sitio web privado por medio de una contraseña de acceso y poderla visualizar.</t>
  </si>
  <si>
    <t>Creacion de una pagina web privada</t>
  </si>
  <si>
    <t>Se presenta un error al momento de querer que la pagina web sea privada, ya que al momento de crear la contraseña y volverla a diligenciar para acceder al sitio web este ya no lo muestra.</t>
  </si>
  <si>
    <t>Crear un suscriptor nuevo a el proyecto</t>
  </si>
  <si>
    <t>Crear suscriptor</t>
  </si>
  <si>
    <t>No hay errores en la funcionalida para crear la suscripción de un usuario, todos los campos deben ser llenados y el correo debe ser valido.</t>
  </si>
  <si>
    <t>Cambiar Titulo</t>
  </si>
  <si>
    <t>Cambiar el nombre del titulo de la pagina</t>
  </si>
  <si>
    <t>No se presenta errores y el titulo es cambiado con normalidad</t>
  </si>
  <si>
    <t>Cambiar titulo dejando el campo vacio</t>
  </si>
  <si>
    <t>Se evidencia que al momento de dejar el titulo vacio, no impide que esto no sea creado</t>
  </si>
  <si>
    <t>Seccion view site</t>
  </si>
  <si>
    <t>Al ingresar a la plataforma esa seccion deberia ser ingresado al momento de ingresar con el usuario</t>
  </si>
  <si>
    <t>Se evidencia error en el ingreso de la seccion view site</t>
  </si>
  <si>
    <t>Modo Oscuro</t>
  </si>
  <si>
    <t>Al seleccionar el boton un numero de veces este no debe crashearse</t>
  </si>
  <si>
    <t>Se evidencia que al momento de realizar un numero de click al boton este es crasheado</t>
  </si>
  <si>
    <t>Al seleccionar el boton este debe colocarse en negro</t>
  </si>
  <si>
    <t>No se evidencia errores, el modo oscuro es visualizado negro cuando se selecciona el boton</t>
  </si>
  <si>
    <t>Personificacion de miembros</t>
  </si>
  <si>
    <t>Seleccionamos la opcion personificar miembro y nos dirigimos a la pagina mostrada</t>
  </si>
  <si>
    <t>No se evidencia errores y se visualiza la pagina.</t>
  </si>
  <si>
    <t>Luego de haber personificado un miembro y haber visualizado la pagina nos devolvemos a la anterior cuenta y visualizamos view site y este sitio no deberia ser ingresado</t>
  </si>
  <si>
    <t>Se evidencia error, en donde en la cuenta ingresada anteriromente en la seccion de view site es ingresado con la otra cuenta cuando no deberia haber ingresado</t>
  </si>
  <si>
    <t xml:space="preserve">Plantilla elaborada por </t>
  </si>
  <si>
    <t>Tipo de requerimiento</t>
  </si>
  <si>
    <t>Tipo de escenario</t>
  </si>
  <si>
    <t>Mix</t>
  </si>
  <si>
    <t>La funcionalidad esta correcta, se permite realizar adecuadamente a edicion de un post.</t>
  </si>
  <si>
    <t>La funcionalidad esta correcta, se permite realizar adecuadamente eliminar un post.</t>
  </si>
  <si>
    <t xml:space="preserve">Boton para exportar los miembros </t>
  </si>
  <si>
    <t>Al momento de realizar la exportacion de los miembros del sitio,el icono del boton que permite ejecutar la acción no esta acorde a la funcionalidad que realiza y no genera ningun tipo de mensaje que indique su funcionamiento.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</si>
</sst>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2"/>
      <color rgb="FF000000"/>
      <name val="Arial"/>
      <charset val="1"/>
    </font>
    <font>
      <b/>
      <sz val="12"/>
      <color rgb="FFFFFFFF"/>
      <name val="Arial"/>
      <charset val="1"/>
    </font>
    <font>
      <b/>
      <sz val="12"/>
      <color rgb="FF000000"/>
      <name val="Arial"/>
      <charset val="1"/>
    </font>
    <font>
      <u/>
      <sz val="12"/>
      <color theme="10"/>
      <name val="Calibri"/>
      <family val="2"/>
      <charset val="1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4" fillId="0" borderId="0" xfId="1"/>
    <xf numFmtId="0" fontId="1" fillId="0" borderId="0" xfId="0" quotePrefix="1" applyFont="1"/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4" fillId="0" borderId="1" xfId="1" quotePrefix="1" applyBorder="1" applyAlignment="1">
      <alignment horizontal="center" vertical="center" wrapText="1"/>
    </xf>
    <xf numFmtId="0" fontId="4" fillId="0" borderId="0" xfId="2"/>
    <xf numFmtId="0" fontId="4" fillId="0" borderId="1" xfId="2" applyBorder="1" applyAlignment="1">
      <alignment horizontal="center" vertical="center" wrapText="1"/>
    </xf>
    <xf numFmtId="0" fontId="4" fillId="0" borderId="1" xfId="2" applyBorder="1" applyAlignment="1">
      <alignment horizont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1924200</xdr:colOff>
      <xdr:row>60</xdr:row>
      <xdr:rowOff>56160</xdr:rowOff>
    </xdr:from>
    <xdr:to>
      <xdr:col>2</xdr:col>
      <xdr:colOff>373320</xdr:colOff>
      <xdr:row>60</xdr:row>
      <xdr:rowOff>279360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43720" y="9885960"/>
          <a:ext cx="3147120" cy="22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HCWsB--p5lA" TargetMode="External"/><Relationship Id="rId13" Type="http://schemas.openxmlformats.org/officeDocument/2006/relationships/hyperlink" Target="https://www.youtube.com/watch?v=z9QHIN3OPNY" TargetMode="External"/><Relationship Id="rId3" Type="http://schemas.openxmlformats.org/officeDocument/2006/relationships/hyperlink" Target="https://www.youtube.com/watch?v=J1zTLRht8FY" TargetMode="External"/><Relationship Id="rId7" Type="http://schemas.openxmlformats.org/officeDocument/2006/relationships/hyperlink" Target="https://www.youtube.com/watch?v=P3j26Brxmnw" TargetMode="External"/><Relationship Id="rId12" Type="http://schemas.openxmlformats.org/officeDocument/2006/relationships/hyperlink" Target="https://www.youtube.com/watch?v=z9QHIN3OPNY" TargetMode="External"/><Relationship Id="rId2" Type="http://schemas.openxmlformats.org/officeDocument/2006/relationships/hyperlink" Target="https://studio.youtube.com/video/sUKVo6e3Vxo/edit" TargetMode="External"/><Relationship Id="rId1" Type="http://schemas.openxmlformats.org/officeDocument/2006/relationships/hyperlink" Target="https://www.youtube.com/watch?v=EH6DSxtURb8" TargetMode="External"/><Relationship Id="rId6" Type="http://schemas.openxmlformats.org/officeDocument/2006/relationships/hyperlink" Target="https://www.youtube.com/watch?v=P3j26Brxmnw" TargetMode="External"/><Relationship Id="rId11" Type="http://schemas.openxmlformats.org/officeDocument/2006/relationships/hyperlink" Target="https://www.youtube.com/watch?v=z9QHIN3OPNY" TargetMode="External"/><Relationship Id="rId5" Type="http://schemas.openxmlformats.org/officeDocument/2006/relationships/hyperlink" Target="https://www.youtube.com/watch?v=hY9AFnPh4mU" TargetMode="External"/><Relationship Id="rId10" Type="http://schemas.openxmlformats.org/officeDocument/2006/relationships/hyperlink" Target="https://www.youtube.com/watch?v=sWu05I6eoCo" TargetMode="External"/><Relationship Id="rId4" Type="http://schemas.openxmlformats.org/officeDocument/2006/relationships/hyperlink" Target="https://www.youtube.com/watch?v=ILlI6f24AFE" TargetMode="External"/><Relationship Id="rId9" Type="http://schemas.openxmlformats.org/officeDocument/2006/relationships/hyperlink" Target="https://www.youtube.com/watch?v=OIGH1JGofhw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topLeftCell="A5" zoomScale="68" zoomScaleNormal="68" workbookViewId="0">
      <selection activeCell="A8" sqref="A8:I50"/>
    </sheetView>
  </sheetViews>
  <sheetFormatPr baseColWidth="10" defaultColWidth="10.5" defaultRowHeight="15.6" x14ac:dyDescent="0.3"/>
  <cols>
    <col min="1" max="1" width="30.3984375" customWidth="1"/>
    <col min="2" max="3" width="18" customWidth="1"/>
    <col min="4" max="4" width="21.8984375" customWidth="1"/>
    <col min="5" max="5" width="18.3984375" customWidth="1"/>
    <col min="6" max="6" width="23.59765625" customWidth="1"/>
    <col min="7" max="7" width="29.8984375" customWidth="1"/>
    <col min="8" max="8" width="28.3984375" customWidth="1"/>
    <col min="9" max="9" width="40.5" customWidth="1"/>
  </cols>
  <sheetData>
    <row r="1" spans="1:9" ht="49.8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23.1" customHeight="1" x14ac:dyDescent="0.3">
      <c r="A3" s="2" t="s">
        <v>1</v>
      </c>
      <c r="B3" s="14" t="s">
        <v>2</v>
      </c>
      <c r="C3" s="14"/>
      <c r="D3" s="14"/>
      <c r="E3" s="14"/>
      <c r="F3" s="14"/>
      <c r="G3" s="14"/>
      <c r="H3" s="14"/>
      <c r="I3" s="14"/>
    </row>
    <row r="4" spans="1:9" ht="30.9" customHeight="1" x14ac:dyDescent="0.3">
      <c r="A4" s="2" t="s">
        <v>3</v>
      </c>
      <c r="B4" s="14" t="s">
        <v>4</v>
      </c>
      <c r="C4" s="14"/>
      <c r="D4" s="14"/>
      <c r="E4" s="14"/>
      <c r="F4" s="14"/>
      <c r="G4" s="14"/>
      <c r="H4" s="14"/>
      <c r="I4" s="14"/>
    </row>
    <row r="5" spans="1:9" ht="81.900000000000006" customHeight="1" x14ac:dyDescent="0.3">
      <c r="A5" s="2" t="s">
        <v>5</v>
      </c>
      <c r="B5" s="15" t="s">
        <v>6</v>
      </c>
      <c r="C5" s="15"/>
      <c r="D5" s="15"/>
      <c r="E5" s="15"/>
      <c r="F5" s="15"/>
      <c r="G5" s="15"/>
      <c r="H5" s="15"/>
      <c r="I5" s="15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ht="24.9" customHeight="1" x14ac:dyDescent="0.3">
      <c r="A7" s="13" t="s">
        <v>7</v>
      </c>
      <c r="B7" s="13"/>
      <c r="C7" s="13"/>
      <c r="D7" s="13"/>
      <c r="E7" s="13"/>
      <c r="F7" s="13"/>
      <c r="G7" s="13"/>
      <c r="H7" s="13"/>
      <c r="I7" s="13"/>
    </row>
    <row r="8" spans="1:9" ht="46.8" x14ac:dyDescent="0.3">
      <c r="A8" s="4" t="s">
        <v>8</v>
      </c>
      <c r="B8" s="5" t="s">
        <v>9</v>
      </c>
      <c r="C8" s="4" t="s">
        <v>10</v>
      </c>
      <c r="D8" s="4" t="s">
        <v>11</v>
      </c>
      <c r="E8" s="5" t="s">
        <v>12</v>
      </c>
      <c r="F8" s="5" t="s">
        <v>13</v>
      </c>
      <c r="G8" s="4" t="s">
        <v>14</v>
      </c>
      <c r="H8" s="4" t="s">
        <v>15</v>
      </c>
      <c r="I8" s="5" t="s">
        <v>16</v>
      </c>
    </row>
    <row r="9" spans="1:9" ht="30" x14ac:dyDescent="0.3">
      <c r="A9" s="3">
        <v>1</v>
      </c>
      <c r="B9" s="9">
        <v>44847</v>
      </c>
      <c r="C9" s="3" t="s">
        <v>17</v>
      </c>
      <c r="D9" s="3" t="s">
        <v>18</v>
      </c>
      <c r="E9" s="3" t="s">
        <v>19</v>
      </c>
      <c r="F9" s="3" t="s">
        <v>20</v>
      </c>
      <c r="G9" s="3" t="s">
        <v>21</v>
      </c>
      <c r="H9" s="6" t="str">
        <f>HYPERLINK("https://uniandes-my.sharepoint.com/:v:/g/personal/c_barreiroh_uniandes_edu_co/Ec8IhUKeFMFBibHZ6puXsH0B2egalUl75uDCyf20JVsWKA?e=MHFfVR","Haga click aqui")</f>
        <v>Haga click aqui</v>
      </c>
      <c r="I9" s="3" t="s">
        <v>22</v>
      </c>
    </row>
    <row r="10" spans="1:9" ht="45" x14ac:dyDescent="0.3">
      <c r="A10" s="3">
        <v>2</v>
      </c>
      <c r="B10" s="9">
        <v>44847</v>
      </c>
      <c r="C10" s="3" t="s">
        <v>17</v>
      </c>
      <c r="D10" s="3" t="s">
        <v>18</v>
      </c>
      <c r="E10" s="3" t="s">
        <v>19</v>
      </c>
      <c r="F10" s="3" t="s">
        <v>23</v>
      </c>
      <c r="G10" s="3" t="s">
        <v>24</v>
      </c>
      <c r="H10" s="6" t="str">
        <f>HYPERLINK("https://uniandes-my.sharepoint.com/:v:/g/personal/c_barreiroh_uniandes_edu_co/EQr_5VLizjxEsDkyW1mXtkoBfuFJ9-GjznXodpyN2KhbfA?e=N9EA2N","Haga click aqui")</f>
        <v>Haga click aqui</v>
      </c>
      <c r="I10" s="3" t="s">
        <v>25</v>
      </c>
    </row>
    <row r="11" spans="1:9" ht="45" x14ac:dyDescent="0.3">
      <c r="A11" s="3">
        <v>3</v>
      </c>
      <c r="B11" s="9">
        <v>44849</v>
      </c>
      <c r="C11" s="3" t="s">
        <v>17</v>
      </c>
      <c r="D11" s="3" t="s">
        <v>26</v>
      </c>
      <c r="E11" s="3" t="s">
        <v>27</v>
      </c>
      <c r="F11" s="3" t="s">
        <v>20</v>
      </c>
      <c r="G11" s="3" t="s">
        <v>28</v>
      </c>
      <c r="H11" s="6" t="str">
        <f>HYPERLINK("https://uniandes-my.sharepoint.com/:v:/g/personal/c_barreiroh_uniandes_edu_co/EZhy9Q4nt7FAnBH9-5YCF7MBrQ3N3jMVYFKKyPYK2Ba80g?e=avU7OD","Haga clieck aqui")</f>
        <v>Haga clieck aqui</v>
      </c>
      <c r="I11" s="3" t="s">
        <v>29</v>
      </c>
    </row>
    <row r="12" spans="1:9" ht="45" x14ac:dyDescent="0.3">
      <c r="A12" s="3">
        <v>4</v>
      </c>
      <c r="B12" s="9">
        <v>44849</v>
      </c>
      <c r="C12" s="3" t="s">
        <v>30</v>
      </c>
      <c r="D12" s="3" t="s">
        <v>31</v>
      </c>
      <c r="E12" s="3" t="s">
        <v>19</v>
      </c>
      <c r="F12" s="3" t="s">
        <v>20</v>
      </c>
      <c r="G12" s="3" t="s">
        <v>31</v>
      </c>
      <c r="H12" s="6" t="str">
        <f>HYPERLINK("https://www.youtube.com/watch?v=EH6DSxtURb8","Haga click aqui")</f>
        <v>Haga click aqui</v>
      </c>
      <c r="I12" s="3" t="s">
        <v>125</v>
      </c>
    </row>
    <row r="13" spans="1:9" ht="45" x14ac:dyDescent="0.3">
      <c r="A13" s="3">
        <v>5</v>
      </c>
      <c r="B13" s="9">
        <v>44849</v>
      </c>
      <c r="C13" s="3" t="s">
        <v>30</v>
      </c>
      <c r="D13" s="3" t="s">
        <v>32</v>
      </c>
      <c r="E13" s="3" t="s">
        <v>19</v>
      </c>
      <c r="F13" s="3" t="s">
        <v>20</v>
      </c>
      <c r="G13" s="3" t="s">
        <v>32</v>
      </c>
      <c r="H13" s="6" t="str">
        <f>HYPERLINK("https://studio.youtube.com/video/sUKVo6e3Vxo/edit","Haga click aqui")</f>
        <v>Haga click aqui</v>
      </c>
      <c r="I13" s="3" t="s">
        <v>126</v>
      </c>
    </row>
    <row r="14" spans="1:9" ht="45" x14ac:dyDescent="0.3">
      <c r="A14" s="17">
        <v>6</v>
      </c>
      <c r="B14" s="18">
        <v>44847</v>
      </c>
      <c r="C14" s="17" t="s">
        <v>17</v>
      </c>
      <c r="D14" s="17" t="s">
        <v>33</v>
      </c>
      <c r="E14" s="17" t="s">
        <v>19</v>
      </c>
      <c r="F14" s="17" t="s">
        <v>20</v>
      </c>
      <c r="G14" s="17" t="s">
        <v>34</v>
      </c>
      <c r="H14" s="19" t="str">
        <f>HYPERLINK("https://uniandes-my.sharepoint.com/:i:/g/personal/c_barreiroh_uniandes_edu_co/EaSQWQLC7f9PlA9-mBKwJ20B0Rh0j_UUQ37PGwORXSffNA?e=LShhwP","Haga click aqui")</f>
        <v>Haga click aqui</v>
      </c>
      <c r="I14" s="3" t="s">
        <v>35</v>
      </c>
    </row>
    <row r="15" spans="1:9" ht="15.75" customHeight="1" x14ac:dyDescent="0.3">
      <c r="A15" s="17"/>
      <c r="B15" s="18"/>
      <c r="C15" s="17"/>
      <c r="D15" s="17"/>
      <c r="E15" s="17"/>
      <c r="F15" s="17"/>
      <c r="G15" s="17"/>
      <c r="H15" s="19"/>
      <c r="I15" s="6" t="str">
        <f>HYPERLINK("https://proyecto-andes22.atlassian.net/browse/ABC1234-4","Ver incidencia en Jira(ABC1234-4)")</f>
        <v>Ver incidencia en Jira(ABC1234-4)</v>
      </c>
    </row>
    <row r="16" spans="1:9" ht="45" x14ac:dyDescent="0.3">
      <c r="A16" s="3">
        <v>7</v>
      </c>
      <c r="B16" s="9">
        <v>44849</v>
      </c>
      <c r="C16" s="3" t="s">
        <v>17</v>
      </c>
      <c r="D16" s="3" t="s">
        <v>33</v>
      </c>
      <c r="E16" s="3" t="s">
        <v>19</v>
      </c>
      <c r="F16" s="3" t="s">
        <v>23</v>
      </c>
      <c r="G16" s="3" t="s">
        <v>36</v>
      </c>
      <c r="H16" s="6" t="str">
        <f>HYPERLINK("https://uniandes-my.sharepoint.com/:v:/g/personal/c_barreiroh_uniandes_edu_co/EU1EMoNvV2xOqIWnYh_mUhIBv5RF-juvKHwQdQm8M9Q5AA?e=WHtSFk","Haga click aqui")</f>
        <v>Haga click aqui</v>
      </c>
      <c r="I16" s="3" t="s">
        <v>37</v>
      </c>
    </row>
    <row r="17" spans="1:9" ht="30" x14ac:dyDescent="0.3">
      <c r="A17" s="3">
        <v>8</v>
      </c>
      <c r="B17" s="9">
        <v>44847</v>
      </c>
      <c r="C17" s="3" t="s">
        <v>17</v>
      </c>
      <c r="D17" s="3" t="s">
        <v>38</v>
      </c>
      <c r="E17" s="3" t="s">
        <v>19</v>
      </c>
      <c r="F17" s="3" t="s">
        <v>23</v>
      </c>
      <c r="G17" s="3" t="s">
        <v>39</v>
      </c>
      <c r="H17" s="6" t="str">
        <f>HYPERLINK("https://uniandes-my.sharepoint.com/:v:/g/personal/c_barreiroh_uniandes_edu_co/EfrvItScfX5FuJNSTDhxW24B6ncM3VCzmGL2YML0Xj6nGw?e=cE6eYK","Haga click aqui")</f>
        <v>Haga click aqui</v>
      </c>
      <c r="I17" s="3" t="s">
        <v>40</v>
      </c>
    </row>
    <row r="18" spans="1:9" ht="75" x14ac:dyDescent="0.3">
      <c r="A18" s="3">
        <v>9</v>
      </c>
      <c r="B18" s="9">
        <v>44848</v>
      </c>
      <c r="C18" s="3" t="s">
        <v>17</v>
      </c>
      <c r="D18" s="3" t="s">
        <v>38</v>
      </c>
      <c r="E18" s="3" t="s">
        <v>19</v>
      </c>
      <c r="F18" s="3" t="s">
        <v>23</v>
      </c>
      <c r="G18" s="3" t="s">
        <v>41</v>
      </c>
      <c r="H18" s="6" t="str">
        <f>HYPERLINK("https://uniandes-my.sharepoint.com/:v:/g/personal/c_barreiroh_uniandes_edu_co/EbyFoTW549dFmTkZSWDlZ4MBiomwP4S5QDx80ekdfKe13g?e=fgtHDv","Haga click aqui")</f>
        <v>Haga click aqui</v>
      </c>
      <c r="I18" s="3" t="s">
        <v>42</v>
      </c>
    </row>
    <row r="19" spans="1:9" ht="30" x14ac:dyDescent="0.3">
      <c r="A19" s="3">
        <v>10</v>
      </c>
      <c r="B19" s="9">
        <v>44849</v>
      </c>
      <c r="C19" s="3" t="s">
        <v>17</v>
      </c>
      <c r="D19" s="3" t="s">
        <v>38</v>
      </c>
      <c r="E19" s="3" t="s">
        <v>19</v>
      </c>
      <c r="F19" s="3" t="s">
        <v>20</v>
      </c>
      <c r="G19" s="3" t="s">
        <v>43</v>
      </c>
      <c r="H19" s="6" t="str">
        <f>HYPERLINK("https://uniandes-my.sharepoint.com/:v:/g/personal/c_barreiroh_uniandes_edu_co/EQnoqVBSJ5ZPqMKB8JWtAtoBOKd4cAXwhTm-b8iR7313Zw?e=DL0CaZ","Haga click aqui")</f>
        <v>Haga click aqui</v>
      </c>
      <c r="I19" s="3" t="s">
        <v>44</v>
      </c>
    </row>
    <row r="20" spans="1:9" ht="45.75" customHeight="1" x14ac:dyDescent="0.3">
      <c r="A20" s="17">
        <v>11</v>
      </c>
      <c r="B20" s="18">
        <v>44850</v>
      </c>
      <c r="C20" s="17" t="s">
        <v>17</v>
      </c>
      <c r="D20" s="17" t="s">
        <v>45</v>
      </c>
      <c r="E20" s="17" t="s">
        <v>19</v>
      </c>
      <c r="F20" s="17" t="s">
        <v>20</v>
      </c>
      <c r="G20" s="17" t="s">
        <v>46</v>
      </c>
      <c r="H20" s="19" t="str">
        <f>HYPERLINK("https://uniandes-my.sharepoint.com/:v:/g/personal/c_barreiroh_uniandes_edu_co/EcNQN7L3Go9Kux-ZgPIXbrMBVm6WyBe2QrTGwyDpPM46RA?e=TxCnh0","Haga click aqui")</f>
        <v>Haga click aqui</v>
      </c>
      <c r="I20" s="3" t="s">
        <v>47</v>
      </c>
    </row>
    <row r="21" spans="1:9" ht="15.75" customHeight="1" x14ac:dyDescent="0.3">
      <c r="A21" s="17"/>
      <c r="B21" s="18"/>
      <c r="C21" s="17"/>
      <c r="D21" s="17"/>
      <c r="E21" s="17"/>
      <c r="F21" s="17"/>
      <c r="G21" s="17"/>
      <c r="H21" s="19"/>
      <c r="I21" s="6" t="str">
        <f>HYPERLINK("https://proyecto-andes22.atlassian.net/browse/ABC1234-5","Ver incidencia de jira (ABC1234-5)")</f>
        <v>Ver incidencia de jira (ABC1234-5)</v>
      </c>
    </row>
    <row r="22" spans="1:9" ht="45" x14ac:dyDescent="0.3">
      <c r="A22" s="3">
        <v>12</v>
      </c>
      <c r="B22" s="9">
        <v>44850</v>
      </c>
      <c r="C22" s="3" t="s">
        <v>17</v>
      </c>
      <c r="D22" s="3" t="s">
        <v>45</v>
      </c>
      <c r="E22" s="3" t="s">
        <v>19</v>
      </c>
      <c r="F22" s="3" t="s">
        <v>23</v>
      </c>
      <c r="G22" s="3" t="s">
        <v>48</v>
      </c>
      <c r="H22" s="6" t="str">
        <f>HYPERLINK("https://uniandes-my.sharepoint.com/:v:/g/personal/c_barreiroh_uniandes_edu_co/EfFGV3lGfAhDgZMR0PTO-bEB4Xb2c-Vv3-y0v63XBUXVuA?e=EaoHrU","Haga click aqui")</f>
        <v>Haga click aqui</v>
      </c>
      <c r="I22" s="3" t="s">
        <v>49</v>
      </c>
    </row>
    <row r="23" spans="1:9" ht="30.75" customHeight="1" x14ac:dyDescent="0.3">
      <c r="A23" s="17">
        <v>13</v>
      </c>
      <c r="B23" s="18">
        <v>44850</v>
      </c>
      <c r="C23" s="17" t="s">
        <v>17</v>
      </c>
      <c r="D23" s="17" t="s">
        <v>50</v>
      </c>
      <c r="E23" s="17" t="s">
        <v>19</v>
      </c>
      <c r="F23" s="17" t="s">
        <v>20</v>
      </c>
      <c r="G23" s="17" t="s">
        <v>51</v>
      </c>
      <c r="H23" s="19" t="str">
        <f>HYPERLINK("https://uniandes-my.sharepoint.com/:v:/g/personal/c_barreiroh_uniandes_edu_co/EZCmQFx5rO9GrhelcN8-e5wBZDZQtIt6Q8ObLqoiQICxpA?e=3Eh7rp","Haga click aqui")</f>
        <v>Haga click aqui</v>
      </c>
      <c r="I23" s="3" t="s">
        <v>52</v>
      </c>
    </row>
    <row r="24" spans="1:9" ht="15.75" customHeight="1" x14ac:dyDescent="0.3">
      <c r="A24" s="17"/>
      <c r="B24" s="18"/>
      <c r="C24" s="17"/>
      <c r="D24" s="17"/>
      <c r="E24" s="17"/>
      <c r="F24" s="17"/>
      <c r="G24" s="17"/>
      <c r="H24" s="19"/>
      <c r="I24" s="6" t="str">
        <f>HYPERLINK("https://proyecto-andes22.atlassian.net/browse/ABC1234-3","Ver incidencia en jira (ABC1234-3)")</f>
        <v>Ver incidencia en jira (ABC1234-3)</v>
      </c>
    </row>
    <row r="25" spans="1:9" ht="60" x14ac:dyDescent="0.3">
      <c r="A25" s="3">
        <v>14</v>
      </c>
      <c r="B25" s="9">
        <v>44850</v>
      </c>
      <c r="C25" s="3" t="s">
        <v>17</v>
      </c>
      <c r="D25" s="3" t="s">
        <v>50</v>
      </c>
      <c r="E25" s="3" t="s">
        <v>19</v>
      </c>
      <c r="F25" s="3" t="s">
        <v>23</v>
      </c>
      <c r="G25" s="3" t="s">
        <v>53</v>
      </c>
      <c r="H25" s="6" t="str">
        <f>HYPERLINK("https://uniandes-my.sharepoint.com/:v:/g/personal/c_barreiroh_uniandes_edu_co/EYp7DFTRIoJOi-4fiyngXXEBlS6qBUXKqVGAdYn3pEcE5w?e=kwVO9Y","Haga click aqui")</f>
        <v>Haga click aqui</v>
      </c>
      <c r="I25" s="3" t="s">
        <v>54</v>
      </c>
    </row>
    <row r="26" spans="1:9" ht="45" x14ac:dyDescent="0.3">
      <c r="A26" s="3">
        <v>15</v>
      </c>
      <c r="B26" s="9">
        <v>44849</v>
      </c>
      <c r="C26" s="3" t="s">
        <v>17</v>
      </c>
      <c r="D26" s="3" t="s">
        <v>55</v>
      </c>
      <c r="E26" s="3" t="s">
        <v>19</v>
      </c>
      <c r="F26" s="3" t="s">
        <v>23</v>
      </c>
      <c r="G26" s="3" t="s">
        <v>56</v>
      </c>
      <c r="H26" s="6" t="str">
        <f>HYPERLINK("https://uniandes-my.sharepoint.com/:v:/g/personal/c_barreiroh_uniandes_edu_co/ETWkpDexHMpMs-2KOO_X5VsBftwgugIT7fkeeQMVYOPJdQ?e=W2bizU","Haga click aqui")</f>
        <v>Haga click aqui</v>
      </c>
      <c r="I26" s="3" t="s">
        <v>57</v>
      </c>
    </row>
    <row r="27" spans="1:9" ht="30" x14ac:dyDescent="0.3">
      <c r="A27" s="3">
        <v>16</v>
      </c>
      <c r="B27" s="9">
        <v>44849</v>
      </c>
      <c r="C27" s="3" t="s">
        <v>17</v>
      </c>
      <c r="D27" s="3" t="s">
        <v>55</v>
      </c>
      <c r="E27" s="3" t="s">
        <v>19</v>
      </c>
      <c r="F27" s="3" t="s">
        <v>20</v>
      </c>
      <c r="G27" s="3" t="s">
        <v>58</v>
      </c>
      <c r="H27" s="6" t="str">
        <f>HYPERLINK("https://uniandes-my.sharepoint.com/:v:/g/personal/c_barreiroh_uniandes_edu_co/EWdWIYDDdQ5CigPKEOEH6goBvKc0M5iJYK10VGwqMdvlpA?e=rUp4yW","Haga click aqui")</f>
        <v>Haga click aqui</v>
      </c>
      <c r="I27" s="3" t="s">
        <v>59</v>
      </c>
    </row>
    <row r="28" spans="1:9" ht="45" x14ac:dyDescent="0.3">
      <c r="A28" s="3">
        <v>17</v>
      </c>
      <c r="B28" s="9">
        <v>44849</v>
      </c>
      <c r="C28" s="3" t="s">
        <v>17</v>
      </c>
      <c r="D28" s="3" t="s">
        <v>60</v>
      </c>
      <c r="E28" s="3" t="s">
        <v>19</v>
      </c>
      <c r="F28" s="3" t="s">
        <v>20</v>
      </c>
      <c r="G28" s="3" t="s">
        <v>61</v>
      </c>
      <c r="H28" s="6" t="str">
        <f>HYPERLINK("https://uniandes-my.sharepoint.com/:v:/g/personal/c_barreiroh_uniandes_edu_co/EZjMAau7XLJMjYAaGHrFx5QBVIzwSK_LhQshetkUHwdweQ?e=EPUQ5Z","Haga click aqui")</f>
        <v>Haga click aqui</v>
      </c>
      <c r="I28" s="3" t="s">
        <v>62</v>
      </c>
    </row>
    <row r="29" spans="1:9" ht="30" x14ac:dyDescent="0.3">
      <c r="A29" s="3">
        <v>18</v>
      </c>
      <c r="B29" s="9">
        <v>44849</v>
      </c>
      <c r="C29" s="3" t="s">
        <v>17</v>
      </c>
      <c r="D29" s="3" t="s">
        <v>60</v>
      </c>
      <c r="E29" s="3" t="s">
        <v>19</v>
      </c>
      <c r="F29" s="3" t="s">
        <v>23</v>
      </c>
      <c r="G29" s="3" t="s">
        <v>63</v>
      </c>
      <c r="H29" s="6" t="str">
        <f>HYPERLINK("https://uniandes-my.sharepoint.com/:v:/g/personal/c_barreiroh_uniandes_edu_co/Ec1tAjjZLqhDtFuGakxNFrEBhEAaNrVaFR640k7vGGtfmQ?e=JLABqb","Haga click aqui")</f>
        <v>Haga click aqui</v>
      </c>
      <c r="I29" s="3" t="s">
        <v>64</v>
      </c>
    </row>
    <row r="30" spans="1:9" ht="30" x14ac:dyDescent="0.3">
      <c r="A30" s="3">
        <v>19</v>
      </c>
      <c r="B30" s="9">
        <v>44850</v>
      </c>
      <c r="C30" s="3" t="s">
        <v>17</v>
      </c>
      <c r="D30" s="3" t="s">
        <v>65</v>
      </c>
      <c r="E30" s="3" t="s">
        <v>19</v>
      </c>
      <c r="F30" s="3" t="s">
        <v>20</v>
      </c>
      <c r="G30" s="3" t="s">
        <v>66</v>
      </c>
      <c r="H30" s="6" t="str">
        <f>HYPERLINK("https://uniandes-my.sharepoint.com/:v:/g/personal/c_barreiroh_uniandes_edu_co/EbA5kpwzc8xNlEaXR0zrp4MBHuu7NClm28KPVeQjH5XSCA?e=kgcgHI","Haga click aqui")</f>
        <v>Haga click aqui</v>
      </c>
      <c r="I30" s="3" t="s">
        <v>67</v>
      </c>
    </row>
    <row r="31" spans="1:9" ht="30" x14ac:dyDescent="0.3">
      <c r="A31" s="3">
        <v>20</v>
      </c>
      <c r="B31" s="9">
        <v>44850</v>
      </c>
      <c r="C31" s="3" t="s">
        <v>17</v>
      </c>
      <c r="D31" s="3" t="s">
        <v>68</v>
      </c>
      <c r="E31" s="3" t="s">
        <v>19</v>
      </c>
      <c r="F31" s="3" t="s">
        <v>20</v>
      </c>
      <c r="G31" s="3" t="s">
        <v>69</v>
      </c>
      <c r="H31" s="6" t="str">
        <f>HYPERLINK("https://uniandes-my.sharepoint.com/:v:/g/personal/c_barreiroh_uniandes_edu_co/EYOPgx-K-g1NoQjvkHq003sBsOlrgLLDiUTnbjrOJDLA0w?e=0ZbL56","Haga click aqui")</f>
        <v>Haga click aqui</v>
      </c>
      <c r="I31" s="3" t="s">
        <v>70</v>
      </c>
    </row>
    <row r="32" spans="1:9" ht="45" x14ac:dyDescent="0.3">
      <c r="A32" s="3">
        <v>21</v>
      </c>
      <c r="B32" s="9">
        <v>44849</v>
      </c>
      <c r="C32" s="3" t="s">
        <v>30</v>
      </c>
      <c r="D32" s="3" t="s">
        <v>71</v>
      </c>
      <c r="E32" s="3" t="s">
        <v>19</v>
      </c>
      <c r="F32" s="3" t="s">
        <v>20</v>
      </c>
      <c r="G32" s="3" t="s">
        <v>72</v>
      </c>
      <c r="H32" s="6" t="str">
        <f>HYPERLINK("https://www.youtube.com/watch?v=J1zTLRht8FY","Haga click aqui")</f>
        <v>Haga click aqui</v>
      </c>
      <c r="I32" s="3" t="s">
        <v>73</v>
      </c>
    </row>
    <row r="33" spans="1:13" ht="105" x14ac:dyDescent="0.3">
      <c r="A33" s="17">
        <v>22</v>
      </c>
      <c r="B33" s="18">
        <v>44849</v>
      </c>
      <c r="C33" s="17" t="s">
        <v>30</v>
      </c>
      <c r="D33" s="17" t="s">
        <v>71</v>
      </c>
      <c r="E33" s="17" t="s">
        <v>19</v>
      </c>
      <c r="F33" s="17" t="s">
        <v>23</v>
      </c>
      <c r="G33" s="17" t="s">
        <v>74</v>
      </c>
      <c r="H33" s="19" t="str">
        <f>HYPERLINK("https://www.youtube.com/watch?v=P3j26Brxmnw","Haga click aqui")</f>
        <v>Haga click aqui</v>
      </c>
      <c r="I33" s="3" t="s">
        <v>75</v>
      </c>
    </row>
    <row r="34" spans="1:13" x14ac:dyDescent="0.3">
      <c r="A34" s="17"/>
      <c r="B34" s="18"/>
      <c r="C34" s="17"/>
      <c r="D34" s="17"/>
      <c r="E34" s="17"/>
      <c r="F34" s="17"/>
      <c r="G34" s="17"/>
      <c r="H34" s="19"/>
      <c r="I34" s="6" t="str">
        <f>HYPERLINK("https://proyecto-andes22.atlassian.net/browse/ABC1234-1","Ver incidencia de jira (ABC1234-1)")</f>
        <v>Ver incidencia de jira (ABC1234-1)</v>
      </c>
    </row>
    <row r="35" spans="1:13" ht="75" x14ac:dyDescent="0.3">
      <c r="A35" s="3">
        <v>23</v>
      </c>
      <c r="B35" s="9">
        <v>44849</v>
      </c>
      <c r="C35" s="3" t="s">
        <v>30</v>
      </c>
      <c r="D35" s="3" t="s">
        <v>71</v>
      </c>
      <c r="E35" s="3" t="s">
        <v>19</v>
      </c>
      <c r="F35" s="3" t="s">
        <v>23</v>
      </c>
      <c r="G35" s="3" t="s">
        <v>76</v>
      </c>
      <c r="H35" s="6" t="str">
        <f>HYPERLINK("https://www.youtube.com/watch?v=P3j26Brxmnw","Haga click aqui")</f>
        <v>Haga click aqui</v>
      </c>
      <c r="I35" s="3" t="s">
        <v>77</v>
      </c>
    </row>
    <row r="36" spans="1:13" ht="75" x14ac:dyDescent="0.3">
      <c r="A36" s="3">
        <v>24</v>
      </c>
      <c r="B36" s="9">
        <v>44849</v>
      </c>
      <c r="C36" s="3" t="s">
        <v>30</v>
      </c>
      <c r="D36" s="3" t="s">
        <v>78</v>
      </c>
      <c r="E36" s="3" t="s">
        <v>19</v>
      </c>
      <c r="F36" s="3" t="s">
        <v>20</v>
      </c>
      <c r="G36" s="3" t="s">
        <v>79</v>
      </c>
      <c r="H36" s="6" t="str">
        <f>HYPERLINK("https://www.youtube.com/watch?v=HCWsB--p5lA","Haga click aqui")</f>
        <v>Haga click aqui</v>
      </c>
      <c r="I36" s="3" t="s">
        <v>80</v>
      </c>
    </row>
    <row r="37" spans="1:13" ht="90" x14ac:dyDescent="0.3">
      <c r="A37" s="20"/>
      <c r="B37" s="21">
        <v>44850</v>
      </c>
      <c r="C37" s="20" t="s">
        <v>30</v>
      </c>
      <c r="D37" s="20" t="s">
        <v>78</v>
      </c>
      <c r="E37" s="20" t="s">
        <v>19</v>
      </c>
      <c r="F37" s="20" t="s">
        <v>23</v>
      </c>
      <c r="G37" s="20" t="s">
        <v>127</v>
      </c>
      <c r="H37" s="24" t="str">
        <f>HYPERLINK("https://uniandes-my.sharepoint.com/:v:/g/personal/e_angulov_uniandes_edu_co/ERDlXmtwZ-xCo4p8h6YpD_AB5oBv9aEyBChwOlc2zwkhtw?e=XzXSgh","Haga click aqui")</f>
        <v>Haga click aqui</v>
      </c>
      <c r="I37" s="3" t="s">
        <v>128</v>
      </c>
      <c r="M37" s="23"/>
    </row>
    <row r="38" spans="1:13" x14ac:dyDescent="0.3">
      <c r="A38" s="20"/>
      <c r="B38" s="21"/>
      <c r="C38" s="20"/>
      <c r="D38" s="20"/>
      <c r="E38" s="20"/>
      <c r="F38" s="20"/>
      <c r="G38" s="20"/>
      <c r="H38" s="19"/>
      <c r="I38" s="25" t="str">
        <f>HYPERLINK("https://proyecto-andes22.atlassian.net/browse/ABC1234-13","Ver incidencia de jira (ABC1234-13)")</f>
        <v>Ver incidencia de jira (ABC1234-13)</v>
      </c>
    </row>
    <row r="39" spans="1:13" ht="30" x14ac:dyDescent="0.3">
      <c r="A39" s="3">
        <v>25</v>
      </c>
      <c r="B39" s="9">
        <v>44849</v>
      </c>
      <c r="C39" s="3" t="s">
        <v>30</v>
      </c>
      <c r="D39" s="3" t="s">
        <v>81</v>
      </c>
      <c r="E39" s="3" t="s">
        <v>19</v>
      </c>
      <c r="F39" s="3" t="s">
        <v>20</v>
      </c>
      <c r="G39" s="3" t="s">
        <v>82</v>
      </c>
      <c r="H39" s="6" t="str">
        <f>HYPERLINK("https://www.youtube.com/watch?v=hY9AFnPh4mU","Haga click aqui")</f>
        <v>Haga click aqui</v>
      </c>
      <c r="I39" s="3" t="s">
        <v>83</v>
      </c>
    </row>
    <row r="40" spans="1:13" ht="30" x14ac:dyDescent="0.3">
      <c r="A40" s="3">
        <v>26</v>
      </c>
      <c r="B40" s="9">
        <v>44849</v>
      </c>
      <c r="C40" s="3" t="s">
        <v>30</v>
      </c>
      <c r="D40" s="3" t="s">
        <v>84</v>
      </c>
      <c r="E40" s="3" t="s">
        <v>19</v>
      </c>
      <c r="F40" s="3" t="s">
        <v>20</v>
      </c>
      <c r="G40" s="3" t="s">
        <v>85</v>
      </c>
      <c r="H40" s="6" t="str">
        <f>HYPERLINK("https://www.youtube.com/watch?v=ILlI6f24AFE","Haga click aqui")</f>
        <v>Haga click aqui</v>
      </c>
      <c r="I40" s="3" t="s">
        <v>83</v>
      </c>
    </row>
    <row r="41" spans="1:13" ht="45" x14ac:dyDescent="0.3">
      <c r="A41" s="3">
        <v>27</v>
      </c>
      <c r="B41" s="9">
        <v>44849</v>
      </c>
      <c r="C41" s="3" t="s">
        <v>30</v>
      </c>
      <c r="D41" s="3" t="s">
        <v>86</v>
      </c>
      <c r="E41" s="3" t="s">
        <v>19</v>
      </c>
      <c r="F41" s="3" t="s">
        <v>20</v>
      </c>
      <c r="G41" s="3" t="s">
        <v>87</v>
      </c>
      <c r="H41" s="6" t="str">
        <f>HYPERLINK("https://www.youtube.com/watch?v=OIGH1JGofhw","Haga click aqui")</f>
        <v>Haga click aqui</v>
      </c>
      <c r="I41" s="3" t="s">
        <v>88</v>
      </c>
    </row>
    <row r="42" spans="1:13" ht="45" x14ac:dyDescent="0.3">
      <c r="A42" s="3">
        <v>28</v>
      </c>
      <c r="B42" s="9">
        <v>44849</v>
      </c>
      <c r="C42" s="3" t="s">
        <v>30</v>
      </c>
      <c r="D42" s="3" t="s">
        <v>89</v>
      </c>
      <c r="E42" s="3" t="s">
        <v>19</v>
      </c>
      <c r="F42" s="3" t="s">
        <v>20</v>
      </c>
      <c r="G42" s="3" t="s">
        <v>90</v>
      </c>
      <c r="H42" s="6" t="str">
        <f>HYPERLINK("https://www.youtube.com/watch?v=sWu05I6eoCo","Haga click aqui")</f>
        <v>Haga click aqui</v>
      </c>
      <c r="I42" s="3" t="s">
        <v>91</v>
      </c>
    </row>
    <row r="43" spans="1:13" ht="45" x14ac:dyDescent="0.3">
      <c r="A43" s="3">
        <v>29</v>
      </c>
      <c r="B43" s="9">
        <v>44850</v>
      </c>
      <c r="C43" s="3" t="s">
        <v>17</v>
      </c>
      <c r="D43" s="3" t="s">
        <v>89</v>
      </c>
      <c r="E43" s="3" t="s">
        <v>19</v>
      </c>
      <c r="F43" s="3" t="s">
        <v>23</v>
      </c>
      <c r="G43" s="3" t="s">
        <v>92</v>
      </c>
      <c r="H43" s="6" t="str">
        <f>HYPERLINK("https://uniandes-my.sharepoint.com/:v:/g/personal/c_barreiroh_uniandes_edu_co/ERfMKmjte5VOpZBTJCy65d8B5Vycpyrg0HKLB6oBSjwuXQ?e=etTo3s","Haga click aqui")</f>
        <v>Haga click aqui</v>
      </c>
      <c r="I43" s="3" t="s">
        <v>93</v>
      </c>
    </row>
    <row r="44" spans="1:13" ht="75" x14ac:dyDescent="0.3">
      <c r="A44" s="3">
        <v>30</v>
      </c>
      <c r="B44" s="9">
        <v>44849</v>
      </c>
      <c r="C44" s="3" t="s">
        <v>30</v>
      </c>
      <c r="D44" s="3" t="s">
        <v>94</v>
      </c>
      <c r="E44" s="3" t="s">
        <v>19</v>
      </c>
      <c r="F44" s="3" t="s">
        <v>20</v>
      </c>
      <c r="G44" s="3" t="s">
        <v>95</v>
      </c>
      <c r="H44" s="6" t="str">
        <f>HYPERLINK("https://www.youtube.com/watch?v=z9QHIN3OPNY","Haga click aqui")</f>
        <v>Haga click aqui</v>
      </c>
      <c r="I44" s="3" t="s">
        <v>96</v>
      </c>
      <c r="K44" s="10"/>
    </row>
    <row r="45" spans="1:13" ht="75" x14ac:dyDescent="0.3">
      <c r="A45" s="20">
        <v>31</v>
      </c>
      <c r="B45" s="21">
        <v>44849</v>
      </c>
      <c r="C45" s="20" t="s">
        <v>30</v>
      </c>
      <c r="D45" s="20" t="s">
        <v>97</v>
      </c>
      <c r="E45" s="20" t="s">
        <v>27</v>
      </c>
      <c r="F45" s="20" t="s">
        <v>23</v>
      </c>
      <c r="G45" s="20" t="s">
        <v>98</v>
      </c>
      <c r="H45" s="19" t="str">
        <f>HYPERLINK("https://uniandes-my.sharepoint.com/:v:/g/personal/e_angulov_uniandes_edu_co/Eej88D0R0JZDj8SA8D-cTcoBmElremvkP_bdZ9XMApNxaA?e=4IqDK0","Haga click aqui")</f>
        <v>Haga click aqui</v>
      </c>
      <c r="I45" s="3" t="s">
        <v>99</v>
      </c>
      <c r="L45" s="10"/>
    </row>
    <row r="46" spans="1:13" x14ac:dyDescent="0.3">
      <c r="A46" s="20"/>
      <c r="B46" s="21"/>
      <c r="C46" s="20"/>
      <c r="D46" s="20"/>
      <c r="E46" s="20"/>
      <c r="F46" s="20"/>
      <c r="G46" s="20"/>
      <c r="H46" s="19"/>
      <c r="I46" s="22" t="str">
        <f>HYPERLINK("https://proyecto-andes22.atlassian.net/browse/ABC1234-12","Ver incidencia en jira (ABC1234-12)")</f>
        <v>Ver incidencia en jira (ABC1234-12)</v>
      </c>
      <c r="L46" s="10"/>
    </row>
    <row r="47" spans="1:13" ht="60" x14ac:dyDescent="0.3">
      <c r="A47" s="3">
        <v>32</v>
      </c>
      <c r="B47" s="9">
        <v>44849</v>
      </c>
      <c r="C47" s="3" t="s">
        <v>30</v>
      </c>
      <c r="D47" s="3" t="s">
        <v>100</v>
      </c>
      <c r="E47" s="3" t="s">
        <v>19</v>
      </c>
      <c r="F47" s="3" t="s">
        <v>20</v>
      </c>
      <c r="G47" s="3" t="s">
        <v>101</v>
      </c>
      <c r="H47" s="6" t="str">
        <f>HYPERLINK("https://uniandes-my.sharepoint.com/:v:/g/personal/e_angulov_uniandes_edu_co/EY2XBh5QI1NJrzHU4RXMpB0BMGA5kghOhuAm_ReWbtnlgQ?e=hamXy2","Haga click aqui")</f>
        <v>Haga click aqui</v>
      </c>
      <c r="I47" s="3" t="s">
        <v>102</v>
      </c>
      <c r="L47" s="11"/>
    </row>
    <row r="48" spans="1:13" ht="30" x14ac:dyDescent="0.3">
      <c r="A48" s="3">
        <v>33</v>
      </c>
      <c r="B48" s="9">
        <v>44850</v>
      </c>
      <c r="C48" s="3" t="s">
        <v>17</v>
      </c>
      <c r="D48" s="3" t="s">
        <v>103</v>
      </c>
      <c r="E48" s="3" t="s">
        <v>19</v>
      </c>
      <c r="F48" s="3" t="s">
        <v>20</v>
      </c>
      <c r="G48" s="3" t="s">
        <v>104</v>
      </c>
      <c r="H48" s="6" t="str">
        <f>HYPERLINK("https://uniandes-my.sharepoint.com/:v:/g/personal/c_barreiroh_uniandes_edu_co/EY0B8pUEIZxPh26iiPyPuaEBKfR2unj5Eqv4RfI4pLDloQ?e=qWXTHU","Haga click aqui")</f>
        <v>Haga click aqui</v>
      </c>
      <c r="I48" s="3" t="s">
        <v>105</v>
      </c>
    </row>
    <row r="49" spans="1:9" ht="50.4" customHeight="1" x14ac:dyDescent="0.3">
      <c r="A49" s="20">
        <v>34</v>
      </c>
      <c r="B49" s="21">
        <v>44850</v>
      </c>
      <c r="C49" s="20" t="s">
        <v>17</v>
      </c>
      <c r="D49" s="20" t="s">
        <v>103</v>
      </c>
      <c r="E49" s="20" t="s">
        <v>19</v>
      </c>
      <c r="F49" s="20" t="s">
        <v>23</v>
      </c>
      <c r="G49" s="20" t="s">
        <v>106</v>
      </c>
      <c r="H49" s="19" t="str">
        <f>HYPERLINK("https://uniandes-my.sharepoint.com/:v:/g/personal/c_barreiroh_uniandes_edu_co/ESQ3SjVVFsZGmgS_XadcGjsBlnNPMsQQjgvb9xYy937pVQ?e=FbXLxu","Haga click aqui")</f>
        <v>Haga click aqui</v>
      </c>
      <c r="I49" s="3" t="s">
        <v>107</v>
      </c>
    </row>
    <row r="50" spans="1:9" x14ac:dyDescent="0.3">
      <c r="A50" s="20"/>
      <c r="B50" s="21"/>
      <c r="C50" s="20"/>
      <c r="D50" s="20"/>
      <c r="E50" s="20"/>
      <c r="F50" s="20"/>
      <c r="G50" s="20"/>
      <c r="H50" s="20"/>
      <c r="I50" s="6" t="str">
        <f>HYPERLINK("https://proyecto-andes22.atlassian.net/browse/ABC1234-9","Ver incidencia en jira (ABC1234-9)")</f>
        <v>Ver incidencia en jira (ABC1234-9)</v>
      </c>
    </row>
    <row r="51" spans="1:9" ht="60" customHeight="1" x14ac:dyDescent="0.3">
      <c r="A51" s="20">
        <v>35</v>
      </c>
      <c r="B51" s="21">
        <v>44850</v>
      </c>
      <c r="C51" s="20" t="s">
        <v>17</v>
      </c>
      <c r="D51" s="20" t="s">
        <v>108</v>
      </c>
      <c r="E51" s="20" t="s">
        <v>19</v>
      </c>
      <c r="F51" s="20" t="s">
        <v>20</v>
      </c>
      <c r="G51" s="20" t="s">
        <v>109</v>
      </c>
      <c r="H51" s="19" t="str">
        <f>HYPERLINK("https://uniandes-my.sharepoint.com/:v:/g/personal/c_barreiroh_uniandes_edu_co/Ee31FyvQdjpBgSULcgj5nq8BkuE60zwFfegDQ989xL-Vig?e=DK9wzD","Haga click aqui")</f>
        <v>Haga click aqui</v>
      </c>
      <c r="I51" s="3" t="s">
        <v>110</v>
      </c>
    </row>
    <row r="52" spans="1:9" x14ac:dyDescent="0.3">
      <c r="A52" s="20"/>
      <c r="B52" s="21"/>
      <c r="C52" s="20"/>
      <c r="D52" s="20"/>
      <c r="E52" s="20"/>
      <c r="F52" s="20"/>
      <c r="G52" s="20"/>
      <c r="H52" s="19"/>
      <c r="I52" s="6" t="str">
        <f>HYPERLINK("https://proyecto-andes22.atlassian.net/browse/ABC1234-7","Ver incidencia jira (ABC1234-7)")</f>
        <v>Ver incidencia jira (ABC1234-7)</v>
      </c>
    </row>
    <row r="53" spans="1:9" ht="44.25" customHeight="1" x14ac:dyDescent="0.3">
      <c r="A53" s="20">
        <v>36</v>
      </c>
      <c r="B53" s="21">
        <v>44850</v>
      </c>
      <c r="C53" s="20" t="s">
        <v>17</v>
      </c>
      <c r="D53" s="20" t="s">
        <v>111</v>
      </c>
      <c r="E53" s="20" t="s">
        <v>19</v>
      </c>
      <c r="F53" s="20" t="s">
        <v>20</v>
      </c>
      <c r="G53" s="20" t="s">
        <v>112</v>
      </c>
      <c r="H53" s="19" t="str">
        <f>HYPERLINK("https://uniandes-my.sharepoint.com/:v:/g/personal/c_barreiroh_uniandes_edu_co/EQclufu-Ig5GopWYTVQTSI0BaW-_vyMrEi2k8fZvZufQfA?e=e1Usad","Haga click aqui")</f>
        <v>Haga click aqui</v>
      </c>
      <c r="I53" s="3" t="s">
        <v>113</v>
      </c>
    </row>
    <row r="54" spans="1:9" ht="14.25" customHeight="1" x14ac:dyDescent="0.3">
      <c r="A54" s="20"/>
      <c r="B54" s="21"/>
      <c r="C54" s="20"/>
      <c r="D54" s="20"/>
      <c r="E54" s="20"/>
      <c r="F54" s="20"/>
      <c r="G54" s="20"/>
      <c r="H54" s="19"/>
      <c r="I54" s="6" t="str">
        <f>HYPERLINK("https://proyecto-andes22.atlassian.net/browse/ABC1234-10","Ver incidencia en jira (ABC1234-10)")</f>
        <v>Ver incidencia en jira (ABC1234-10)</v>
      </c>
    </row>
    <row r="55" spans="1:9" ht="45" x14ac:dyDescent="0.3">
      <c r="A55" s="3">
        <v>37</v>
      </c>
      <c r="B55" s="9">
        <v>44850</v>
      </c>
      <c r="C55" s="3" t="s">
        <v>17</v>
      </c>
      <c r="D55" s="3" t="s">
        <v>111</v>
      </c>
      <c r="E55" s="3" t="s">
        <v>19</v>
      </c>
      <c r="F55" s="3" t="s">
        <v>20</v>
      </c>
      <c r="G55" s="3" t="s">
        <v>114</v>
      </c>
      <c r="H55" s="6" t="str">
        <f>HYPERLINK("https://uniandes-my.sharepoint.com/:v:/g/personal/c_barreiroh_uniandes_edu_co/EQfyFfy89dxNhziP_scDxE0B13MjJQnuAZp6-tEiVGni7g?e=d8bLzK","Haga click aqui")</f>
        <v>Haga click aqui</v>
      </c>
      <c r="I55" s="3" t="s">
        <v>115</v>
      </c>
    </row>
    <row r="56" spans="1:9" ht="45" x14ac:dyDescent="0.3">
      <c r="A56" s="3">
        <v>38</v>
      </c>
      <c r="B56" s="3">
        <v>38</v>
      </c>
      <c r="C56" s="3" t="s">
        <v>17</v>
      </c>
      <c r="D56" s="3" t="s">
        <v>116</v>
      </c>
      <c r="E56" s="3" t="s">
        <v>19</v>
      </c>
      <c r="F56" s="3" t="s">
        <v>20</v>
      </c>
      <c r="G56" s="3" t="s">
        <v>117</v>
      </c>
      <c r="H56" s="6" t="str">
        <f>HYPERLINK("https://uniandes-my.sharepoint.com/:v:/g/personal/c_barreiroh_uniandes_edu_co/EQcQFKCksmFAssdBN4oe95YBiOk_PJ2RRE6_De-fON6A2A?e=Um4OUZ","Haga click aqui")</f>
        <v>Haga click aqui</v>
      </c>
      <c r="I56" s="3" t="s">
        <v>118</v>
      </c>
    </row>
    <row r="57" spans="1:9" ht="70.5" customHeight="1" x14ac:dyDescent="0.3">
      <c r="A57" s="20">
        <v>39</v>
      </c>
      <c r="B57" s="21">
        <v>44850</v>
      </c>
      <c r="C57" s="20" t="s">
        <v>17</v>
      </c>
      <c r="D57" s="20" t="s">
        <v>116</v>
      </c>
      <c r="E57" s="20" t="s">
        <v>19</v>
      </c>
      <c r="F57" s="20" t="s">
        <v>20</v>
      </c>
      <c r="G57" s="20" t="s">
        <v>119</v>
      </c>
      <c r="H57" s="19" t="str">
        <f>HYPERLINK("https://uniandes-my.sharepoint.com/:v:/g/personal/c_barreiroh_uniandes_edu_co/EQIZlRt-H7tHipvPNNcNQnAB826UswOzwk1VEUx3EvxCfw?e=EB35tZ","Haga click aqui")</f>
        <v>Haga click aqui</v>
      </c>
      <c r="I57" s="3" t="s">
        <v>120</v>
      </c>
    </row>
    <row r="58" spans="1:9" ht="19.8" customHeight="1" x14ac:dyDescent="0.3">
      <c r="A58" s="20"/>
      <c r="B58" s="21"/>
      <c r="C58" s="20"/>
      <c r="D58" s="20"/>
      <c r="E58" s="20"/>
      <c r="F58" s="20"/>
      <c r="G58" s="20"/>
      <c r="H58" s="19"/>
      <c r="I58" s="6" t="str">
        <f>HYPERLINK("https://proyecto-andes22.atlassian.net/browse/ABC1234-6","Visualizar incidencia en jira (ABC1234-6)")</f>
        <v>Visualizar incidencia en jira (ABC1234-6)</v>
      </c>
    </row>
    <row r="59" spans="1:9" ht="70.2" customHeight="1" x14ac:dyDescent="0.3">
      <c r="A59" s="20">
        <v>40</v>
      </c>
      <c r="B59" s="21">
        <v>44850</v>
      </c>
      <c r="C59" s="20" t="s">
        <v>17</v>
      </c>
      <c r="D59" s="20" t="s">
        <v>116</v>
      </c>
      <c r="E59" s="20" t="s">
        <v>19</v>
      </c>
      <c r="F59" s="20" t="s">
        <v>20</v>
      </c>
      <c r="G59" s="20" t="s">
        <v>119</v>
      </c>
      <c r="H59" s="19" t="str">
        <f>HYPERLINK("https://uniandes-my.sharepoint.com/:v:/g/personal/c_barreiroh_uniandes_edu_co/EQIZlRt-H7tHipvPNNcNQnAB826UswOzwk1VEUx3EvxCfw?e=EB35tZ","Haga click aqui")</f>
        <v>Haga click aqui</v>
      </c>
      <c r="I59" s="3" t="s">
        <v>120</v>
      </c>
    </row>
    <row r="60" spans="1:9" ht="48.6" customHeight="1" x14ac:dyDescent="0.3">
      <c r="A60" s="20"/>
      <c r="B60" s="21"/>
      <c r="C60" s="20"/>
      <c r="D60" s="20"/>
      <c r="E60" s="20"/>
      <c r="F60" s="20"/>
      <c r="G60" s="20"/>
      <c r="H60" s="19"/>
      <c r="I60" s="6" t="str">
        <f>HYPERLINK("https://proyecto-andes22.atlassian.net/browse/ABC1234-6","Visualizar incidencia en jira (ABC1234-6)")</f>
        <v>Visualizar incidencia en jira (ABC1234-6)</v>
      </c>
    </row>
    <row r="61" spans="1:9" ht="26.1" customHeight="1" x14ac:dyDescent="0.3">
      <c r="A61" s="12" t="s">
        <v>121</v>
      </c>
      <c r="B61" s="12"/>
      <c r="C61" s="12"/>
      <c r="D61" s="12"/>
      <c r="E61" s="12"/>
      <c r="F61" s="12"/>
      <c r="G61" s="12"/>
      <c r="H61" s="12"/>
      <c r="I61" s="12"/>
    </row>
    <row r="124" spans="5:5" x14ac:dyDescent="0.3">
      <c r="E124" s="8"/>
    </row>
    <row r="125" spans="5:5" x14ac:dyDescent="0.3">
      <c r="E125" s="7"/>
    </row>
  </sheetData>
  <mergeCells count="94">
    <mergeCell ref="F59:F60"/>
    <mergeCell ref="G59:G60"/>
    <mergeCell ref="H59:H60"/>
    <mergeCell ref="A37:A38"/>
    <mergeCell ref="B37:B38"/>
    <mergeCell ref="C37:C38"/>
    <mergeCell ref="D37:D38"/>
    <mergeCell ref="E37:E38"/>
    <mergeCell ref="F37:F38"/>
    <mergeCell ref="G37:G38"/>
    <mergeCell ref="H37:H38"/>
    <mergeCell ref="A59:A60"/>
    <mergeCell ref="B59:B60"/>
    <mergeCell ref="C59:C60"/>
    <mergeCell ref="D59:D60"/>
    <mergeCell ref="E59:E60"/>
    <mergeCell ref="F57:F58"/>
    <mergeCell ref="G57:G58"/>
    <mergeCell ref="H57:H58"/>
    <mergeCell ref="A57:A58"/>
    <mergeCell ref="B57:B58"/>
    <mergeCell ref="C57:C58"/>
    <mergeCell ref="D57:D58"/>
    <mergeCell ref="E57:E58"/>
    <mergeCell ref="F45:F46"/>
    <mergeCell ref="G45:G46"/>
    <mergeCell ref="H45:H46"/>
    <mergeCell ref="A45:A46"/>
    <mergeCell ref="B45:B46"/>
    <mergeCell ref="C45:C46"/>
    <mergeCell ref="D45:D46"/>
    <mergeCell ref="E45:E46"/>
    <mergeCell ref="H23:H24"/>
    <mergeCell ref="A20:A21"/>
    <mergeCell ref="B20:B21"/>
    <mergeCell ref="C20:C21"/>
    <mergeCell ref="D20:D21"/>
    <mergeCell ref="E20:E21"/>
    <mergeCell ref="F20:F21"/>
    <mergeCell ref="G20:G21"/>
    <mergeCell ref="H20:H21"/>
    <mergeCell ref="C23:C24"/>
    <mergeCell ref="D23:D24"/>
    <mergeCell ref="E23:E24"/>
    <mergeCell ref="F23:F24"/>
    <mergeCell ref="G23:G24"/>
    <mergeCell ref="A61:I61"/>
    <mergeCell ref="A1:I1"/>
    <mergeCell ref="B3:I3"/>
    <mergeCell ref="B4:I4"/>
    <mergeCell ref="B5:I5"/>
    <mergeCell ref="A7:I7"/>
    <mergeCell ref="A14:A15"/>
    <mergeCell ref="B14:B15"/>
    <mergeCell ref="C14:C15"/>
    <mergeCell ref="D14:D15"/>
    <mergeCell ref="E14:E15"/>
    <mergeCell ref="F14:F15"/>
    <mergeCell ref="G14:G15"/>
    <mergeCell ref="H14:H15"/>
    <mergeCell ref="A23:A24"/>
    <mergeCell ref="B23:B24"/>
    <mergeCell ref="E33:E34"/>
    <mergeCell ref="F33:F34"/>
    <mergeCell ref="G33:G34"/>
    <mergeCell ref="H33:H34"/>
    <mergeCell ref="A49:A50"/>
    <mergeCell ref="B49:B50"/>
    <mergeCell ref="C49:C50"/>
    <mergeCell ref="D49:D50"/>
    <mergeCell ref="E49:E50"/>
    <mergeCell ref="F49:F50"/>
    <mergeCell ref="G49:G50"/>
    <mergeCell ref="H49:H50"/>
    <mergeCell ref="A33:A34"/>
    <mergeCell ref="B33:B34"/>
    <mergeCell ref="C33:C34"/>
    <mergeCell ref="D33:D34"/>
    <mergeCell ref="A51:A52"/>
    <mergeCell ref="G51:G52"/>
    <mergeCell ref="H51:H52"/>
    <mergeCell ref="C53:C54"/>
    <mergeCell ref="A53:A54"/>
    <mergeCell ref="B53:B54"/>
    <mergeCell ref="D53:D54"/>
    <mergeCell ref="E53:E54"/>
    <mergeCell ref="F53:F54"/>
    <mergeCell ref="G53:G54"/>
    <mergeCell ref="H53:H54"/>
    <mergeCell ref="B51:B52"/>
    <mergeCell ref="C51:C52"/>
    <mergeCell ref="D51:D52"/>
    <mergeCell ref="E51:E52"/>
    <mergeCell ref="F51:F52"/>
  </mergeCells>
  <hyperlinks>
    <hyperlink ref="H12" r:id="rId1" display="https://www.youtube.com/watch?v=EH6DSxtURb8" xr:uid="{94BB0035-10F9-4D92-97EF-3DB74B8BB894}"/>
    <hyperlink ref="H13" r:id="rId2" display="https://studio.youtube.com/video/sUKVo6e3Vxo/edit" xr:uid="{2A00F60B-55F8-455D-A0D5-34AC000732FF}"/>
    <hyperlink ref="H32" r:id="rId3" display="https://www.youtube.com/watch?v=J1zTLRht8FY" xr:uid="{4ADFB4F7-0A67-4AD7-B4D4-B12C06283341}"/>
    <hyperlink ref="H40" r:id="rId4" display="https://www.youtube.com/watch?v=ILlI6f24AFE" xr:uid="{B2DFB251-8163-4C44-B60A-82B732AE8976}"/>
    <hyperlink ref="H39" r:id="rId5" display="https://www.youtube.com/watch?v=hY9AFnPh4mU" xr:uid="{90866851-459C-49A0-8B5E-7CE213410E40}"/>
    <hyperlink ref="H33" r:id="rId6" display="https://www.youtube.com/watch?v=P3j26Brxmnw" xr:uid="{8C08FD30-0499-4736-881E-ED2E96D47966}"/>
    <hyperlink ref="H35" r:id="rId7" display="https://www.youtube.com/watch?v=P3j26Brxmnw" xr:uid="{E57DB1ED-5504-456B-848F-4E2A240C3DE6}"/>
    <hyperlink ref="H36" r:id="rId8" display="https://www.youtube.com/watch?v=HCWsB--p5lA" xr:uid="{80DC6843-B270-4CBC-B657-5D89460EF541}"/>
    <hyperlink ref="H41" r:id="rId9" display="https://www.youtube.com/watch?v=OIGH1JGofhw" xr:uid="{745E243A-A7F1-403F-83D1-92F8EA30FE96}"/>
    <hyperlink ref="H42" r:id="rId10" display="https://www.youtube.com/watch?v=sWu05I6eoCo" xr:uid="{E8EDB42E-F243-452B-8741-91ED7441FEF0}"/>
    <hyperlink ref="H44" r:id="rId11" display="https://www.youtube.com/watch?v=z9QHIN3OPNY" xr:uid="{88FE26AF-EFC9-43A3-8D7F-0E86CC4B1684}"/>
    <hyperlink ref="H45" r:id="rId12" display="https://www.youtube.com/watch?v=z9QHIN3OPNY" xr:uid="{C926440F-0213-4ED3-A000-83CAF3037941}"/>
    <hyperlink ref="H47" r:id="rId13" display="https://www.youtube.com/watch?v=z9QHIN3OPNY" xr:uid="{CEE09F6E-2B3A-42BF-AF51-10AEE8B46AAD}"/>
  </hyperlinks>
  <pageMargins left="0.7" right="0.7" top="0.75" bottom="0.75" header="0.51180555555555496" footer="0.51180555555555496"/>
  <pageSetup firstPageNumber="0" orientation="portrait" horizontalDpi="300" verticalDpi="30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Lists!$B$4:$B$5</xm:f>
          </x14:formula1>
          <x14:formula2>
            <xm:f>0</xm:f>
          </x14:formula2>
          <xm:sqref>E9:E14 E22:E23 E16:E20 E59 E25:E33 E47:E49 E51 E53 E55:E57 E35:E37 E39:E45</xm:sqref>
        </x14:dataValidation>
        <x14:dataValidation type="list" allowBlank="1" showInputMessage="1" showErrorMessage="1" xr:uid="{00000000-0002-0000-0000-000001000000}">
          <x14:formula1>
            <xm:f>Lists!$B$8:$B$10</xm:f>
          </x14:formula1>
          <x14:formula2>
            <xm:f>0</xm:f>
          </x14:formula2>
          <xm:sqref>F9:F14 F22:F23 F16:F20 F59 F25:F33 F47:F49 F51 F53 F55:F57 F35:F37 F39:F45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0"/>
  <sheetViews>
    <sheetView zoomScaleNormal="100" workbookViewId="0">
      <selection activeCell="B11" sqref="B11"/>
    </sheetView>
  </sheetViews>
  <sheetFormatPr baseColWidth="10" defaultColWidth="10.5" defaultRowHeight="15.6" x14ac:dyDescent="0.3"/>
  <cols>
    <col min="1" max="1" width="11.59765625" customWidth="1"/>
    <col min="2" max="2" width="12.5" customWidth="1"/>
  </cols>
  <sheetData>
    <row r="4" spans="1:2" x14ac:dyDescent="0.3">
      <c r="A4" t="s">
        <v>122</v>
      </c>
      <c r="B4" t="s">
        <v>19</v>
      </c>
    </row>
    <row r="5" spans="1:2" x14ac:dyDescent="0.3">
      <c r="B5" t="s">
        <v>27</v>
      </c>
    </row>
    <row r="8" spans="1:2" x14ac:dyDescent="0.3">
      <c r="A8" t="s">
        <v>123</v>
      </c>
      <c r="B8" t="s">
        <v>20</v>
      </c>
    </row>
    <row r="9" spans="1:2" x14ac:dyDescent="0.3">
      <c r="B9" t="s">
        <v>23</v>
      </c>
    </row>
    <row r="10" spans="1:2" x14ac:dyDescent="0.3">
      <c r="B10" t="s">
        <v>124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Escenarios PE</vt:lpstr>
      <vt:lpstr>Lists</vt:lpstr>
      <vt:lpstr>'Escenarios PE'!Área_de_impresión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Linares</dc:creator>
  <cp:keywords/>
  <dc:description/>
  <cp:lastModifiedBy>elisa angulo</cp:lastModifiedBy>
  <cp:revision>1</cp:revision>
  <dcterms:created xsi:type="dcterms:W3CDTF">2020-03-14T20:55:17Z</dcterms:created>
  <dcterms:modified xsi:type="dcterms:W3CDTF">2022-10-16T20:52:51Z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