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enarios PE" sheetId="1" state="visible" r:id="rId2"/>
    <sheet name="Lists" sheetId="2" state="hidden" r:id="rId3"/>
  </sheets>
  <definedNames>
    <definedName function="false" hidden="false" localSheetId="0" name="_xlnm.Print_Area" vbProcedure="false">'Escenarios PE'!$A$1:$I$74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<sst xmlns="http://schemas.openxmlformats.org/spreadsheetml/2006/main" count="295" uniqueCount="142">
  <si>
    <t xml:space="preserve">PRUEBAS EXPLORATORIAS</t>
  </si>
  <si>
    <t xml:space="preserve">Aplicación bajo pruebas (APB)</t>
  </si>
  <si>
    <t xml:space="preserve">Ghost</t>
  </si>
  <si>
    <t xml:space="preserve">Versión/Hash commit</t>
  </si>
  <si>
    <t xml:space="preserve">&lt;Versión y hash del commit en el repo&gt;</t>
  </si>
  <si>
    <t xml:space="preserve">Ambiente de pruebas</t>
  </si>
  <si>
    <t xml:space="preserve">En el caso de una app web: Google Chrome, Version 106.0.5249.119 (Official Build) (64-bit), Edge Versión 106.0.1370.42, y 1366x768
En el caso de una app de escritorio linux mint 20 versión(Camilo Barreiro),Window 10(Elisa Angulo) especifiaciones máquina,  resolución&gt;</t>
  </si>
  <si>
    <t xml:space="preserve">Escenarios de pruebas ejecutados</t>
  </si>
  <si>
    <t xml:space="preserve">Identificador de la prueba</t>
  </si>
  <si>
    <t xml:space="preserve">Fecha 
(dd/mm/aaaa)</t>
  </si>
  <si>
    <t xml:space="preserve">Autor/Tester</t>
  </si>
  <si>
    <t xml:space="preserve">Funcionalidad</t>
  </si>
  <si>
    <t xml:space="preserve">Requerimiento
(Func., No func.)</t>
  </si>
  <si>
    <t xml:space="preserve">Tipo de escenario
(Positivo, Negativo, Mix)</t>
  </si>
  <si>
    <t xml:space="preserve">Nombre del escenario</t>
  </si>
  <si>
    <t xml:space="preserve">Enlace a video de la prueba</t>
  </si>
  <si>
    <t xml:space="preserve">Errores encontrados
 (Id de las incidencias)</t>
  </si>
  <si>
    <t xml:space="preserve">Camilo Barreiro</t>
  </si>
  <si>
    <t xml:space="preserve">Busqueda</t>
  </si>
  <si>
    <t xml:space="preserve">Funcional</t>
  </si>
  <si>
    <t xml:space="preserve">Positivo</t>
  </si>
  <si>
    <t xml:space="preserve">Buscar un post existente</t>
  </si>
  <si>
    <t xml:space="preserve">No hay errores en la funcionalidad, el post existente es encontrado</t>
  </si>
  <si>
    <t xml:space="preserve">Negativo</t>
  </si>
  <si>
    <t xml:space="preserve">Buscar un post inexistente</t>
  </si>
  <si>
    <t xml:space="preserve">No hay errores en la funcionalidad, al no encontrar el post apárece el mensaje record no found</t>
  </si>
  <si>
    <t xml:space="preserve">Publicacion de post</t>
  </si>
  <si>
    <t xml:space="preserve">No funcional</t>
  </si>
  <si>
    <t xml:space="preserve">Publicar 10 posts al mismo tiempo desde un usuario</t>
  </si>
  <si>
    <t xml:space="preserve">No se evidencia errores, publicandose al mismo tiempo los posts</t>
  </si>
  <si>
    <t xml:space="preserve">Elisa Angulo</t>
  </si>
  <si>
    <t xml:space="preserve">Editar un post</t>
  </si>
  <si>
    <t xml:space="preserve">La funcionalidad esta correcta, se permite realizar adecuadamente a edicion de un post.</t>
  </si>
  <si>
    <t xml:space="preserve">Eliminar un post</t>
  </si>
  <si>
    <t xml:space="preserve">La funcionalidad esta correcta, se permite realizar adecuadamente eliminar un post.</t>
  </si>
  <si>
    <t xml:space="preserve">Cambio de idioma</t>
  </si>
  <si>
    <t xml:space="preserve">Cambiar idioma preferente del usuario</t>
  </si>
  <si>
    <t xml:space="preserve">La aplicación posee la opción para cambiar de idioma pero al momento de realizarlo esto no es cambiado</t>
  </si>
  <si>
    <t xml:space="preserve">Cambiar idioma dejando el campo vacio</t>
  </si>
  <si>
    <t xml:space="preserve">No hay error y muestra el mensaje esperado, que el campo debe ser llenado</t>
  </si>
  <si>
    <t xml:space="preserve">Cambio Password</t>
  </si>
  <si>
    <t xml:space="preserve">Cambiar password colocando new password vacio</t>
  </si>
  <si>
    <t xml:space="preserve">La aplicacion hace lo requerido y exige que el campo no sea vacio</t>
  </si>
  <si>
    <t xml:space="preserve">Cambiar password por 4 numeros sin colocar la pasword anterior</t>
  </si>
  <si>
    <t xml:space="preserve">No se evidencia errores y aparece la advertencia de que el passwor anterior debe ser llenado y que la nueva pasword debe se minimo 10 caracteres</t>
  </si>
  <si>
    <t xml:space="preserve">Cambiar password llenando todos los campos</t>
  </si>
  <si>
    <t xml:space="preserve">No hay errores y se realiza lo esperado</t>
  </si>
  <si>
    <t xml:space="preserve">Olvidar Contraseña</t>
  </si>
  <si>
    <t xml:space="preserve">Se ingresa el correo y se selecciona la opcion olvidar contraseña</t>
  </si>
  <si>
    <t xml:space="preserve">Se evidencia error al momento de registrar mostrando que no se pudo enviar al email</t>
  </si>
  <si>
    <t xml:space="preserve">Se selecciona el boton forgot sin escribir el correo</t>
  </si>
  <si>
    <t xml:space="preserve">No presenta error, apareciendo el mensaje que el correo deberia se llenado</t>
  </si>
  <si>
    <t xml:space="preserve">Registro de la aplicacion</t>
  </si>
  <si>
    <t xml:space="preserve">Registro llenando los campos solicitados</t>
  </si>
  <si>
    <t xml:space="preserve">Se presenta un error al momento de registrar en la plataforma</t>
  </si>
  <si>
    <t xml:space="preserve">Registro dejando los campos vacios</t>
  </si>
  <si>
    <t xml:space="preserve">No presenta errores, al momento de registrar con los campos vacios , aparece los mensajes que dichos campos son requeridos</t>
  </si>
  <si>
    <t xml:space="preserve">Ingreso Aplicacion</t>
  </si>
  <si>
    <t xml:space="preserve">Ingresar a la aplicacion sin escribir una cuenta</t>
  </si>
  <si>
    <t xml:space="preserve">No presenta error, y aparece el mesaje que los campos deberian llenarse para ingresar</t>
  </si>
  <si>
    <t xml:space="preserve">Ingresar a la aplicacion teniendo una cuenta</t>
  </si>
  <si>
    <t xml:space="preserve">No hay errores y realiza lo esperado</t>
  </si>
  <si>
    <t xml:space="preserve">Creacion de tags</t>
  </si>
  <si>
    <t xml:space="preserve">Creacion de un tags</t>
  </si>
  <si>
    <t xml:space="preserve">No hay errores al momento de crear un tags, este es creado satisfactoriamente</t>
  </si>
  <si>
    <t xml:space="preserve">Crear un tags vacio</t>
  </si>
  <si>
    <t xml:space="preserve">No hay errores, no permite crear tags si el campo esta vacio</t>
  </si>
  <si>
    <t xml:space="preserve">Editar tags</t>
  </si>
  <si>
    <t xml:space="preserve">Editar un tags con un usuario</t>
  </si>
  <si>
    <t xml:space="preserve">No hay errores al momento de editar paginas en el navegador</t>
  </si>
  <si>
    <t xml:space="preserve">Eliminar un tags</t>
  </si>
  <si>
    <t xml:space="preserve">Eliminar un tag</t>
  </si>
  <si>
    <t xml:space="preserve">No hay errores al momento de eliminar un tags</t>
  </si>
  <si>
    <t xml:space="preserve">Crear miembros</t>
  </si>
  <si>
    <t xml:space="preserve">Crear un nuevo miembro en el proyecto llenando todos los campos</t>
  </si>
  <si>
    <t xml:space="preserve">No hay errores en la funcionalidad, se evidencia un mensaje para crear un miembro</t>
  </si>
  <si>
    <t xml:space="preserve">Crear un nuevo miembro dejando campos vacios</t>
  </si>
  <si>
    <t xml:space="preserve">Se esta presentando un error en el sistema ya que al momento de crear un miembro el unico campo que esta requiriendo de forma obligatoria es el correo y los demas pasan si se dejan vacios, pero estos tambien deberiar estar llenos.</t>
  </si>
  <si>
    <t xml:space="preserve">Crear un nuevo miembro añadiendo un correo erroneo</t>
  </si>
  <si>
    <t xml:space="preserve">Al momento de crear un correo que no sea valido el programa emite un mensaje de error mencionando que se debe añadir un correo valido, lo cual es el proceso correcto.</t>
  </si>
  <si>
    <t xml:space="preserve">Exportar los miembros</t>
  </si>
  <si>
    <t xml:space="preserve">Sacar un reporte de miembros</t>
  </si>
  <si>
    <t xml:space="preserve">La funcionalidad es correcta, al momento de seleccionar la opcion de exportar los miembros, estos se efectuan adecuadamente permitiendo extraer un documento en formato .CSV</t>
  </si>
  <si>
    <t xml:space="preserve">Boton para exportar los miembros </t>
  </si>
  <si>
    <t xml:space="preserve">Al momento de realizar la exportacion de los miembros del sitio,el icono del boton que permite ejecutar la acción no esta acorde a la funcionalidad que realiza y no genera ningun tipo de mensaje que indique su funcionamiento.</t>
  </si>
  <si>
    <t xml:space="preserve">Editar miembro</t>
  </si>
  <si>
    <t xml:space="preserve">Editar un miembro del proyecto</t>
  </si>
  <si>
    <t xml:space="preserve">La funcionalidad esta funcionando de manera correcta.</t>
  </si>
  <si>
    <t xml:space="preserve">Eliminación miembro</t>
  </si>
  <si>
    <t xml:space="preserve">Eliminar un miembro del proyecto</t>
  </si>
  <si>
    <t xml:space="preserve">Creacion de pagina</t>
  </si>
  <si>
    <t xml:space="preserve">Crear una nueva pagina con un usuario en ghost</t>
  </si>
  <si>
    <t xml:space="preserve">La funcionalidad esta correcta, el sistema permite realizar la creación de una pagina web.</t>
  </si>
  <si>
    <t xml:space="preserve">Edicion de pagina</t>
  </si>
  <si>
    <t xml:space="preserve">Editar una pagina en ghost</t>
  </si>
  <si>
    <t xml:space="preserve">La funcionalidad esta correcta, el sistema permite editar una pagina cuando esta se requiera.</t>
  </si>
  <si>
    <t xml:space="preserve">Editar una pagina quitando al autor de la pagina</t>
  </si>
  <si>
    <t xml:space="preserve">No hay errores, al momento de editar el autor, le informa al usuario que el autor es requerido</t>
  </si>
  <si>
    <t xml:space="preserve">Eliminar una pagina</t>
  </si>
  <si>
    <t xml:space="preserve">Eliminar una pagina en ghost</t>
  </si>
  <si>
    <t xml:space="preserve">La funcionalidad esta correcta el sitio permite eliminar una pagina y al momento de realizar la acción se genera una ventana emergente que indica si realmente se quiere efectuar el proceso de eliminación.</t>
  </si>
  <si>
    <t xml:space="preserve">Generar un sitio web privado por medio de una contraseña de acceso y poderla visualizar.</t>
  </si>
  <si>
    <t xml:space="preserve">Creacion de una pagina web privada</t>
  </si>
  <si>
    <t xml:space="preserve">Se presenta un error al momento de querer que la pagina web sea privada, ya que al momento de crear la contraseña y volverla a diligenciar para acceder al sitio web este ya no lo muestra.</t>
  </si>
  <si>
    <t xml:space="preserve">Crear un suscriptor nuevo a el proyecto</t>
  </si>
  <si>
    <t xml:space="preserve">Crear suscriptor</t>
  </si>
  <si>
    <t xml:space="preserve">No hay errores en la funcionalida para crear la suscripción de un usuario, todos los campos deben ser llenados y el correo debe ser valido.</t>
  </si>
  <si>
    <t xml:space="preserve">Cambiar Titulo</t>
  </si>
  <si>
    <t xml:space="preserve">Cambiar el nombre del titulo de la pagina</t>
  </si>
  <si>
    <t xml:space="preserve">No se presenta errores y el titulo es cambiado con normalidad</t>
  </si>
  <si>
    <t xml:space="preserve">Cambiar titulo dejando el campo vacio</t>
  </si>
  <si>
    <t xml:space="preserve">Se evidencia que al momento de dejar el titulo vacio, no impide que esto no sea creado</t>
  </si>
  <si>
    <t xml:space="preserve">Seccion view site</t>
  </si>
  <si>
    <t xml:space="preserve">Al ingresar a la plataforma esa seccion deberia ser ingresado al momento de ingresar con el usuario</t>
  </si>
  <si>
    <t xml:space="preserve">Se evidencia error en el ingreso de la seccion view site</t>
  </si>
  <si>
    <t xml:space="preserve">Modo Oscuro</t>
  </si>
  <si>
    <t xml:space="preserve">Al seleccionar el boton un numero de veces este no debe crashearse</t>
  </si>
  <si>
    <t xml:space="preserve">Se evidencia que al momento de realizar un numero de click al boton este es crasheado</t>
  </si>
  <si>
    <t xml:space="preserve">Al seleccionar el boton este debe colocarse en negro</t>
  </si>
  <si>
    <t xml:space="preserve">No se evidencia errores, el modo oscuro es visualizado negro cuando se selecciona el boton</t>
  </si>
  <si>
    <t xml:space="preserve">Personificacion de miembros</t>
  </si>
  <si>
    <t xml:space="preserve">Seleccionamos la opcion personificar miembro y nos dirigimos a la pagina mostrada</t>
  </si>
  <si>
    <t xml:space="preserve">No se evidencia errores y se visualiza la pagina.</t>
  </si>
  <si>
    <t xml:space="preserve">Luego de haber personificado un miembro y haber visualizado la pagina nos devolvemos a la anterior cuenta y visualizamos view site y este sitio no deberia ser ingresado</t>
  </si>
  <si>
    <t xml:space="preserve">Se evidencia error, en donde en la cuenta ingresada anteriromente en la seccion de view site es ingresado con la otra cuenta cuando no deberia haber ingresado</t>
  </si>
  <si>
    <t xml:space="preserve">Lyon</t>
  </si>
  <si>
    <t xml:space="preserve">Proceder en la creacion de un tags y ais mismo visualizar la inspeccion</t>
  </si>
  <si>
    <t xml:space="preserve">Error. Uncaught error in promise</t>
  </si>
  <si>
    <t xml:space="preserve">Isai</t>
  </si>
  <si>
    <t xml:space="preserve">Creacion Tags</t>
  </si>
  <si>
    <t xml:space="preserve">Ingresar un nombre para crear un miembro con la longitud maximo de 191 caracteres</t>
  </si>
  <si>
    <t xml:space="preserve">Bug visualización columna SLUG en listado tags</t>
  </si>
  <si>
    <t xml:space="preserve">Camiar de contraseña</t>
  </si>
  <si>
    <t xml:space="preserve">Cambiar contraseña con la misma contraseña</t>
  </si>
  <si>
    <t xml:space="preserve">Al actualizar la contraseña del perfil no se muestra una validación que notifique al usuario que la contraseña nueva no puede ser igual a la configurada, permitiendo cambiar la contraseña con la antigua.</t>
  </si>
  <si>
    <t xml:space="preserve">Crear Post</t>
  </si>
  <si>
    <t xml:space="preserve">agregar un link en un post</t>
  </si>
  <si>
    <t xml:space="preserve">Al ingresar un link sin https en posts el elemento de links falla y no permite la edición. En su lugar, hay que borrar todo el elemento para ingresarlo correctamente.</t>
  </si>
  <si>
    <t xml:space="preserve">Plantilla elaborada por </t>
  </si>
  <si>
    <t xml:space="preserve">Tipo de requerimiento</t>
  </si>
  <si>
    <t xml:space="preserve">Tipo de escenario</t>
  </si>
  <si>
    <t xml:space="preserve">Mix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</si>
</sst>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2"/>
      <charset val="1"/>
    </font>
    <font>
      <b val="true"/>
      <sz val="12"/>
      <color rgb="FFFFFFFF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u val="single"/>
      <sz val="12"/>
      <color rgb="FF0563C1"/>
      <name val="Calibri"/>
      <family val="2"/>
    </font>
    <font>
      <sz val="12"/>
      <color rgb="FF000000"/>
      <name val="Arial"/>
      <family val="0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C0C0C0"/>
      </patternFill>
    </fill>
    <fill>
      <patternFill patternType="solid">
        <fgColor rgb="FF404040"/>
        <bgColor rgb="FF33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21" applyFont="fals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1924200</xdr:colOff>
      <xdr:row>69</xdr:row>
      <xdr:rowOff>56520</xdr:rowOff>
    </xdr:from>
    <xdr:to>
      <xdr:col>2</xdr:col>
      <xdr:colOff>373680</xdr:colOff>
      <xdr:row>69</xdr:row>
      <xdr:rowOff>198360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1924200" y="37499040"/>
          <a:ext cx="3153240" cy="141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EH6DSxtURb8" TargetMode="External"/><Relationship Id="rId2" Type="http://schemas.openxmlformats.org/officeDocument/2006/relationships/hyperlink" Target="https://studio.youtube.com/video/sUKVo6e3Vxo/edit" TargetMode="External"/><Relationship Id="rId3" Type="http://schemas.openxmlformats.org/officeDocument/2006/relationships/hyperlink" Target="https://www.youtube.com/watch?v=J1zTLRht8FY" TargetMode="External"/><Relationship Id="rId4" Type="http://schemas.openxmlformats.org/officeDocument/2006/relationships/hyperlink" Target="https://www.youtube.com/watch?v=P3j26Brxmnw" TargetMode="External"/><Relationship Id="rId5" Type="http://schemas.openxmlformats.org/officeDocument/2006/relationships/hyperlink" Target="https://www.youtube.com/watch?v=P3j26Brxmnw" TargetMode="External"/><Relationship Id="rId6" Type="http://schemas.openxmlformats.org/officeDocument/2006/relationships/hyperlink" Target="https://www.youtube.com/watch?v=HCWsB--p5lA" TargetMode="External"/><Relationship Id="rId7" Type="http://schemas.openxmlformats.org/officeDocument/2006/relationships/hyperlink" Target="https://www.youtube.com/watch?v=hY9AFnPh4mU" TargetMode="External"/><Relationship Id="rId8" Type="http://schemas.openxmlformats.org/officeDocument/2006/relationships/hyperlink" Target="https://www.youtube.com/watch?v=ILlI6f24AFE" TargetMode="External"/><Relationship Id="rId9" Type="http://schemas.openxmlformats.org/officeDocument/2006/relationships/hyperlink" Target="https://www.youtube.com/watch?v=OIGH1JGofhw" TargetMode="External"/><Relationship Id="rId10" Type="http://schemas.openxmlformats.org/officeDocument/2006/relationships/hyperlink" Target="https://www.youtube.com/watch?v=sWu05I6eoCo" TargetMode="External"/><Relationship Id="rId11" Type="http://schemas.openxmlformats.org/officeDocument/2006/relationships/hyperlink" Target="https://www.youtube.com/watch?v=z9QHIN3OPNY" TargetMode="External"/><Relationship Id="rId12" Type="http://schemas.openxmlformats.org/officeDocument/2006/relationships/hyperlink" Target="https://www.youtube.com/watch?v=z9QHIN3OPNY" TargetMode="External"/><Relationship Id="rId13" Type="http://schemas.openxmlformats.org/officeDocument/2006/relationships/hyperlink" Target="https://www.youtube.com/watch?v=z9QHIN3OPNY" TargetMode="External"/><Relationship Id="rId1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3"/>
  <sheetViews>
    <sheetView showFormulas="false" showGridLines="true" showRowColHeaders="true" showZeros="true" rightToLeft="false" tabSelected="true" showOutlineSymbols="true" defaultGridColor="true" view="normal" topLeftCell="A60" colorId="64" zoomScale="68" zoomScaleNormal="68" zoomScalePageLayoutView="100" workbookViewId="0">
      <selection pane="topLeft" activeCell="E67" activeCellId="0" sqref="E67"/>
    </sheetView>
  </sheetViews>
  <sheetFormatPr defaultColWidth="10.50390625" defaultRowHeight="15.6" zeroHeight="false" outlineLevelRow="0" outlineLevelCol="0"/>
  <cols>
    <col collapsed="false" customWidth="true" hidden="false" outlineLevel="0" max="1" min="1" style="0" width="30.4"/>
    <col collapsed="false" customWidth="true" hidden="false" outlineLevel="0" max="3" min="2" style="0" width="18"/>
    <col collapsed="false" customWidth="true" hidden="false" outlineLevel="0" max="4" min="4" style="0" width="21.9"/>
    <col collapsed="false" customWidth="true" hidden="false" outlineLevel="0" max="5" min="5" style="0" width="18.4"/>
    <col collapsed="false" customWidth="true" hidden="false" outlineLevel="0" max="6" min="6" style="0" width="23.6"/>
    <col collapsed="false" customWidth="true" hidden="false" outlineLevel="0" max="7" min="7" style="0" width="29.9"/>
    <col collapsed="false" customWidth="true" hidden="false" outlineLevel="0" max="8" min="8" style="0" width="28.4"/>
    <col collapsed="false" customWidth="true" hidden="false" outlineLevel="0" max="9" min="9" style="0" width="63.04"/>
  </cols>
  <sheetData>
    <row r="1" customFormat="false" ht="49.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.6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23.1" hidden="false" customHeight="true" outlineLevel="0" collapsed="false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customFormat="false" ht="30.9" hidden="false" customHeight="true" outlineLevel="0" collapsed="false">
      <c r="A4" s="3" t="s">
        <v>3</v>
      </c>
      <c r="B4" s="4" t="s">
        <v>4</v>
      </c>
      <c r="C4" s="4"/>
      <c r="D4" s="4"/>
      <c r="E4" s="4"/>
      <c r="F4" s="4"/>
      <c r="G4" s="4"/>
      <c r="H4" s="4"/>
      <c r="I4" s="4"/>
    </row>
    <row r="5" customFormat="false" ht="81.9" hidden="false" customHeight="true" outlineLevel="0" collapsed="false">
      <c r="A5" s="3" t="s">
        <v>5</v>
      </c>
      <c r="B5" s="5" t="s">
        <v>6</v>
      </c>
      <c r="C5" s="5"/>
      <c r="D5" s="5"/>
      <c r="E5" s="5"/>
      <c r="F5" s="5"/>
      <c r="G5" s="5"/>
      <c r="H5" s="5"/>
      <c r="I5" s="5"/>
    </row>
    <row r="6" customFormat="false" ht="15.6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</row>
    <row r="7" customFormat="false" ht="24.9" hidden="false" customHeight="true" outlineLevel="0" collapsed="false">
      <c r="A7" s="6" t="s">
        <v>7</v>
      </c>
      <c r="B7" s="6"/>
      <c r="C7" s="6"/>
      <c r="D7" s="6"/>
      <c r="E7" s="6"/>
      <c r="F7" s="6"/>
      <c r="G7" s="6"/>
      <c r="H7" s="6"/>
      <c r="I7" s="6"/>
    </row>
    <row r="8" customFormat="false" ht="46.8" hidden="false" customHeight="false" outlineLevel="0" collapsed="false">
      <c r="A8" s="7" t="s">
        <v>8</v>
      </c>
      <c r="B8" s="8" t="s">
        <v>9</v>
      </c>
      <c r="C8" s="7" t="s">
        <v>10</v>
      </c>
      <c r="D8" s="7" t="s">
        <v>11</v>
      </c>
      <c r="E8" s="8" t="s">
        <v>12</v>
      </c>
      <c r="F8" s="8" t="s">
        <v>13</v>
      </c>
      <c r="G8" s="7" t="s">
        <v>14</v>
      </c>
      <c r="H8" s="7" t="s">
        <v>15</v>
      </c>
      <c r="I8" s="8" t="s">
        <v>16</v>
      </c>
    </row>
    <row r="9" customFormat="false" ht="30" hidden="false" customHeight="false" outlineLevel="0" collapsed="false">
      <c r="A9" s="9" t="n">
        <v>1</v>
      </c>
      <c r="B9" s="10" t="n">
        <v>44847</v>
      </c>
      <c r="C9" s="9" t="s">
        <v>17</v>
      </c>
      <c r="D9" s="9" t="s">
        <v>18</v>
      </c>
      <c r="E9" s="9" t="s">
        <v>19</v>
      </c>
      <c r="F9" s="9" t="s">
        <v>20</v>
      </c>
      <c r="G9" s="9" t="s">
        <v>21</v>
      </c>
      <c r="H9" s="11" t="str">
        <f aca="false">HYPERLINK("https://uniandes-my.sharepoint.com/:v:/g/personal/c_barreiroh_uniandes_edu_co/Ec8IhUKeFMFBibHZ6puXsH0B2egalUl75uDCyf20JVsWKA?e=MHFfVR","Haga click aqui")</f>
        <v>Haga click aqui</v>
      </c>
      <c r="I9" s="9" t="s">
        <v>22</v>
      </c>
    </row>
    <row r="10" customFormat="false" ht="45" hidden="false" customHeight="false" outlineLevel="0" collapsed="false">
      <c r="A10" s="9" t="n">
        <v>2</v>
      </c>
      <c r="B10" s="10" t="n">
        <v>44847</v>
      </c>
      <c r="C10" s="9" t="s">
        <v>17</v>
      </c>
      <c r="D10" s="9" t="s">
        <v>18</v>
      </c>
      <c r="E10" s="9" t="s">
        <v>19</v>
      </c>
      <c r="F10" s="9" t="s">
        <v>23</v>
      </c>
      <c r="G10" s="9" t="s">
        <v>24</v>
      </c>
      <c r="H10" s="11" t="str">
        <f aca="false">HYPERLINK("https://uniandes-my.sharepoint.com/:v:/g/personal/c_barreiroh_uniandes_edu_co/EQr_5VLizjxEsDkyW1mXtkoBfuFJ9-GjznXodpyN2KhbfA?e=N9EA2N","Haga click aqui")</f>
        <v>Haga click aqui</v>
      </c>
      <c r="I10" s="9" t="s">
        <v>25</v>
      </c>
    </row>
    <row r="11" customFormat="false" ht="45" hidden="false" customHeight="false" outlineLevel="0" collapsed="false">
      <c r="A11" s="9" t="n">
        <v>3</v>
      </c>
      <c r="B11" s="10" t="n">
        <v>44849</v>
      </c>
      <c r="C11" s="9" t="s">
        <v>17</v>
      </c>
      <c r="D11" s="9" t="s">
        <v>26</v>
      </c>
      <c r="E11" s="9" t="s">
        <v>27</v>
      </c>
      <c r="F11" s="9" t="s">
        <v>20</v>
      </c>
      <c r="G11" s="9" t="s">
        <v>28</v>
      </c>
      <c r="H11" s="11" t="str">
        <f aca="false">HYPERLINK("https://uniandes-my.sharepoint.com/:v:/g/personal/c_barreiroh_uniandes_edu_co/EZhy9Q4nt7FAnBH9-5YCF7MBrQ3N3jMVYFKKyPYK2Ba80g?e=avU7OD","Haga clieck aqui")</f>
        <v>Haga clieck aqui</v>
      </c>
      <c r="I11" s="9" t="s">
        <v>29</v>
      </c>
    </row>
    <row r="12" customFormat="false" ht="45" hidden="false" customHeight="false" outlineLevel="0" collapsed="false">
      <c r="A12" s="9" t="n">
        <v>4</v>
      </c>
      <c r="B12" s="10" t="n">
        <v>44849</v>
      </c>
      <c r="C12" s="9" t="s">
        <v>30</v>
      </c>
      <c r="D12" s="9" t="s">
        <v>31</v>
      </c>
      <c r="E12" s="9" t="s">
        <v>19</v>
      </c>
      <c r="F12" s="9" t="s">
        <v>20</v>
      </c>
      <c r="G12" s="9" t="s">
        <v>31</v>
      </c>
      <c r="H12" s="11" t="str">
        <f aca="false">HYPERLINK("https://www.youtube.com/watch?v=EH6DSxtURb8","Haga click aqui")</f>
        <v>Haga click aqui</v>
      </c>
      <c r="I12" s="9" t="s">
        <v>32</v>
      </c>
    </row>
    <row r="13" customFormat="false" ht="45" hidden="false" customHeight="false" outlineLevel="0" collapsed="false">
      <c r="A13" s="9" t="n">
        <v>5</v>
      </c>
      <c r="B13" s="10" t="n">
        <v>44849</v>
      </c>
      <c r="C13" s="9" t="s">
        <v>30</v>
      </c>
      <c r="D13" s="9" t="s">
        <v>33</v>
      </c>
      <c r="E13" s="9" t="s">
        <v>19</v>
      </c>
      <c r="F13" s="9" t="s">
        <v>20</v>
      </c>
      <c r="G13" s="9" t="s">
        <v>33</v>
      </c>
      <c r="H13" s="11" t="str">
        <f aca="false">HYPERLINK("https://studio.youtube.com/video/sUKVo6e3Vxo/edit","Haga click aqui")</f>
        <v>Haga click aqui</v>
      </c>
      <c r="I13" s="9" t="s">
        <v>34</v>
      </c>
    </row>
    <row r="14" customFormat="false" ht="45" hidden="false" customHeight="true" outlineLevel="0" collapsed="false">
      <c r="A14" s="9" t="n">
        <v>6</v>
      </c>
      <c r="B14" s="10" t="n">
        <v>44847</v>
      </c>
      <c r="C14" s="9" t="s">
        <v>17</v>
      </c>
      <c r="D14" s="9" t="s">
        <v>35</v>
      </c>
      <c r="E14" s="9" t="s">
        <v>19</v>
      </c>
      <c r="F14" s="9" t="s">
        <v>20</v>
      </c>
      <c r="G14" s="9" t="s">
        <v>36</v>
      </c>
      <c r="H14" s="11" t="str">
        <f aca="false">HYPERLINK("https://uniandes-my.sharepoint.com/:i:/g/personal/c_barreiroh_uniandes_edu_co/EaSQWQLC7f9PlA9-mBKwJ20B0Rh0j_UUQ37PGwORXSffNA?e=LShhwP","Haga click aqui")</f>
        <v>Haga click aqui</v>
      </c>
      <c r="I14" s="9" t="s">
        <v>37</v>
      </c>
    </row>
    <row r="15" customFormat="false" ht="15.75" hidden="false" customHeight="true" outlineLevel="0" collapsed="false">
      <c r="A15" s="9"/>
      <c r="B15" s="10"/>
      <c r="C15" s="9"/>
      <c r="D15" s="9"/>
      <c r="E15" s="9"/>
      <c r="F15" s="9"/>
      <c r="G15" s="9"/>
      <c r="H15" s="11"/>
      <c r="I15" s="11" t="str">
        <f aca="false">HYPERLINK("https://proyecto-andes22.atlassian.net/browse/ABC1234-4","Ver incidencia en Jira(ABC1234-4)")</f>
        <v>Ver incidencia en Jira(ABC1234-4)</v>
      </c>
    </row>
    <row r="16" customFormat="false" ht="45" hidden="false" customHeight="false" outlineLevel="0" collapsed="false">
      <c r="A16" s="9" t="n">
        <v>7</v>
      </c>
      <c r="B16" s="10" t="n">
        <v>44849</v>
      </c>
      <c r="C16" s="9" t="s">
        <v>17</v>
      </c>
      <c r="D16" s="9" t="s">
        <v>35</v>
      </c>
      <c r="E16" s="9" t="s">
        <v>19</v>
      </c>
      <c r="F16" s="9" t="s">
        <v>23</v>
      </c>
      <c r="G16" s="9" t="s">
        <v>38</v>
      </c>
      <c r="H16" s="11" t="str">
        <f aca="false">HYPERLINK("https://uniandes-my.sharepoint.com/:v:/g/personal/c_barreiroh_uniandes_edu_co/EU1EMoNvV2xOqIWnYh_mUhIBv5RF-juvKHwQdQm8M9Q5AA?e=WHtSFk","Haga click aqui")</f>
        <v>Haga click aqui</v>
      </c>
      <c r="I16" s="9" t="s">
        <v>39</v>
      </c>
    </row>
    <row r="17" customFormat="false" ht="30" hidden="false" customHeight="false" outlineLevel="0" collapsed="false">
      <c r="A17" s="9" t="n">
        <v>8</v>
      </c>
      <c r="B17" s="10" t="n">
        <v>44847</v>
      </c>
      <c r="C17" s="9" t="s">
        <v>17</v>
      </c>
      <c r="D17" s="9" t="s">
        <v>40</v>
      </c>
      <c r="E17" s="9" t="s">
        <v>19</v>
      </c>
      <c r="F17" s="9" t="s">
        <v>23</v>
      </c>
      <c r="G17" s="9" t="s">
        <v>41</v>
      </c>
      <c r="H17" s="11" t="str">
        <f aca="false">HYPERLINK("https://uniandes-my.sharepoint.com/:v:/g/personal/c_barreiroh_uniandes_edu_co/EfrvItScfX5FuJNSTDhxW24B6ncM3VCzmGL2YML0Xj6nGw?e=cE6eYK","Haga click aqui")</f>
        <v>Haga click aqui</v>
      </c>
      <c r="I17" s="9" t="s">
        <v>42</v>
      </c>
    </row>
    <row r="18" customFormat="false" ht="75" hidden="false" customHeight="false" outlineLevel="0" collapsed="false">
      <c r="A18" s="9" t="n">
        <v>9</v>
      </c>
      <c r="B18" s="10" t="n">
        <v>44848</v>
      </c>
      <c r="C18" s="9" t="s">
        <v>17</v>
      </c>
      <c r="D18" s="9" t="s">
        <v>40</v>
      </c>
      <c r="E18" s="9" t="s">
        <v>19</v>
      </c>
      <c r="F18" s="9" t="s">
        <v>23</v>
      </c>
      <c r="G18" s="9" t="s">
        <v>43</v>
      </c>
      <c r="H18" s="11" t="str">
        <f aca="false">HYPERLINK("https://uniandes-my.sharepoint.com/:v:/g/personal/c_barreiroh_uniandes_edu_co/EbyFoTW549dFmTkZSWDlZ4MBiomwP4S5QDx80ekdfKe13g?e=fgtHDv","Haga click aqui")</f>
        <v>Haga click aqui</v>
      </c>
      <c r="I18" s="9" t="s">
        <v>44</v>
      </c>
    </row>
    <row r="19" customFormat="false" ht="30" hidden="false" customHeight="false" outlineLevel="0" collapsed="false">
      <c r="A19" s="9" t="n">
        <v>10</v>
      </c>
      <c r="B19" s="10" t="n">
        <v>44849</v>
      </c>
      <c r="C19" s="9" t="s">
        <v>17</v>
      </c>
      <c r="D19" s="9" t="s">
        <v>40</v>
      </c>
      <c r="E19" s="9" t="s">
        <v>19</v>
      </c>
      <c r="F19" s="9" t="s">
        <v>20</v>
      </c>
      <c r="G19" s="9" t="s">
        <v>45</v>
      </c>
      <c r="H19" s="11" t="str">
        <f aca="false">HYPERLINK("https://uniandes-my.sharepoint.com/:v:/g/personal/c_barreiroh_uniandes_edu_co/EQnoqVBSJ5ZPqMKB8JWtAtoBOKd4cAXwhTm-b8iR7313Zw?e=DL0CaZ","Haga click aqui")</f>
        <v>Haga click aqui</v>
      </c>
      <c r="I19" s="9" t="s">
        <v>46</v>
      </c>
    </row>
    <row r="20" customFormat="false" ht="45.75" hidden="false" customHeight="true" outlineLevel="0" collapsed="false">
      <c r="A20" s="9" t="n">
        <v>11</v>
      </c>
      <c r="B20" s="10" t="n">
        <v>44850</v>
      </c>
      <c r="C20" s="9" t="s">
        <v>17</v>
      </c>
      <c r="D20" s="9" t="s">
        <v>47</v>
      </c>
      <c r="E20" s="9" t="s">
        <v>19</v>
      </c>
      <c r="F20" s="9" t="s">
        <v>20</v>
      </c>
      <c r="G20" s="9" t="s">
        <v>48</v>
      </c>
      <c r="H20" s="11" t="str">
        <f aca="false">HYPERLINK("https://uniandes-my.sharepoint.com/:v:/g/personal/c_barreiroh_uniandes_edu_co/EcNQN7L3Go9Kux-ZgPIXbrMBVm6WyBe2QrTGwyDpPM46RA?e=TxCnh0","Haga click aqui")</f>
        <v>Haga click aqui</v>
      </c>
      <c r="I20" s="9" t="s">
        <v>49</v>
      </c>
    </row>
    <row r="21" customFormat="false" ht="15.75" hidden="false" customHeight="true" outlineLevel="0" collapsed="false">
      <c r="A21" s="9"/>
      <c r="B21" s="10"/>
      <c r="C21" s="9"/>
      <c r="D21" s="9"/>
      <c r="E21" s="9"/>
      <c r="F21" s="9"/>
      <c r="G21" s="9"/>
      <c r="H21" s="11"/>
      <c r="I21" s="11" t="str">
        <f aca="false">HYPERLINK("https://proyecto-andes22.atlassian.net/browse/ABC1234-5","Ver incidencia de jira (ABC1234-5)")</f>
        <v>Ver incidencia de jira (ABC1234-5)</v>
      </c>
    </row>
    <row r="22" customFormat="false" ht="45" hidden="false" customHeight="false" outlineLevel="0" collapsed="false">
      <c r="A22" s="9" t="n">
        <v>12</v>
      </c>
      <c r="B22" s="10" t="n">
        <v>44850</v>
      </c>
      <c r="C22" s="9" t="s">
        <v>17</v>
      </c>
      <c r="D22" s="9" t="s">
        <v>47</v>
      </c>
      <c r="E22" s="9" t="s">
        <v>19</v>
      </c>
      <c r="F22" s="9" t="s">
        <v>23</v>
      </c>
      <c r="G22" s="9" t="s">
        <v>50</v>
      </c>
      <c r="H22" s="11" t="str">
        <f aca="false">HYPERLINK("https://uniandes-my.sharepoint.com/:v:/g/personal/c_barreiroh_uniandes_edu_co/EfFGV3lGfAhDgZMR0PTO-bEB4Xb2c-Vv3-y0v63XBUXVuA?e=EaoHrU","Haga click aqui")</f>
        <v>Haga click aqui</v>
      </c>
      <c r="I22" s="9" t="s">
        <v>51</v>
      </c>
    </row>
    <row r="23" customFormat="false" ht="30.75" hidden="false" customHeight="true" outlineLevel="0" collapsed="false">
      <c r="A23" s="9" t="n">
        <v>13</v>
      </c>
      <c r="B23" s="10" t="n">
        <v>44850</v>
      </c>
      <c r="C23" s="9" t="s">
        <v>17</v>
      </c>
      <c r="D23" s="9" t="s">
        <v>52</v>
      </c>
      <c r="E23" s="9" t="s">
        <v>19</v>
      </c>
      <c r="F23" s="9" t="s">
        <v>20</v>
      </c>
      <c r="G23" s="9" t="s">
        <v>53</v>
      </c>
      <c r="H23" s="11" t="str">
        <f aca="false">HYPERLINK("https://uniandes-my.sharepoint.com/:v:/g/personal/c_barreiroh_uniandes_edu_co/EZCmQFx5rO9GrhelcN8-e5wBZDZQtIt6Q8ObLqoiQICxpA?e=3Eh7rp","Haga click aqui")</f>
        <v>Haga click aqui</v>
      </c>
      <c r="I23" s="9" t="s">
        <v>54</v>
      </c>
    </row>
    <row r="24" customFormat="false" ht="15.75" hidden="false" customHeight="true" outlineLevel="0" collapsed="false">
      <c r="A24" s="9"/>
      <c r="B24" s="10"/>
      <c r="C24" s="9"/>
      <c r="D24" s="9"/>
      <c r="E24" s="9"/>
      <c r="F24" s="9"/>
      <c r="G24" s="9"/>
      <c r="H24" s="11"/>
      <c r="I24" s="11" t="str">
        <f aca="false">HYPERLINK("https://proyecto-andes22.atlassian.net/browse/ABC1234-3","Ver incidencia en jira (ABC1234-3)")</f>
        <v>Ver incidencia en jira (ABC1234-3)</v>
      </c>
    </row>
    <row r="25" customFormat="false" ht="60" hidden="false" customHeight="false" outlineLevel="0" collapsed="false">
      <c r="A25" s="9" t="n">
        <v>14</v>
      </c>
      <c r="B25" s="10" t="n">
        <v>44850</v>
      </c>
      <c r="C25" s="9" t="s">
        <v>17</v>
      </c>
      <c r="D25" s="9" t="s">
        <v>52</v>
      </c>
      <c r="E25" s="9" t="s">
        <v>19</v>
      </c>
      <c r="F25" s="9" t="s">
        <v>23</v>
      </c>
      <c r="G25" s="9" t="s">
        <v>55</v>
      </c>
      <c r="H25" s="11" t="str">
        <f aca="false">HYPERLINK("https://uniandes-my.sharepoint.com/:v:/g/personal/c_barreiroh_uniandes_edu_co/EYp7DFTRIoJOi-4fiyngXXEBlS6qBUXKqVGAdYn3pEcE5w?e=kwVO9Y","Haga click aqui")</f>
        <v>Haga click aqui</v>
      </c>
      <c r="I25" s="9" t="s">
        <v>56</v>
      </c>
    </row>
    <row r="26" customFormat="false" ht="45" hidden="false" customHeight="false" outlineLevel="0" collapsed="false">
      <c r="A26" s="9" t="n">
        <v>15</v>
      </c>
      <c r="B26" s="10" t="n">
        <v>44849</v>
      </c>
      <c r="C26" s="9" t="s">
        <v>17</v>
      </c>
      <c r="D26" s="9" t="s">
        <v>57</v>
      </c>
      <c r="E26" s="9" t="s">
        <v>19</v>
      </c>
      <c r="F26" s="9" t="s">
        <v>23</v>
      </c>
      <c r="G26" s="9" t="s">
        <v>58</v>
      </c>
      <c r="H26" s="11" t="str">
        <f aca="false">HYPERLINK("https://uniandes-my.sharepoint.com/:v:/g/personal/c_barreiroh_uniandes_edu_co/ETWkpDexHMpMs-2KOO_X5VsBftwgugIT7fkeeQMVYOPJdQ?e=W2bizU","Haga click aqui")</f>
        <v>Haga click aqui</v>
      </c>
      <c r="I26" s="9" t="s">
        <v>59</v>
      </c>
    </row>
    <row r="27" customFormat="false" ht="30" hidden="false" customHeight="false" outlineLevel="0" collapsed="false">
      <c r="A27" s="9" t="n">
        <v>16</v>
      </c>
      <c r="B27" s="10" t="n">
        <v>44849</v>
      </c>
      <c r="C27" s="9" t="s">
        <v>17</v>
      </c>
      <c r="D27" s="9" t="s">
        <v>57</v>
      </c>
      <c r="E27" s="9" t="s">
        <v>19</v>
      </c>
      <c r="F27" s="9" t="s">
        <v>20</v>
      </c>
      <c r="G27" s="9" t="s">
        <v>60</v>
      </c>
      <c r="H27" s="11" t="str">
        <f aca="false">HYPERLINK("https://uniandes-my.sharepoint.com/:v:/g/personal/c_barreiroh_uniandes_edu_co/EWdWIYDDdQ5CigPKEOEH6goBvKc0M5iJYK10VGwqMdvlpA?e=rUp4yW","Haga click aqui")</f>
        <v>Haga click aqui</v>
      </c>
      <c r="I27" s="9" t="s">
        <v>61</v>
      </c>
    </row>
    <row r="28" customFormat="false" ht="45" hidden="false" customHeight="false" outlineLevel="0" collapsed="false">
      <c r="A28" s="9" t="n">
        <v>17</v>
      </c>
      <c r="B28" s="10" t="n">
        <v>44849</v>
      </c>
      <c r="C28" s="9" t="s">
        <v>17</v>
      </c>
      <c r="D28" s="9" t="s">
        <v>62</v>
      </c>
      <c r="E28" s="9" t="s">
        <v>19</v>
      </c>
      <c r="F28" s="9" t="s">
        <v>20</v>
      </c>
      <c r="G28" s="9" t="s">
        <v>63</v>
      </c>
      <c r="H28" s="11" t="str">
        <f aca="false">HYPERLINK("https://uniandes-my.sharepoint.com/:v:/g/personal/c_barreiroh_uniandes_edu_co/EZjMAau7XLJMjYAaGHrFx5QBVIzwSK_LhQshetkUHwdweQ?e=EPUQ5Z","Haga click aqui")</f>
        <v>Haga click aqui</v>
      </c>
      <c r="I28" s="9" t="s">
        <v>64</v>
      </c>
    </row>
    <row r="29" customFormat="false" ht="30" hidden="false" customHeight="false" outlineLevel="0" collapsed="false">
      <c r="A29" s="9" t="n">
        <v>18</v>
      </c>
      <c r="B29" s="10" t="n">
        <v>44849</v>
      </c>
      <c r="C29" s="9" t="s">
        <v>17</v>
      </c>
      <c r="D29" s="9" t="s">
        <v>62</v>
      </c>
      <c r="E29" s="9" t="s">
        <v>19</v>
      </c>
      <c r="F29" s="9" t="s">
        <v>23</v>
      </c>
      <c r="G29" s="9" t="s">
        <v>65</v>
      </c>
      <c r="H29" s="11" t="str">
        <f aca="false">HYPERLINK("https://uniandes-my.sharepoint.com/:v:/g/personal/c_barreiroh_uniandes_edu_co/Ec1tAjjZLqhDtFuGakxNFrEBhEAaNrVaFR640k7vGGtfmQ?e=JLABqb","Haga click aqui")</f>
        <v>Haga click aqui</v>
      </c>
      <c r="I29" s="9" t="s">
        <v>66</v>
      </c>
    </row>
    <row r="30" customFormat="false" ht="30" hidden="false" customHeight="false" outlineLevel="0" collapsed="false">
      <c r="A30" s="9" t="n">
        <v>19</v>
      </c>
      <c r="B30" s="10" t="n">
        <v>44850</v>
      </c>
      <c r="C30" s="9" t="s">
        <v>17</v>
      </c>
      <c r="D30" s="9" t="s">
        <v>67</v>
      </c>
      <c r="E30" s="9" t="s">
        <v>19</v>
      </c>
      <c r="F30" s="9" t="s">
        <v>20</v>
      </c>
      <c r="G30" s="9" t="s">
        <v>68</v>
      </c>
      <c r="H30" s="11" t="str">
        <f aca="false">HYPERLINK("https://uniandes-my.sharepoint.com/:v:/g/personal/c_barreiroh_uniandes_edu_co/EbA5kpwzc8xNlEaXR0zrp4MBHuu7NClm28KPVeQjH5XSCA?e=kgcgHI","Haga click aqui")</f>
        <v>Haga click aqui</v>
      </c>
      <c r="I30" s="9" t="s">
        <v>69</v>
      </c>
    </row>
    <row r="31" customFormat="false" ht="30" hidden="false" customHeight="false" outlineLevel="0" collapsed="false">
      <c r="A31" s="9" t="n">
        <v>20</v>
      </c>
      <c r="B31" s="10" t="n">
        <v>44850</v>
      </c>
      <c r="C31" s="9" t="s">
        <v>17</v>
      </c>
      <c r="D31" s="9" t="s">
        <v>70</v>
      </c>
      <c r="E31" s="9" t="s">
        <v>19</v>
      </c>
      <c r="F31" s="9" t="s">
        <v>20</v>
      </c>
      <c r="G31" s="9" t="s">
        <v>71</v>
      </c>
      <c r="H31" s="11" t="str">
        <f aca="false">HYPERLINK("https://uniandes-my.sharepoint.com/:v:/g/personal/c_barreiroh_uniandes_edu_co/EYOPgx-K-g1NoQjvkHq003sBsOlrgLLDiUTnbjrOJDLA0w?e=0ZbL56","Haga click aqui")</f>
        <v>Haga click aqui</v>
      </c>
      <c r="I31" s="9" t="s">
        <v>72</v>
      </c>
    </row>
    <row r="32" customFormat="false" ht="45" hidden="false" customHeight="false" outlineLevel="0" collapsed="false">
      <c r="A32" s="9" t="n">
        <v>21</v>
      </c>
      <c r="B32" s="10" t="n">
        <v>44849</v>
      </c>
      <c r="C32" s="9" t="s">
        <v>30</v>
      </c>
      <c r="D32" s="9" t="s">
        <v>73</v>
      </c>
      <c r="E32" s="9" t="s">
        <v>19</v>
      </c>
      <c r="F32" s="9" t="s">
        <v>20</v>
      </c>
      <c r="G32" s="9" t="s">
        <v>74</v>
      </c>
      <c r="H32" s="11" t="str">
        <f aca="false">HYPERLINK("https://www.youtube.com/watch?v=J1zTLRht8FY","Haga click aqui")</f>
        <v>Haga click aqui</v>
      </c>
      <c r="I32" s="9" t="s">
        <v>75</v>
      </c>
    </row>
    <row r="33" customFormat="false" ht="105" hidden="false" customHeight="true" outlineLevel="0" collapsed="false">
      <c r="A33" s="9" t="n">
        <v>22</v>
      </c>
      <c r="B33" s="10" t="n">
        <v>44849</v>
      </c>
      <c r="C33" s="9" t="s">
        <v>30</v>
      </c>
      <c r="D33" s="9" t="s">
        <v>73</v>
      </c>
      <c r="E33" s="9" t="s">
        <v>19</v>
      </c>
      <c r="F33" s="9" t="s">
        <v>23</v>
      </c>
      <c r="G33" s="9" t="s">
        <v>76</v>
      </c>
      <c r="H33" s="11" t="str">
        <f aca="false">HYPERLINK("https://www.youtube.com/watch?v=P3j26Brxmnw","Haga click aqui")</f>
        <v>Haga click aqui</v>
      </c>
      <c r="I33" s="9" t="s">
        <v>77</v>
      </c>
    </row>
    <row r="34" customFormat="false" ht="15.6" hidden="false" customHeight="false" outlineLevel="0" collapsed="false">
      <c r="A34" s="9"/>
      <c r="B34" s="10"/>
      <c r="C34" s="9"/>
      <c r="D34" s="9"/>
      <c r="E34" s="9"/>
      <c r="F34" s="9"/>
      <c r="G34" s="9"/>
      <c r="H34" s="11"/>
      <c r="I34" s="11" t="str">
        <f aca="false">HYPERLINK("https://proyecto-andes22.atlassian.net/browse/ABC1234-1","Ver incidencia de jira (ABC1234-1)")</f>
        <v>Ver incidencia de jira (ABC1234-1)</v>
      </c>
    </row>
    <row r="35" customFormat="false" ht="75" hidden="false" customHeight="false" outlineLevel="0" collapsed="false">
      <c r="A35" s="9" t="n">
        <v>23</v>
      </c>
      <c r="B35" s="10" t="n">
        <v>44849</v>
      </c>
      <c r="C35" s="9" t="s">
        <v>30</v>
      </c>
      <c r="D35" s="9" t="s">
        <v>73</v>
      </c>
      <c r="E35" s="9" t="s">
        <v>19</v>
      </c>
      <c r="F35" s="9" t="s">
        <v>23</v>
      </c>
      <c r="G35" s="9" t="s">
        <v>78</v>
      </c>
      <c r="H35" s="11" t="str">
        <f aca="false">HYPERLINK("https://www.youtube.com/watch?v=P3j26Brxmnw","Haga click aqui")</f>
        <v>Haga click aqui</v>
      </c>
      <c r="I35" s="9" t="s">
        <v>79</v>
      </c>
    </row>
    <row r="36" customFormat="false" ht="75" hidden="false" customHeight="false" outlineLevel="0" collapsed="false">
      <c r="A36" s="9" t="n">
        <v>24</v>
      </c>
      <c r="B36" s="10" t="n">
        <v>44849</v>
      </c>
      <c r="C36" s="9" t="s">
        <v>30</v>
      </c>
      <c r="D36" s="9" t="s">
        <v>80</v>
      </c>
      <c r="E36" s="9" t="s">
        <v>19</v>
      </c>
      <c r="F36" s="9" t="s">
        <v>20</v>
      </c>
      <c r="G36" s="9" t="s">
        <v>81</v>
      </c>
      <c r="H36" s="11" t="str">
        <f aca="false">HYPERLINK("https://www.youtube.com/watch?v=HCWsB--p5lA","Haga click aqui")</f>
        <v>Haga click aqui</v>
      </c>
      <c r="I36" s="9" t="s">
        <v>82</v>
      </c>
    </row>
    <row r="37" customFormat="false" ht="90" hidden="false" customHeight="true" outlineLevel="0" collapsed="false">
      <c r="A37" s="9"/>
      <c r="B37" s="10" t="n">
        <v>44850</v>
      </c>
      <c r="C37" s="9" t="s">
        <v>30</v>
      </c>
      <c r="D37" s="9" t="s">
        <v>80</v>
      </c>
      <c r="E37" s="9" t="s">
        <v>19</v>
      </c>
      <c r="F37" s="9" t="s">
        <v>23</v>
      </c>
      <c r="G37" s="9" t="s">
        <v>83</v>
      </c>
      <c r="H37" s="12" t="str">
        <f aca="false">HYPERLINK("https://uniandes-my.sharepoint.com/:v:/g/personal/e_angulov_uniandes_edu_co/ERDlXmtwZ-xCo4p8h6YpD_AB5oBv9aEyBChwOlc2zwkhtw?e=XzXSgh","Haga click aqui")</f>
        <v>Haga click aqui</v>
      </c>
      <c r="I37" s="9" t="s">
        <v>84</v>
      </c>
      <c r="M37" s="13"/>
    </row>
    <row r="38" customFormat="false" ht="15.6" hidden="false" customHeight="false" outlineLevel="0" collapsed="false">
      <c r="A38" s="9"/>
      <c r="B38" s="10"/>
      <c r="C38" s="9"/>
      <c r="D38" s="9"/>
      <c r="E38" s="9"/>
      <c r="F38" s="9"/>
      <c r="G38" s="9"/>
      <c r="H38" s="12"/>
      <c r="I38" s="14" t="str">
        <f aca="false">HYPERLINK("https://proyecto-andes22.atlassian.net/browse/ABC1234-13","Ver incidencia de jira (ABC1234-13)")</f>
        <v>Ver incidencia de jira (ABC1234-13)</v>
      </c>
    </row>
    <row r="39" customFormat="false" ht="30" hidden="false" customHeight="false" outlineLevel="0" collapsed="false">
      <c r="A39" s="9" t="n">
        <v>25</v>
      </c>
      <c r="B39" s="10" t="n">
        <v>44849</v>
      </c>
      <c r="C39" s="9" t="s">
        <v>30</v>
      </c>
      <c r="D39" s="9" t="s">
        <v>85</v>
      </c>
      <c r="E39" s="9" t="s">
        <v>19</v>
      </c>
      <c r="F39" s="9" t="s">
        <v>20</v>
      </c>
      <c r="G39" s="9" t="s">
        <v>86</v>
      </c>
      <c r="H39" s="11" t="str">
        <f aca="false">HYPERLINK("https://www.youtube.com/watch?v=hY9AFnPh4mU","Haga click aqui")</f>
        <v>Haga click aqui</v>
      </c>
      <c r="I39" s="9" t="s">
        <v>87</v>
      </c>
    </row>
    <row r="40" customFormat="false" ht="30" hidden="false" customHeight="false" outlineLevel="0" collapsed="false">
      <c r="A40" s="9" t="n">
        <v>26</v>
      </c>
      <c r="B40" s="10" t="n">
        <v>44849</v>
      </c>
      <c r="C40" s="9" t="s">
        <v>30</v>
      </c>
      <c r="D40" s="9" t="s">
        <v>88</v>
      </c>
      <c r="E40" s="9" t="s">
        <v>19</v>
      </c>
      <c r="F40" s="9" t="s">
        <v>20</v>
      </c>
      <c r="G40" s="9" t="s">
        <v>89</v>
      </c>
      <c r="H40" s="11" t="str">
        <f aca="false">HYPERLINK("https://www.youtube.com/watch?v=ILlI6f24AFE","Haga click aqui")</f>
        <v>Haga click aqui</v>
      </c>
      <c r="I40" s="9" t="s">
        <v>87</v>
      </c>
    </row>
    <row r="41" customFormat="false" ht="45" hidden="false" customHeight="false" outlineLevel="0" collapsed="false">
      <c r="A41" s="9" t="n">
        <v>27</v>
      </c>
      <c r="B41" s="10" t="n">
        <v>44849</v>
      </c>
      <c r="C41" s="9" t="s">
        <v>30</v>
      </c>
      <c r="D41" s="9" t="s">
        <v>90</v>
      </c>
      <c r="E41" s="9" t="s">
        <v>19</v>
      </c>
      <c r="F41" s="9" t="s">
        <v>20</v>
      </c>
      <c r="G41" s="9" t="s">
        <v>91</v>
      </c>
      <c r="H41" s="11" t="str">
        <f aca="false">HYPERLINK("https://www.youtube.com/watch?v=OIGH1JGofhw","Haga click aqui")</f>
        <v>Haga click aqui</v>
      </c>
      <c r="I41" s="9" t="s">
        <v>92</v>
      </c>
    </row>
    <row r="42" customFormat="false" ht="45" hidden="false" customHeight="false" outlineLevel="0" collapsed="false">
      <c r="A42" s="9" t="n">
        <v>28</v>
      </c>
      <c r="B42" s="10" t="n">
        <v>44849</v>
      </c>
      <c r="C42" s="9" t="s">
        <v>30</v>
      </c>
      <c r="D42" s="9" t="s">
        <v>93</v>
      </c>
      <c r="E42" s="9" t="s">
        <v>19</v>
      </c>
      <c r="F42" s="9" t="s">
        <v>20</v>
      </c>
      <c r="G42" s="9" t="s">
        <v>94</v>
      </c>
      <c r="H42" s="11" t="str">
        <f aca="false">HYPERLINK("https://www.youtube.com/watch?v=sWu05I6eoCo","Haga click aqui")</f>
        <v>Haga click aqui</v>
      </c>
      <c r="I42" s="9" t="s">
        <v>95</v>
      </c>
    </row>
    <row r="43" customFormat="false" ht="45" hidden="false" customHeight="false" outlineLevel="0" collapsed="false">
      <c r="A43" s="9" t="n">
        <v>29</v>
      </c>
      <c r="B43" s="10" t="n">
        <v>44850</v>
      </c>
      <c r="C43" s="9" t="s">
        <v>17</v>
      </c>
      <c r="D43" s="9" t="s">
        <v>93</v>
      </c>
      <c r="E43" s="9" t="s">
        <v>19</v>
      </c>
      <c r="F43" s="9" t="s">
        <v>23</v>
      </c>
      <c r="G43" s="9" t="s">
        <v>96</v>
      </c>
      <c r="H43" s="11" t="str">
        <f aca="false">HYPERLINK("https://uniandes-my.sharepoint.com/:v:/g/personal/c_barreiroh_uniandes_edu_co/ERfMKmjte5VOpZBTJCy65d8B5Vycpyrg0HKLB6oBSjwuXQ?e=etTo3s","Haga click aqui")</f>
        <v>Haga click aqui</v>
      </c>
      <c r="I43" s="9" t="s">
        <v>97</v>
      </c>
    </row>
    <row r="44" customFormat="false" ht="75" hidden="false" customHeight="false" outlineLevel="0" collapsed="false">
      <c r="A44" s="9" t="n">
        <v>30</v>
      </c>
      <c r="B44" s="10" t="n">
        <v>44849</v>
      </c>
      <c r="C44" s="9" t="s">
        <v>30</v>
      </c>
      <c r="D44" s="9" t="s">
        <v>98</v>
      </c>
      <c r="E44" s="9" t="s">
        <v>19</v>
      </c>
      <c r="F44" s="9" t="s">
        <v>20</v>
      </c>
      <c r="G44" s="9" t="s">
        <v>99</v>
      </c>
      <c r="H44" s="11" t="str">
        <f aca="false">HYPERLINK("https://www.youtube.com/watch?v=z9QHIN3OPNY","Haga click aqui")</f>
        <v>Haga click aqui</v>
      </c>
      <c r="I44" s="9" t="s">
        <v>100</v>
      </c>
      <c r="K44" s="15"/>
    </row>
    <row r="45" customFormat="false" ht="75" hidden="false" customHeight="true" outlineLevel="0" collapsed="false">
      <c r="A45" s="9" t="n">
        <v>31</v>
      </c>
      <c r="B45" s="10" t="n">
        <v>44849</v>
      </c>
      <c r="C45" s="9" t="s">
        <v>30</v>
      </c>
      <c r="D45" s="9" t="s">
        <v>101</v>
      </c>
      <c r="E45" s="9" t="s">
        <v>27</v>
      </c>
      <c r="F45" s="9" t="s">
        <v>23</v>
      </c>
      <c r="G45" s="9" t="s">
        <v>102</v>
      </c>
      <c r="H45" s="11" t="str">
        <f aca="false">HYPERLINK("https://uniandes-my.sharepoint.com/:v:/g/personal/e_angulov_uniandes_edu_co/Eej88D0R0JZDj8SA8D-cTcoBmElremvkP_bdZ9XMApNxaA?e=4IqDK0","Haga click aqui")</f>
        <v>Haga click aqui</v>
      </c>
      <c r="I45" s="9" t="s">
        <v>103</v>
      </c>
      <c r="L45" s="15"/>
    </row>
    <row r="46" customFormat="false" ht="15.6" hidden="false" customHeight="false" outlineLevel="0" collapsed="false">
      <c r="A46" s="9"/>
      <c r="B46" s="10"/>
      <c r="C46" s="9"/>
      <c r="D46" s="9"/>
      <c r="E46" s="9"/>
      <c r="F46" s="9"/>
      <c r="G46" s="9"/>
      <c r="H46" s="11"/>
      <c r="I46" s="11" t="str">
        <f aca="false">HYPERLINK("https://proyecto-andes22.atlassian.net/browse/ABC1234-12","Ver incidencia en jira (ABC1234-12)")</f>
        <v>Ver incidencia en jira (ABC1234-12)</v>
      </c>
      <c r="L46" s="15"/>
    </row>
    <row r="47" customFormat="false" ht="60" hidden="false" customHeight="false" outlineLevel="0" collapsed="false">
      <c r="A47" s="9" t="n">
        <v>32</v>
      </c>
      <c r="B47" s="10" t="n">
        <v>44849</v>
      </c>
      <c r="C47" s="9" t="s">
        <v>30</v>
      </c>
      <c r="D47" s="9" t="s">
        <v>104</v>
      </c>
      <c r="E47" s="9" t="s">
        <v>19</v>
      </c>
      <c r="F47" s="9" t="s">
        <v>20</v>
      </c>
      <c r="G47" s="9" t="s">
        <v>105</v>
      </c>
      <c r="H47" s="11" t="str">
        <f aca="false">HYPERLINK("https://uniandes-my.sharepoint.com/:v:/g/personal/e_angulov_uniandes_edu_co/EY2XBh5QI1NJrzHU4RXMpB0BMGA5kghOhuAm_ReWbtnlgQ?e=hamXy2","Haga click aqui")</f>
        <v>Haga click aqui</v>
      </c>
      <c r="I47" s="9" t="s">
        <v>106</v>
      </c>
      <c r="L47" s="2"/>
    </row>
    <row r="48" customFormat="false" ht="30" hidden="false" customHeight="false" outlineLevel="0" collapsed="false">
      <c r="A48" s="9" t="n">
        <v>33</v>
      </c>
      <c r="B48" s="10" t="n">
        <v>44850</v>
      </c>
      <c r="C48" s="9" t="s">
        <v>17</v>
      </c>
      <c r="D48" s="9" t="s">
        <v>107</v>
      </c>
      <c r="E48" s="9" t="s">
        <v>19</v>
      </c>
      <c r="F48" s="9" t="s">
        <v>20</v>
      </c>
      <c r="G48" s="9" t="s">
        <v>108</v>
      </c>
      <c r="H48" s="11" t="str">
        <f aca="false">HYPERLINK("https://uniandes-my.sharepoint.com/:v:/g/personal/c_barreiroh_uniandes_edu_co/EY0B8pUEIZxPh26iiPyPuaEBKfR2unj5Eqv4RfI4pLDloQ?e=qWXTHU","Haga click aqui")</f>
        <v>Haga click aqui</v>
      </c>
      <c r="I48" s="9" t="s">
        <v>109</v>
      </c>
    </row>
    <row r="49" customFormat="false" ht="50.4" hidden="false" customHeight="true" outlineLevel="0" collapsed="false">
      <c r="A49" s="9" t="n">
        <v>34</v>
      </c>
      <c r="B49" s="10" t="n">
        <v>44850</v>
      </c>
      <c r="C49" s="9" t="s">
        <v>17</v>
      </c>
      <c r="D49" s="9" t="s">
        <v>107</v>
      </c>
      <c r="E49" s="9" t="s">
        <v>19</v>
      </c>
      <c r="F49" s="9" t="s">
        <v>23</v>
      </c>
      <c r="G49" s="9" t="s">
        <v>110</v>
      </c>
      <c r="H49" s="11" t="str">
        <f aca="false">HYPERLINK("https://uniandes-my.sharepoint.com/:v:/g/personal/c_barreiroh_uniandes_edu_co/ESQ3SjVVFsZGmgS_XadcGjsBlnNPMsQQjgvb9xYy937pVQ?e=FbXLxu","Haga click aqui")</f>
        <v>Haga click aqui</v>
      </c>
      <c r="I49" s="9" t="s">
        <v>111</v>
      </c>
    </row>
    <row r="50" customFormat="false" ht="15.6" hidden="false" customHeight="false" outlineLevel="0" collapsed="false">
      <c r="A50" s="9"/>
      <c r="B50" s="10"/>
      <c r="C50" s="9"/>
      <c r="D50" s="9"/>
      <c r="E50" s="9"/>
      <c r="F50" s="9"/>
      <c r="G50" s="9"/>
      <c r="H50" s="9"/>
      <c r="I50" s="11" t="str">
        <f aca="false">HYPERLINK("https://proyecto-andes22.atlassian.net/browse/ABC1234-9","Ver incidencia en jira (ABC1234-9)")</f>
        <v>Ver incidencia en jira (ABC1234-9)</v>
      </c>
    </row>
    <row r="51" customFormat="false" ht="60" hidden="false" customHeight="true" outlineLevel="0" collapsed="false">
      <c r="A51" s="9" t="n">
        <v>35</v>
      </c>
      <c r="B51" s="10" t="n">
        <v>44850</v>
      </c>
      <c r="C51" s="9" t="s">
        <v>17</v>
      </c>
      <c r="D51" s="9" t="s">
        <v>112</v>
      </c>
      <c r="E51" s="9" t="s">
        <v>19</v>
      </c>
      <c r="F51" s="9" t="s">
        <v>20</v>
      </c>
      <c r="G51" s="9" t="s">
        <v>113</v>
      </c>
      <c r="H51" s="11" t="str">
        <f aca="false">HYPERLINK("https://uniandes-my.sharepoint.com/:v:/g/personal/c_barreiroh_uniandes_edu_co/Ee31FyvQdjpBgSULcgj5nq8BkuE60zwFfegDQ989xL-Vig?e=DK9wzD","Haga click aqui")</f>
        <v>Haga click aqui</v>
      </c>
      <c r="I51" s="9" t="s">
        <v>114</v>
      </c>
    </row>
    <row r="52" customFormat="false" ht="15.6" hidden="false" customHeight="false" outlineLevel="0" collapsed="false">
      <c r="A52" s="9"/>
      <c r="B52" s="10"/>
      <c r="C52" s="9"/>
      <c r="D52" s="9"/>
      <c r="E52" s="9"/>
      <c r="F52" s="9"/>
      <c r="G52" s="9"/>
      <c r="H52" s="11"/>
      <c r="I52" s="11" t="str">
        <f aca="false">HYPERLINK("https://proyecto-andes22.atlassian.net/browse/ABC1234-7","Ver incidencia jira (ABC1234-7)")</f>
        <v>Ver incidencia jira (ABC1234-7)</v>
      </c>
    </row>
    <row r="53" customFormat="false" ht="44.25" hidden="false" customHeight="true" outlineLevel="0" collapsed="false">
      <c r="A53" s="9" t="n">
        <v>36</v>
      </c>
      <c r="B53" s="10" t="n">
        <v>44850</v>
      </c>
      <c r="C53" s="9" t="s">
        <v>17</v>
      </c>
      <c r="D53" s="9" t="s">
        <v>115</v>
      </c>
      <c r="E53" s="9" t="s">
        <v>19</v>
      </c>
      <c r="F53" s="9" t="s">
        <v>20</v>
      </c>
      <c r="G53" s="9" t="s">
        <v>116</v>
      </c>
      <c r="H53" s="11" t="str">
        <f aca="false">HYPERLINK("https://uniandes-my.sharepoint.com/:v:/g/personal/c_barreiroh_uniandes_edu_co/EQclufu-Ig5GopWYTVQTSI0BaW-_vyMrEi2k8fZvZufQfA?e=e1Usad","Haga click aqui")</f>
        <v>Haga click aqui</v>
      </c>
      <c r="I53" s="9" t="s">
        <v>117</v>
      </c>
    </row>
    <row r="54" customFormat="false" ht="14.25" hidden="false" customHeight="true" outlineLevel="0" collapsed="false">
      <c r="A54" s="9"/>
      <c r="B54" s="10"/>
      <c r="C54" s="9"/>
      <c r="D54" s="9"/>
      <c r="E54" s="9"/>
      <c r="F54" s="9"/>
      <c r="G54" s="9"/>
      <c r="H54" s="11"/>
      <c r="I54" s="11" t="str">
        <f aca="false">HYPERLINK("https://proyecto-andes22.atlassian.net/browse/ABC1234-10","Ver incidencia en jira (ABC1234-10)")</f>
        <v>Ver incidencia en jira (ABC1234-10)</v>
      </c>
    </row>
    <row r="55" customFormat="false" ht="45" hidden="false" customHeight="false" outlineLevel="0" collapsed="false">
      <c r="A55" s="9" t="n">
        <v>37</v>
      </c>
      <c r="B55" s="10" t="n">
        <v>44850</v>
      </c>
      <c r="C55" s="9" t="s">
        <v>17</v>
      </c>
      <c r="D55" s="9" t="s">
        <v>115</v>
      </c>
      <c r="E55" s="9" t="s">
        <v>19</v>
      </c>
      <c r="F55" s="9" t="s">
        <v>20</v>
      </c>
      <c r="G55" s="9" t="s">
        <v>118</v>
      </c>
      <c r="H55" s="11" t="str">
        <f aca="false">HYPERLINK("https://uniandes-my.sharepoint.com/:v:/g/personal/c_barreiroh_uniandes_edu_co/EQfyFfy89dxNhziP_scDxE0B13MjJQnuAZp6-tEiVGni7g?e=d8bLzK","Haga click aqui")</f>
        <v>Haga click aqui</v>
      </c>
      <c r="I55" s="9" t="s">
        <v>119</v>
      </c>
    </row>
    <row r="56" customFormat="false" ht="45" hidden="false" customHeight="false" outlineLevel="0" collapsed="false">
      <c r="A56" s="9" t="n">
        <v>38</v>
      </c>
      <c r="B56" s="9" t="n">
        <v>38</v>
      </c>
      <c r="C56" s="9" t="s">
        <v>17</v>
      </c>
      <c r="D56" s="9" t="s">
        <v>120</v>
      </c>
      <c r="E56" s="9" t="s">
        <v>19</v>
      </c>
      <c r="F56" s="9" t="s">
        <v>20</v>
      </c>
      <c r="G56" s="9" t="s">
        <v>121</v>
      </c>
      <c r="H56" s="11" t="str">
        <f aca="false">HYPERLINK("https://uniandes-my.sharepoint.com/:v:/g/personal/c_barreiroh_uniandes_edu_co/EQcQFKCksmFAssdBN4oe95YBiOk_PJ2RRE6_De-fON6A2A?e=Um4OUZ","Haga click aqui")</f>
        <v>Haga click aqui</v>
      </c>
      <c r="I56" s="9" t="s">
        <v>122</v>
      </c>
    </row>
    <row r="57" customFormat="false" ht="70.5" hidden="false" customHeight="true" outlineLevel="0" collapsed="false">
      <c r="A57" s="9" t="n">
        <v>39</v>
      </c>
      <c r="B57" s="10" t="n">
        <v>44850</v>
      </c>
      <c r="C57" s="9" t="s">
        <v>17</v>
      </c>
      <c r="D57" s="9" t="s">
        <v>120</v>
      </c>
      <c r="E57" s="9" t="s">
        <v>19</v>
      </c>
      <c r="F57" s="9" t="s">
        <v>20</v>
      </c>
      <c r="G57" s="9" t="s">
        <v>123</v>
      </c>
      <c r="H57" s="11" t="str">
        <f aca="false">HYPERLINK("https://uniandes-my.sharepoint.com/:v:/g/personal/c_barreiroh_uniandes_edu_co/EQIZlRt-H7tHipvPNNcNQnAB826UswOzwk1VEUx3EvxCfw?e=EB35tZ","Haga click aqui")</f>
        <v>Haga click aqui</v>
      </c>
      <c r="I57" s="9" t="s">
        <v>124</v>
      </c>
    </row>
    <row r="58" customFormat="false" ht="19.8" hidden="false" customHeight="true" outlineLevel="0" collapsed="false">
      <c r="A58" s="9"/>
      <c r="B58" s="10"/>
      <c r="C58" s="9"/>
      <c r="D58" s="9"/>
      <c r="E58" s="9"/>
      <c r="F58" s="9"/>
      <c r="G58" s="9"/>
      <c r="H58" s="11"/>
      <c r="I58" s="11" t="str">
        <f aca="false">HYPERLINK("https://proyecto-andes22.atlassian.net/browse/ABC1234-6","Visualizar incidencia en jira (ABC1234-6)")</f>
        <v>Visualizar incidencia en jira (ABC1234-6)</v>
      </c>
    </row>
    <row r="59" customFormat="false" ht="70.2" hidden="false" customHeight="true" outlineLevel="0" collapsed="false">
      <c r="A59" s="9" t="n">
        <v>40</v>
      </c>
      <c r="B59" s="10" t="n">
        <v>44850</v>
      </c>
      <c r="C59" s="9" t="s">
        <v>17</v>
      </c>
      <c r="D59" s="9" t="s">
        <v>120</v>
      </c>
      <c r="E59" s="9" t="s">
        <v>19</v>
      </c>
      <c r="F59" s="9" t="s">
        <v>20</v>
      </c>
      <c r="G59" s="9" t="s">
        <v>123</v>
      </c>
      <c r="H59" s="11" t="str">
        <f aca="false">HYPERLINK("https://uniandes-my.sharepoint.com/:v:/g/personal/c_barreiroh_uniandes_edu_co/EQIZlRt-H7tHipvPNNcNQnAB826UswOzwk1VEUx3EvxCfw?e=EB35tZ","Haga click aqui")</f>
        <v>Haga click aqui</v>
      </c>
      <c r="I59" s="9" t="s">
        <v>124</v>
      </c>
    </row>
    <row r="60" customFormat="false" ht="48.6" hidden="false" customHeight="true" outlineLevel="0" collapsed="false">
      <c r="A60" s="9"/>
      <c r="B60" s="10"/>
      <c r="C60" s="9"/>
      <c r="D60" s="9"/>
      <c r="E60" s="9"/>
      <c r="F60" s="9"/>
      <c r="G60" s="9"/>
      <c r="H60" s="11"/>
      <c r="I60" s="11" t="str">
        <f aca="false">HYPERLINK("https://proyecto-andes22.atlassian.net/browse/ABC1234-6","Visualizar incidencia en jira (ABC1234-6)")</f>
        <v>Visualizar incidencia en jira (ABC1234-6)</v>
      </c>
    </row>
    <row r="61" customFormat="false" ht="48.6" hidden="false" customHeight="true" outlineLevel="0" collapsed="false">
      <c r="A61" s="9" t="n">
        <v>41</v>
      </c>
      <c r="B61" s="10" t="n">
        <v>44897</v>
      </c>
      <c r="C61" s="9" t="s">
        <v>125</v>
      </c>
      <c r="D61" s="9" t="s">
        <v>62</v>
      </c>
      <c r="E61" s="9" t="s">
        <v>19</v>
      </c>
      <c r="F61" s="9" t="s">
        <v>20</v>
      </c>
      <c r="G61" s="9" t="s">
        <v>126</v>
      </c>
      <c r="H61" s="16" t="str">
        <f aca="false">HYPERLINK("https://github.com/CBarreiro22/PruebasAutomatizadasSoftwareMISOFinal2022/issues/1","Click Aqui")</f>
        <v>Click Aqui</v>
      </c>
      <c r="I61" s="16" t="str">
        <f aca="false">HYPERLINK("https://github.com/CBarreiro22/PruebasAutomatizadasSoftwareMISOFinal2022/issues/1","Incidencia")</f>
        <v>Incidencia</v>
      </c>
    </row>
    <row r="62" customFormat="false" ht="48.6" hidden="false" customHeight="true" outlineLevel="0" collapsed="false">
      <c r="A62" s="9"/>
      <c r="B62" s="10"/>
      <c r="C62" s="9"/>
      <c r="D62" s="9"/>
      <c r="E62" s="9"/>
      <c r="F62" s="9"/>
      <c r="G62" s="9"/>
      <c r="H62" s="16"/>
      <c r="I62" s="17" t="s">
        <v>127</v>
      </c>
    </row>
    <row r="63" customFormat="false" ht="48.6" hidden="false" customHeight="true" outlineLevel="0" collapsed="false">
      <c r="A63" s="9" t="n">
        <v>42</v>
      </c>
      <c r="B63" s="10" t="n">
        <v>44897</v>
      </c>
      <c r="C63" s="9" t="s">
        <v>128</v>
      </c>
      <c r="D63" s="9" t="s">
        <v>129</v>
      </c>
      <c r="E63" s="9" t="s">
        <v>19</v>
      </c>
      <c r="F63" s="9" t="s">
        <v>20</v>
      </c>
      <c r="G63" s="9" t="s">
        <v>130</v>
      </c>
      <c r="H63" s="16" t="str">
        <f aca="false">HYPERLINK("https://github.com/CBarreiro22/PruebasAutomatizadasSoftwareMISOFinal2022/issues/10","Click Aqui")</f>
        <v>Click Aqui</v>
      </c>
      <c r="I63" s="16" t="str">
        <f aca="false">HYPERLINK("https://github.com/CBarreiro22/PruebasAutomatizadasSoftwareMISOFinal2022/issues/10","Incidencia")</f>
        <v>Incidencia</v>
      </c>
    </row>
    <row r="64" customFormat="false" ht="48.6" hidden="false" customHeight="true" outlineLevel="0" collapsed="false">
      <c r="A64" s="9"/>
      <c r="B64" s="10"/>
      <c r="C64" s="9"/>
      <c r="D64" s="9"/>
      <c r="E64" s="9"/>
      <c r="F64" s="9"/>
      <c r="G64" s="9"/>
      <c r="H64" s="16"/>
      <c r="I64" s="18" t="s">
        <v>131</v>
      </c>
    </row>
    <row r="65" customFormat="false" ht="48.6" hidden="false" customHeight="true" outlineLevel="0" collapsed="false">
      <c r="A65" s="9" t="n">
        <v>43</v>
      </c>
      <c r="B65" s="10" t="n">
        <v>44897</v>
      </c>
      <c r="C65" s="9" t="s">
        <v>17</v>
      </c>
      <c r="D65" s="9" t="s">
        <v>132</v>
      </c>
      <c r="E65" s="9" t="s">
        <v>19</v>
      </c>
      <c r="F65" s="9" t="s">
        <v>20</v>
      </c>
      <c r="G65" s="9" t="s">
        <v>133</v>
      </c>
      <c r="H65" s="16" t="str">
        <f aca="false">HYPERLINK("https://github.com/CBarreiro22/PruebasAutomatizadasSoftwareMISOFinal2022/issues/15","ClickI")</f>
        <v>ClickI</v>
      </c>
      <c r="I65" s="16" t="str">
        <f aca="false">HYPERLINK("https://github.com/CBarreiro22/PruebasAutomatizadasSoftwareMISOFinal2022/issues/15","Incidencia")</f>
        <v>Incidencia</v>
      </c>
    </row>
    <row r="66" customFormat="false" ht="48.6" hidden="false" customHeight="true" outlineLevel="0" collapsed="false">
      <c r="A66" s="9"/>
      <c r="B66" s="10"/>
      <c r="C66" s="9"/>
      <c r="D66" s="9"/>
      <c r="E66" s="9"/>
      <c r="F66" s="9"/>
      <c r="G66" s="9"/>
      <c r="H66" s="16"/>
      <c r="I66" s="18" t="s">
        <v>134</v>
      </c>
    </row>
    <row r="67" customFormat="false" ht="48.6" hidden="false" customHeight="true" outlineLevel="0" collapsed="false">
      <c r="A67" s="9" t="n">
        <v>44</v>
      </c>
      <c r="B67" s="10" t="n">
        <v>44897</v>
      </c>
      <c r="C67" s="9" t="s">
        <v>30</v>
      </c>
      <c r="D67" s="9" t="s">
        <v>135</v>
      </c>
      <c r="E67" s="9" t="s">
        <v>19</v>
      </c>
      <c r="F67" s="9" t="s">
        <v>20</v>
      </c>
      <c r="G67" s="9" t="s">
        <v>136</v>
      </c>
      <c r="H67" s="16" t="str">
        <f aca="false">HYPERLINK("https://uniandes-my.sharepoint.com/personal/i_oliva_uniandes_edu_co/_layouts/15/stream.aspx?id=%2Fpersonal%2Fi%5Foliva%5Funiandes%5Fedu%5Fco%2FDocuments%2FPosts%20%2D%20Proyecto%20%E2%80%94%20Mozilla%20Firefox%202022%2D11%2D30%2023%2D00%2D59%2Emp4&amp;ga=1","Click")</f>
        <v>Click</v>
      </c>
      <c r="I67" s="16" t="str">
        <f aca="false">HYPERLINK("https://github.com/CBarreiro22/PruebasAutomatizadasSoftwareMISOFinal2022/issues","Incidencia")</f>
        <v>Incidencia</v>
      </c>
    </row>
    <row r="68" customFormat="false" ht="48.6" hidden="false" customHeight="true" outlineLevel="0" collapsed="false">
      <c r="A68" s="9"/>
      <c r="B68" s="10"/>
      <c r="C68" s="9"/>
      <c r="D68" s="9"/>
      <c r="E68" s="9"/>
      <c r="F68" s="9"/>
      <c r="G68" s="9"/>
      <c r="H68" s="16"/>
      <c r="I68" s="18" t="s">
        <v>137</v>
      </c>
    </row>
    <row r="69" customFormat="false" ht="26.1" hidden="false" customHeight="true" outlineLevel="0" collapsed="false">
      <c r="A69" s="19" t="s">
        <v>138</v>
      </c>
      <c r="B69" s="19"/>
      <c r="C69" s="19"/>
      <c r="D69" s="19"/>
      <c r="E69" s="19"/>
      <c r="F69" s="19"/>
      <c r="G69" s="19"/>
      <c r="H69" s="19"/>
      <c r="I69" s="19"/>
    </row>
    <row r="132" customFormat="false" ht="15.6" hidden="false" customHeight="false" outlineLevel="0" collapsed="false">
      <c r="E132" s="20"/>
    </row>
    <row r="133" customFormat="false" ht="15.6" hidden="false" customHeight="false" outlineLevel="0" collapsed="false">
      <c r="E133" s="21"/>
    </row>
  </sheetData>
  <mergeCells count="126">
    <mergeCell ref="A1:I1"/>
    <mergeCell ref="B3:I3"/>
    <mergeCell ref="B4:I4"/>
    <mergeCell ref="B5:I5"/>
    <mergeCell ref="A7:I7"/>
    <mergeCell ref="A14:A15"/>
    <mergeCell ref="B14:B15"/>
    <mergeCell ref="C14:C15"/>
    <mergeCell ref="D14:D15"/>
    <mergeCell ref="E14:E15"/>
    <mergeCell ref="F14:F15"/>
    <mergeCell ref="G14:G15"/>
    <mergeCell ref="H14:H15"/>
    <mergeCell ref="A20:A21"/>
    <mergeCell ref="B20:B21"/>
    <mergeCell ref="C20:C21"/>
    <mergeCell ref="D20:D21"/>
    <mergeCell ref="E20:E21"/>
    <mergeCell ref="F20:F21"/>
    <mergeCell ref="G20:G21"/>
    <mergeCell ref="H20:H21"/>
    <mergeCell ref="A23:A24"/>
    <mergeCell ref="B23:B24"/>
    <mergeCell ref="C23:C24"/>
    <mergeCell ref="D23:D24"/>
    <mergeCell ref="E23:E24"/>
    <mergeCell ref="F23:F24"/>
    <mergeCell ref="G23:G24"/>
    <mergeCell ref="H23:H24"/>
    <mergeCell ref="A33:A34"/>
    <mergeCell ref="B33:B34"/>
    <mergeCell ref="C33:C34"/>
    <mergeCell ref="D33:D34"/>
    <mergeCell ref="E33:E34"/>
    <mergeCell ref="F33:F34"/>
    <mergeCell ref="G33:G34"/>
    <mergeCell ref="H33:H34"/>
    <mergeCell ref="A37:A38"/>
    <mergeCell ref="B37:B38"/>
    <mergeCell ref="C37:C38"/>
    <mergeCell ref="D37:D38"/>
    <mergeCell ref="E37:E38"/>
    <mergeCell ref="F37:F38"/>
    <mergeCell ref="G37:G38"/>
    <mergeCell ref="H37:H38"/>
    <mergeCell ref="A45:A46"/>
    <mergeCell ref="B45:B46"/>
    <mergeCell ref="C45:C46"/>
    <mergeCell ref="D45:D46"/>
    <mergeCell ref="E45:E46"/>
    <mergeCell ref="F45:F46"/>
    <mergeCell ref="G45:G46"/>
    <mergeCell ref="H45:H46"/>
    <mergeCell ref="A49:A50"/>
    <mergeCell ref="B49:B50"/>
    <mergeCell ref="C49:C50"/>
    <mergeCell ref="D49:D50"/>
    <mergeCell ref="E49:E50"/>
    <mergeCell ref="F49:F50"/>
    <mergeCell ref="G49:G50"/>
    <mergeCell ref="H49:H50"/>
    <mergeCell ref="A51:A52"/>
    <mergeCell ref="B51:B52"/>
    <mergeCell ref="C51:C52"/>
    <mergeCell ref="D51:D52"/>
    <mergeCell ref="E51:E52"/>
    <mergeCell ref="F51:F52"/>
    <mergeCell ref="G51:G52"/>
    <mergeCell ref="H51:H52"/>
    <mergeCell ref="A53:A54"/>
    <mergeCell ref="B53:B54"/>
    <mergeCell ref="C53:C54"/>
    <mergeCell ref="D53:D54"/>
    <mergeCell ref="E53:E54"/>
    <mergeCell ref="F53:F54"/>
    <mergeCell ref="G53:G54"/>
    <mergeCell ref="H53:H54"/>
    <mergeCell ref="A57:A58"/>
    <mergeCell ref="B57:B58"/>
    <mergeCell ref="C57:C58"/>
    <mergeCell ref="D57:D58"/>
    <mergeCell ref="E57:E58"/>
    <mergeCell ref="F57:F58"/>
    <mergeCell ref="G57:G58"/>
    <mergeCell ref="H57:H58"/>
    <mergeCell ref="A59:A60"/>
    <mergeCell ref="B59:B60"/>
    <mergeCell ref="C59:C60"/>
    <mergeCell ref="D59:D60"/>
    <mergeCell ref="E59:E60"/>
    <mergeCell ref="F59:F60"/>
    <mergeCell ref="G59:G60"/>
    <mergeCell ref="H59:H60"/>
    <mergeCell ref="A61:A62"/>
    <mergeCell ref="B61:B62"/>
    <mergeCell ref="C61:C62"/>
    <mergeCell ref="D61:D62"/>
    <mergeCell ref="E61:E62"/>
    <mergeCell ref="F61:F62"/>
    <mergeCell ref="G61:G62"/>
    <mergeCell ref="H61:H62"/>
    <mergeCell ref="A63:A64"/>
    <mergeCell ref="B63:B64"/>
    <mergeCell ref="C63:C64"/>
    <mergeCell ref="D63:D64"/>
    <mergeCell ref="E63:E64"/>
    <mergeCell ref="F63:F64"/>
    <mergeCell ref="G63:G64"/>
    <mergeCell ref="H63:H64"/>
    <mergeCell ref="A65:A66"/>
    <mergeCell ref="B65:B66"/>
    <mergeCell ref="C65:C66"/>
    <mergeCell ref="D65:D66"/>
    <mergeCell ref="E65:E66"/>
    <mergeCell ref="F65:F66"/>
    <mergeCell ref="G65:G66"/>
    <mergeCell ref="H65:H66"/>
    <mergeCell ref="A67:A68"/>
    <mergeCell ref="B67:B68"/>
    <mergeCell ref="C67:C68"/>
    <mergeCell ref="D67:D68"/>
    <mergeCell ref="E67:E68"/>
    <mergeCell ref="F67:F68"/>
    <mergeCell ref="G67:G68"/>
    <mergeCell ref="H67:H68"/>
    <mergeCell ref="A69:I69"/>
  </mergeCells>
  <dataValidations count="2">
    <dataValidation allowBlank="true" operator="between" showDropDown="false" showErrorMessage="true" showInputMessage="true" sqref="E9:E14 E16:E20 E22:E23 E25:E33 E35:E37 E39:E45 E47:E49 E51 E53 E55:E57 E59" type="list">
      <formula1>Lists!$B$4:$B$5</formula1>
      <formula2>0</formula2>
    </dataValidation>
    <dataValidation allowBlank="true" operator="between" showDropDown="false" showErrorMessage="true" showInputMessage="true" sqref="F9:F14 F16:F20 F22:F23 F25:F33 F35:F37 F39:F45 F47:F49 F51 F53 F55:F57 F59" type="list">
      <formula1>Lists!$B$8:$B$10</formula1>
      <formula2>0</formula2>
    </dataValidation>
  </dataValidations>
  <hyperlinks>
    <hyperlink ref="H12" r:id="rId1" display="https://www.youtube.com/watch?v=EH6DSxtURb8"/>
    <hyperlink ref="H13" r:id="rId2" display="https://studio.youtube.com/video/sUKVo6e3Vxo/edit"/>
    <hyperlink ref="H32" r:id="rId3" display="https://www.youtube.com/watch?v=J1zTLRht8FY"/>
    <hyperlink ref="H33" r:id="rId4" display="https://www.youtube.com/watch?v=P3j26Brxmnw"/>
    <hyperlink ref="H35" r:id="rId5" display="https://www.youtube.com/watch?v=P3j26Brxmnw"/>
    <hyperlink ref="H36" r:id="rId6" display="https://www.youtube.com/watch?v=HCWsB--p5lA"/>
    <hyperlink ref="H39" r:id="rId7" display="https://www.youtube.com/watch?v=hY9AFnPh4mU"/>
    <hyperlink ref="H40" r:id="rId8" display="https://www.youtube.com/watch?v=ILlI6f24AFE"/>
    <hyperlink ref="H41" r:id="rId9" display="https://www.youtube.com/watch?v=OIGH1JGofhw"/>
    <hyperlink ref="H42" r:id="rId10" display="https://www.youtube.com/watch?v=sWu05I6eoCo"/>
    <hyperlink ref="H44" r:id="rId11" display="https://www.youtube.com/watch?v=z9QHIN3OPNY"/>
    <hyperlink ref="H45" r:id="rId12" display="https://www.youtube.com/watch?v=z9QHIN3OPNY"/>
    <hyperlink ref="H47" r:id="rId13" display="https://www.youtube.com/watch?v=z9QHIN3OPN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50390625" defaultRowHeight="15.6" zeroHeight="false" outlineLevelRow="0" outlineLevelCol="0"/>
  <cols>
    <col collapsed="false" customWidth="true" hidden="false" outlineLevel="0" max="1" min="1" style="0" width="11.6"/>
    <col collapsed="false" customWidth="true" hidden="false" outlineLevel="0" max="2" min="2" style="0" width="12.5"/>
  </cols>
  <sheetData>
    <row r="4" customFormat="false" ht="15.6" hidden="false" customHeight="false" outlineLevel="0" collapsed="false">
      <c r="A4" s="0" t="s">
        <v>139</v>
      </c>
      <c r="B4" s="0" t="s">
        <v>19</v>
      </c>
    </row>
    <row r="5" customFormat="false" ht="15.6" hidden="false" customHeight="false" outlineLevel="0" collapsed="false">
      <c r="B5" s="0" t="s">
        <v>27</v>
      </c>
    </row>
    <row r="8" customFormat="false" ht="15.6" hidden="false" customHeight="false" outlineLevel="0" collapsed="false">
      <c r="A8" s="0" t="s">
        <v>140</v>
      </c>
      <c r="B8" s="0" t="s">
        <v>20</v>
      </c>
    </row>
    <row r="9" customFormat="false" ht="15.6" hidden="false" customHeight="false" outlineLevel="0" collapsed="false">
      <c r="B9" s="0" t="s">
        <v>23</v>
      </c>
    </row>
    <row r="10" customFormat="false" ht="15.6" hidden="false" customHeight="false" outlineLevel="0" collapsed="false">
      <c r="B10" s="0" t="s">
        <v>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2020-03-14T20:55:17Z</dcterms:created>
  <dc:creator>Mario Linares</dc:creator>
  <dc:description/>
  <dc:language>es-CO</dc:language>
  <cp:lastModifiedBy/>
  <dcterms:modified xsi:type="dcterms:W3CDTF">2022-12-02T22:41:24Z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