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dator\Downloads\Tesis\Recommender_systems_tesis\Specialization_Coursera\3.Evaluation_and_metrics\"/>
    </mc:Choice>
  </mc:AlternateContent>
  <xr:revisionPtr revIDLastSave="0" documentId="13_ncr:1_{F45DFF1E-5E70-4D4D-9DC2-DC81726BD3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tings and predictions MAE" sheetId="1" r:id="rId1"/>
    <sheet name="ratings and predictions RMS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B41" i="2"/>
  <c r="B30" i="2"/>
  <c r="C41" i="2"/>
  <c r="D41" i="2"/>
  <c r="E41" i="2"/>
  <c r="F41" i="2"/>
  <c r="G41" i="2"/>
  <c r="H41" i="2"/>
  <c r="I41" i="2"/>
  <c r="J41" i="2"/>
  <c r="K41" i="2"/>
  <c r="M31" i="2"/>
  <c r="M32" i="2"/>
  <c r="M33" i="2"/>
  <c r="M34" i="2"/>
  <c r="M35" i="2"/>
  <c r="M36" i="2"/>
  <c r="M37" i="2"/>
  <c r="M38" i="2"/>
  <c r="M39" i="2"/>
  <c r="M30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7" i="2"/>
  <c r="B31" i="2"/>
  <c r="B32" i="2"/>
  <c r="B33" i="2"/>
  <c r="B34" i="2"/>
  <c r="B35" i="2"/>
  <c r="B36" i="2"/>
  <c r="B38" i="2"/>
  <c r="B39" i="2"/>
  <c r="M23" i="2"/>
  <c r="M22" i="2"/>
  <c r="M18" i="2"/>
  <c r="M19" i="2"/>
  <c r="M20" i="2"/>
  <c r="M21" i="2"/>
  <c r="M24" i="2"/>
  <c r="M25" i="2"/>
  <c r="M26" i="2"/>
  <c r="M17" i="2"/>
  <c r="P24" i="2"/>
  <c r="C42" i="1"/>
  <c r="C45" i="2"/>
  <c r="B14" i="2"/>
  <c r="C14" i="2"/>
  <c r="D14" i="2"/>
  <c r="E14" i="2"/>
  <c r="F14" i="2"/>
  <c r="G14" i="2"/>
  <c r="H14" i="2"/>
  <c r="I14" i="2"/>
  <c r="J14" i="2"/>
  <c r="K14" i="2"/>
  <c r="M3" i="2"/>
  <c r="M4" i="2"/>
  <c r="M5" i="2"/>
  <c r="M6" i="2"/>
  <c r="M7" i="2"/>
  <c r="M8" i="2"/>
  <c r="M9" i="2"/>
  <c r="M10" i="2"/>
  <c r="M11" i="2"/>
  <c r="M12" i="2"/>
  <c r="C44" i="1"/>
  <c r="C43" i="1"/>
  <c r="D29" i="1"/>
  <c r="C40" i="1"/>
  <c r="D40" i="1"/>
  <c r="E40" i="1"/>
  <c r="F40" i="1"/>
  <c r="G40" i="1"/>
  <c r="H40" i="1"/>
  <c r="I40" i="1"/>
  <c r="J40" i="1"/>
  <c r="K40" i="1"/>
  <c r="B40" i="1"/>
  <c r="M30" i="1"/>
  <c r="M31" i="1"/>
  <c r="M32" i="1"/>
  <c r="M33" i="1"/>
  <c r="M34" i="1"/>
  <c r="M35" i="1"/>
  <c r="M36" i="1"/>
  <c r="M37" i="1"/>
  <c r="M38" i="1"/>
  <c r="M2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<sst xmlns="http://schemas.openxmlformats.org/spreadsheetml/2006/main" count="67" uniqueCount="33">
  <si>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</si>
  <si>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</si>
  <si>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</si>
  <si>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</si>
  <si>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</si>
  <si>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</si>
  <si>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</si>
  <si>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</si>
  <si>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</si>
  <si>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</si>
  <si>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</si>
  <si>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</si>
  <si>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</si>
  <si>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</si>
  <si>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</si>
  <si>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</si>
  <si>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</si>
  <si>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</si>
  <si>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</si>
  <si>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</si>
  <si>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</si>
  <si>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</si>
  <si>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</si>
  <si>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</si>
  <si>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</si>
  <si>
    <t>MAE all</t>
  </si>
  <si>
    <t>Mae User</t>
  </si>
  <si>
    <t>Mae Movies</t>
  </si>
  <si>
    <t>RMSE</t>
  </si>
  <si>
    <t>RMSE (by User)</t>
  </si>
  <si>
    <t>&lt;---- RMSE by Movie</t>
  </si>
  <si>
    <t>correlations</t>
  </si>
  <si>
    <t>corr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</si>
</sst>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0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  <xf numFmtId="167" fontId="0" fillId="0" borderId="0" xfId="0" applyNumberFormat="1" applyFont="1"/>
    <xf numFmtId="169" fontId="0" fillId="0" borderId="0" xfId="0" applyNumberFormat="1" applyFont="1"/>
    <xf numFmtId="0" fontId="1" fillId="0" borderId="0" xfId="0" applyFont="1"/>
    <xf numFmtId="0" fontId="1" fillId="0" borderId="0" xfId="0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66"/>
  <sheetViews>
    <sheetView topLeftCell="A21" workbookViewId="0">
      <selection activeCell="C43" sqref="C43"/>
    </sheetView>
  </sheetViews>
  <sheetFormatPr baseColWidth="10" defaultColWidth="15.109375" defaultRowHeight="15" customHeight="1" x14ac:dyDescent="0.3"/>
  <cols>
    <col min="1" max="1" width="7.6640625" customWidth="1"/>
    <col min="2" max="2" width="11.44140625" customWidth="1"/>
    <col min="3" max="3" width="8" customWidth="1"/>
    <col min="4" max="12" width="7.6640625" customWidth="1"/>
    <col min="13" max="13" width="10.88671875" customWidth="1"/>
    <col min="14" max="111" width="7.6640625" customWidth="1"/>
  </cols>
  <sheetData>
    <row r="1" spans="1:111" ht="13.5" customHeight="1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3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3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3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3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3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3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3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3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3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3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3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3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3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3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3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3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3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3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3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3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3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3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3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3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>IF(ISNUMBER(D3),ABS(D3-D17),"")</f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3">
        <f>+SUM(B29:K29)/M3</f>
        <v>0.73333333333333328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3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3">
        <f t="shared" ref="M30:M38" si="4">+SUM(B30:K30)/M4</f>
        <v>0.79999999999999982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3">
      <c r="A31" s="2">
        <v>2824</v>
      </c>
      <c r="B31" s="2">
        <f t="shared" ref="B31:K31" si="5">IF(ISNUMBER(B5),ABS(B5-B19),"")</f>
        <v>0.20000000000000018</v>
      </c>
      <c r="C31" s="2" t="str">
        <f t="shared" si="5"/>
        <v/>
      </c>
      <c r="D31" s="2">
        <f t="shared" si="5"/>
        <v>0.20000000000000018</v>
      </c>
      <c r="E31" s="2" t="str">
        <f t="shared" si="5"/>
        <v/>
      </c>
      <c r="F31" s="2">
        <f t="shared" si="5"/>
        <v>0.60000000000000009</v>
      </c>
      <c r="G31" s="2">
        <f t="shared" si="5"/>
        <v>0.20000000000000018</v>
      </c>
      <c r="H31" s="2" t="str">
        <f t="shared" si="5"/>
        <v/>
      </c>
      <c r="I31" s="2" t="str">
        <f t="shared" si="5"/>
        <v/>
      </c>
      <c r="J31" s="2">
        <f t="shared" si="5"/>
        <v>0.79999999999999982</v>
      </c>
      <c r="K31" s="2" t="str">
        <f t="shared" si="5"/>
        <v/>
      </c>
      <c r="L31" s="2"/>
      <c r="M31" s="3">
        <f t="shared" si="4"/>
        <v>0.40000000000000008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3">
      <c r="A32" s="2">
        <v>860</v>
      </c>
      <c r="B32" s="2">
        <f t="shared" ref="B32:K32" si="6">IF(ISNUMBER(B6),ABS(B6-B20),"")</f>
        <v>0</v>
      </c>
      <c r="C32" s="2">
        <f t="shared" si="6"/>
        <v>1</v>
      </c>
      <c r="D32" s="2">
        <f t="shared" si="6"/>
        <v>0.70000000000000018</v>
      </c>
      <c r="E32" s="2" t="str">
        <f t="shared" si="6"/>
        <v/>
      </c>
      <c r="F32" s="2">
        <f t="shared" si="6"/>
        <v>1.5999999999999996</v>
      </c>
      <c r="G32" s="2">
        <f t="shared" si="6"/>
        <v>0.60000000000000009</v>
      </c>
      <c r="H32" s="2" t="str">
        <f t="shared" si="6"/>
        <v/>
      </c>
      <c r="I32" s="2">
        <f t="shared" si="6"/>
        <v>1.2000000000000002</v>
      </c>
      <c r="J32" s="2">
        <f t="shared" si="6"/>
        <v>0.40000000000000036</v>
      </c>
      <c r="K32" s="2" t="str">
        <f t="shared" si="6"/>
        <v/>
      </c>
      <c r="L32" s="2"/>
      <c r="M32" s="3">
        <f t="shared" si="4"/>
        <v>0.7857142857142857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3">
      <c r="A33" s="2">
        <v>442</v>
      </c>
      <c r="B33" s="2">
        <f t="shared" ref="B33:K33" si="7">IF(ISNUMBER(B7),ABS(B7-B21),"")</f>
        <v>0.60000000000000009</v>
      </c>
      <c r="C33" s="2" t="str">
        <f t="shared" si="7"/>
        <v/>
      </c>
      <c r="D33" s="2">
        <f t="shared" si="7"/>
        <v>1.2000000000000002</v>
      </c>
      <c r="E33" s="2">
        <f t="shared" si="7"/>
        <v>1</v>
      </c>
      <c r="F33" s="2">
        <f t="shared" si="7"/>
        <v>1.2000000000000002</v>
      </c>
      <c r="G33" s="2">
        <f t="shared" si="7"/>
        <v>0.79999999999999982</v>
      </c>
      <c r="H33" s="2">
        <f t="shared" si="7"/>
        <v>0.79999999999999982</v>
      </c>
      <c r="I33" s="2">
        <f t="shared" si="7"/>
        <v>0</v>
      </c>
      <c r="J33" s="2">
        <f t="shared" si="7"/>
        <v>0.5</v>
      </c>
      <c r="K33" s="2">
        <f t="shared" si="7"/>
        <v>0</v>
      </c>
      <c r="L33" s="2"/>
      <c r="M33" s="3">
        <f t="shared" si="4"/>
        <v>0.6777777777777777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3">
      <c r="A34" s="2">
        <v>3556</v>
      </c>
      <c r="B34" s="2">
        <f t="shared" ref="B34:K34" si="8">IF(ISNUMBER(B8),ABS(B8-B22),"")</f>
        <v>0.29999999999999982</v>
      </c>
      <c r="C34" s="2">
        <f t="shared" si="8"/>
        <v>0.70000000000000018</v>
      </c>
      <c r="D34" s="2">
        <f t="shared" si="8"/>
        <v>0.29999999999999982</v>
      </c>
      <c r="E34" s="2">
        <f t="shared" si="8"/>
        <v>2</v>
      </c>
      <c r="F34" s="2">
        <f t="shared" si="8"/>
        <v>1.4000000000000004</v>
      </c>
      <c r="G34" s="2">
        <f t="shared" si="8"/>
        <v>0.90000000000000036</v>
      </c>
      <c r="H34" s="2" t="str">
        <f t="shared" si="8"/>
        <v/>
      </c>
      <c r="I34" s="2" t="str">
        <f t="shared" si="8"/>
        <v/>
      </c>
      <c r="J34" s="2" t="str">
        <f t="shared" si="8"/>
        <v/>
      </c>
      <c r="K34" s="2">
        <f t="shared" si="8"/>
        <v>0.29999999999999982</v>
      </c>
      <c r="L34" s="2"/>
      <c r="M34" s="3">
        <f t="shared" si="4"/>
        <v>0.84285714285714286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3">
      <c r="A35" s="2">
        <v>5261</v>
      </c>
      <c r="B35" s="2" t="str">
        <f t="shared" ref="B35:K35" si="9">IF(ISNUMBER(B9),ABS(B9-B23),"")</f>
        <v/>
      </c>
      <c r="C35" s="2" t="str">
        <f t="shared" si="9"/>
        <v/>
      </c>
      <c r="D35" s="2">
        <f t="shared" si="9"/>
        <v>0.40000000000000036</v>
      </c>
      <c r="E35" s="2" t="str">
        <f t="shared" si="9"/>
        <v/>
      </c>
      <c r="F35" s="2">
        <f t="shared" si="9"/>
        <v>2</v>
      </c>
      <c r="G35" s="2">
        <f t="shared" si="9"/>
        <v>1.2</v>
      </c>
      <c r="H35" s="2" t="str">
        <f t="shared" si="9"/>
        <v/>
      </c>
      <c r="I35" s="2">
        <f t="shared" si="9"/>
        <v>0</v>
      </c>
      <c r="J35" s="2">
        <f t="shared" si="9"/>
        <v>0.5</v>
      </c>
      <c r="K35" s="2" t="str">
        <f t="shared" si="9"/>
        <v/>
      </c>
      <c r="L35" s="2"/>
      <c r="M35" s="3">
        <f t="shared" si="4"/>
        <v>0.82000000000000006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3">
      <c r="A36" s="2">
        <v>2492</v>
      </c>
      <c r="B36" s="2">
        <f t="shared" ref="B36:K36" si="10">IF(ISNUMBER(B10),ABS(B10-B24),"")</f>
        <v>0.40000000000000036</v>
      </c>
      <c r="C36" s="2">
        <f t="shared" si="10"/>
        <v>0.79999999999999982</v>
      </c>
      <c r="D36" s="2">
        <f t="shared" si="10"/>
        <v>0.70000000000000018</v>
      </c>
      <c r="E36" s="2">
        <f t="shared" si="10"/>
        <v>0.79999999999999982</v>
      </c>
      <c r="F36" s="2">
        <f t="shared" si="10"/>
        <v>0.70000000000000018</v>
      </c>
      <c r="G36" s="2">
        <f t="shared" si="10"/>
        <v>0.70000000000000018</v>
      </c>
      <c r="H36" s="2" t="str">
        <f t="shared" si="10"/>
        <v/>
      </c>
      <c r="I36" s="2">
        <f t="shared" si="10"/>
        <v>0</v>
      </c>
      <c r="J36" s="2">
        <f t="shared" si="10"/>
        <v>0.79999999999999982</v>
      </c>
      <c r="K36" s="2">
        <f t="shared" si="10"/>
        <v>0.40000000000000036</v>
      </c>
      <c r="L36" s="2"/>
      <c r="M36" s="3">
        <f t="shared" si="4"/>
        <v>0.58888888888888902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3">
      <c r="A37" s="2">
        <v>4942</v>
      </c>
      <c r="B37" s="2" t="str">
        <f t="shared" ref="B37:K37" si="11">IF(ISNUMBER(B11),ABS(B11-B25),"")</f>
        <v/>
      </c>
      <c r="C37" s="2">
        <f t="shared" si="11"/>
        <v>1.1000000000000001</v>
      </c>
      <c r="D37" s="2">
        <f t="shared" si="11"/>
        <v>0.70000000000000018</v>
      </c>
      <c r="E37" s="2">
        <f t="shared" si="11"/>
        <v>1</v>
      </c>
      <c r="F37" s="2">
        <f t="shared" si="11"/>
        <v>0.70000000000000018</v>
      </c>
      <c r="G37" s="2">
        <f t="shared" si="11"/>
        <v>0.59999999999999964</v>
      </c>
      <c r="H37" s="2">
        <f t="shared" si="11"/>
        <v>0.59999999999999964</v>
      </c>
      <c r="I37" s="2" t="str">
        <f t="shared" si="11"/>
        <v/>
      </c>
      <c r="J37" s="2">
        <f t="shared" si="11"/>
        <v>0.79999999999999982</v>
      </c>
      <c r="K37" s="2">
        <f t="shared" si="11"/>
        <v>0.59999999999999964</v>
      </c>
      <c r="L37" s="2"/>
      <c r="M37" s="3">
        <f t="shared" si="4"/>
        <v>0.76249999999999984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3">
      <c r="A38" s="2">
        <v>2267</v>
      </c>
      <c r="B38" s="2" t="str">
        <f t="shared" ref="B38:K38" si="12">IF(ISNUMBER(B12),ABS(B12-B26),"")</f>
        <v/>
      </c>
      <c r="C38" s="2" t="str">
        <f t="shared" si="12"/>
        <v/>
      </c>
      <c r="D38" s="2">
        <f t="shared" si="12"/>
        <v>0.39999999999999991</v>
      </c>
      <c r="E38" s="2" t="str">
        <f t="shared" si="12"/>
        <v/>
      </c>
      <c r="F38" s="2" t="str">
        <f t="shared" si="12"/>
        <v/>
      </c>
      <c r="G38" s="2">
        <f t="shared" si="12"/>
        <v>0.59999999999999964</v>
      </c>
      <c r="H38" s="2">
        <f t="shared" si="12"/>
        <v>1.1000000000000001</v>
      </c>
      <c r="I38" s="2" t="str">
        <f t="shared" si="12"/>
        <v/>
      </c>
      <c r="J38" s="2">
        <f t="shared" si="12"/>
        <v>1.5</v>
      </c>
      <c r="K38" s="2" t="str">
        <f t="shared" si="12"/>
        <v/>
      </c>
      <c r="L38" s="2"/>
      <c r="M38" s="3">
        <f t="shared" si="4"/>
        <v>0.89999999999999991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3">
      <c r="A40" s="2"/>
      <c r="B40" s="4">
        <f>+SUM(B29:B38)/B14</f>
        <v>0.41428571428571442</v>
      </c>
      <c r="C40" s="4">
        <f t="shared" ref="C40:K40" si="13">+SUM(C29:C38)/C14</f>
        <v>1.1666666666666667</v>
      </c>
      <c r="D40" s="4">
        <f t="shared" si="13"/>
        <v>0.5</v>
      </c>
      <c r="E40" s="4">
        <f t="shared" si="13"/>
        <v>1.02</v>
      </c>
      <c r="F40" s="4">
        <f t="shared" si="13"/>
        <v>1.088888888888889</v>
      </c>
      <c r="G40" s="4">
        <f t="shared" si="13"/>
        <v>0.64444444444444438</v>
      </c>
      <c r="H40" s="4">
        <f t="shared" si="13"/>
        <v>0.97999999999999976</v>
      </c>
      <c r="I40" s="4">
        <f t="shared" si="13"/>
        <v>0.45999999999999996</v>
      </c>
      <c r="J40" s="4">
        <f t="shared" si="13"/>
        <v>0.66249999999999998</v>
      </c>
      <c r="K40" s="4">
        <f t="shared" si="13"/>
        <v>0.37999999999999989</v>
      </c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3">
      <c r="A42" s="2"/>
      <c r="B42" s="5" t="s">
        <v>25</v>
      </c>
      <c r="C42" s="4">
        <f>SUM(B29:K39)/COUNT(B29:K39)</f>
        <v>0.72463768115942062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3">
      <c r="A43" s="2"/>
      <c r="B43" s="5" t="s">
        <v>26</v>
      </c>
      <c r="C43" s="4">
        <f>+SUM(M29:M38)/COUNT(M29:M38)</f>
        <v>0.73110714285714296</v>
      </c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3">
      <c r="A44" s="2"/>
      <c r="B44" s="5" t="s">
        <v>27</v>
      </c>
      <c r="C44" s="4">
        <f>+SUM(B40:K40)/COUNT(B40:K40)</f>
        <v>0.7316785714285714</v>
      </c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3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3">
      <c r="A49" s="2">
        <v>5136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3">
      <c r="A50" s="2">
        <v>918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3">
      <c r="A51" s="2">
        <v>2824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3">
      <c r="A52" s="2">
        <v>860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3">
      <c r="A53" s="2">
        <v>442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3">
      <c r="A54" s="2">
        <v>3556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3">
      <c r="A55" s="2">
        <v>5261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3">
      <c r="A56" s="2">
        <v>2492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3">
      <c r="A57" s="2">
        <v>4942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3">
      <c r="A58" s="2">
        <v>2267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3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3">
      <c r="A70" s="2">
        <v>5136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3">
      <c r="A71" s="2">
        <v>918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3">
      <c r="A72" s="2">
        <v>2824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3">
      <c r="A73" s="2">
        <v>860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3">
      <c r="A74" s="2">
        <v>442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3">
      <c r="A75" s="2">
        <v>3556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3">
      <c r="A76" s="2">
        <v>5261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3">
      <c r="A77" s="2">
        <v>2492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3">
      <c r="A78" s="2">
        <v>4942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3">
      <c r="A79" s="2">
        <v>2267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3">
      <c r="A82" s="1" t="s">
        <v>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BB2-ABEE-4FF6-958B-2333B5319027}">
  <dimension ref="A1:DG967"/>
  <sheetViews>
    <sheetView tabSelected="1" topLeftCell="A9" workbookViewId="0">
      <selection activeCell="M22" sqref="A22:M22"/>
    </sheetView>
  </sheetViews>
  <sheetFormatPr baseColWidth="10" defaultColWidth="15.109375" defaultRowHeight="15" customHeight="1" x14ac:dyDescent="0.3"/>
  <cols>
    <col min="1" max="1" width="7.6640625" style="1" customWidth="1"/>
    <col min="2" max="2" width="11.44140625" style="1" customWidth="1"/>
    <col min="3" max="3" width="8" style="1" customWidth="1"/>
    <col min="4" max="12" width="7.6640625" style="1" customWidth="1"/>
    <col min="13" max="13" width="10.88671875" style="1" customWidth="1"/>
    <col min="14" max="111" width="7.6640625" style="1" customWidth="1"/>
    <col min="112" max="16384" width="15.109375" style="1"/>
  </cols>
  <sheetData>
    <row r="1" spans="1:111" ht="13.5" customHeight="1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3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3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3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3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3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3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3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3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3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3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3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3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5" t="s">
        <v>31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3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7">
        <f>+CORREL(B3:K3,B17:K17)</f>
        <v>0.16981329882151122</v>
      </c>
      <c r="N17" s="5" t="s">
        <v>31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3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7">
        <f t="shared" ref="M18:M26" si="2">+CORREL(B4:K4,B18:K18)</f>
        <v>0.45894556690487975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3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7">
        <f t="shared" si="2"/>
        <v>0.34767674768255757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3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7">
        <f t="shared" si="2"/>
        <v>-0.1481808369095218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3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7">
        <f t="shared" si="2"/>
        <v>0.77445028415669503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3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7">
        <f>+CORREL(B8:K8,B22:K22)</f>
        <v>-9.5887412087550264E-2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3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7">
        <f>+CORREL(B9:K9,B23:K23)</f>
        <v>0.92074596652571661</v>
      </c>
      <c r="N23" s="2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3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7">
        <f t="shared" si="2"/>
        <v>0.41361526350812583</v>
      </c>
      <c r="N24" s="2"/>
      <c r="O24" s="5" t="s">
        <v>32</v>
      </c>
      <c r="P24" s="4">
        <f>+CORREL(B3:K12,B17:K26)</f>
        <v>0.56644751480428179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3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7">
        <f t="shared" si="2"/>
        <v>0.34785698447417801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3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7">
        <f t="shared" si="2"/>
        <v>0.63374282524101755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2"/>
      <c r="O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3">
      <c r="A29" s="1" t="s">
        <v>0</v>
      </c>
      <c r="B29" s="6" t="s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6" t="s">
        <v>29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3">
      <c r="A30" s="2">
        <v>5136</v>
      </c>
      <c r="B30" s="2">
        <f>IF(ISNUMBER(B3),(B3-B17)^2,"")</f>
        <v>0.16000000000000028</v>
      </c>
      <c r="C30" s="2">
        <f t="shared" ref="C30:K30" si="3">IF(ISNUMBER(C3),(C3-C17)^2,"")</f>
        <v>0.49000000000000027</v>
      </c>
      <c r="D30" s="2">
        <f t="shared" si="3"/>
        <v>8.99999999999999E-2</v>
      </c>
      <c r="E30" s="2">
        <f t="shared" si="3"/>
        <v>8.99999999999999E-2</v>
      </c>
      <c r="F30" s="2">
        <f t="shared" si="3"/>
        <v>1.4400000000000004</v>
      </c>
      <c r="G30" s="2">
        <f t="shared" si="3"/>
        <v>4.000000000000007E-2</v>
      </c>
      <c r="H30" s="2">
        <f t="shared" si="3"/>
        <v>3.2399999999999993</v>
      </c>
      <c r="I30" s="2">
        <f t="shared" si="3"/>
        <v>1.2099999999999993</v>
      </c>
      <c r="J30" s="2" t="str">
        <f t="shared" si="3"/>
        <v/>
      </c>
      <c r="K30" s="2">
        <f t="shared" si="3"/>
        <v>0.3599999999999996</v>
      </c>
      <c r="L30" s="2"/>
      <c r="M30" s="4">
        <f>+SQRT(SUM(B30:K30)/M3)</f>
        <v>0.88944427094175549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3">
      <c r="A31" s="2">
        <v>918</v>
      </c>
      <c r="B31" s="2">
        <f t="shared" ref="B31:K39" si="4">IF(ISNUMBER(B4),(B4-B18)^2,"")</f>
        <v>1</v>
      </c>
      <c r="C31" s="2">
        <f t="shared" si="4"/>
        <v>7.2900000000000009</v>
      </c>
      <c r="D31" s="2">
        <f t="shared" si="4"/>
        <v>9.9999999999999291E-3</v>
      </c>
      <c r="E31" s="2" t="str">
        <f t="shared" si="4"/>
        <v/>
      </c>
      <c r="F31" s="2">
        <f t="shared" si="4"/>
        <v>0.15999999999999992</v>
      </c>
      <c r="G31" s="2" t="str">
        <f t="shared" si="4"/>
        <v/>
      </c>
      <c r="H31" s="2">
        <f t="shared" si="4"/>
        <v>0.3599999999999996</v>
      </c>
      <c r="I31" s="2" t="str">
        <f t="shared" si="4"/>
        <v/>
      </c>
      <c r="J31" s="2">
        <f t="shared" si="4"/>
        <v>0</v>
      </c>
      <c r="K31" s="2" t="str">
        <f t="shared" si="4"/>
        <v/>
      </c>
      <c r="L31" s="2"/>
      <c r="M31" s="4">
        <f t="shared" ref="M31:M39" si="5">+SQRT(SUM(B31:K31)/M4)</f>
        <v>1.2124355652982142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3">
      <c r="A32" s="2">
        <v>2824</v>
      </c>
      <c r="B32" s="2">
        <f t="shared" si="4"/>
        <v>4.000000000000007E-2</v>
      </c>
      <c r="C32" s="2" t="str">
        <f t="shared" si="4"/>
        <v/>
      </c>
      <c r="D32" s="2">
        <f t="shared" si="4"/>
        <v>4.000000000000007E-2</v>
      </c>
      <c r="E32" s="2" t="str">
        <f t="shared" si="4"/>
        <v/>
      </c>
      <c r="F32" s="2">
        <f t="shared" si="4"/>
        <v>0.3600000000000001</v>
      </c>
      <c r="G32" s="2">
        <f t="shared" si="4"/>
        <v>4.000000000000007E-2</v>
      </c>
      <c r="H32" s="2" t="str">
        <f t="shared" si="4"/>
        <v/>
      </c>
      <c r="I32" s="2" t="str">
        <f t="shared" si="4"/>
        <v/>
      </c>
      <c r="J32" s="2">
        <f t="shared" si="4"/>
        <v>0.63999999999999968</v>
      </c>
      <c r="K32" s="2" t="str">
        <f t="shared" si="4"/>
        <v/>
      </c>
      <c r="L32" s="2"/>
      <c r="M32" s="4">
        <f t="shared" si="5"/>
        <v>0.47328638264796929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3">
      <c r="A33" s="2">
        <v>860</v>
      </c>
      <c r="B33" s="2">
        <f t="shared" si="4"/>
        <v>0</v>
      </c>
      <c r="C33" s="2">
        <f t="shared" si="4"/>
        <v>1</v>
      </c>
      <c r="D33" s="2">
        <f t="shared" si="4"/>
        <v>0.49000000000000027</v>
      </c>
      <c r="E33" s="2" t="str">
        <f t="shared" si="4"/>
        <v/>
      </c>
      <c r="F33" s="2">
        <f t="shared" si="4"/>
        <v>2.5599999999999987</v>
      </c>
      <c r="G33" s="2">
        <f t="shared" si="4"/>
        <v>0.3600000000000001</v>
      </c>
      <c r="H33" s="2" t="str">
        <f t="shared" si="4"/>
        <v/>
      </c>
      <c r="I33" s="2">
        <f t="shared" si="4"/>
        <v>1.4400000000000004</v>
      </c>
      <c r="J33" s="2">
        <f t="shared" si="4"/>
        <v>0.16000000000000028</v>
      </c>
      <c r="K33" s="2" t="str">
        <f t="shared" si="4"/>
        <v/>
      </c>
      <c r="L33" s="2"/>
      <c r="M33" s="4">
        <f t="shared" si="5"/>
        <v>0.92659129532465856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3">
      <c r="A34" s="2">
        <v>442</v>
      </c>
      <c r="B34" s="2">
        <f t="shared" si="4"/>
        <v>0.3600000000000001</v>
      </c>
      <c r="C34" s="2" t="str">
        <f t="shared" si="4"/>
        <v/>
      </c>
      <c r="D34" s="2">
        <f t="shared" si="4"/>
        <v>1.4400000000000004</v>
      </c>
      <c r="E34" s="2">
        <f t="shared" si="4"/>
        <v>1</v>
      </c>
      <c r="F34" s="2">
        <f t="shared" si="4"/>
        <v>1.4400000000000004</v>
      </c>
      <c r="G34" s="2">
        <f t="shared" si="4"/>
        <v>0.63999999999999968</v>
      </c>
      <c r="H34" s="2">
        <f t="shared" si="4"/>
        <v>0.63999999999999968</v>
      </c>
      <c r="I34" s="2">
        <f t="shared" si="4"/>
        <v>0</v>
      </c>
      <c r="J34" s="2">
        <f t="shared" si="4"/>
        <v>0.25</v>
      </c>
      <c r="K34" s="2">
        <f t="shared" si="4"/>
        <v>0</v>
      </c>
      <c r="L34" s="2"/>
      <c r="M34" s="4">
        <f t="shared" si="5"/>
        <v>0.80069414329762101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3">
      <c r="A35" s="2">
        <v>3556</v>
      </c>
      <c r="B35" s="2">
        <f t="shared" si="4"/>
        <v>8.99999999999999E-2</v>
      </c>
      <c r="C35" s="2">
        <f t="shared" si="4"/>
        <v>0.49000000000000027</v>
      </c>
      <c r="D35" s="2">
        <f t="shared" si="4"/>
        <v>8.99999999999999E-2</v>
      </c>
      <c r="E35" s="2">
        <f t="shared" si="4"/>
        <v>4</v>
      </c>
      <c r="F35" s="2">
        <f t="shared" si="4"/>
        <v>1.9600000000000011</v>
      </c>
      <c r="G35" s="2">
        <f t="shared" si="4"/>
        <v>0.81000000000000061</v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>
        <f t="shared" si="4"/>
        <v>8.99999999999999E-2</v>
      </c>
      <c r="L35" s="2"/>
      <c r="M35" s="4">
        <f t="shared" si="5"/>
        <v>1.0371664696249516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3">
      <c r="A36" s="2">
        <v>5261</v>
      </c>
      <c r="B36" s="2" t="str">
        <f t="shared" si="4"/>
        <v/>
      </c>
      <c r="C36" s="2" t="str">
        <f t="shared" si="4"/>
        <v/>
      </c>
      <c r="D36" s="2">
        <f t="shared" si="4"/>
        <v>0.16000000000000028</v>
      </c>
      <c r="E36" s="2" t="str">
        <f t="shared" si="4"/>
        <v/>
      </c>
      <c r="F36" s="2">
        <f t="shared" si="4"/>
        <v>4</v>
      </c>
      <c r="G36" s="2">
        <f t="shared" si="4"/>
        <v>1.44</v>
      </c>
      <c r="H36" s="2" t="str">
        <f t="shared" si="4"/>
        <v/>
      </c>
      <c r="I36" s="2">
        <f t="shared" si="4"/>
        <v>0</v>
      </c>
      <c r="J36" s="2">
        <f t="shared" si="4"/>
        <v>0.25</v>
      </c>
      <c r="K36" s="2" t="str">
        <f t="shared" si="4"/>
        <v/>
      </c>
      <c r="L36" s="2"/>
      <c r="M36" s="4">
        <f t="shared" si="5"/>
        <v>1.0816653826391966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3">
      <c r="A37" s="2">
        <v>2492</v>
      </c>
      <c r="B37" s="2">
        <f>IF(ISNUMBER(B10),(B10-B24)^2,"")</f>
        <v>0.16000000000000028</v>
      </c>
      <c r="C37" s="2">
        <f t="shared" ref="C37:K37" si="6">IF(ISNUMBER(C10),(C10-C24)^2,"")</f>
        <v>0.63999999999999968</v>
      </c>
      <c r="D37" s="2">
        <f t="shared" si="6"/>
        <v>0.49000000000000027</v>
      </c>
      <c r="E37" s="2">
        <f t="shared" si="6"/>
        <v>0.63999999999999968</v>
      </c>
      <c r="F37" s="2">
        <f t="shared" si="6"/>
        <v>0.49000000000000027</v>
      </c>
      <c r="G37" s="2">
        <f t="shared" si="6"/>
        <v>0.49000000000000027</v>
      </c>
      <c r="H37" s="2" t="str">
        <f t="shared" si="6"/>
        <v/>
      </c>
      <c r="I37" s="2">
        <f t="shared" si="6"/>
        <v>0</v>
      </c>
      <c r="J37" s="2">
        <f t="shared" si="6"/>
        <v>0.63999999999999968</v>
      </c>
      <c r="K37" s="2">
        <f t="shared" si="6"/>
        <v>0.16000000000000028</v>
      </c>
      <c r="L37" s="2"/>
      <c r="M37" s="4">
        <f t="shared" si="5"/>
        <v>0.64204534280860748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3">
      <c r="A38" s="2">
        <v>4942</v>
      </c>
      <c r="B38" s="2" t="str">
        <f t="shared" si="4"/>
        <v/>
      </c>
      <c r="C38" s="2">
        <f t="shared" si="4"/>
        <v>1.2100000000000002</v>
      </c>
      <c r="D38" s="2">
        <f t="shared" si="4"/>
        <v>0.49000000000000027</v>
      </c>
      <c r="E38" s="2">
        <f t="shared" si="4"/>
        <v>1</v>
      </c>
      <c r="F38" s="2">
        <f t="shared" si="4"/>
        <v>0.49000000000000027</v>
      </c>
      <c r="G38" s="2">
        <f t="shared" si="4"/>
        <v>0.3599999999999996</v>
      </c>
      <c r="H38" s="2">
        <f t="shared" si="4"/>
        <v>0.3599999999999996</v>
      </c>
      <c r="I38" s="2" t="str">
        <f t="shared" si="4"/>
        <v/>
      </c>
      <c r="J38" s="2">
        <f t="shared" si="4"/>
        <v>0.63999999999999968</v>
      </c>
      <c r="K38" s="2">
        <f t="shared" si="4"/>
        <v>0.3599999999999996</v>
      </c>
      <c r="L38" s="2"/>
      <c r="M38" s="4">
        <f t="shared" si="5"/>
        <v>0.78342198079961978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3">
      <c r="A39" s="2">
        <v>2267</v>
      </c>
      <c r="B39" s="2" t="str">
        <f t="shared" si="4"/>
        <v/>
      </c>
      <c r="C39" s="2" t="str">
        <f t="shared" si="4"/>
        <v/>
      </c>
      <c r="D39" s="2">
        <f t="shared" si="4"/>
        <v>0.15999999999999992</v>
      </c>
      <c r="E39" s="2" t="str">
        <f t="shared" si="4"/>
        <v/>
      </c>
      <c r="F39" s="2" t="str">
        <f t="shared" si="4"/>
        <v/>
      </c>
      <c r="G39" s="2">
        <f t="shared" si="4"/>
        <v>0.3599999999999996</v>
      </c>
      <c r="H39" s="2">
        <f t="shared" si="4"/>
        <v>1.2100000000000002</v>
      </c>
      <c r="I39" s="2" t="str">
        <f t="shared" si="4"/>
        <v/>
      </c>
      <c r="J39" s="2">
        <f t="shared" si="4"/>
        <v>2.25</v>
      </c>
      <c r="K39" s="2" t="str">
        <f t="shared" si="4"/>
        <v/>
      </c>
      <c r="L39" s="2"/>
      <c r="M39" s="4">
        <f t="shared" si="5"/>
        <v>0.99749686716300012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3">
      <c r="A41" s="2"/>
      <c r="B41" s="4">
        <f>+SQRT(SUM(B30:B39)/B14)</f>
        <v>0.50849919230164831</v>
      </c>
      <c r="C41" s="4">
        <f t="shared" ref="C41:K41" si="7">+SQRT(SUM(C30:C39)/C14)</f>
        <v>1.3613718571108091</v>
      </c>
      <c r="D41" s="4">
        <f t="shared" si="7"/>
        <v>0.58821764679410982</v>
      </c>
      <c r="E41" s="4">
        <f t="shared" si="7"/>
        <v>1.1601724009818539</v>
      </c>
      <c r="F41" s="4">
        <f t="shared" si="7"/>
        <v>1.1972189997378648</v>
      </c>
      <c r="G41" s="4">
        <f t="shared" si="7"/>
        <v>0.71024252508875052</v>
      </c>
      <c r="H41" s="4">
        <f t="shared" si="7"/>
        <v>1.0779610382569491</v>
      </c>
      <c r="I41" s="4">
        <f t="shared" si="7"/>
        <v>0.72801098892805172</v>
      </c>
      <c r="J41" s="4">
        <f t="shared" si="7"/>
        <v>0.77701351339600255</v>
      </c>
      <c r="K41" s="4">
        <f t="shared" si="7"/>
        <v>0.44045431091090465</v>
      </c>
      <c r="L41" s="2"/>
      <c r="M41" s="6" t="s">
        <v>30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3">
      <c r="A43" s="2"/>
      <c r="B43" s="5" t="s">
        <v>25</v>
      </c>
      <c r="C43" s="4">
        <f>SQRT(SUM(B30:K40)/COUNT(B30:K40))</f>
        <v>0.89134322997551785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3">
      <c r="A44" s="2"/>
      <c r="B44" s="5" t="s">
        <v>26</v>
      </c>
      <c r="C44" s="4">
        <f>+SUM(M30:M39)/(COUNT(M30:M39))</f>
        <v>0.88442477005455944</v>
      </c>
      <c r="D44" s="2"/>
      <c r="E44" s="2"/>
      <c r="F44" s="2"/>
      <c r="G44" s="2"/>
      <c r="H44" s="2"/>
      <c r="I44" s="2"/>
      <c r="J44" s="2"/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3">
      <c r="A45" s="2"/>
      <c r="B45" s="5" t="s">
        <v>27</v>
      </c>
      <c r="C45" s="4">
        <f>+SUM(B41:K41)/(COUNT(B41:K41))</f>
        <v>0.85491624735069449</v>
      </c>
      <c r="D45" s="2"/>
      <c r="E45" s="2"/>
      <c r="F45" s="2"/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3">
      <c r="A49" s="1" t="s">
        <v>0</v>
      </c>
      <c r="B49" s="1" t="s">
        <v>20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1" t="s">
        <v>21</v>
      </c>
      <c r="N49" s="1" t="s">
        <v>22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3">
      <c r="A50" s="2">
        <v>5136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3">
      <c r="A51" s="2">
        <v>918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3">
      <c r="A52" s="2">
        <v>2824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3">
      <c r="A53" s="2">
        <v>860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3">
      <c r="A54" s="2">
        <v>442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3">
      <c r="A55" s="2">
        <v>3556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3">
      <c r="A56" s="2">
        <v>5261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3">
      <c r="A57" s="2">
        <v>2492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3">
      <c r="A58" s="2">
        <v>4942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3">
      <c r="A59" s="2">
        <v>2267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3">
      <c r="A70" s="1" t="s">
        <v>0</v>
      </c>
      <c r="B70" s="1" t="s">
        <v>23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3">
      <c r="A71" s="2">
        <v>5136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3">
      <c r="A72" s="2">
        <v>918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3">
      <c r="A73" s="2">
        <v>2824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3">
      <c r="A74" s="2">
        <v>860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3">
      <c r="A75" s="2">
        <v>442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3">
      <c r="A76" s="2">
        <v>3556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3">
      <c r="A77" s="2">
        <v>5261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3">
      <c r="A78" s="2">
        <v>2492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3">
      <c r="A79" s="2">
        <v>4942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3">
      <c r="A80" s="2">
        <v>2267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3">
      <c r="A83" s="1" t="s">
        <v>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  <row r="967" spans="1:111" ht="13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ratings and predictions MAE</vt:lpstr>
      <vt:lpstr>ratings and predictions 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cristian camilo hidalgo garcia</cp:lastModifiedBy>
  <dcterms:created xsi:type="dcterms:W3CDTF">2017-03-07T16:37:07Z</dcterms:created>
  <dcterms:modified xsi:type="dcterms:W3CDTF">2022-05-26T01:43:43Z</dcterms:modified>
</cp:coreProperties>
</file>