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36" windowWidth="24792" windowHeight="12120" firstSheet="4" activeTab="10"/>
  </bookViews>
  <sheets>
    <sheet name="피벗테이블,필터링" sheetId="34" r:id="rId1"/>
    <sheet name="공정능력산출_시그마수준2" sheetId="33" r:id="rId2"/>
    <sheet name="공정능력산출_시그마수준" sheetId="32" r:id="rId3"/>
    <sheet name="파레트도" sheetId="31" r:id="rId4"/>
    <sheet name="기술통계량" sheetId="25" r:id="rId5"/>
    <sheet name="상관회귀" sheetId="1" r:id="rId6"/>
    <sheet name="이표본t검정" sheetId="2" r:id="rId7"/>
    <sheet name="쌍체t검정" sheetId="3" r:id="rId8"/>
    <sheet name="일원분산분석" sheetId="20" r:id="rId9"/>
    <sheet name="반복없는이원분산분석" sheetId="22" r:id="rId10"/>
    <sheet name="반복있는이원분산분석" sheetId="24" r:id="rId11"/>
  </sheets>
  <definedNames>
    <definedName name="_xlchart.v1.0" hidden="1">이표본t검정!$D$2:$G$3</definedName>
    <definedName name="_xlchart.v1.1" hidden="1">이표본t검정!$H$2:$H$3</definedName>
  </definedNames>
  <calcPr calcId="162913"/>
</workbook>
</file>

<file path=xl/calcChain.xml><?xml version="1.0" encoding="utf-8"?>
<calcChain xmlns="http://schemas.openxmlformats.org/spreadsheetml/2006/main">
  <c r="E7" i="33" l="1"/>
  <c r="E8" i="33" s="1"/>
  <c r="E5" i="33"/>
  <c r="E6" i="33" s="1"/>
  <c r="E9" i="33" s="1"/>
  <c r="E10" i="33" s="1"/>
  <c r="E11" i="33" s="1"/>
  <c r="B9" i="31"/>
  <c r="C4" i="31" s="1"/>
  <c r="E2" i="2"/>
  <c r="G8" i="24"/>
  <c r="G6" i="24"/>
  <c r="G4" i="24"/>
  <c r="G2" i="24"/>
  <c r="C10" i="24"/>
  <c r="D10" i="24"/>
  <c r="E10" i="24"/>
  <c r="F10" i="24"/>
  <c r="B10" i="24"/>
  <c r="G3" i="22"/>
  <c r="G4" i="22"/>
  <c r="G5" i="22"/>
  <c r="G2" i="22"/>
  <c r="C6" i="22"/>
  <c r="D6" i="22"/>
  <c r="E6" i="22"/>
  <c r="F6" i="22"/>
  <c r="B6" i="22"/>
  <c r="C7" i="31" l="1"/>
  <c r="C3" i="31"/>
  <c r="C6" i="31"/>
  <c r="C2" i="31"/>
  <c r="C5" i="31"/>
  <c r="C8" i="31"/>
  <c r="I4" i="20"/>
  <c r="H4" i="20"/>
  <c r="G4" i="20"/>
  <c r="I3" i="20"/>
  <c r="H3" i="20"/>
  <c r="G3" i="20"/>
  <c r="F3" i="20"/>
  <c r="F4" i="20"/>
  <c r="I2" i="20"/>
  <c r="H2" i="20"/>
  <c r="G2" i="20"/>
  <c r="F2" i="20"/>
  <c r="I3" i="3"/>
  <c r="I2" i="3"/>
  <c r="H3" i="3"/>
  <c r="H2" i="3"/>
  <c r="G3" i="3"/>
  <c r="G2" i="3"/>
  <c r="F3" i="3"/>
  <c r="F2" i="3"/>
  <c r="E3" i="2"/>
  <c r="H3" i="2"/>
  <c r="G3" i="2"/>
  <c r="F3" i="2"/>
  <c r="H2" i="2"/>
  <c r="G2" i="2"/>
  <c r="F2" i="2"/>
  <c r="D2" i="31" l="1"/>
  <c r="D3" i="31" s="1"/>
  <c r="D4" i="31" s="1"/>
  <c r="D5" i="31" s="1"/>
  <c r="D6" i="31" s="1"/>
  <c r="D7" i="31" s="1"/>
  <c r="D8" i="31" s="1"/>
  <c r="C9" i="31"/>
</calcChain>
</file>

<file path=xl/sharedStrings.xml><?xml version="1.0" encoding="utf-8"?>
<sst xmlns="http://schemas.openxmlformats.org/spreadsheetml/2006/main" count="270" uniqueCount="99">
  <si>
    <t>몸무게(CTQ)</t>
  </si>
  <si>
    <t>키(X1)</t>
  </si>
  <si>
    <t>허리(X2)</t>
  </si>
  <si>
    <t>A장비</t>
  </si>
  <si>
    <t>B장비</t>
  </si>
  <si>
    <t>구분</t>
    <phoneticPr fontId="2" type="noConversion"/>
  </si>
  <si>
    <t>A</t>
  </si>
  <si>
    <t>B</t>
  </si>
  <si>
    <t>MAX</t>
    <phoneticPr fontId="2" type="noConversion"/>
  </si>
  <si>
    <t>Q3</t>
    <phoneticPr fontId="2" type="noConversion"/>
  </si>
  <si>
    <t>Q1</t>
    <phoneticPr fontId="2" type="noConversion"/>
  </si>
  <si>
    <t>MIN</t>
    <phoneticPr fontId="2" type="noConversion"/>
  </si>
  <si>
    <t>자동차종류</t>
  </si>
  <si>
    <t>S정유사</t>
  </si>
  <si>
    <t>L정유사</t>
  </si>
  <si>
    <t>C</t>
  </si>
  <si>
    <t>D</t>
  </si>
  <si>
    <t>E</t>
  </si>
  <si>
    <t>F</t>
  </si>
  <si>
    <t>G</t>
  </si>
  <si>
    <t>H</t>
  </si>
  <si>
    <t>I</t>
  </si>
  <si>
    <t>J</t>
  </si>
  <si>
    <t>S</t>
    <phoneticPr fontId="2" type="noConversion"/>
  </si>
  <si>
    <t>S정유사</t>
    <phoneticPr fontId="2" type="noConversion"/>
  </si>
  <si>
    <t>L정유사</t>
    <phoneticPr fontId="2" type="noConversion"/>
  </si>
  <si>
    <t>배합방법1</t>
    <phoneticPr fontId="2" type="noConversion"/>
  </si>
  <si>
    <t>배합방법2</t>
  </si>
  <si>
    <t>배합방법2</t>
    <phoneticPr fontId="2" type="noConversion"/>
  </si>
  <si>
    <t>배합방법3</t>
  </si>
  <si>
    <t>배합방법3</t>
    <phoneticPr fontId="2" type="noConversion"/>
  </si>
  <si>
    <t>제조사</t>
    <phoneticPr fontId="2" type="noConversion"/>
  </si>
  <si>
    <t>K</t>
    <phoneticPr fontId="2" type="noConversion"/>
  </si>
  <si>
    <t>N</t>
    <phoneticPr fontId="2" type="noConversion"/>
  </si>
  <si>
    <t>P</t>
    <phoneticPr fontId="2" type="noConversion"/>
  </si>
  <si>
    <t>온도 800</t>
    <phoneticPr fontId="2" type="noConversion"/>
  </si>
  <si>
    <t>온도 820</t>
    <phoneticPr fontId="2" type="noConversion"/>
  </si>
  <si>
    <t>온도 840</t>
    <phoneticPr fontId="2" type="noConversion"/>
  </si>
  <si>
    <t>온도 860</t>
    <phoneticPr fontId="2" type="noConversion"/>
  </si>
  <si>
    <t>온도 880</t>
    <phoneticPr fontId="2" type="noConversion"/>
  </si>
  <si>
    <t>평균</t>
    <phoneticPr fontId="2" type="noConversion"/>
  </si>
  <si>
    <t>치수</t>
    <phoneticPr fontId="2" type="noConversion"/>
  </si>
  <si>
    <t>계급값</t>
    <phoneticPr fontId="2" type="noConversion"/>
  </si>
  <si>
    <t>부적합유형</t>
    <phoneticPr fontId="2" type="noConversion"/>
  </si>
  <si>
    <t>발생량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</si>
  <si>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</si>
  <si>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</si>
  <si>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</si>
  <si>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</si>
  <si>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</si>
  <si>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</si>
  <si>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</si>
  <si>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점유율</t>
    <phoneticPr fontId="2" type="noConversion"/>
  </si>
  <si>
    <t>합계</t>
    <phoneticPr fontId="2" type="noConversion"/>
  </si>
  <si>
    <t>누적점유율</t>
    <phoneticPr fontId="2" type="noConversion"/>
  </si>
  <si>
    <t>Column1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</si>
  <si>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</si>
  <si>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</si>
  <si>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</si>
  <si>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</si>
  <si>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</si>
  <si>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</si>
  <si>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</si>
  <si>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</si>
  <si>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</si>
  <si>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</si>
  <si>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</si>
  <si>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</si>
  <si>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</si>
  <si>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규격상한</t>
    <phoneticPr fontId="2" type="noConversion"/>
  </si>
  <si>
    <t>규갹하한</t>
    <phoneticPr fontId="2" type="noConversion"/>
  </si>
  <si>
    <t>함수식</t>
    <phoneticPr fontId="2" type="noConversion"/>
  </si>
  <si>
    <t>규격상한 표준정규분포 Z값</t>
    <phoneticPr fontId="2" type="noConversion"/>
  </si>
  <si>
    <t>=(규격상한-평균)/표준편차</t>
    <phoneticPr fontId="2" type="noConversion"/>
  </si>
  <si>
    <t>=NORMSDIST(E5)</t>
    <phoneticPr fontId="2" type="noConversion"/>
  </si>
  <si>
    <t>규격하한 표준정규분포 Z값</t>
    <phoneticPr fontId="2" type="noConversion"/>
  </si>
  <si>
    <t>=(규격하한-평균)/표준편차</t>
    <phoneticPr fontId="2" type="noConversion"/>
  </si>
  <si>
    <t>=NORMSDIST(E7)</t>
    <phoneticPr fontId="2" type="noConversion"/>
  </si>
  <si>
    <t>양품율</t>
    <phoneticPr fontId="2" type="noConversion"/>
  </si>
  <si>
    <t>=E6-E8</t>
    <phoneticPr fontId="2" type="noConversion"/>
  </si>
  <si>
    <t>규격상한 누적확률</t>
    <phoneticPr fontId="2" type="noConversion"/>
  </si>
  <si>
    <t>규격하한 누적확률</t>
    <phoneticPr fontId="2" type="noConversion"/>
  </si>
  <si>
    <t>장기 시그마수준</t>
    <phoneticPr fontId="2" type="noConversion"/>
  </si>
  <si>
    <t>=NORMSINV(E9)</t>
    <phoneticPr fontId="2" type="noConversion"/>
  </si>
  <si>
    <t>단기 시그마수준</t>
    <phoneticPr fontId="2" type="noConversion"/>
  </si>
  <si>
    <t>=E10+1.5</t>
    <phoneticPr fontId="2" type="noConversion"/>
  </si>
  <si>
    <t>산출항목</t>
    <phoneticPr fontId="2" type="noConversion"/>
  </si>
  <si>
    <t>산출값</t>
    <phoneticPr fontId="2" type="noConversion"/>
  </si>
  <si>
    <t>인장강도</t>
    <phoneticPr fontId="2" type="noConversion"/>
  </si>
  <si>
    <t>설비명</t>
    <phoneticPr fontId="2" type="noConversion"/>
  </si>
  <si>
    <t>작업조</t>
    <phoneticPr fontId="2" type="noConversion"/>
  </si>
  <si>
    <t>작업온도</t>
    <phoneticPr fontId="2" type="noConversion"/>
  </si>
  <si>
    <t>작업장습도</t>
    <phoneticPr fontId="2" type="noConversion"/>
  </si>
  <si>
    <t>원재료보관</t>
    <phoneticPr fontId="2" type="noConversion"/>
  </si>
  <si>
    <t>원재료업체</t>
    <phoneticPr fontId="2" type="noConversion"/>
  </si>
  <si>
    <t>옥외</t>
    <phoneticPr fontId="2" type="noConversion"/>
  </si>
  <si>
    <t>L사</t>
    <phoneticPr fontId="2" type="noConversion"/>
  </si>
  <si>
    <t>옥내</t>
    <phoneticPr fontId="2" type="noConversion"/>
  </si>
  <si>
    <t>P사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</si>
</sst>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;__x0000_"/>
    <numFmt numFmtId="177" formatCode="0.0_ "/>
    <numFmt numFmtId="178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176" fontId="0" fillId="2" borderId="0" xfId="0" applyNumberFormat="1" applyFill="1" applyBorder="1">
      <alignment vertical="center"/>
    </xf>
    <xf numFmtId="177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178" fontId="0" fillId="2" borderId="1" xfId="0" applyNumberFormat="1" applyFill="1" applyBorder="1">
      <alignment vertical="center"/>
    </xf>
    <xf numFmtId="178" fontId="0" fillId="0" borderId="1" xfId="0" quotePrefix="1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파레트도!$A$2:$A$8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파레트도!$B$2:$B$8</c:f>
              <c:numCache>
                <c:formatCode>General</c:formatCode>
                <c:ptCount val="7"/>
                <c:pt idx="0">
                  <c:v>250</c:v>
                </c:pt>
                <c:pt idx="1">
                  <c:v>220</c:v>
                </c:pt>
                <c:pt idx="2">
                  <c:v>189</c:v>
                </c:pt>
                <c:pt idx="3">
                  <c:v>175</c:v>
                </c:pt>
                <c:pt idx="4">
                  <c:v>121</c:v>
                </c:pt>
                <c:pt idx="5">
                  <c:v>98</c:v>
                </c:pt>
                <c:pt idx="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5-4C6F-986D-FD32EAD8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0015744"/>
        <c:axId val="60017280"/>
      </c:barChart>
      <c:lineChart>
        <c:grouping val="standard"/>
        <c:varyColors val="0"/>
        <c:ser>
          <c:idx val="1"/>
          <c:order val="1"/>
          <c:cat>
            <c:strRef>
              <c:f>파레트도!$A$2:$A$8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파레트도!$D$2:$D$8</c:f>
              <c:numCache>
                <c:formatCode>0.0_ </c:formatCode>
                <c:ptCount val="7"/>
                <c:pt idx="0">
                  <c:v>22.34137622877569</c:v>
                </c:pt>
                <c:pt idx="1">
                  <c:v>42.001787310098301</c:v>
                </c:pt>
                <c:pt idx="2">
                  <c:v>58.891867739052728</c:v>
                </c:pt>
                <c:pt idx="3">
                  <c:v>74.530831099195709</c:v>
                </c:pt>
                <c:pt idx="4">
                  <c:v>85.344057193923149</c:v>
                </c:pt>
                <c:pt idx="5">
                  <c:v>94.101876675603222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4C6F-986D-FD32EAD8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9184"/>
        <c:axId val="60027648"/>
      </c:lineChart>
      <c:catAx>
        <c:axId val="60015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60017280"/>
        <c:crosses val="autoZero"/>
        <c:auto val="1"/>
        <c:lblAlgn val="ctr"/>
        <c:lblOffset val="100"/>
        <c:noMultiLvlLbl val="0"/>
      </c:catAx>
      <c:valAx>
        <c:axId val="6001728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60015744"/>
        <c:crosses val="autoZero"/>
        <c:crossBetween val="between"/>
      </c:valAx>
      <c:valAx>
        <c:axId val="60027648"/>
        <c:scaling>
          <c:orientation val="minMax"/>
        </c:scaling>
        <c:delete val="0"/>
        <c:axPos val="r"/>
        <c:numFmt formatCode="0.0_ " sourceLinked="1"/>
        <c:majorTickMark val="out"/>
        <c:minorTickMark val="none"/>
        <c:tickLblPos val="nextTo"/>
        <c:crossAx val="60029184"/>
        <c:crosses val="max"/>
        <c:crossBetween val="between"/>
      </c:valAx>
      <c:catAx>
        <c:axId val="6002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600276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22319444444444445"/>
          <c:w val="0.90286351706036749"/>
          <c:h val="0.58202136191309417"/>
        </c:manualLayout>
      </c:layout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이표본t검정!$E$2:$E$3</c:f>
              <c:numCache>
                <c:formatCode>General</c:formatCode>
                <c:ptCount val="2"/>
                <c:pt idx="0">
                  <c:v>51.5</c:v>
                </c:pt>
                <c:pt idx="1">
                  <c:v>52.707499999999996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B-44D1-B101-C629829B061F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이표본t검정!$F$2:$F$3</c:f>
              <c:numCache>
                <c:formatCode>General</c:formatCode>
                <c:ptCount val="2"/>
                <c:pt idx="0">
                  <c:v>53.27</c:v>
                </c:pt>
                <c:pt idx="1">
                  <c:v>54.95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AB-44D1-B101-C629829B061F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이표본t검정!$G$2:$G$3</c:f>
              <c:numCache>
                <c:formatCode>General</c:formatCode>
                <c:ptCount val="2"/>
                <c:pt idx="0">
                  <c:v>50.23</c:v>
                </c:pt>
                <c:pt idx="1">
                  <c:v>51.22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AB-44D1-B101-C629829B061F}"/>
            </c:ext>
          </c:extLst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이표본t검정!$H$2:$H$3</c:f>
              <c:numCache>
                <c:formatCode>General</c:formatCode>
                <c:ptCount val="2"/>
                <c:pt idx="0">
                  <c:v>52.2</c:v>
                </c:pt>
                <c:pt idx="1">
                  <c:v>53.449999999999996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AB-44D1-B101-C629829B0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272286159"/>
        <c:axId val="1272272015"/>
      </c:stockChart>
      <c:dateAx>
        <c:axId val="12722861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272015"/>
        <c:crosses val="autoZero"/>
        <c:auto val="1"/>
        <c:lblOffset val="100"/>
        <c:baseTimeUnit val="months"/>
      </c:dateAx>
      <c:valAx>
        <c:axId val="12722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28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이표본t검정!$E$2:$E$3</c:f>
              <c:numCache>
                <c:formatCode>General</c:formatCode>
                <c:ptCount val="2"/>
                <c:pt idx="0">
                  <c:v>51.5</c:v>
                </c:pt>
                <c:pt idx="1">
                  <c:v>52.707499999999996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6-40D2-8312-49D8DE469A71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이표본t검정!$F$2:$F$3</c:f>
              <c:numCache>
                <c:formatCode>General</c:formatCode>
                <c:ptCount val="2"/>
                <c:pt idx="0">
                  <c:v>53.27</c:v>
                </c:pt>
                <c:pt idx="1">
                  <c:v>54.95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76-40D2-8312-49D8DE469A71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이표본t검정!$G$2:$G$3</c:f>
              <c:numCache>
                <c:formatCode>General</c:formatCode>
                <c:ptCount val="2"/>
                <c:pt idx="0">
                  <c:v>50.23</c:v>
                </c:pt>
                <c:pt idx="1">
                  <c:v>51.22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6-40D2-8312-49D8DE469A71}"/>
            </c:ext>
          </c:extLst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이표본t검정!$D$2:$D$3</c:f>
              <c:numCache>
                <c:formatCode>m/d/yyyy</c:formatCode>
                <c:ptCount val="2"/>
                <c:pt idx="0">
                  <c:v>41760</c:v>
                </c:pt>
                <c:pt idx="1">
                  <c:v>41789</c:v>
                </c:pt>
              </c:numCache>
            </c:numRef>
          </c:cat>
          <c:val>
            <c:numRef>
              <c:f>이표본t검정!$H$2:$H$3</c:f>
              <c:numCache>
                <c:formatCode>General</c:formatCode>
                <c:ptCount val="2"/>
                <c:pt idx="0">
                  <c:v>52.2</c:v>
                </c:pt>
                <c:pt idx="1">
                  <c:v>53.449999999999996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76-40D2-8312-49D8DE469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276250815"/>
        <c:axId val="1276254143"/>
      </c:stockChart>
      <c:catAx>
        <c:axId val="12762508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6254143"/>
        <c:crosses val="autoZero"/>
        <c:auto val="0"/>
        <c:lblAlgn val="ctr"/>
        <c:lblOffset val="100"/>
        <c:noMultiLvlLbl val="0"/>
      </c:catAx>
      <c:valAx>
        <c:axId val="12762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62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쌍체t검정!$E$2:$E$3</c:f>
              <c:strCache>
                <c:ptCount val="2"/>
                <c:pt idx="0">
                  <c:v>S정유사</c:v>
                </c:pt>
                <c:pt idx="1">
                  <c:v>L정유사</c:v>
                </c:pt>
              </c:strCache>
            </c:strRef>
          </c:cat>
          <c:val>
            <c:numRef>
              <c:f>쌍체t검정!$F$2:$F$3</c:f>
              <c:numCache>
                <c:formatCode>General</c:formatCode>
                <c:ptCount val="2"/>
                <c:pt idx="0">
                  <c:v>8.9750000000000014</c:v>
                </c:pt>
                <c:pt idx="1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3-4D49-9154-65331A3C0315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쌍체t검정!$E$2:$E$3</c:f>
              <c:strCache>
                <c:ptCount val="2"/>
                <c:pt idx="0">
                  <c:v>S정유사</c:v>
                </c:pt>
                <c:pt idx="1">
                  <c:v>L정유사</c:v>
                </c:pt>
              </c:strCache>
            </c:strRef>
          </c:cat>
          <c:val>
            <c:numRef>
              <c:f>쌍체t검정!$G$2:$G$3</c:f>
              <c:numCache>
                <c:formatCode>General</c:formatCode>
                <c:ptCount val="2"/>
                <c:pt idx="0">
                  <c:v>14.3</c:v>
                </c:pt>
                <c:pt idx="1">
                  <c:v>14.2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3-4D49-9154-65331A3C0315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쌍체t검정!$E$2:$E$3</c:f>
              <c:strCache>
                <c:ptCount val="2"/>
                <c:pt idx="0">
                  <c:v>S정유사</c:v>
                </c:pt>
                <c:pt idx="1">
                  <c:v>L정유사</c:v>
                </c:pt>
              </c:strCache>
            </c:strRef>
          </c:cat>
          <c:val>
            <c:numRef>
              <c:f>쌍체t검정!$H$2:$H$3</c:f>
              <c:numCache>
                <c:formatCode>General</c:formatCode>
                <c:ptCount val="2"/>
                <c:pt idx="0">
                  <c:v>6.6</c:v>
                </c:pt>
                <c:pt idx="1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83-4D49-9154-65331A3C0315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쌍체t검정!$E$2:$E$3</c:f>
              <c:strCache>
                <c:ptCount val="2"/>
                <c:pt idx="0">
                  <c:v>S정유사</c:v>
                </c:pt>
                <c:pt idx="1">
                  <c:v>L정유사</c:v>
                </c:pt>
              </c:strCache>
            </c:strRef>
          </c:cat>
          <c:val>
            <c:numRef>
              <c:f>쌍체t검정!$I$2:$I$3</c:f>
              <c:numCache>
                <c:formatCode>General</c:formatCode>
                <c:ptCount val="2"/>
                <c:pt idx="0">
                  <c:v>12.625</c:v>
                </c:pt>
                <c:pt idx="1">
                  <c:v>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83-4D49-9154-65331A3C0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60083200"/>
        <c:axId val="57606912"/>
      </c:stockChart>
      <c:catAx>
        <c:axId val="6008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606912"/>
        <c:crosses val="autoZero"/>
        <c:auto val="1"/>
        <c:lblAlgn val="ctr"/>
        <c:lblOffset val="100"/>
        <c:noMultiLvlLbl val="0"/>
      </c:catAx>
      <c:valAx>
        <c:axId val="57606912"/>
        <c:scaling>
          <c:orientation val="minMax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083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일원분산분석!$F$1</c:f>
              <c:strCache>
                <c:ptCount val="1"/>
                <c:pt idx="0">
                  <c:v>Q1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일원분산분석!$E$2:$E$4</c:f>
              <c:strCache>
                <c:ptCount val="3"/>
                <c:pt idx="0">
                  <c:v>배합방법1</c:v>
                </c:pt>
                <c:pt idx="1">
                  <c:v>배합방법2</c:v>
                </c:pt>
                <c:pt idx="2">
                  <c:v>배합방법3</c:v>
                </c:pt>
              </c:strCache>
            </c:strRef>
          </c:cat>
          <c:val>
            <c:numRef>
              <c:f>일원분산분석!$F$2:$F$4</c:f>
              <c:numCache>
                <c:formatCode>General</c:formatCode>
                <c:ptCount val="3"/>
                <c:pt idx="0">
                  <c:v>2895</c:v>
                </c:pt>
                <c:pt idx="1">
                  <c:v>3150</c:v>
                </c:pt>
                <c:pt idx="2">
                  <c:v>2870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F-4C51-9438-D921DE176500}"/>
            </c:ext>
          </c:extLst>
        </c:ser>
        <c:ser>
          <c:idx val="1"/>
          <c:order val="1"/>
          <c:tx>
            <c:strRef>
              <c:f>일원분산분석!$G$1</c:f>
              <c:strCache>
                <c:ptCount val="1"/>
                <c:pt idx="0">
                  <c:v>MAX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일원분산분석!$E$2:$E$4</c:f>
              <c:strCache>
                <c:ptCount val="3"/>
                <c:pt idx="0">
                  <c:v>배합방법1</c:v>
                </c:pt>
                <c:pt idx="1">
                  <c:v>배합방법2</c:v>
                </c:pt>
                <c:pt idx="2">
                  <c:v>배합방법3</c:v>
                </c:pt>
              </c:strCache>
            </c:strRef>
          </c:cat>
          <c:val>
            <c:numRef>
              <c:f>일원분산분석!$G$2:$G$4</c:f>
              <c:numCache>
                <c:formatCode>General</c:formatCode>
                <c:ptCount val="3"/>
                <c:pt idx="0">
                  <c:v>3129</c:v>
                </c:pt>
                <c:pt idx="1">
                  <c:v>3300</c:v>
                </c:pt>
                <c:pt idx="2">
                  <c:v>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F-4C51-9438-D921DE176500}"/>
            </c:ext>
          </c:extLst>
        </c:ser>
        <c:ser>
          <c:idx val="2"/>
          <c:order val="2"/>
          <c:tx>
            <c:strRef>
              <c:f>일원분산분석!$H$1</c:f>
              <c:strCache>
                <c:ptCount val="1"/>
                <c:pt idx="0">
                  <c:v>MIN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일원분산분석!$E$2:$E$4</c:f>
              <c:strCache>
                <c:ptCount val="3"/>
                <c:pt idx="0">
                  <c:v>배합방법1</c:v>
                </c:pt>
                <c:pt idx="1">
                  <c:v>배합방법2</c:v>
                </c:pt>
                <c:pt idx="2">
                  <c:v>배합방법3</c:v>
                </c:pt>
              </c:strCache>
            </c:strRef>
          </c:cat>
          <c:val>
            <c:numRef>
              <c:f>일원분산분석!$H$2:$H$4</c:f>
              <c:numCache>
                <c:formatCode>General</c:formatCode>
                <c:ptCount val="3"/>
                <c:pt idx="0">
                  <c:v>2865</c:v>
                </c:pt>
                <c:pt idx="1">
                  <c:v>2975</c:v>
                </c:pt>
                <c:pt idx="2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F-4C51-9438-D921DE176500}"/>
            </c:ext>
          </c:extLst>
        </c:ser>
        <c:ser>
          <c:idx val="3"/>
          <c:order val="3"/>
          <c:tx>
            <c:strRef>
              <c:f>일원분산분석!$I$1</c:f>
              <c:strCache>
                <c:ptCount val="1"/>
                <c:pt idx="0">
                  <c:v>Q3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일원분산분석!$E$2:$E$4</c:f>
              <c:strCache>
                <c:ptCount val="3"/>
                <c:pt idx="0">
                  <c:v>배합방법1</c:v>
                </c:pt>
                <c:pt idx="1">
                  <c:v>배합방법2</c:v>
                </c:pt>
                <c:pt idx="2">
                  <c:v>배합방법3</c:v>
                </c:pt>
              </c:strCache>
            </c:strRef>
          </c:cat>
          <c:val>
            <c:numRef>
              <c:f>일원분산분석!$I$2:$I$4</c:f>
              <c:numCache>
                <c:formatCode>General</c:formatCode>
                <c:ptCount val="3"/>
                <c:pt idx="0">
                  <c:v>2977.5</c:v>
                </c:pt>
                <c:pt idx="1">
                  <c:v>3197.5</c:v>
                </c:pt>
                <c:pt idx="2">
                  <c:v>2983.75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CF-4C51-9438-D921DE176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57744768"/>
        <c:axId val="57758848"/>
      </c:stockChart>
      <c:catAx>
        <c:axId val="5774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758848"/>
        <c:crosses val="autoZero"/>
        <c:auto val="1"/>
        <c:lblAlgn val="ctr"/>
        <c:lblOffset val="100"/>
        <c:noMultiLvlLbl val="0"/>
      </c:catAx>
      <c:valAx>
        <c:axId val="57758848"/>
        <c:scaling>
          <c:orientation val="minMax"/>
          <c:min val="28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44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반복없는이원분산분석!$A$2:$A$5</c:f>
              <c:strCache>
                <c:ptCount val="4"/>
                <c:pt idx="0">
                  <c:v>K</c:v>
                </c:pt>
                <c:pt idx="1">
                  <c:v>N</c:v>
                </c:pt>
                <c:pt idx="2">
                  <c:v>P</c:v>
                </c:pt>
                <c:pt idx="3">
                  <c:v>S</c:v>
                </c:pt>
              </c:strCache>
            </c:strRef>
          </c:cat>
          <c:val>
            <c:numRef>
              <c:f>반복없는이원분산분석!$G$2:$G$5</c:f>
              <c:numCache>
                <c:formatCode>General</c:formatCode>
                <c:ptCount val="4"/>
                <c:pt idx="0">
                  <c:v>6.1</c:v>
                </c:pt>
                <c:pt idx="1">
                  <c:v>6.1800000000000006</c:v>
                </c:pt>
                <c:pt idx="2">
                  <c:v>5.8599999999999994</c:v>
                </c:pt>
                <c:pt idx="3">
                  <c:v>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5-4C54-B4BB-70817F70A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3136"/>
        <c:axId val="57804672"/>
      </c:lineChart>
      <c:catAx>
        <c:axId val="57803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04672"/>
        <c:crosses val="autoZero"/>
        <c:auto val="1"/>
        <c:lblAlgn val="ctr"/>
        <c:lblOffset val="100"/>
        <c:noMultiLvlLbl val="0"/>
      </c:catAx>
      <c:valAx>
        <c:axId val="57804672"/>
        <c:scaling>
          <c:orientation val="minMax"/>
          <c:max val="9"/>
          <c:min val="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0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반복없는이원분산분석!$B$1:$F$1</c:f>
              <c:strCache>
                <c:ptCount val="5"/>
                <c:pt idx="0">
                  <c:v>온도 800</c:v>
                </c:pt>
                <c:pt idx="1">
                  <c:v>온도 820</c:v>
                </c:pt>
                <c:pt idx="2">
                  <c:v>온도 840</c:v>
                </c:pt>
                <c:pt idx="3">
                  <c:v>온도 860</c:v>
                </c:pt>
                <c:pt idx="4">
                  <c:v>온도 880</c:v>
                </c:pt>
              </c:strCache>
            </c:strRef>
          </c:cat>
          <c:val>
            <c:numRef>
              <c:f>반복없는이원분산분석!$B$6:$F$6</c:f>
              <c:numCache>
                <c:formatCode>General</c:formatCode>
                <c:ptCount val="5"/>
                <c:pt idx="0">
                  <c:v>4.7000000000000011</c:v>
                </c:pt>
                <c:pt idx="1">
                  <c:v>5.0250000000000004</c:v>
                </c:pt>
                <c:pt idx="2">
                  <c:v>5.25</c:v>
                </c:pt>
                <c:pt idx="3">
                  <c:v>6.8500000000000005</c:v>
                </c:pt>
                <c:pt idx="4">
                  <c:v>8.2750000000000004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1-430F-9C88-9F443BE4F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28096"/>
        <c:axId val="57829632"/>
      </c:lineChart>
      <c:catAx>
        <c:axId val="5782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29632"/>
        <c:crosses val="autoZero"/>
        <c:auto val="1"/>
        <c:lblAlgn val="ctr"/>
        <c:lblOffset val="100"/>
        <c:noMultiLvlLbl val="0"/>
      </c:catAx>
      <c:valAx>
        <c:axId val="57829632"/>
        <c:scaling>
          <c:orientation val="minMax"/>
          <c:max val="9"/>
          <c:min val="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2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(반복있는이원분산분석!$A$2,반복있는이원분산분석!$A$4,반복있는이원분산분석!$A$6,반복있는이원분산분석!$A$8)</c:f>
              <c:strCache>
                <c:ptCount val="4"/>
                <c:pt idx="0">
                  <c:v>K</c:v>
                </c:pt>
                <c:pt idx="1">
                  <c:v>N</c:v>
                </c:pt>
                <c:pt idx="2">
                  <c:v>P</c:v>
                </c:pt>
                <c:pt idx="3">
                  <c:v>S</c:v>
                </c:pt>
              </c:strCache>
            </c:strRef>
          </c:cat>
          <c:val>
            <c:numRef>
              <c:f>(반복있는이원분산분석!$G$2,반복있는이원분산분석!$G$4,반복있는이원분산분석!$G$6,반복있는이원분산분석!$G$8)</c:f>
              <c:numCache>
                <c:formatCode>General</c:formatCode>
                <c:ptCount val="4"/>
                <c:pt idx="0">
                  <c:v>6.05</c:v>
                </c:pt>
                <c:pt idx="1">
                  <c:v>6.15</c:v>
                </c:pt>
                <c:pt idx="2">
                  <c:v>5.81</c:v>
                </c:pt>
                <c:pt idx="3">
                  <c:v>5.9500000000000011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3-40D9-AA40-25B6F2D23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67744"/>
        <c:axId val="57969280"/>
      </c:lineChart>
      <c:catAx>
        <c:axId val="57967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969280"/>
        <c:crosses val="autoZero"/>
        <c:auto val="1"/>
        <c:lblAlgn val="ctr"/>
        <c:lblOffset val="100"/>
        <c:noMultiLvlLbl val="0"/>
      </c:catAx>
      <c:valAx>
        <c:axId val="57969280"/>
        <c:scaling>
          <c:orientation val="minMax"/>
          <c:max val="9"/>
          <c:min val="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9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반복있는이원분산분석!$B$1:$F$1</c:f>
              <c:strCache>
                <c:ptCount val="5"/>
                <c:pt idx="0">
                  <c:v>온도 800</c:v>
                </c:pt>
                <c:pt idx="1">
                  <c:v>온도 820</c:v>
                </c:pt>
                <c:pt idx="2">
                  <c:v>온도 840</c:v>
                </c:pt>
                <c:pt idx="3">
                  <c:v>온도 860</c:v>
                </c:pt>
                <c:pt idx="4">
                  <c:v>온도 880</c:v>
                </c:pt>
              </c:strCache>
            </c:strRef>
          </c:cat>
          <c:val>
            <c:numRef>
              <c:f>반복있는이원분산분석!$B$10:$F$10</c:f>
              <c:numCache>
                <c:formatCode>General</c:formatCode>
                <c:ptCount val="5"/>
                <c:pt idx="0">
                  <c:v>4.6875</c:v>
                </c:pt>
                <c:pt idx="1">
                  <c:v>5.05</c:v>
                </c:pt>
                <c:pt idx="2">
                  <c:v>5.2625000000000002</c:v>
                </c:pt>
                <c:pt idx="3">
                  <c:v>6.8</c:v>
                </c:pt>
                <c:pt idx="4">
                  <c:v>8.15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3-46C1-BE48-67D53D393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88992"/>
        <c:axId val="57990528"/>
      </c:lineChart>
      <c:catAx>
        <c:axId val="57988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990528"/>
        <c:crosses val="autoZero"/>
        <c:auto val="1"/>
        <c:lblAlgn val="ctr"/>
        <c:lblOffset val="100"/>
        <c:noMultiLvlLbl val="0"/>
      </c:catAx>
      <c:valAx>
        <c:axId val="57990528"/>
        <c:scaling>
          <c:orientation val="minMax"/>
          <c:min val="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98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6FF21B59-021F-4077-BA6C-4E3557D9829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2</xdr:row>
      <xdr:rowOff>95250</xdr:rowOff>
    </xdr:from>
    <xdr:to>
      <xdr:col>11</xdr:col>
      <xdr:colOff>447675</xdr:colOff>
      <xdr:row>15</xdr:row>
      <xdr:rowOff>114300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11</xdr:row>
      <xdr:rowOff>128587</xdr:rowOff>
    </xdr:from>
    <xdr:to>
      <xdr:col>18</xdr:col>
      <xdr:colOff>219075</xdr:colOff>
      <xdr:row>26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10</xdr:col>
      <xdr:colOff>523875</xdr:colOff>
      <xdr:row>11</xdr:row>
      <xdr:rowOff>128587</xdr:rowOff>
    </xdr:from>
    <xdr:to>
      <xdr:col>18</xdr:col>
      <xdr:colOff>219075</xdr:colOff>
      <xdr:row>26</xdr:row>
      <xdr:rowOff>14287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523875</xdr:colOff>
      <xdr:row>11</xdr:row>
      <xdr:rowOff>128587</xdr:rowOff>
    </xdr:from>
    <xdr:to>
      <xdr:col>18</xdr:col>
      <xdr:colOff>219075</xdr:colOff>
      <xdr:row>26</xdr:row>
      <xdr:rowOff>14287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11</xdr:row>
      <xdr:rowOff>114300</xdr:rowOff>
    </xdr:from>
    <xdr:to>
      <xdr:col>14</xdr:col>
      <xdr:colOff>133350</xdr:colOff>
      <xdr:row>24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11</xdr:row>
      <xdr:rowOff>114300</xdr:rowOff>
    </xdr:from>
    <xdr:to>
      <xdr:col>13</xdr:col>
      <xdr:colOff>314325</xdr:colOff>
      <xdr:row>24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11</xdr:row>
      <xdr:rowOff>114300</xdr:rowOff>
    </xdr:from>
    <xdr:to>
      <xdr:col>7</xdr:col>
      <xdr:colOff>485775</xdr:colOff>
      <xdr:row>24</xdr:row>
      <xdr:rowOff>133350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11</xdr:row>
      <xdr:rowOff>123825</xdr:rowOff>
    </xdr:from>
    <xdr:to>
      <xdr:col>14</xdr:col>
      <xdr:colOff>314325</xdr:colOff>
      <xdr:row>24</xdr:row>
      <xdr:rowOff>142875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114300</xdr:rowOff>
    </xdr:from>
    <xdr:to>
      <xdr:col>7</xdr:col>
      <xdr:colOff>466725</xdr:colOff>
      <xdr:row>24</xdr:row>
      <xdr:rowOff>133350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11</xdr:row>
      <xdr:rowOff>95250</xdr:rowOff>
    </xdr:from>
    <xdr:to>
      <xdr:col>14</xdr:col>
      <xdr:colOff>323850</xdr:colOff>
      <xdr:row>24</xdr:row>
      <xdr:rowOff>114300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K24" sqref="K24"/>
    </sheetView>
  </sheetViews>
  <sheetFormatPr defaultRowHeight="17.399999999999999" x14ac:dyDescent="0.4"/>
  <cols>
    <col min="5" max="5" width="11.69921875" customWidth="1"/>
    <col min="6" max="6" width="14.3984375" style="1" customWidth="1"/>
    <col min="7" max="7" width="12.59765625" style="1" customWidth="1"/>
  </cols>
  <sheetData>
    <row r="1" spans="1:7" x14ac:dyDescent="0.4">
      <c r="A1" t="s">
        <v>88</v>
      </c>
      <c r="B1" s="1" t="s">
        <v>89</v>
      </c>
      <c r="C1" s="1" t="s">
        <v>90</v>
      </c>
      <c r="D1" t="s">
        <v>91</v>
      </c>
      <c r="E1" t="s">
        <v>92</v>
      </c>
      <c r="F1" s="1" t="s">
        <v>93</v>
      </c>
      <c r="G1" s="1" t="s">
        <v>94</v>
      </c>
    </row>
    <row r="2" spans="1:7" x14ac:dyDescent="0.4">
      <c r="A2" s="3">
        <v>127.27177553905608</v>
      </c>
      <c r="B2">
        <v>1</v>
      </c>
      <c r="C2" t="s">
        <v>45</v>
      </c>
      <c r="D2">
        <v>50</v>
      </c>
      <c r="E2">
        <v>35</v>
      </c>
      <c r="F2" s="1" t="s">
        <v>95</v>
      </c>
      <c r="G2" s="1" t="s">
        <v>96</v>
      </c>
    </row>
    <row r="3" spans="1:7" x14ac:dyDescent="0.4">
      <c r="A3" s="3">
        <v>131.06267586307567</v>
      </c>
      <c r="B3">
        <v>2</v>
      </c>
      <c r="C3" t="s">
        <v>46</v>
      </c>
      <c r="D3">
        <v>50</v>
      </c>
      <c r="E3">
        <v>35</v>
      </c>
      <c r="F3" s="1" t="s">
        <v>95</v>
      </c>
      <c r="G3" s="1" t="s">
        <v>96</v>
      </c>
    </row>
    <row r="4" spans="1:7" x14ac:dyDescent="0.4">
      <c r="A4" s="3">
        <v>134.14199222006684</v>
      </c>
      <c r="B4">
        <v>3</v>
      </c>
      <c r="C4" t="s">
        <v>47</v>
      </c>
      <c r="D4">
        <v>50</v>
      </c>
      <c r="E4">
        <v>35</v>
      </c>
      <c r="F4" s="1" t="s">
        <v>97</v>
      </c>
      <c r="G4" s="1" t="s">
        <v>96</v>
      </c>
    </row>
    <row r="5" spans="1:7" x14ac:dyDescent="0.4">
      <c r="A5" s="3">
        <v>137.7385318433023</v>
      </c>
      <c r="B5">
        <v>4</v>
      </c>
      <c r="C5" t="s">
        <v>45</v>
      </c>
      <c r="D5">
        <v>50</v>
      </c>
      <c r="E5">
        <v>35</v>
      </c>
      <c r="F5" s="1" t="s">
        <v>97</v>
      </c>
      <c r="G5" s="1" t="s">
        <v>96</v>
      </c>
    </row>
    <row r="6" spans="1:7" x14ac:dyDescent="0.4">
      <c r="A6" s="3">
        <v>137.77679776901562</v>
      </c>
      <c r="B6">
        <v>1</v>
      </c>
      <c r="C6" t="s">
        <v>46</v>
      </c>
      <c r="D6">
        <v>51</v>
      </c>
      <c r="E6">
        <v>35</v>
      </c>
      <c r="F6" s="1" t="s">
        <v>95</v>
      </c>
      <c r="G6" s="1" t="s">
        <v>96</v>
      </c>
    </row>
    <row r="7" spans="1:7" x14ac:dyDescent="0.4">
      <c r="A7" s="3">
        <v>139.07508424155142</v>
      </c>
      <c r="B7">
        <v>2</v>
      </c>
      <c r="C7" t="s">
        <v>47</v>
      </c>
      <c r="D7">
        <v>51</v>
      </c>
      <c r="E7">
        <v>35</v>
      </c>
      <c r="F7" s="1" t="s">
        <v>95</v>
      </c>
      <c r="G7" s="1" t="s">
        <v>96</v>
      </c>
    </row>
    <row r="8" spans="1:7" x14ac:dyDescent="0.4">
      <c r="A8" s="3">
        <v>139.41476034876987</v>
      </c>
      <c r="B8">
        <v>3</v>
      </c>
      <c r="C8" t="s">
        <v>45</v>
      </c>
      <c r="D8">
        <v>51</v>
      </c>
      <c r="E8">
        <v>30</v>
      </c>
      <c r="F8" s="1" t="s">
        <v>97</v>
      </c>
      <c r="G8" s="1" t="s">
        <v>96</v>
      </c>
    </row>
    <row r="9" spans="1:7" x14ac:dyDescent="0.4">
      <c r="A9" s="3">
        <v>142.10463165615909</v>
      </c>
      <c r="B9">
        <v>4</v>
      </c>
      <c r="C9" t="s">
        <v>46</v>
      </c>
      <c r="D9">
        <v>51</v>
      </c>
      <c r="E9">
        <v>30</v>
      </c>
      <c r="F9" s="1" t="s">
        <v>97</v>
      </c>
      <c r="G9" s="1" t="s">
        <v>96</v>
      </c>
    </row>
    <row r="10" spans="1:7" x14ac:dyDescent="0.4">
      <c r="A10" s="3">
        <v>142.5052669588429</v>
      </c>
      <c r="B10">
        <v>1</v>
      </c>
      <c r="C10" t="s">
        <v>47</v>
      </c>
      <c r="D10">
        <v>51</v>
      </c>
      <c r="E10">
        <v>30</v>
      </c>
      <c r="F10" s="1" t="s">
        <v>95</v>
      </c>
      <c r="G10" s="1" t="s">
        <v>96</v>
      </c>
    </row>
    <row r="11" spans="1:7" x14ac:dyDescent="0.4">
      <c r="A11" s="3">
        <v>143.10681641926567</v>
      </c>
      <c r="B11">
        <v>2</v>
      </c>
      <c r="C11" t="s">
        <v>45</v>
      </c>
      <c r="D11">
        <v>53</v>
      </c>
      <c r="E11">
        <v>30</v>
      </c>
      <c r="F11" s="1" t="s">
        <v>95</v>
      </c>
      <c r="G11" s="1" t="s">
        <v>98</v>
      </c>
    </row>
    <row r="12" spans="1:7" x14ac:dyDescent="0.4">
      <c r="A12" s="3">
        <v>143.32140891670247</v>
      </c>
      <c r="B12">
        <v>3</v>
      </c>
      <c r="C12" t="s">
        <v>46</v>
      </c>
      <c r="D12">
        <v>53</v>
      </c>
      <c r="E12">
        <v>38</v>
      </c>
      <c r="F12" s="1" t="s">
        <v>97</v>
      </c>
      <c r="G12" s="1" t="s">
        <v>98</v>
      </c>
    </row>
    <row r="13" spans="1:7" x14ac:dyDescent="0.4">
      <c r="A13" s="3">
        <v>143.43666424845722</v>
      </c>
      <c r="B13">
        <v>4</v>
      </c>
      <c r="C13" t="s">
        <v>47</v>
      </c>
      <c r="D13">
        <v>53</v>
      </c>
      <c r="E13">
        <v>35</v>
      </c>
      <c r="F13" s="1" t="s">
        <v>97</v>
      </c>
      <c r="G13" s="1" t="s">
        <v>98</v>
      </c>
    </row>
    <row r="14" spans="1:7" x14ac:dyDescent="0.4">
      <c r="A14" s="3">
        <v>143.75368523278846</v>
      </c>
      <c r="B14">
        <v>1</v>
      </c>
      <c r="C14" t="s">
        <v>45</v>
      </c>
      <c r="D14">
        <v>53</v>
      </c>
      <c r="E14">
        <v>35</v>
      </c>
      <c r="F14" s="1" t="s">
        <v>95</v>
      </c>
      <c r="G14" s="1" t="s">
        <v>98</v>
      </c>
    </row>
    <row r="15" spans="1:7" x14ac:dyDescent="0.4">
      <c r="A15" s="3">
        <v>144.04907191230399</v>
      </c>
      <c r="B15">
        <v>2</v>
      </c>
      <c r="C15" t="s">
        <v>46</v>
      </c>
      <c r="D15">
        <v>53</v>
      </c>
      <c r="E15">
        <v>35</v>
      </c>
      <c r="F15" s="1" t="s">
        <v>95</v>
      </c>
      <c r="G15" s="1" t="s">
        <v>98</v>
      </c>
    </row>
    <row r="16" spans="1:7" x14ac:dyDescent="0.4">
      <c r="A16" s="3">
        <v>144.2364218885819</v>
      </c>
      <c r="B16">
        <v>3</v>
      </c>
      <c r="C16" t="s">
        <v>47</v>
      </c>
      <c r="D16">
        <v>53</v>
      </c>
      <c r="E16">
        <v>29</v>
      </c>
      <c r="F16" s="1" t="s">
        <v>97</v>
      </c>
      <c r="G16" s="1" t="s">
        <v>98</v>
      </c>
    </row>
    <row r="17" spans="1:7" x14ac:dyDescent="0.4">
      <c r="A17" s="3">
        <v>144.41947222872986</v>
      </c>
      <c r="B17">
        <v>4</v>
      </c>
      <c r="C17" t="s">
        <v>45</v>
      </c>
      <c r="D17">
        <v>54</v>
      </c>
      <c r="E17">
        <v>29</v>
      </c>
      <c r="F17" s="1" t="s">
        <v>97</v>
      </c>
      <c r="G17" s="1" t="s">
        <v>98</v>
      </c>
    </row>
    <row r="18" spans="1:7" x14ac:dyDescent="0.4">
      <c r="A18" s="3">
        <v>144.46664256495205</v>
      </c>
      <c r="B18">
        <v>1</v>
      </c>
      <c r="C18" t="s">
        <v>46</v>
      </c>
      <c r="D18">
        <v>54</v>
      </c>
      <c r="E18">
        <v>29</v>
      </c>
      <c r="F18" s="1" t="s">
        <v>95</v>
      </c>
      <c r="G18" s="1" t="s">
        <v>98</v>
      </c>
    </row>
    <row r="19" spans="1:7" x14ac:dyDescent="0.4">
      <c r="A19" s="3">
        <v>145.16799748257884</v>
      </c>
      <c r="B19">
        <v>2</v>
      </c>
      <c r="C19" t="s">
        <v>45</v>
      </c>
      <c r="D19">
        <v>54</v>
      </c>
      <c r="E19">
        <v>29</v>
      </c>
      <c r="F19" s="1" t="s">
        <v>95</v>
      </c>
      <c r="G19" s="1" t="s">
        <v>98</v>
      </c>
    </row>
    <row r="20" spans="1:7" x14ac:dyDescent="0.4">
      <c r="A20" s="3">
        <v>146.05929355363901</v>
      </c>
      <c r="B20">
        <v>3</v>
      </c>
      <c r="C20" t="s">
        <v>46</v>
      </c>
      <c r="D20">
        <v>54</v>
      </c>
      <c r="E20">
        <v>29</v>
      </c>
      <c r="F20" s="1" t="s">
        <v>97</v>
      </c>
      <c r="G20" s="1" t="s">
        <v>98</v>
      </c>
    </row>
    <row r="21" spans="1:7" x14ac:dyDescent="0.4">
      <c r="A21" s="3">
        <v>146.27741947018279</v>
      </c>
      <c r="B21">
        <v>4</v>
      </c>
      <c r="C21" t="s">
        <v>47</v>
      </c>
      <c r="D21">
        <v>54</v>
      </c>
      <c r="E21">
        <v>29</v>
      </c>
      <c r="F21" s="1" t="s">
        <v>97</v>
      </c>
      <c r="G21" s="1" t="s">
        <v>98</v>
      </c>
    </row>
    <row r="22" spans="1:7" x14ac:dyDescent="0.4">
      <c r="A22" s="3">
        <v>146.35170114708461</v>
      </c>
      <c r="B22">
        <v>1</v>
      </c>
      <c r="C22" t="s">
        <v>45</v>
      </c>
      <c r="D22">
        <v>55</v>
      </c>
      <c r="E22">
        <v>30</v>
      </c>
      <c r="F22" s="1" t="s">
        <v>95</v>
      </c>
      <c r="G22" s="1" t="s">
        <v>98</v>
      </c>
    </row>
    <row r="23" spans="1:7" x14ac:dyDescent="0.4">
      <c r="A23" s="3">
        <v>146.35852970803853</v>
      </c>
      <c r="B23">
        <v>2</v>
      </c>
      <c r="C23" t="s">
        <v>46</v>
      </c>
      <c r="D23">
        <v>55</v>
      </c>
      <c r="E23">
        <v>30</v>
      </c>
      <c r="F23" s="1" t="s">
        <v>95</v>
      </c>
      <c r="G23" s="1" t="s">
        <v>98</v>
      </c>
    </row>
    <row r="24" spans="1:7" x14ac:dyDescent="0.4">
      <c r="A24" s="3">
        <v>146.42700141868588</v>
      </c>
      <c r="B24">
        <v>3</v>
      </c>
      <c r="C24" t="s">
        <v>47</v>
      </c>
      <c r="D24">
        <v>55</v>
      </c>
      <c r="E24">
        <v>30</v>
      </c>
      <c r="F24" s="1" t="s">
        <v>97</v>
      </c>
      <c r="G24" s="1" t="s">
        <v>98</v>
      </c>
    </row>
    <row r="25" spans="1:7" x14ac:dyDescent="0.4">
      <c r="A25" s="3">
        <v>147.68140598076593</v>
      </c>
      <c r="B25">
        <v>4</v>
      </c>
      <c r="C25" t="s">
        <v>45</v>
      </c>
      <c r="D25">
        <v>55</v>
      </c>
      <c r="E25">
        <v>30</v>
      </c>
      <c r="F25" s="1" t="s">
        <v>97</v>
      </c>
      <c r="G25" s="1" t="s">
        <v>98</v>
      </c>
    </row>
    <row r="26" spans="1:7" x14ac:dyDescent="0.4">
      <c r="A26" s="3">
        <v>148.27442593577368</v>
      </c>
      <c r="B26">
        <v>1</v>
      </c>
      <c r="C26" t="s">
        <v>46</v>
      </c>
      <c r="D26">
        <v>50</v>
      </c>
      <c r="E26">
        <v>31</v>
      </c>
      <c r="F26" s="1" t="s">
        <v>95</v>
      </c>
      <c r="G26" s="1" t="s">
        <v>98</v>
      </c>
    </row>
    <row r="27" spans="1:7" x14ac:dyDescent="0.4">
      <c r="A27" s="3">
        <v>148.32454124073172</v>
      </c>
      <c r="B27">
        <v>2</v>
      </c>
      <c r="C27" t="s">
        <v>47</v>
      </c>
      <c r="D27">
        <v>50</v>
      </c>
      <c r="E27">
        <v>31</v>
      </c>
      <c r="F27" s="1" t="s">
        <v>95</v>
      </c>
      <c r="G27" s="1" t="s">
        <v>98</v>
      </c>
    </row>
    <row r="28" spans="1:7" x14ac:dyDescent="0.4">
      <c r="A28" s="3">
        <v>148.33373352001783</v>
      </c>
      <c r="B28">
        <v>3</v>
      </c>
      <c r="C28" t="s">
        <v>45</v>
      </c>
      <c r="D28">
        <v>50</v>
      </c>
      <c r="E28">
        <v>31</v>
      </c>
      <c r="F28" s="1" t="s">
        <v>97</v>
      </c>
      <c r="G28" s="1" t="s">
        <v>98</v>
      </c>
    </row>
    <row r="29" spans="1:7" x14ac:dyDescent="0.4">
      <c r="A29" s="3">
        <v>149.20020800702235</v>
      </c>
      <c r="B29">
        <v>4</v>
      </c>
      <c r="C29" t="s">
        <v>46</v>
      </c>
      <c r="D29">
        <v>50</v>
      </c>
      <c r="E29">
        <v>31</v>
      </c>
      <c r="F29" s="1" t="s">
        <v>97</v>
      </c>
      <c r="G29" s="1" t="s">
        <v>96</v>
      </c>
    </row>
    <row r="30" spans="1:7" x14ac:dyDescent="0.4">
      <c r="A30" s="3">
        <v>149.22557420695435</v>
      </c>
      <c r="B30">
        <v>1</v>
      </c>
      <c r="C30" t="s">
        <v>47</v>
      </c>
      <c r="D30">
        <v>51</v>
      </c>
      <c r="E30">
        <v>32</v>
      </c>
      <c r="F30" s="1" t="s">
        <v>95</v>
      </c>
      <c r="G30" s="1" t="s">
        <v>96</v>
      </c>
    </row>
    <row r="31" spans="1:7" x14ac:dyDescent="0.4">
      <c r="A31" s="3">
        <v>149.43437684947921</v>
      </c>
      <c r="B31">
        <v>2</v>
      </c>
      <c r="C31" t="s">
        <v>45</v>
      </c>
      <c r="D31">
        <v>51</v>
      </c>
      <c r="E31">
        <v>35</v>
      </c>
      <c r="F31" s="1" t="s">
        <v>95</v>
      </c>
      <c r="G31" s="1" t="s">
        <v>96</v>
      </c>
    </row>
    <row r="32" spans="1:7" x14ac:dyDescent="0.4">
      <c r="A32" s="3">
        <v>149.91515145830039</v>
      </c>
      <c r="B32">
        <v>3</v>
      </c>
      <c r="C32" t="s">
        <v>46</v>
      </c>
      <c r="D32">
        <v>51</v>
      </c>
      <c r="E32">
        <v>35</v>
      </c>
      <c r="F32" s="1" t="s">
        <v>97</v>
      </c>
      <c r="G32" s="1" t="s">
        <v>96</v>
      </c>
    </row>
    <row r="33" spans="1:7" x14ac:dyDescent="0.4">
      <c r="A33" s="3">
        <v>149.98245442220602</v>
      </c>
      <c r="B33">
        <v>4</v>
      </c>
      <c r="C33" t="s">
        <v>47</v>
      </c>
      <c r="D33">
        <v>51</v>
      </c>
      <c r="E33">
        <v>35</v>
      </c>
      <c r="F33" s="1" t="s">
        <v>95</v>
      </c>
      <c r="G33" s="1" t="s">
        <v>96</v>
      </c>
    </row>
    <row r="34" spans="1:7" x14ac:dyDescent="0.4">
      <c r="A34" s="3">
        <v>151.3426426476162</v>
      </c>
      <c r="B34">
        <v>1</v>
      </c>
      <c r="C34" t="s">
        <v>45</v>
      </c>
      <c r="D34">
        <v>51</v>
      </c>
      <c r="E34">
        <v>32</v>
      </c>
      <c r="F34" s="1" t="s">
        <v>95</v>
      </c>
      <c r="G34" s="1" t="s">
        <v>96</v>
      </c>
    </row>
    <row r="35" spans="1:7" x14ac:dyDescent="0.4">
      <c r="A35" s="3">
        <v>151.66844141968329</v>
      </c>
      <c r="B35">
        <v>2</v>
      </c>
      <c r="C35" t="s">
        <v>46</v>
      </c>
      <c r="D35">
        <v>53</v>
      </c>
      <c r="E35">
        <v>30</v>
      </c>
      <c r="F35" s="1" t="s">
        <v>97</v>
      </c>
      <c r="G35" s="1" t="s">
        <v>96</v>
      </c>
    </row>
    <row r="36" spans="1:7" x14ac:dyDescent="0.4">
      <c r="A36" s="3">
        <v>151.98493597012316</v>
      </c>
      <c r="B36">
        <v>3</v>
      </c>
      <c r="C36" t="s">
        <v>45</v>
      </c>
      <c r="D36">
        <v>53</v>
      </c>
      <c r="E36">
        <v>30</v>
      </c>
      <c r="F36" s="1" t="s">
        <v>97</v>
      </c>
      <c r="G36" s="1" t="s">
        <v>96</v>
      </c>
    </row>
    <row r="37" spans="1:7" x14ac:dyDescent="0.4">
      <c r="A37" s="3">
        <v>153.85461102699853</v>
      </c>
      <c r="B37">
        <v>4</v>
      </c>
      <c r="C37" t="s">
        <v>46</v>
      </c>
      <c r="D37">
        <v>53</v>
      </c>
      <c r="E37">
        <v>30</v>
      </c>
      <c r="F37" s="1" t="s">
        <v>95</v>
      </c>
      <c r="G37" s="1" t="s">
        <v>96</v>
      </c>
    </row>
    <row r="38" spans="1:7" x14ac:dyDescent="0.4">
      <c r="A38" s="3">
        <v>154.02922462477139</v>
      </c>
      <c r="B38">
        <v>1</v>
      </c>
      <c r="C38" t="s">
        <v>47</v>
      </c>
      <c r="D38">
        <v>53</v>
      </c>
      <c r="E38">
        <v>30</v>
      </c>
      <c r="F38" s="1" t="s">
        <v>95</v>
      </c>
      <c r="G38" s="1" t="s">
        <v>98</v>
      </c>
    </row>
    <row r="39" spans="1:7" x14ac:dyDescent="0.4">
      <c r="A39" s="3">
        <v>154.11067679635195</v>
      </c>
      <c r="B39">
        <v>2</v>
      </c>
      <c r="C39" t="s">
        <v>45</v>
      </c>
      <c r="D39">
        <v>53</v>
      </c>
      <c r="E39">
        <v>32</v>
      </c>
      <c r="F39" s="1" t="s">
        <v>97</v>
      </c>
      <c r="G39" s="1" t="s">
        <v>98</v>
      </c>
    </row>
    <row r="40" spans="1:7" x14ac:dyDescent="0.4">
      <c r="A40" s="3">
        <v>154.46900940482206</v>
      </c>
      <c r="B40">
        <v>3</v>
      </c>
      <c r="C40" t="s">
        <v>46</v>
      </c>
      <c r="D40">
        <v>53</v>
      </c>
      <c r="E40">
        <v>32</v>
      </c>
      <c r="F40" s="1" t="s">
        <v>97</v>
      </c>
      <c r="G40" s="1" t="s">
        <v>98</v>
      </c>
    </row>
    <row r="41" spans="1:7" x14ac:dyDescent="0.4">
      <c r="A41" s="3">
        <v>154.92422655895822</v>
      </c>
      <c r="B41">
        <v>4</v>
      </c>
      <c r="C41" t="s">
        <v>47</v>
      </c>
      <c r="D41">
        <v>54</v>
      </c>
      <c r="E41">
        <v>32</v>
      </c>
      <c r="F41" s="1" t="s">
        <v>95</v>
      </c>
      <c r="G41" s="1" t="s">
        <v>96</v>
      </c>
    </row>
    <row r="42" spans="1:7" x14ac:dyDescent="0.4">
      <c r="A42" s="3">
        <v>155.62785953090727</v>
      </c>
      <c r="B42">
        <v>1</v>
      </c>
      <c r="C42" t="s">
        <v>45</v>
      </c>
      <c r="D42">
        <v>54</v>
      </c>
      <c r="E42">
        <v>35</v>
      </c>
      <c r="F42" s="1" t="s">
        <v>95</v>
      </c>
      <c r="G42" s="1" t="s">
        <v>96</v>
      </c>
    </row>
    <row r="43" spans="1:7" x14ac:dyDescent="0.4">
      <c r="A43" s="3">
        <v>156.44571489257464</v>
      </c>
      <c r="B43">
        <v>2</v>
      </c>
      <c r="C43" t="s">
        <v>46</v>
      </c>
      <c r="D43">
        <v>54</v>
      </c>
      <c r="E43">
        <v>35</v>
      </c>
      <c r="F43" s="1" t="s">
        <v>97</v>
      </c>
      <c r="G43" s="1" t="s">
        <v>96</v>
      </c>
    </row>
    <row r="44" spans="1:7" x14ac:dyDescent="0.4">
      <c r="A44" s="3">
        <v>157.24597684883557</v>
      </c>
      <c r="B44">
        <v>3</v>
      </c>
      <c r="C44" t="s">
        <v>47</v>
      </c>
      <c r="D44">
        <v>54</v>
      </c>
      <c r="E44">
        <v>30</v>
      </c>
      <c r="F44" s="1" t="s">
        <v>97</v>
      </c>
      <c r="G44" s="1" t="s">
        <v>96</v>
      </c>
    </row>
    <row r="45" spans="1:7" x14ac:dyDescent="0.4">
      <c r="A45" s="3">
        <v>157.88522050793037</v>
      </c>
      <c r="B45">
        <v>4</v>
      </c>
      <c r="C45" t="s">
        <v>45</v>
      </c>
      <c r="D45">
        <v>54</v>
      </c>
      <c r="E45">
        <v>30</v>
      </c>
      <c r="F45" s="1" t="s">
        <v>95</v>
      </c>
      <c r="G45" s="1" t="s">
        <v>96</v>
      </c>
    </row>
    <row r="46" spans="1:7" x14ac:dyDescent="0.4">
      <c r="A46" s="3">
        <v>158.56832992108536</v>
      </c>
      <c r="B46">
        <v>1</v>
      </c>
      <c r="C46" t="s">
        <v>46</v>
      </c>
      <c r="D46">
        <v>55</v>
      </c>
      <c r="E46">
        <v>30</v>
      </c>
      <c r="F46" s="1" t="s">
        <v>95</v>
      </c>
      <c r="G46" s="1" t="s">
        <v>96</v>
      </c>
    </row>
    <row r="47" spans="1:7" x14ac:dyDescent="0.4">
      <c r="A47" s="3">
        <v>160.75324541065788</v>
      </c>
      <c r="B47">
        <v>2</v>
      </c>
      <c r="C47" t="s">
        <v>47</v>
      </c>
      <c r="D47">
        <v>55</v>
      </c>
      <c r="E47">
        <v>30</v>
      </c>
      <c r="F47" s="1" t="s">
        <v>97</v>
      </c>
      <c r="G47" s="1" t="s">
        <v>98</v>
      </c>
    </row>
    <row r="48" spans="1:7" x14ac:dyDescent="0.4">
      <c r="A48" s="3">
        <v>165.10740895533709</v>
      </c>
      <c r="B48">
        <v>3</v>
      </c>
      <c r="C48" t="s">
        <v>45</v>
      </c>
      <c r="D48">
        <v>55</v>
      </c>
      <c r="E48">
        <v>32</v>
      </c>
      <c r="F48" s="1" t="s">
        <v>97</v>
      </c>
      <c r="G48" s="1" t="s">
        <v>98</v>
      </c>
    </row>
    <row r="49" spans="1:7" x14ac:dyDescent="0.4">
      <c r="A49" s="3">
        <v>166.36389267574148</v>
      </c>
      <c r="B49">
        <v>4</v>
      </c>
      <c r="C49" t="s">
        <v>46</v>
      </c>
      <c r="D49">
        <v>55</v>
      </c>
      <c r="E49">
        <v>35</v>
      </c>
      <c r="F49" s="1" t="s">
        <v>95</v>
      </c>
      <c r="G49" s="1" t="s">
        <v>98</v>
      </c>
    </row>
    <row r="50" spans="1:7" x14ac:dyDescent="0.4">
      <c r="A50" s="3">
        <v>174.45481931893212</v>
      </c>
      <c r="B50">
        <v>1</v>
      </c>
      <c r="C50" t="s">
        <v>47</v>
      </c>
      <c r="D50">
        <v>56</v>
      </c>
      <c r="E50">
        <v>35</v>
      </c>
      <c r="F50" s="1" t="s">
        <v>95</v>
      </c>
      <c r="G50" s="1" t="s">
        <v>96</v>
      </c>
    </row>
    <row r="51" spans="1:7" x14ac:dyDescent="0.4">
      <c r="A51" s="3">
        <v>177.96275134965506</v>
      </c>
      <c r="B51">
        <v>2</v>
      </c>
      <c r="C51" t="s">
        <v>45</v>
      </c>
      <c r="D51">
        <v>58</v>
      </c>
      <c r="E51">
        <v>35</v>
      </c>
      <c r="F51" s="1" t="s">
        <v>97</v>
      </c>
      <c r="G51" s="1" t="s">
        <v>96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9" sqref="D29"/>
    </sheetView>
  </sheetViews>
  <sheetFormatPr defaultRowHeight="17.399999999999999" x14ac:dyDescent="0.4"/>
  <cols>
    <col min="2" max="2" width="13.296875" customWidth="1"/>
    <col min="4" max="4" width="24.09765625" customWidth="1"/>
    <col min="5" max="5" width="10.69921875" customWidth="1"/>
    <col min="6" max="6" width="26" customWidth="1"/>
  </cols>
  <sheetData>
    <row r="1" spans="1:6" x14ac:dyDescent="0.4">
      <c r="A1" s="20" t="s">
        <v>55</v>
      </c>
      <c r="B1" s="20"/>
    </row>
    <row r="2" spans="1:6" x14ac:dyDescent="0.4">
      <c r="A2" s="18"/>
      <c r="B2" s="18"/>
      <c r="D2" s="8" t="s">
        <v>86</v>
      </c>
      <c r="E2" s="8" t="s">
        <v>87</v>
      </c>
      <c r="F2" s="8" t="s">
        <v>71</v>
      </c>
    </row>
    <row r="3" spans="1:6" x14ac:dyDescent="0.4">
      <c r="A3" s="18" t="s">
        <v>56</v>
      </c>
      <c r="B3" s="18">
        <v>10.193749999999998</v>
      </c>
      <c r="D3" s="21" t="s">
        <v>69</v>
      </c>
      <c r="E3" s="22">
        <v>13</v>
      </c>
      <c r="F3" s="21"/>
    </row>
    <row r="4" spans="1:6" x14ac:dyDescent="0.4">
      <c r="A4" s="18" t="s">
        <v>57</v>
      </c>
      <c r="B4" s="18">
        <v>0.71679080804653328</v>
      </c>
      <c r="D4" s="21" t="s">
        <v>70</v>
      </c>
      <c r="E4" s="22">
        <v>9</v>
      </c>
      <c r="F4" s="21"/>
    </row>
    <row r="5" spans="1:6" x14ac:dyDescent="0.4">
      <c r="A5" s="18" t="s">
        <v>58</v>
      </c>
      <c r="B5" s="18">
        <v>9.6999999999999993</v>
      </c>
      <c r="D5" s="21" t="s">
        <v>72</v>
      </c>
      <c r="E5" s="22">
        <f>(E3-B3)/B7</f>
        <v>0.97875487816587048</v>
      </c>
      <c r="F5" s="23" t="s">
        <v>73</v>
      </c>
    </row>
    <row r="6" spans="1:6" x14ac:dyDescent="0.4">
      <c r="A6" s="18" t="s">
        <v>59</v>
      </c>
      <c r="B6" s="18">
        <v>8.1999999999999993</v>
      </c>
      <c r="D6" s="21" t="s">
        <v>80</v>
      </c>
      <c r="E6" s="22">
        <f>NORMSDIST(E5)</f>
        <v>0.83614944529840463</v>
      </c>
      <c r="F6" s="23" t="s">
        <v>74</v>
      </c>
    </row>
    <row r="7" spans="1:6" x14ac:dyDescent="0.4">
      <c r="A7" s="18" t="s">
        <v>60</v>
      </c>
      <c r="B7" s="18">
        <v>2.8671632321861331</v>
      </c>
      <c r="D7" s="21" t="s">
        <v>75</v>
      </c>
      <c r="E7" s="22">
        <f>(E4-B3)/B7</f>
        <v>-0.41635229783893268</v>
      </c>
      <c r="F7" s="23" t="s">
        <v>76</v>
      </c>
    </row>
    <row r="8" spans="1:6" x14ac:dyDescent="0.4">
      <c r="A8" s="18" t="s">
        <v>61</v>
      </c>
      <c r="B8" s="18">
        <v>8.2206250000000338</v>
      </c>
      <c r="D8" s="21" t="s">
        <v>81</v>
      </c>
      <c r="E8" s="22">
        <f>NORMSDIST(E7)</f>
        <v>0.33857611447010122</v>
      </c>
      <c r="F8" s="23" t="s">
        <v>77</v>
      </c>
    </row>
    <row r="9" spans="1:6" x14ac:dyDescent="0.4">
      <c r="A9" s="18" t="s">
        <v>62</v>
      </c>
      <c r="B9" s="18">
        <v>-0.17046833860891075</v>
      </c>
      <c r="D9" s="21" t="s">
        <v>78</v>
      </c>
      <c r="E9" s="22">
        <f>E6-E8</f>
        <v>0.49757333082830341</v>
      </c>
      <c r="F9" s="23" t="s">
        <v>79</v>
      </c>
    </row>
    <row r="10" spans="1:6" x14ac:dyDescent="0.4">
      <c r="A10" s="18" t="s">
        <v>63</v>
      </c>
      <c r="B10" s="18">
        <v>0.56102950680129482</v>
      </c>
      <c r="D10" s="21" t="s">
        <v>82</v>
      </c>
      <c r="E10" s="24">
        <f>NORMSINV(E9)</f>
        <v>-6.0827950697128043E-3</v>
      </c>
      <c r="F10" s="25" t="s">
        <v>83</v>
      </c>
    </row>
    <row r="11" spans="1:6" x14ac:dyDescent="0.4">
      <c r="A11" s="18" t="s">
        <v>64</v>
      </c>
      <c r="B11" s="18">
        <v>10.5</v>
      </c>
      <c r="D11" s="21" t="s">
        <v>84</v>
      </c>
      <c r="E11" s="24">
        <f>E10+1.5</f>
        <v>1.4939172049302871</v>
      </c>
      <c r="F11" s="25" t="s">
        <v>85</v>
      </c>
    </row>
    <row r="12" spans="1:6" x14ac:dyDescent="0.4">
      <c r="A12" s="18" t="s">
        <v>65</v>
      </c>
      <c r="B12" s="18">
        <v>5.7</v>
      </c>
    </row>
    <row r="13" spans="1:6" x14ac:dyDescent="0.4">
      <c r="A13" s="18" t="s">
        <v>66</v>
      </c>
      <c r="B13" s="18">
        <v>16.2</v>
      </c>
    </row>
    <row r="14" spans="1:6" x14ac:dyDescent="0.4">
      <c r="A14" s="18" t="s">
        <v>67</v>
      </c>
      <c r="B14" s="18">
        <v>163.09999999999997</v>
      </c>
    </row>
    <row r="15" spans="1:6" ht="18" thickBot="1" x14ac:dyDescent="0.45">
      <c r="A15" s="19" t="s">
        <v>68</v>
      </c>
      <c r="B15" s="19">
        <v>16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E22" sqref="E22"/>
    </sheetView>
  </sheetViews>
  <sheetFormatPr defaultRowHeight="17.399999999999999" x14ac:dyDescent="0.4"/>
  <sheetData>
    <row r="1" spans="1:1" x14ac:dyDescent="0.4">
      <c r="A1" s="1" t="s">
        <v>41</v>
      </c>
    </row>
    <row r="2" spans="1:1" x14ac:dyDescent="0.4">
      <c r="A2" s="4">
        <v>13.2</v>
      </c>
    </row>
    <row r="3" spans="1:1" x14ac:dyDescent="0.4">
      <c r="A3" s="4">
        <v>8.1999999999999993</v>
      </c>
    </row>
    <row r="4" spans="1:1" x14ac:dyDescent="0.4">
      <c r="A4" s="4">
        <v>10.9</v>
      </c>
    </row>
    <row r="5" spans="1:1" x14ac:dyDescent="0.4">
      <c r="A5" s="4">
        <v>14.3</v>
      </c>
    </row>
    <row r="6" spans="1:1" x14ac:dyDescent="0.4">
      <c r="A6" s="4">
        <v>10.7</v>
      </c>
    </row>
    <row r="7" spans="1:1" x14ac:dyDescent="0.4">
      <c r="A7" s="4">
        <v>6.6</v>
      </c>
    </row>
    <row r="8" spans="1:1" x14ac:dyDescent="0.4">
      <c r="A8" s="4">
        <v>9.5</v>
      </c>
    </row>
    <row r="9" spans="1:1" x14ac:dyDescent="0.4">
      <c r="A9" s="4">
        <v>10.8</v>
      </c>
    </row>
    <row r="10" spans="1:1" x14ac:dyDescent="0.4">
      <c r="A10" s="4">
        <v>8.1999999999999993</v>
      </c>
    </row>
    <row r="11" spans="1:1" x14ac:dyDescent="0.4">
      <c r="A11" s="4">
        <v>13.3</v>
      </c>
    </row>
    <row r="12" spans="1:1" x14ac:dyDescent="0.4">
      <c r="A12" s="15">
        <v>16.2</v>
      </c>
    </row>
    <row r="13" spans="1:1" x14ac:dyDescent="0.4">
      <c r="A13" s="15">
        <v>9.9</v>
      </c>
    </row>
    <row r="14" spans="1:1" x14ac:dyDescent="0.4">
      <c r="A14" s="15">
        <v>5.7</v>
      </c>
    </row>
    <row r="15" spans="1:1" x14ac:dyDescent="0.4">
      <c r="A15" s="15">
        <v>9.1999999999999993</v>
      </c>
    </row>
    <row r="16" spans="1:1" x14ac:dyDescent="0.4">
      <c r="A16" s="15">
        <v>8.1999999999999993</v>
      </c>
    </row>
    <row r="17" spans="1:1" x14ac:dyDescent="0.4">
      <c r="A17" s="15">
        <v>8.1999999999999993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9" sqref="D19"/>
    </sheetView>
  </sheetViews>
  <sheetFormatPr defaultRowHeight="17.399999999999999" x14ac:dyDescent="0.4"/>
  <cols>
    <col min="1" max="1" width="15.09765625" style="1" customWidth="1"/>
    <col min="2" max="3" width="9" style="1"/>
    <col min="4" max="4" width="14.59765625" customWidth="1"/>
  </cols>
  <sheetData>
    <row r="1" spans="1:4" x14ac:dyDescent="0.4">
      <c r="A1" s="1" t="s">
        <v>43</v>
      </c>
      <c r="B1" s="1" t="s">
        <v>44</v>
      </c>
      <c r="C1" s="1" t="s">
        <v>52</v>
      </c>
      <c r="D1" s="1" t="s">
        <v>54</v>
      </c>
    </row>
    <row r="2" spans="1:4" x14ac:dyDescent="0.4">
      <c r="A2" s="1" t="s">
        <v>45</v>
      </c>
      <c r="B2" s="1">
        <v>250</v>
      </c>
      <c r="C2" s="16">
        <f>B2/$B$9*100</f>
        <v>22.34137622877569</v>
      </c>
      <c r="D2" s="17">
        <f>C2</f>
        <v>22.34137622877569</v>
      </c>
    </row>
    <row r="3" spans="1:4" x14ac:dyDescent="0.4">
      <c r="A3" s="1" t="s">
        <v>46</v>
      </c>
      <c r="B3" s="1">
        <v>220</v>
      </c>
      <c r="C3" s="16">
        <f t="shared" ref="C3:C8" si="0">B3/$B$9*100</f>
        <v>19.660411081322611</v>
      </c>
      <c r="D3" s="17">
        <f>D2+C3</f>
        <v>42.001787310098301</v>
      </c>
    </row>
    <row r="4" spans="1:4" x14ac:dyDescent="0.4">
      <c r="A4" s="1" t="s">
        <v>47</v>
      </c>
      <c r="B4" s="1">
        <v>189</v>
      </c>
      <c r="C4" s="16">
        <f t="shared" si="0"/>
        <v>16.890080428954423</v>
      </c>
      <c r="D4" s="17">
        <f t="shared" ref="D4:D8" si="1">D3+C4</f>
        <v>58.891867739052728</v>
      </c>
    </row>
    <row r="5" spans="1:4" x14ac:dyDescent="0.4">
      <c r="A5" s="1" t="s">
        <v>48</v>
      </c>
      <c r="B5" s="1">
        <v>175</v>
      </c>
      <c r="C5" s="16">
        <f t="shared" si="0"/>
        <v>15.638963360142984</v>
      </c>
      <c r="D5" s="17">
        <f t="shared" si="1"/>
        <v>74.530831099195709</v>
      </c>
    </row>
    <row r="6" spans="1:4" x14ac:dyDescent="0.4">
      <c r="A6" s="1" t="s">
        <v>49</v>
      </c>
      <c r="B6" s="1">
        <v>121</v>
      </c>
      <c r="C6" s="16">
        <f t="shared" si="0"/>
        <v>10.813226094727435</v>
      </c>
      <c r="D6" s="17">
        <f t="shared" si="1"/>
        <v>85.344057193923149</v>
      </c>
    </row>
    <row r="7" spans="1:4" x14ac:dyDescent="0.4">
      <c r="A7" s="1" t="s">
        <v>50</v>
      </c>
      <c r="B7" s="1">
        <v>98</v>
      </c>
      <c r="C7" s="16">
        <f t="shared" si="0"/>
        <v>8.7578194816800714</v>
      </c>
      <c r="D7" s="17">
        <f t="shared" si="1"/>
        <v>94.101876675603222</v>
      </c>
    </row>
    <row r="8" spans="1:4" x14ac:dyDescent="0.4">
      <c r="A8" s="1" t="s">
        <v>51</v>
      </c>
      <c r="B8" s="1">
        <v>66</v>
      </c>
      <c r="C8" s="16">
        <f t="shared" si="0"/>
        <v>5.8981233243967823</v>
      </c>
      <c r="D8" s="17">
        <f t="shared" si="1"/>
        <v>100</v>
      </c>
    </row>
    <row r="9" spans="1:4" x14ac:dyDescent="0.4">
      <c r="A9" s="1" t="s">
        <v>53</v>
      </c>
      <c r="B9" s="1">
        <f>SUM(B2:B8)</f>
        <v>1119</v>
      </c>
      <c r="C9" s="1">
        <f>SUM(C2:C8)</f>
        <v>100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8" sqref="C18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41</v>
      </c>
      <c r="B1" s="1" t="s">
        <v>42</v>
      </c>
    </row>
    <row r="2" spans="1:2" x14ac:dyDescent="0.4">
      <c r="A2" s="4">
        <v>13.2</v>
      </c>
      <c r="B2" s="1">
        <v>5</v>
      </c>
    </row>
    <row r="3" spans="1:2" x14ac:dyDescent="0.4">
      <c r="A3" s="4">
        <v>8.1999999999999993</v>
      </c>
      <c r="B3" s="1">
        <v>7</v>
      </c>
    </row>
    <row r="4" spans="1:2" x14ac:dyDescent="0.4">
      <c r="A4" s="4">
        <v>10.9</v>
      </c>
      <c r="B4" s="1">
        <v>9</v>
      </c>
    </row>
    <row r="5" spans="1:2" x14ac:dyDescent="0.4">
      <c r="A5" s="4">
        <v>14.3</v>
      </c>
      <c r="B5" s="1">
        <v>11</v>
      </c>
    </row>
    <row r="6" spans="1:2" x14ac:dyDescent="0.4">
      <c r="A6" s="4">
        <v>10.7</v>
      </c>
      <c r="B6" s="1">
        <v>13</v>
      </c>
    </row>
    <row r="7" spans="1:2" x14ac:dyDescent="0.4">
      <c r="A7" s="4">
        <v>6.6</v>
      </c>
      <c r="B7" s="1">
        <v>15</v>
      </c>
    </row>
    <row r="8" spans="1:2" x14ac:dyDescent="0.4">
      <c r="A8" s="4">
        <v>9.5</v>
      </c>
      <c r="B8" s="1">
        <v>17</v>
      </c>
    </row>
    <row r="9" spans="1:2" x14ac:dyDescent="0.4">
      <c r="A9" s="4">
        <v>10.8</v>
      </c>
    </row>
    <row r="10" spans="1:2" x14ac:dyDescent="0.4">
      <c r="A10" s="4">
        <v>8.1999999999999993</v>
      </c>
    </row>
    <row r="11" spans="1:2" x14ac:dyDescent="0.4">
      <c r="A11" s="4">
        <v>13.3</v>
      </c>
    </row>
    <row r="12" spans="1:2" x14ac:dyDescent="0.4">
      <c r="A12" s="15">
        <v>16.2</v>
      </c>
    </row>
    <row r="13" spans="1:2" x14ac:dyDescent="0.4">
      <c r="A13" s="15">
        <v>9.9</v>
      </c>
    </row>
    <row r="14" spans="1:2" x14ac:dyDescent="0.4">
      <c r="A14" s="15">
        <v>5.7</v>
      </c>
    </row>
    <row r="15" spans="1:2" x14ac:dyDescent="0.4">
      <c r="A15" s="15">
        <v>9.1999999999999993</v>
      </c>
    </row>
    <row r="16" spans="1:2" x14ac:dyDescent="0.4">
      <c r="A16" s="15">
        <v>8.1999999999999993</v>
      </c>
    </row>
    <row r="17" spans="1:1" x14ac:dyDescent="0.4">
      <c r="A17" s="15">
        <v>8.1999999999999993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2" sqref="B32"/>
    </sheetView>
  </sheetViews>
  <sheetFormatPr defaultRowHeight="17.399999999999999" x14ac:dyDescent="0.4"/>
  <cols>
    <col min="1" max="1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69</v>
      </c>
      <c r="B2">
        <v>173</v>
      </c>
      <c r="C2">
        <v>33</v>
      </c>
    </row>
    <row r="3" spans="1:3" x14ac:dyDescent="0.4">
      <c r="A3">
        <v>80</v>
      </c>
      <c r="B3">
        <v>185</v>
      </c>
      <c r="C3">
        <v>34</v>
      </c>
    </row>
    <row r="4" spans="1:3" x14ac:dyDescent="0.4">
      <c r="A4">
        <v>84</v>
      </c>
      <c r="B4">
        <v>180</v>
      </c>
      <c r="C4">
        <v>34</v>
      </c>
    </row>
    <row r="5" spans="1:3" x14ac:dyDescent="0.4">
      <c r="A5">
        <v>85</v>
      </c>
      <c r="B5">
        <v>181</v>
      </c>
      <c r="C5">
        <v>36</v>
      </c>
    </row>
    <row r="6" spans="1:3" x14ac:dyDescent="0.4">
      <c r="A6">
        <v>73</v>
      </c>
      <c r="B6">
        <v>176</v>
      </c>
      <c r="C6">
        <v>33</v>
      </c>
    </row>
    <row r="7" spans="1:3" x14ac:dyDescent="0.4">
      <c r="A7">
        <v>82</v>
      </c>
      <c r="B7">
        <v>180</v>
      </c>
      <c r="C7">
        <v>36</v>
      </c>
    </row>
    <row r="8" spans="1:3" x14ac:dyDescent="0.4">
      <c r="A8">
        <v>84</v>
      </c>
      <c r="B8">
        <v>178</v>
      </c>
      <c r="C8">
        <v>34</v>
      </c>
    </row>
    <row r="9" spans="1:3" x14ac:dyDescent="0.4">
      <c r="A9">
        <v>86</v>
      </c>
      <c r="B9">
        <v>177</v>
      </c>
      <c r="C9">
        <v>36</v>
      </c>
    </row>
    <row r="10" spans="1:3" x14ac:dyDescent="0.4">
      <c r="A10">
        <v>83</v>
      </c>
      <c r="B10">
        <v>176</v>
      </c>
      <c r="C10">
        <v>35</v>
      </c>
    </row>
    <row r="11" spans="1:3" x14ac:dyDescent="0.4">
      <c r="A11">
        <v>74</v>
      </c>
      <c r="B11">
        <v>170</v>
      </c>
      <c r="C11">
        <v>33</v>
      </c>
    </row>
    <row r="12" spans="1:3" x14ac:dyDescent="0.4">
      <c r="A12">
        <v>62</v>
      </c>
      <c r="B12">
        <v>166</v>
      </c>
      <c r="C12">
        <v>32</v>
      </c>
    </row>
    <row r="13" spans="1:3" x14ac:dyDescent="0.4">
      <c r="A13">
        <v>72</v>
      </c>
      <c r="B13">
        <v>172</v>
      </c>
      <c r="C13">
        <v>32</v>
      </c>
    </row>
    <row r="14" spans="1:3" x14ac:dyDescent="0.4">
      <c r="A14">
        <v>65</v>
      </c>
      <c r="B14">
        <v>173</v>
      </c>
      <c r="C14">
        <v>32</v>
      </c>
    </row>
    <row r="15" spans="1:3" x14ac:dyDescent="0.4">
      <c r="A15">
        <v>72</v>
      </c>
      <c r="B15">
        <v>175</v>
      </c>
      <c r="C15">
        <v>32</v>
      </c>
    </row>
    <row r="16" spans="1:3" x14ac:dyDescent="0.4">
      <c r="A16">
        <v>65</v>
      </c>
      <c r="B16">
        <v>172</v>
      </c>
      <c r="C16">
        <v>32</v>
      </c>
    </row>
    <row r="17" spans="1:3" x14ac:dyDescent="0.4">
      <c r="A17">
        <v>70</v>
      </c>
      <c r="B17">
        <v>179</v>
      </c>
      <c r="C17">
        <v>32</v>
      </c>
    </row>
    <row r="18" spans="1:3" x14ac:dyDescent="0.4">
      <c r="A18">
        <v>67</v>
      </c>
      <c r="B18">
        <v>170</v>
      </c>
      <c r="C18">
        <v>32</v>
      </c>
    </row>
    <row r="19" spans="1:3" x14ac:dyDescent="0.4">
      <c r="A19">
        <v>62</v>
      </c>
      <c r="B19">
        <v>170</v>
      </c>
      <c r="C19">
        <v>32</v>
      </c>
    </row>
    <row r="20" spans="1:3" x14ac:dyDescent="0.4">
      <c r="A20">
        <v>74</v>
      </c>
      <c r="B20">
        <v>181</v>
      </c>
      <c r="C20">
        <v>34</v>
      </c>
    </row>
    <row r="21" spans="1:3" x14ac:dyDescent="0.4">
      <c r="A21">
        <v>65</v>
      </c>
      <c r="B21">
        <v>170</v>
      </c>
      <c r="C21">
        <v>32</v>
      </c>
    </row>
    <row r="22" spans="1:3" x14ac:dyDescent="0.4">
      <c r="A22">
        <v>76</v>
      </c>
      <c r="B22">
        <v>177</v>
      </c>
      <c r="C22">
        <v>32</v>
      </c>
    </row>
    <row r="23" spans="1:3" x14ac:dyDescent="0.4">
      <c r="A23">
        <v>54</v>
      </c>
      <c r="B23">
        <v>167</v>
      </c>
      <c r="C23">
        <v>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P6" sqref="P6"/>
    </sheetView>
  </sheetViews>
  <sheetFormatPr defaultRowHeight="17.399999999999999" x14ac:dyDescent="0.4"/>
  <cols>
    <col min="4" max="4" width="11.09765625" bestFit="1" customWidth="1"/>
  </cols>
  <sheetData>
    <row r="1" spans="1:8" x14ac:dyDescent="0.4">
      <c r="A1" s="1" t="s">
        <v>3</v>
      </c>
      <c r="B1" s="1" t="s">
        <v>4</v>
      </c>
      <c r="D1" s="1" t="s">
        <v>5</v>
      </c>
      <c r="E1" s="1" t="s">
        <v>10</v>
      </c>
      <c r="F1" s="1" t="s">
        <v>8</v>
      </c>
      <c r="G1" s="1" t="s">
        <v>11</v>
      </c>
      <c r="H1" s="1" t="s">
        <v>9</v>
      </c>
    </row>
    <row r="2" spans="1:8" x14ac:dyDescent="0.4">
      <c r="A2">
        <v>52.1</v>
      </c>
      <c r="B2">
        <v>52.63</v>
      </c>
      <c r="D2" s="2">
        <v>41760</v>
      </c>
      <c r="E2">
        <f>QUARTILE(A2:A26,1)</f>
        <v>51.5</v>
      </c>
      <c r="F2">
        <f>QUARTILE(A2:A26,4)</f>
        <v>53.27</v>
      </c>
      <c r="G2">
        <f>QUARTILE(A2:A26,0)</f>
        <v>50.23</v>
      </c>
      <c r="H2">
        <f>QUARTILE(A2:A26,3)</f>
        <v>52.2</v>
      </c>
    </row>
    <row r="3" spans="1:8" x14ac:dyDescent="0.4">
      <c r="A3">
        <v>50.65</v>
      </c>
      <c r="B3">
        <v>53.4</v>
      </c>
      <c r="D3" s="2">
        <v>41789</v>
      </c>
      <c r="E3">
        <f>QUARTILE(B3:B27,1)</f>
        <v>52.707499999999996</v>
      </c>
      <c r="F3">
        <f>QUARTILE(B3:B27,4)</f>
        <v>54.95</v>
      </c>
      <c r="G3">
        <f>QUARTILE(B3:B27,0)</f>
        <v>51.22</v>
      </c>
      <c r="H3">
        <f>QUARTILE(B3:B27,3)</f>
        <v>53.449999999999996</v>
      </c>
    </row>
    <row r="4" spans="1:8" x14ac:dyDescent="0.4">
      <c r="A4">
        <v>53.27</v>
      </c>
      <c r="B4">
        <v>54.17</v>
      </c>
    </row>
    <row r="5" spans="1:8" x14ac:dyDescent="0.4">
      <c r="A5">
        <v>52.94</v>
      </c>
      <c r="B5">
        <v>52.48</v>
      </c>
    </row>
    <row r="6" spans="1:8" x14ac:dyDescent="0.4">
      <c r="A6">
        <v>52.03</v>
      </c>
      <c r="B6">
        <v>54.64</v>
      </c>
    </row>
    <row r="7" spans="1:8" x14ac:dyDescent="0.4">
      <c r="A7">
        <v>52.01</v>
      </c>
      <c r="B7">
        <v>52.88</v>
      </c>
    </row>
    <row r="8" spans="1:8" x14ac:dyDescent="0.4">
      <c r="A8">
        <v>51.5</v>
      </c>
      <c r="B8">
        <v>53.89</v>
      </c>
    </row>
    <row r="9" spans="1:8" x14ac:dyDescent="0.4">
      <c r="A9">
        <v>51.72</v>
      </c>
      <c r="B9">
        <v>53.41</v>
      </c>
    </row>
    <row r="10" spans="1:8" x14ac:dyDescent="0.4">
      <c r="A10">
        <v>52.9</v>
      </c>
      <c r="B10">
        <v>53.04</v>
      </c>
    </row>
    <row r="11" spans="1:8" x14ac:dyDescent="0.4">
      <c r="A11">
        <v>52.06</v>
      </c>
      <c r="B11">
        <v>52.03</v>
      </c>
    </row>
    <row r="12" spans="1:8" x14ac:dyDescent="0.4">
      <c r="A12">
        <v>51.38</v>
      </c>
      <c r="B12">
        <v>52.76</v>
      </c>
    </row>
    <row r="13" spans="1:8" x14ac:dyDescent="0.4">
      <c r="A13">
        <v>51.36</v>
      </c>
      <c r="B13">
        <v>54.95</v>
      </c>
    </row>
    <row r="14" spans="1:8" x14ac:dyDescent="0.4">
      <c r="A14">
        <v>51.71</v>
      </c>
      <c r="B14">
        <v>53.44</v>
      </c>
    </row>
    <row r="15" spans="1:8" x14ac:dyDescent="0.4">
      <c r="A15">
        <v>50.7</v>
      </c>
      <c r="B15">
        <v>53.03</v>
      </c>
    </row>
    <row r="16" spans="1:8" x14ac:dyDescent="0.4">
      <c r="A16">
        <v>53.04</v>
      </c>
      <c r="B16">
        <v>53.15</v>
      </c>
    </row>
    <row r="17" spans="1:2" x14ac:dyDescent="0.4">
      <c r="A17">
        <v>50.23</v>
      </c>
      <c r="B17">
        <v>52.93</v>
      </c>
    </row>
    <row r="18" spans="1:2" x14ac:dyDescent="0.4">
      <c r="A18">
        <v>52.15</v>
      </c>
      <c r="B18">
        <v>52.86</v>
      </c>
    </row>
    <row r="19" spans="1:2" x14ac:dyDescent="0.4">
      <c r="A19">
        <v>52.64</v>
      </c>
      <c r="B19">
        <v>53.26</v>
      </c>
    </row>
    <row r="20" spans="1:2" x14ac:dyDescent="0.4">
      <c r="A20">
        <v>51.99</v>
      </c>
      <c r="B20">
        <v>52.28</v>
      </c>
    </row>
    <row r="21" spans="1:2" x14ac:dyDescent="0.4">
      <c r="A21">
        <v>52.2</v>
      </c>
      <c r="B21">
        <v>53.48</v>
      </c>
    </row>
    <row r="22" spans="1:2" x14ac:dyDescent="0.4">
      <c r="A22">
        <v>51.57</v>
      </c>
      <c r="B22">
        <v>51.22</v>
      </c>
    </row>
    <row r="23" spans="1:2" x14ac:dyDescent="0.4">
      <c r="A23">
        <v>51.52</v>
      </c>
      <c r="B23">
        <v>51.49</v>
      </c>
    </row>
    <row r="24" spans="1:2" x14ac:dyDescent="0.4">
      <c r="A24">
        <v>52.6</v>
      </c>
      <c r="B24">
        <v>53.65</v>
      </c>
    </row>
    <row r="25" spans="1:2" x14ac:dyDescent="0.4">
      <c r="A25">
        <v>51.38</v>
      </c>
      <c r="B25">
        <v>53.07</v>
      </c>
    </row>
    <row r="26" spans="1:2" x14ac:dyDescent="0.4">
      <c r="A26">
        <v>52.07</v>
      </c>
      <c r="B26">
        <v>52.55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0" sqref="F20"/>
    </sheetView>
  </sheetViews>
  <sheetFormatPr defaultRowHeight="17.399999999999999" x14ac:dyDescent="0.4"/>
  <cols>
    <col min="1" max="1" width="12.8984375" style="1" customWidth="1"/>
    <col min="2" max="3" width="9" style="1"/>
    <col min="5" max="5" width="11.09765625" bestFit="1" customWidth="1"/>
  </cols>
  <sheetData>
    <row r="1" spans="1:9" x14ac:dyDescent="0.4">
      <c r="A1" s="4" t="s">
        <v>12</v>
      </c>
      <c r="B1" s="4" t="s">
        <v>13</v>
      </c>
      <c r="C1" s="4" t="s">
        <v>14</v>
      </c>
      <c r="E1" s="1" t="s">
        <v>5</v>
      </c>
      <c r="F1" s="1" t="s">
        <v>10</v>
      </c>
      <c r="G1" s="1" t="s">
        <v>8</v>
      </c>
      <c r="H1" s="1" t="s">
        <v>11</v>
      </c>
      <c r="I1" s="1" t="s">
        <v>9</v>
      </c>
    </row>
    <row r="2" spans="1:9" x14ac:dyDescent="0.4">
      <c r="A2" s="4" t="s">
        <v>6</v>
      </c>
      <c r="B2" s="4">
        <v>13.2</v>
      </c>
      <c r="C2" s="4">
        <v>14</v>
      </c>
      <c r="E2" s="2" t="s">
        <v>24</v>
      </c>
      <c r="F2">
        <f>QUARTILE(B2:B11,1)</f>
        <v>8.9750000000000014</v>
      </c>
      <c r="G2">
        <f>QUARTILE(B2:B11,4)</f>
        <v>14.3</v>
      </c>
      <c r="H2">
        <f>QUARTILE(B2:B11,0)</f>
        <v>6.6</v>
      </c>
      <c r="I2">
        <f>QUARTILE(B2:B11,3)</f>
        <v>12.625</v>
      </c>
    </row>
    <row r="3" spans="1:9" x14ac:dyDescent="0.4">
      <c r="A3" s="4" t="s">
        <v>7</v>
      </c>
      <c r="B3" s="4">
        <v>8.1999999999999993</v>
      </c>
      <c r="C3" s="4">
        <v>8.8000000000000007</v>
      </c>
      <c r="E3" s="2" t="s">
        <v>25</v>
      </c>
      <c r="F3">
        <f>QUARTILE(C3:C11,1)</f>
        <v>9.3000000000000007</v>
      </c>
      <c r="G3">
        <f>QUARTILE(C3:C11,4)</f>
        <v>14.2</v>
      </c>
      <c r="H3">
        <f>QUARTILE(C3:C11,0)</f>
        <v>6.4</v>
      </c>
      <c r="I3">
        <f>QUARTILE(C3:C11,3)</f>
        <v>11.8</v>
      </c>
    </row>
    <row r="4" spans="1:9" x14ac:dyDescent="0.4">
      <c r="A4" s="4" t="s">
        <v>15</v>
      </c>
      <c r="B4" s="4">
        <v>10.9</v>
      </c>
      <c r="C4" s="4">
        <v>11.2</v>
      </c>
    </row>
    <row r="5" spans="1:9" x14ac:dyDescent="0.4">
      <c r="A5" s="4" t="s">
        <v>16</v>
      </c>
      <c r="B5" s="4">
        <v>14.3</v>
      </c>
      <c r="C5" s="4">
        <v>14.2</v>
      </c>
    </row>
    <row r="6" spans="1:9" x14ac:dyDescent="0.4">
      <c r="A6" s="4" t="s">
        <v>17</v>
      </c>
      <c r="B6" s="4">
        <v>10.7</v>
      </c>
      <c r="C6" s="4">
        <v>11.8</v>
      </c>
    </row>
    <row r="7" spans="1:9" x14ac:dyDescent="0.4">
      <c r="A7" s="4" t="s">
        <v>18</v>
      </c>
      <c r="B7" s="4">
        <v>6.6</v>
      </c>
      <c r="C7" s="4">
        <v>6.4</v>
      </c>
    </row>
    <row r="8" spans="1:9" x14ac:dyDescent="0.4">
      <c r="A8" s="4" t="s">
        <v>19</v>
      </c>
      <c r="B8" s="4">
        <v>9.5</v>
      </c>
      <c r="C8" s="4">
        <v>9.8000000000000007</v>
      </c>
    </row>
    <row r="9" spans="1:9" x14ac:dyDescent="0.4">
      <c r="A9" s="4" t="s">
        <v>20</v>
      </c>
      <c r="B9" s="4">
        <v>10.8</v>
      </c>
      <c r="C9" s="4">
        <v>11.3</v>
      </c>
    </row>
    <row r="10" spans="1:9" x14ac:dyDescent="0.4">
      <c r="A10" s="4" t="s">
        <v>21</v>
      </c>
      <c r="B10" s="4">
        <v>8.8000000000000007</v>
      </c>
      <c r="C10" s="4">
        <v>9.3000000000000007</v>
      </c>
    </row>
    <row r="11" spans="1:9" x14ac:dyDescent="0.4">
      <c r="A11" s="4" t="s">
        <v>22</v>
      </c>
      <c r="B11" s="4">
        <v>13.3</v>
      </c>
      <c r="C11" s="4">
        <v>13.6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5" sqref="C25"/>
    </sheetView>
  </sheetViews>
  <sheetFormatPr defaultRowHeight="17.399999999999999" x14ac:dyDescent="0.4"/>
  <cols>
    <col min="1" max="3" width="12.3984375" customWidth="1"/>
    <col min="5" max="5" width="11.09765625" bestFit="1" customWidth="1"/>
  </cols>
  <sheetData>
    <row r="1" spans="1:9" x14ac:dyDescent="0.4">
      <c r="A1" s="5" t="s">
        <v>26</v>
      </c>
      <c r="B1" s="5" t="s">
        <v>28</v>
      </c>
      <c r="C1" s="5" t="s">
        <v>30</v>
      </c>
      <c r="E1" s="1" t="s">
        <v>5</v>
      </c>
      <c r="F1" s="1" t="s">
        <v>10</v>
      </c>
      <c r="G1" s="1" t="s">
        <v>8</v>
      </c>
      <c r="H1" s="1" t="s">
        <v>11</v>
      </c>
      <c r="I1" s="1" t="s">
        <v>9</v>
      </c>
    </row>
    <row r="2" spans="1:9" x14ac:dyDescent="0.4">
      <c r="A2" s="3">
        <v>2890</v>
      </c>
      <c r="B2" s="3">
        <v>3300</v>
      </c>
      <c r="C2" s="3">
        <v>2900</v>
      </c>
      <c r="E2" s="2" t="s">
        <v>26</v>
      </c>
      <c r="F2">
        <f>QUARTILE(A2:A7,1)</f>
        <v>2895</v>
      </c>
      <c r="G2">
        <f>QUARTILE(A2:A7,4)</f>
        <v>3129</v>
      </c>
      <c r="H2">
        <f>QUARTILE(A2:A7,0)</f>
        <v>2865</v>
      </c>
      <c r="I2">
        <f>QUARTILE(A2:A7,3)</f>
        <v>2977.5</v>
      </c>
    </row>
    <row r="3" spans="1:9" x14ac:dyDescent="0.4">
      <c r="A3" s="3">
        <v>3000</v>
      </c>
      <c r="B3" s="3">
        <v>3200</v>
      </c>
      <c r="C3" s="3">
        <v>3050</v>
      </c>
      <c r="E3" s="2" t="s">
        <v>27</v>
      </c>
      <c r="F3">
        <f>QUARTILE(B2:B7,1)</f>
        <v>3150</v>
      </c>
      <c r="G3">
        <f>QUARTILE(B2:B7,4)</f>
        <v>3300</v>
      </c>
      <c r="H3">
        <f>QUARTILE(B2:B7,0)</f>
        <v>2975</v>
      </c>
      <c r="I3">
        <f>QUARTILE(B2:B7,3)</f>
        <v>3197.5</v>
      </c>
    </row>
    <row r="4" spans="1:9" x14ac:dyDescent="0.4">
      <c r="A4" s="3">
        <v>3129</v>
      </c>
      <c r="B4" s="3">
        <v>2975</v>
      </c>
      <c r="C4" s="3">
        <v>2800</v>
      </c>
      <c r="E4" s="2" t="s">
        <v>29</v>
      </c>
      <c r="F4">
        <f>QUARTILE(C2:C7,1)</f>
        <v>2870</v>
      </c>
      <c r="G4">
        <f>QUARTILE(C2:C7,4)</f>
        <v>3050</v>
      </c>
      <c r="H4">
        <f>QUARTILE(C2:C7,0)</f>
        <v>2800</v>
      </c>
      <c r="I4">
        <f>QUARTILE(C2:C7,3)</f>
        <v>2983.75</v>
      </c>
    </row>
    <row r="5" spans="1:9" x14ac:dyDescent="0.4">
      <c r="A5" s="3">
        <v>2865</v>
      </c>
      <c r="B5" s="3">
        <v>3150</v>
      </c>
      <c r="C5" s="3">
        <v>2985</v>
      </c>
    </row>
    <row r="6" spans="1:9" x14ac:dyDescent="0.4">
      <c r="A6" s="3">
        <v>2910</v>
      </c>
      <c r="B6" s="3">
        <v>3150</v>
      </c>
      <c r="C6" s="3">
        <v>2860</v>
      </c>
    </row>
    <row r="7" spans="1:9" x14ac:dyDescent="0.4">
      <c r="A7" s="3">
        <v>2910</v>
      </c>
      <c r="B7" s="3">
        <v>3190</v>
      </c>
      <c r="C7" s="3">
        <v>2980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2" sqref="D32"/>
    </sheetView>
  </sheetViews>
  <sheetFormatPr defaultRowHeight="17.399999999999999" x14ac:dyDescent="0.4"/>
  <cols>
    <col min="1" max="1" width="9" style="1"/>
  </cols>
  <sheetData>
    <row r="1" spans="1:7" x14ac:dyDescent="0.4">
      <c r="A1" s="6" t="s">
        <v>31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10" t="s">
        <v>40</v>
      </c>
    </row>
    <row r="2" spans="1:7" x14ac:dyDescent="0.4">
      <c r="A2" s="8" t="s">
        <v>32</v>
      </c>
      <c r="B2" s="9">
        <v>4.4000000000000004</v>
      </c>
      <c r="C2" s="9">
        <v>5.3</v>
      </c>
      <c r="D2" s="9">
        <v>5.8</v>
      </c>
      <c r="E2" s="9">
        <v>6.6</v>
      </c>
      <c r="F2" s="9">
        <v>8.4</v>
      </c>
      <c r="G2" s="12">
        <f>AVERAGE(B2:F2)</f>
        <v>6.1</v>
      </c>
    </row>
    <row r="3" spans="1:7" x14ac:dyDescent="0.4">
      <c r="A3" s="8" t="s">
        <v>33</v>
      </c>
      <c r="B3" s="9">
        <v>5.2</v>
      </c>
      <c r="C3" s="9">
        <v>5</v>
      </c>
      <c r="D3" s="9">
        <v>5.5</v>
      </c>
      <c r="E3" s="9">
        <v>6.9</v>
      </c>
      <c r="F3" s="9">
        <v>8.3000000000000007</v>
      </c>
      <c r="G3" s="12">
        <f t="shared" ref="G3:G5" si="0">AVERAGE(B3:F3)</f>
        <v>6.1800000000000006</v>
      </c>
    </row>
    <row r="4" spans="1:7" x14ac:dyDescent="0.4">
      <c r="A4" s="8" t="s">
        <v>34</v>
      </c>
      <c r="B4" s="9">
        <v>4.3</v>
      </c>
      <c r="C4" s="9">
        <v>5.0999999999999996</v>
      </c>
      <c r="D4" s="9">
        <v>4.8</v>
      </c>
      <c r="E4" s="9">
        <v>6.6</v>
      </c>
      <c r="F4" s="9">
        <v>8.5</v>
      </c>
      <c r="G4" s="12">
        <f t="shared" si="0"/>
        <v>5.8599999999999994</v>
      </c>
    </row>
    <row r="5" spans="1:7" x14ac:dyDescent="0.4">
      <c r="A5" s="8" t="s">
        <v>23</v>
      </c>
      <c r="B5" s="9">
        <v>4.9000000000000004</v>
      </c>
      <c r="C5" s="9">
        <v>4.7</v>
      </c>
      <c r="D5" s="9">
        <v>4.9000000000000004</v>
      </c>
      <c r="E5" s="9">
        <v>7.3</v>
      </c>
      <c r="F5" s="9">
        <v>7.9</v>
      </c>
      <c r="G5" s="12">
        <f t="shared" si="0"/>
        <v>5.94</v>
      </c>
    </row>
    <row r="6" spans="1:7" x14ac:dyDescent="0.4">
      <c r="A6" s="11" t="s">
        <v>40</v>
      </c>
      <c r="B6" s="12">
        <f>AVERAGE(B2:B5)</f>
        <v>4.7000000000000011</v>
      </c>
      <c r="C6" s="12">
        <f t="shared" ref="C6:F6" si="1">AVERAGE(C2:C5)</f>
        <v>5.0250000000000004</v>
      </c>
      <c r="D6" s="12">
        <f t="shared" si="1"/>
        <v>5.25</v>
      </c>
      <c r="E6" s="12">
        <f t="shared" si="1"/>
        <v>6.8500000000000005</v>
      </c>
      <c r="F6" s="12">
        <f t="shared" si="1"/>
        <v>8.2750000000000004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7.399999999999999" x14ac:dyDescent="0.4"/>
  <cols>
    <col min="1" max="1" width="9" style="1"/>
  </cols>
  <sheetData>
    <row r="1" spans="1:7" x14ac:dyDescent="0.4">
      <c r="A1" s="6" t="s">
        <v>31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10" t="s">
        <v>40</v>
      </c>
    </row>
    <row r="2" spans="1:7" x14ac:dyDescent="0.4">
      <c r="A2" s="8" t="s">
        <v>32</v>
      </c>
      <c r="B2" s="14">
        <v>4.4000000000000004</v>
      </c>
      <c r="C2" s="14">
        <v>5.3</v>
      </c>
      <c r="D2" s="14">
        <v>5.8</v>
      </c>
      <c r="E2" s="14">
        <v>6.6</v>
      </c>
      <c r="F2" s="14">
        <v>8.4</v>
      </c>
      <c r="G2" s="12">
        <f>AVERAGE(B2:F3)</f>
        <v>6.05</v>
      </c>
    </row>
    <row r="3" spans="1:7" x14ac:dyDescent="0.4">
      <c r="A3" s="8"/>
      <c r="B3" s="14">
        <v>4.5999999999999996</v>
      </c>
      <c r="C3" s="14">
        <v>5.0999999999999996</v>
      </c>
      <c r="D3" s="14">
        <v>5.7</v>
      </c>
      <c r="E3" s="14">
        <v>6.4</v>
      </c>
      <c r="F3" s="14">
        <v>8.1999999999999993</v>
      </c>
      <c r="G3" s="12"/>
    </row>
    <row r="4" spans="1:7" x14ac:dyDescent="0.4">
      <c r="A4" s="8" t="s">
        <v>33</v>
      </c>
      <c r="B4" s="14">
        <v>5.2</v>
      </c>
      <c r="C4" s="14">
        <v>5</v>
      </c>
      <c r="D4" s="14">
        <v>5.5</v>
      </c>
      <c r="E4" s="14">
        <v>6.9</v>
      </c>
      <c r="F4" s="14">
        <v>8.3000000000000007</v>
      </c>
      <c r="G4" s="12">
        <f>AVERAGE(B4:F5)</f>
        <v>6.15</v>
      </c>
    </row>
    <row r="5" spans="1:7" x14ac:dyDescent="0.4">
      <c r="A5" s="8"/>
      <c r="B5" s="14">
        <v>5.0999999999999996</v>
      </c>
      <c r="C5" s="14">
        <v>5.0999999999999996</v>
      </c>
      <c r="D5" s="14">
        <v>5.3</v>
      </c>
      <c r="E5" s="14">
        <v>7.1</v>
      </c>
      <c r="F5" s="14">
        <v>8</v>
      </c>
      <c r="G5" s="12"/>
    </row>
    <row r="6" spans="1:7" x14ac:dyDescent="0.4">
      <c r="A6" s="8" t="s">
        <v>34</v>
      </c>
      <c r="B6" s="14">
        <v>4.3</v>
      </c>
      <c r="C6" s="14">
        <v>5.0999999999999996</v>
      </c>
      <c r="D6" s="14">
        <v>4.8</v>
      </c>
      <c r="E6" s="14">
        <v>6.6</v>
      </c>
      <c r="F6" s="14">
        <v>8.5</v>
      </c>
      <c r="G6" s="12">
        <f>AVERAGE(B6:F7)</f>
        <v>5.81</v>
      </c>
    </row>
    <row r="7" spans="1:7" x14ac:dyDescent="0.4">
      <c r="A7" s="8"/>
      <c r="B7" s="14">
        <v>4</v>
      </c>
      <c r="C7" s="14">
        <v>5.2</v>
      </c>
      <c r="D7" s="14">
        <v>4.9000000000000004</v>
      </c>
      <c r="E7" s="14">
        <v>6.5</v>
      </c>
      <c r="F7" s="14">
        <v>8.1999999999999993</v>
      </c>
      <c r="G7" s="12"/>
    </row>
    <row r="8" spans="1:7" x14ac:dyDescent="0.4">
      <c r="A8" s="8" t="s">
        <v>23</v>
      </c>
      <c r="B8" s="14">
        <v>4.9000000000000004</v>
      </c>
      <c r="C8" s="14">
        <v>4.7</v>
      </c>
      <c r="D8" s="14">
        <v>4.9000000000000004</v>
      </c>
      <c r="E8" s="14">
        <v>7.3</v>
      </c>
      <c r="F8" s="14">
        <v>7.9</v>
      </c>
      <c r="G8" s="12">
        <f>AVERAGE(B8:F9)</f>
        <v>5.9500000000000011</v>
      </c>
    </row>
    <row r="9" spans="1:7" x14ac:dyDescent="0.4">
      <c r="A9" s="8"/>
      <c r="B9" s="14">
        <v>5</v>
      </c>
      <c r="C9" s="14">
        <v>4.9000000000000004</v>
      </c>
      <c r="D9" s="14">
        <v>5.2</v>
      </c>
      <c r="E9" s="14">
        <v>7</v>
      </c>
      <c r="F9" s="14">
        <v>7.7</v>
      </c>
      <c r="G9" s="13"/>
    </row>
    <row r="10" spans="1:7" x14ac:dyDescent="0.4">
      <c r="A10" s="11" t="s">
        <v>40</v>
      </c>
      <c r="B10" s="12">
        <f>AVERAGE(B2:B9)</f>
        <v>4.6875</v>
      </c>
      <c r="C10" s="12">
        <f t="shared" ref="C10:F10" si="0">AVERAGE(C2:C9)</f>
        <v>5.05</v>
      </c>
      <c r="D10" s="12">
        <f t="shared" si="0"/>
        <v>5.2625000000000002</v>
      </c>
      <c r="E10" s="12">
        <f t="shared" si="0"/>
        <v>6.8</v>
      </c>
      <c r="F10" s="12">
        <f t="shared" si="0"/>
        <v>8.15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피벗테이블,필터링</vt:lpstr>
      <vt:lpstr>공정능력산출_시그마수준2</vt:lpstr>
      <vt:lpstr>공정능력산출_시그마수준</vt:lpstr>
      <vt:lpstr>파레트도</vt:lpstr>
      <vt:lpstr>기술통계량</vt:lpstr>
      <vt:lpstr>상관회귀</vt:lpstr>
      <vt:lpstr>이표본t검정</vt:lpstr>
      <vt:lpstr>쌍체t검정</vt:lpstr>
      <vt:lpstr>일원분산분석</vt:lpstr>
      <vt:lpstr>반복없는이원분산분석</vt:lpstr>
      <vt:lpstr>반복있는이원분산분석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LG</cp:lastModifiedBy>
  <dcterms:created xsi:type="dcterms:W3CDTF">2014-01-06T10:26:13Z</dcterms:created>
  <dcterms:modified xsi:type="dcterms:W3CDTF">2020-06-25T07:16:58Z</dcterms:modified>
</cp:coreProperties>
</file>