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2600" yWindow="7000" windowWidth="27520" windowHeight="1838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1" l="1"/>
  <c r="P2" i="1"/>
  <c r="O2" i="1"/>
  <c r="N2" i="1"/>
  <c r="M2" i="1"/>
  <c r="L2" i="1"/>
  <c r="A2" i="1"/>
  <c r="K2" i="1"/>
  <c r="J2" i="1"/>
  <c r="A6" i="1"/>
  <c r="A7" i="1"/>
  <c r="A8" i="1"/>
  <c r="A5" i="1"/>
</calcChain>
</file>

<file path=xl/sharedStrings.xml><?xml version="1.0" encoding="utf-8"?>
<sst xmlns="http://schemas.openxmlformats.org/spreadsheetml/2006/main" count="60" uniqueCount="37">
  <si>
    <t>Category</t>
  </si>
  <si>
    <t>Variable</t>
  </si>
  <si>
    <t>Region</t>
  </si>
  <si>
    <t>Units</t>
  </si>
  <si>
    <t>Model</t>
  </si>
  <si>
    <t>Scenario</t>
  </si>
  <si>
    <t>Level</t>
  </si>
  <si>
    <t>Overshoot/Stabilization</t>
  </si>
  <si>
    <t>2000</t>
  </si>
  <si>
    <t>2010</t>
  </si>
  <si>
    <t>2020</t>
  </si>
  <si>
    <t>2030</t>
  </si>
  <si>
    <t>2040</t>
  </si>
  <si>
    <t>2050</t>
  </si>
  <si>
    <t>2060</t>
  </si>
  <si>
    <t>2070</t>
  </si>
  <si>
    <t>2080</t>
  </si>
  <si>
    <t>2090</t>
  </si>
  <si>
    <t>2100</t>
  </si>
  <si>
    <t>Emissions</t>
  </si>
  <si>
    <t>Fossil &amp; Industrial CO2 Emissions</t>
  </si>
  <si>
    <t>China</t>
  </si>
  <si>
    <t>GtCO2/yr</t>
  </si>
  <si>
    <t>ETSAP-TIAM</t>
  </si>
  <si>
    <t>Scenario 1</t>
  </si>
  <si>
    <t>2.6</t>
  </si>
  <si>
    <t>Overshoot</t>
  </si>
  <si>
    <t>3.7</t>
  </si>
  <si>
    <t>Stabilization</t>
  </si>
  <si>
    <t>Scenario 2</t>
  </si>
  <si>
    <t>calc</t>
  </si>
  <si>
    <t>calc input</t>
  </si>
  <si>
    <t>input scenario</t>
  </si>
  <si>
    <t>input level</t>
  </si>
  <si>
    <t>input type</t>
  </si>
  <si>
    <t>output 2000</t>
  </si>
  <si>
    <t>output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</si>
</sst>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sz val="10"/>
      <color indexed="8"/>
      <name val="Arial"/>
    </font>
    <font>
      <b/>
      <sz val="10"/>
      <color indexed="8"/>
      <name val="Arial"/>
    </font>
    <font>
      <sz val="10"/>
      <name val="Gill Sans MT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5" fillId="0" borderId="0" xfId="0" applyFont="1" applyFill="1"/>
    <xf numFmtId="0" fontId="2" fillId="0" borderId="0" xfId="0" applyFont="1"/>
    <xf numFmtId="0" fontId="0" fillId="2" borderId="0" xfId="0" applyFill="1"/>
    <xf numFmtId="0" fontId="0" fillId="0" borderId="0" xfId="0" applyFill="1"/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0" xfId="1" applyFont="1" applyFill="1" applyBorder="1" applyAlignment="1"/>
    <xf numFmtId="0" fontId="3" fillId="0" borderId="0" xfId="1" applyNumberFormat="1" applyFont="1" applyFill="1" applyBorder="1" applyAlignment="1"/>
    <xf numFmtId="0" fontId="3" fillId="0" borderId="0" xfId="1" applyFont="1" applyFill="1" applyBorder="1" applyAlignment="1">
      <alignment horizontal="right"/>
    </xf>
    <xf numFmtId="0" fontId="1" fillId="0" borderId="0" xfId="0" applyFont="1"/>
  </cellXfs>
  <cellStyles count="18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Besuchter Link" xfId="17" builtinId="9" hidden="1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Normal_CO2 Data" xfId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workbookViewId="0">
      <selection activeCell="D1" sqref="D1"/>
    </sheetView>
  </sheetViews>
  <sheetFormatPr baseColWidth="10" defaultRowHeight="15" x14ac:dyDescent="0"/>
  <cols>
    <col min="1" max="1" width="15.33203125" customWidth="1"/>
  </cols>
  <sheetData>
    <row r="1" spans="1:20">
      <c r="A1" t="s">
        <v>31</v>
      </c>
      <c r="G1" s="2" t="s">
        <v>32</v>
      </c>
      <c r="H1" s="2" t="s">
        <v>33</v>
      </c>
      <c r="I1" s="2" t="s">
        <v>34</v>
      </c>
      <c r="J1" t="s">
        <v>35</v>
      </c>
      <c r="K1" t="s">
        <v>36</v>
      </c>
      <c r="L1">
        <v>2020</v>
      </c>
      <c r="M1">
        <v>2030</v>
      </c>
      <c r="N1">
        <v>2040</v>
      </c>
      <c r="O1">
        <v>2050</v>
      </c>
      <c r="P1">
        <v>2060</v>
      </c>
      <c r="Q1">
        <v>2070</v>
      </c>
    </row>
    <row r="2" spans="1:20">
      <c r="A2" t="str">
        <f>CONCATENATE(G2, H2, I2)</f>
        <v>Scenario 22.6Overshoot</v>
      </c>
      <c r="G2" s="3" t="s">
        <v>29</v>
      </c>
      <c r="H2" s="3">
        <v>2.6</v>
      </c>
      <c r="I2" s="3" t="s">
        <v>26</v>
      </c>
      <c r="J2" s="10">
        <f>VLOOKUP($A$2,$A$5:$T$8,10)</f>
        <v>3.2167731203432401</v>
      </c>
      <c r="K2" s="10">
        <f>VLOOKUP($A$2,$A$5:$T$8,11)</f>
        <v>6.6869828049712368</v>
      </c>
      <c r="L2" s="10">
        <f>VLOOKUP($A$2,$A$5:$T$8,12)</f>
        <v>8.1690903063441507</v>
      </c>
      <c r="M2" s="10">
        <f>VLOOKUP($A$2,$A$5:$T$8,13)</f>
        <v>5.2102333112573307</v>
      </c>
      <c r="N2" s="10">
        <f>VLOOKUP($A$2,$A$5:$T$8,14)</f>
        <v>0.62726326050606018</v>
      </c>
      <c r="O2" s="10">
        <f>VLOOKUP($A$2,$A$5:$T$8,15)</f>
        <v>-9.410075620365066E-2</v>
      </c>
      <c r="P2" s="10">
        <f>VLOOKUP($A$2,$A$5:$T$8,16)</f>
        <v>-0.31045999858815998</v>
      </c>
      <c r="Q2" s="10">
        <f>VLOOKUP($A$2,$A$5:$T$8,17)</f>
        <v>-0.13732349535043009</v>
      </c>
    </row>
    <row r="3" spans="1:20" ht="95" customHeight="1"/>
    <row r="4" spans="1:20" s="4" customFormat="1">
      <c r="A4" s="4" t="s">
        <v>30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13</v>
      </c>
      <c r="P4" s="5" t="s">
        <v>14</v>
      </c>
      <c r="Q4" s="5" t="s">
        <v>15</v>
      </c>
      <c r="R4" s="5" t="s">
        <v>16</v>
      </c>
      <c r="S4" s="5" t="s">
        <v>17</v>
      </c>
      <c r="T4" s="5" t="s">
        <v>18</v>
      </c>
    </row>
    <row r="5" spans="1:20" s="4" customFormat="1">
      <c r="A5" s="4" t="str">
        <f>CONCATENATE(G5, H5, I5)</f>
        <v>Scenario 12.6Overshoot</v>
      </c>
      <c r="B5" s="6" t="s">
        <v>19</v>
      </c>
      <c r="C5" s="6" t="s">
        <v>20</v>
      </c>
      <c r="D5" s="6" t="s">
        <v>21</v>
      </c>
      <c r="E5" s="6" t="s">
        <v>22</v>
      </c>
      <c r="F5" s="6" t="s">
        <v>23</v>
      </c>
      <c r="G5" s="6" t="s">
        <v>24</v>
      </c>
      <c r="H5" s="7" t="s">
        <v>25</v>
      </c>
      <c r="I5" s="7" t="s">
        <v>26</v>
      </c>
      <c r="J5" s="8">
        <v>3.2167731203432401</v>
      </c>
      <c r="K5" s="9">
        <v>6.5626379330942735</v>
      </c>
      <c r="L5" s="9">
        <v>5.1231042191868283</v>
      </c>
      <c r="M5" s="9">
        <v>3.4782705279664303</v>
      </c>
      <c r="N5" s="9">
        <v>3.3235622026545397</v>
      </c>
      <c r="O5" s="9">
        <v>2.4439119082846688</v>
      </c>
      <c r="P5" s="9">
        <v>1.1214166355228798</v>
      </c>
      <c r="Q5" s="9">
        <v>1.10946363971022</v>
      </c>
      <c r="R5" s="9">
        <v>1.0975106438975599</v>
      </c>
      <c r="S5" s="9">
        <v>1.5402735877231197</v>
      </c>
      <c r="T5" s="9">
        <v>1.9830365315486802</v>
      </c>
    </row>
    <row r="6" spans="1:20" s="1" customFormat="1">
      <c r="A6" s="4" t="str">
        <f t="shared" ref="A6:A8" si="0">CONCATENATE(G6, H6, I6)</f>
        <v>Scenario 22.6Overshoot</v>
      </c>
      <c r="B6" s="6" t="s">
        <v>19</v>
      </c>
      <c r="C6" s="6" t="s">
        <v>20</v>
      </c>
      <c r="D6" s="6" t="s">
        <v>21</v>
      </c>
      <c r="E6" s="6" t="s">
        <v>22</v>
      </c>
      <c r="F6" s="6" t="s">
        <v>23</v>
      </c>
      <c r="G6" s="6" t="s">
        <v>29</v>
      </c>
      <c r="H6" s="6" t="s">
        <v>25</v>
      </c>
      <c r="I6" s="6" t="s">
        <v>26</v>
      </c>
      <c r="J6" s="8">
        <v>3.2167731203432401</v>
      </c>
      <c r="K6" s="9">
        <v>6.6869828049712368</v>
      </c>
      <c r="L6" s="9">
        <v>8.1690903063441507</v>
      </c>
      <c r="M6" s="9">
        <v>5.2102333112573307</v>
      </c>
      <c r="N6" s="9">
        <v>0.62726326050606018</v>
      </c>
      <c r="O6" s="9">
        <v>-9.410075620365066E-2</v>
      </c>
      <c r="P6" s="9">
        <v>-0.31045999858815998</v>
      </c>
      <c r="Q6" s="9">
        <v>-0.13732349535043009</v>
      </c>
      <c r="R6" s="9">
        <v>3.5813007887299797E-2</v>
      </c>
      <c r="S6" s="9">
        <v>0.27154775543192655</v>
      </c>
      <c r="T6" s="9">
        <v>0.50728250297655353</v>
      </c>
    </row>
    <row r="7" spans="1:20" s="4" customFormat="1">
      <c r="A7" s="4" t="str">
        <f t="shared" si="0"/>
        <v>Scenario 13.7Stabilization</v>
      </c>
      <c r="B7" s="6" t="s">
        <v>19</v>
      </c>
      <c r="C7" s="6" t="s">
        <v>20</v>
      </c>
      <c r="D7" s="6" t="s">
        <v>21</v>
      </c>
      <c r="E7" s="6" t="s">
        <v>22</v>
      </c>
      <c r="F7" s="6" t="s">
        <v>23</v>
      </c>
      <c r="G7" s="6" t="s">
        <v>24</v>
      </c>
      <c r="H7" s="7" t="s">
        <v>27</v>
      </c>
      <c r="I7" s="7" t="s">
        <v>28</v>
      </c>
      <c r="J7" s="8">
        <v>3.2167731203432401</v>
      </c>
      <c r="K7" s="9">
        <v>6.7123516312011624</v>
      </c>
      <c r="L7" s="9">
        <v>8.2975229789898481</v>
      </c>
      <c r="M7" s="9">
        <v>9.491670670948416</v>
      </c>
      <c r="N7" s="9">
        <v>8.7037711327936247</v>
      </c>
      <c r="O7" s="9">
        <v>7.3406637240345498</v>
      </c>
      <c r="P7" s="9">
        <v>6.6795521526070001</v>
      </c>
      <c r="Q7" s="9">
        <v>5.7939028922740796</v>
      </c>
      <c r="R7" s="9">
        <v>4.90825363194116</v>
      </c>
      <c r="S7" s="9">
        <v>5.9969650778239068</v>
      </c>
      <c r="T7" s="9">
        <v>7.0856765237066544</v>
      </c>
    </row>
    <row r="8" spans="1:20" s="1" customFormat="1">
      <c r="A8" s="4" t="str">
        <f t="shared" si="0"/>
        <v>Scenario 23.7Overshoot</v>
      </c>
      <c r="B8" s="6" t="s">
        <v>19</v>
      </c>
      <c r="C8" s="6" t="s">
        <v>20</v>
      </c>
      <c r="D8" s="6" t="s">
        <v>21</v>
      </c>
      <c r="E8" s="6" t="s">
        <v>22</v>
      </c>
      <c r="F8" s="6" t="s">
        <v>23</v>
      </c>
      <c r="G8" s="6" t="s">
        <v>29</v>
      </c>
      <c r="H8" s="6" t="s">
        <v>27</v>
      </c>
      <c r="I8" s="6" t="s">
        <v>26</v>
      </c>
      <c r="J8" s="8">
        <v>3.2167731203432401</v>
      </c>
      <c r="K8" s="9">
        <v>6.6869828049712368</v>
      </c>
      <c r="L8" s="9">
        <v>8.1690903063441507</v>
      </c>
      <c r="M8" s="9">
        <v>10.750550018726372</v>
      </c>
      <c r="N8" s="9">
        <v>10.029189767818337</v>
      </c>
      <c r="O8" s="9">
        <v>7.3618265797904776</v>
      </c>
      <c r="P8" s="9">
        <v>6.6108747911731793</v>
      </c>
      <c r="Q8" s="9">
        <v>5.4758267973974446</v>
      </c>
      <c r="R8" s="9">
        <v>4.3407788036217099</v>
      </c>
      <c r="S8" s="9">
        <v>3.9555026410714165</v>
      </c>
      <c r="T8" s="9">
        <v>3.570226478521124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de Boer</dc:creator>
  <cp:lastModifiedBy>Patrick de Boer</cp:lastModifiedBy>
  <dcterms:created xsi:type="dcterms:W3CDTF">2014-02-24T19:27:05Z</dcterms:created>
  <dcterms:modified xsi:type="dcterms:W3CDTF">2014-02-24T19:42:42Z</dcterms:modified>
</cp:coreProperties>
</file>