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6E12F257-E1D7-445A-B2A7-862291785444}" xr6:coauthVersionLast="47" xr6:coauthVersionMax="47" xr10:uidLastSave="{00000000-0000-0000-0000-000000000000}"/>
  <bookViews>
    <workbookView xWindow="25590" yWindow="3120" windowWidth="27510" windowHeight="17250" xr2:uid="{AB45A13B-1F72-4EB7-B42B-C123C792B06E}"/>
  </bookViews>
  <sheets>
    <sheet name="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0" i="2"/>
  <c r="B10" i="2"/>
  <c r="C9" i="2"/>
  <c r="B9" i="2"/>
  <c r="C8" i="2"/>
  <c r="B8" i="2"/>
  <c r="C7" i="2"/>
  <c r="B7" i="2"/>
  <c r="C6" i="2"/>
  <c r="B6" i="2"/>
  <c r="C5" i="2"/>
  <c r="B5" i="2"/>
  <c r="C17" i="2"/>
  <c r="C21" i="2"/>
  <c r="C18" i="2"/>
  <c r="C16" i="2"/>
  <c r="V10" i="2" l="1"/>
  <c r="J9" i="2"/>
  <c r="V8" i="2"/>
  <c r="V6" i="2"/>
  <c r="V5" i="2"/>
  <c r="Z10" i="2"/>
  <c r="AA10" i="2" s="1"/>
  <c r="Y10" i="2"/>
  <c r="U10" i="2"/>
  <c r="N10" i="2"/>
  <c r="P10" i="2" s="1"/>
  <c r="M10" i="2"/>
  <c r="I10" i="2"/>
  <c r="Z9" i="2"/>
  <c r="AA9" i="2" s="1"/>
  <c r="Y9" i="2"/>
  <c r="U9" i="2"/>
  <c r="N9" i="2"/>
  <c r="P9" i="2" s="1"/>
  <c r="M9" i="2"/>
  <c r="I9" i="2"/>
  <c r="Z8" i="2"/>
  <c r="Y8" i="2"/>
  <c r="U8" i="2"/>
  <c r="N8" i="2"/>
  <c r="O8" i="2" s="1"/>
  <c r="M8" i="2"/>
  <c r="I8" i="2"/>
  <c r="Z7" i="2"/>
  <c r="AB7" i="2" s="1"/>
  <c r="Y7" i="2"/>
  <c r="U7" i="2"/>
  <c r="N7" i="2"/>
  <c r="O7" i="2" s="1"/>
  <c r="M7" i="2"/>
  <c r="I7" i="2"/>
  <c r="Z6" i="2"/>
  <c r="AB6" i="2" s="1"/>
  <c r="Y6" i="2"/>
  <c r="U6" i="2"/>
  <c r="N6" i="2"/>
  <c r="P6" i="2" s="1"/>
  <c r="M6" i="2"/>
  <c r="I6" i="2"/>
  <c r="Z5" i="2"/>
  <c r="Y5" i="2"/>
  <c r="U5" i="2"/>
  <c r="N5" i="2"/>
  <c r="P5" i="2" s="1"/>
  <c r="M5" i="2"/>
  <c r="I5" i="2"/>
  <c r="AC8" i="2" l="1"/>
  <c r="J5" i="2"/>
  <c r="AC5" i="2"/>
  <c r="J8" i="2"/>
  <c r="J6" i="2"/>
  <c r="Q7" i="2"/>
  <c r="AD6" i="2"/>
  <c r="AC10" i="2"/>
  <c r="AA5" i="2"/>
  <c r="AA7" i="2"/>
  <c r="AA6" i="2"/>
  <c r="AA8" i="2"/>
  <c r="AB8" i="2"/>
  <c r="AC9" i="2"/>
  <c r="AB10" i="2"/>
  <c r="P7" i="2"/>
  <c r="AD7" i="2" s="1"/>
  <c r="O6" i="2"/>
  <c r="Q5" i="2"/>
  <c r="J10" i="2"/>
  <c r="AB5" i="2"/>
  <c r="V7" i="2"/>
  <c r="Q8" i="2"/>
  <c r="O9" i="2"/>
  <c r="Q9" i="2"/>
  <c r="O10" i="2"/>
  <c r="AC6" i="2"/>
  <c r="P8" i="2"/>
  <c r="V9" i="2"/>
  <c r="Q10" i="2"/>
  <c r="AC7" i="2"/>
  <c r="O5" i="2"/>
  <c r="AB9" i="2"/>
  <c r="J7" i="2"/>
  <c r="Q6" i="2"/>
  <c r="AE8" i="2" l="1"/>
  <c r="AD9" i="2"/>
  <c r="AD5" i="2"/>
  <c r="AD10" i="2"/>
  <c r="AE5" i="2"/>
  <c r="AE7" i="2"/>
  <c r="AE10" i="2"/>
  <c r="AD8" i="2"/>
  <c r="AE9" i="2"/>
  <c r="AE6" i="2"/>
</calcChain>
</file>

<file path=xl/sharedStrings.xml><?xml version="1.0" encoding="utf-8"?>
<sst xmlns="http://schemas.openxmlformats.org/spreadsheetml/2006/main" count="77" uniqueCount="37">
  <si>
    <t>Receive rate</t>
  </si>
  <si>
    <t>Receive rate</t>
    <phoneticPr fontId="1"/>
  </si>
  <si>
    <t>Frame size</t>
    <phoneticPr fontId="1"/>
  </si>
  <si>
    <t>sec</t>
    <phoneticPr fontId="1"/>
  </si>
  <si>
    <t>Byte</t>
    <phoneticPr fontId="1"/>
  </si>
  <si>
    <t>%</t>
    <phoneticPr fontId="1"/>
  </si>
  <si>
    <t>Mbps</t>
  </si>
  <si>
    <t>Mbps</t>
    <phoneticPr fontId="1"/>
  </si>
  <si>
    <t>packets</t>
    <phoneticPr fontId="1"/>
  </si>
  <si>
    <t>frames/sec</t>
  </si>
  <si>
    <t>Send time</t>
    <phoneticPr fontId="1"/>
  </si>
  <si>
    <t>Send</t>
    <phoneticPr fontId="1"/>
  </si>
  <si>
    <t>send rate</t>
    <phoneticPr fontId="1"/>
  </si>
  <si>
    <t>Receive time</t>
    <phoneticPr fontId="1"/>
  </si>
  <si>
    <t>Lost</t>
    <phoneticPr fontId="1"/>
  </si>
  <si>
    <t>Receive</t>
    <phoneticPr fontId="1"/>
  </si>
  <si>
    <t>Send rate</t>
    <phoneticPr fontId="1"/>
  </si>
  <si>
    <t>Send bandwidth</t>
    <phoneticPr fontId="1"/>
  </si>
  <si>
    <t>Host C (TC5)</t>
    <phoneticPr fontId="1"/>
  </si>
  <si>
    <t>Host A + Host C</t>
    <phoneticPr fontId="1"/>
  </si>
  <si>
    <t>Host A (TC7)</t>
    <phoneticPr fontId="1"/>
  </si>
  <si>
    <t>CommittedInformationRate</t>
    <phoneticPr fontId="1"/>
  </si>
  <si>
    <t>Fixed CIR (1000 Mbps)</t>
    <phoneticPr fontId="1"/>
  </si>
  <si>
    <t>CommittedBurstSize</t>
    <phoneticPr fontId="1"/>
  </si>
  <si>
    <t>payload</t>
  </si>
  <si>
    <t>UDP header</t>
  </si>
  <si>
    <t>IP header</t>
  </si>
  <si>
    <t>preamble</t>
  </si>
  <si>
    <t>SFD</t>
  </si>
  <si>
    <t>IFG</t>
  </si>
  <si>
    <t>Size (Byte)</t>
    <phoneticPr fontId="1"/>
  </si>
  <si>
    <t>cumulative total (Byte)</t>
    <phoneticPr fontId="1"/>
  </si>
  <si>
    <t>L2 header(dst, src, type)</t>
  </si>
  <si>
    <t>L2 header(VLAN TAG)</t>
  </si>
  <si>
    <t>L2 header(FCS)</t>
  </si>
  <si>
    <t>Phisical overhead</t>
    <phoneticPr fontId="1"/>
  </si>
  <si>
    <t>L1+L2 overhead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</si>
</sst>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0_ "/>
    <numFmt numFmtId="178" formatCode="0.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BE2D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8" fontId="0" fillId="0" borderId="0" xfId="0" applyNumberFormat="1">
      <alignment vertical="center"/>
    </xf>
    <xf numFmtId="178" fontId="0" fillId="0" borderId="4" xfId="0" applyNumberFormat="1" applyBorder="1">
      <alignment vertical="center"/>
    </xf>
    <xf numFmtId="176" fontId="2" fillId="0" borderId="0" xfId="0" applyNumberFormat="1" applyFont="1">
      <alignment vertical="center"/>
    </xf>
    <xf numFmtId="176" fontId="2" fillId="0" borderId="4" xfId="0" applyNumberFormat="1" applyFont="1" applyBorder="1">
      <alignment vertical="center"/>
    </xf>
    <xf numFmtId="178" fontId="0" fillId="0" borderId="1" xfId="0" applyNumberFormat="1" applyBorder="1">
      <alignment vertical="center"/>
    </xf>
    <xf numFmtId="178" fontId="0" fillId="0" borderId="3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7" fontId="3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177" fontId="3" fillId="3" borderId="4" xfId="0" applyNumberFormat="1" applyFont="1" applyFill="1" applyBorder="1">
      <alignment vertical="center"/>
    </xf>
    <xf numFmtId="0" fontId="3" fillId="3" borderId="4" xfId="0" applyFont="1" applyFill="1" applyBorder="1">
      <alignment vertical="center"/>
    </xf>
    <xf numFmtId="177" fontId="3" fillId="0" borderId="0" xfId="0" applyNumberFormat="1" applyFont="1">
      <alignment vertical="center"/>
    </xf>
    <xf numFmtId="177" fontId="3" fillId="0" borderId="4" xfId="0" applyNumberFormat="1" applyFont="1" applyBorder="1">
      <alignment vertical="center"/>
    </xf>
    <xf numFmtId="178" fontId="2" fillId="4" borderId="0" xfId="0" applyNumberFormat="1" applyFont="1" applyFill="1">
      <alignment vertical="center"/>
    </xf>
    <xf numFmtId="178" fontId="2" fillId="4" borderId="4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0" fillId="0" borderId="4" xfId="0" applyNumberFormat="1" applyBorder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8" fontId="2" fillId="2" borderId="2" xfId="0" applyNumberFormat="1" applyFont="1" applyFill="1" applyBorder="1">
      <alignment vertical="center"/>
    </xf>
    <xf numFmtId="178" fontId="2" fillId="2" borderId="5" xfId="0" applyNumberFormat="1" applyFont="1" applyFill="1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21" xfId="0" applyBorder="1">
      <alignment vertical="center"/>
    </xf>
    <xf numFmtId="0" fontId="0" fillId="0" borderId="9" xfId="0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FBE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Arrival rate (Host A: TC7, Host C: TC5)</a:t>
            </a:r>
            <a:endParaRPr lang="ja-JP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Summary!$F$2</c:f>
              <c:strCache>
                <c:ptCount val="1"/>
                <c:pt idx="0">
                  <c:v>Host A (TC7)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Summary!$F$5:$F$10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9.9999999999999995E-7</c:v>
                </c:pt>
              </c:numCache>
            </c:numRef>
          </c:xVal>
          <c:yVal>
            <c:numRef>
              <c:f>Summary!$Q$5:$Q$10</c:f>
              <c:numCache>
                <c:formatCode>0.0_ </c:formatCode>
                <c:ptCount val="6"/>
                <c:pt idx="0">
                  <c:v>947.16338486055781</c:v>
                </c:pt>
                <c:pt idx="1">
                  <c:v>796.75665338645422</c:v>
                </c:pt>
                <c:pt idx="2">
                  <c:v>597.56279840637455</c:v>
                </c:pt>
                <c:pt idx="3">
                  <c:v>398.373635059761</c:v>
                </c:pt>
                <c:pt idx="4">
                  <c:v>198.98862169154228</c:v>
                </c:pt>
                <c:pt idx="5">
                  <c:v>1.1729083665338647E-3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05-4B8E-A284-6BD7106E3CE5}"/>
            </c:ext>
          </c:extLst>
        </c:ser>
        <c:ser>
          <c:idx val="1"/>
          <c:order val="1"/>
          <c:tx>
            <c:strRef>
              <c:f>Summary!$R$2</c:f>
              <c:strCache>
                <c:ptCount val="1"/>
                <c:pt idx="0">
                  <c:v>Host C (TC5)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Summary!$F$5:$F$10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9.9999999999999995E-7</c:v>
                </c:pt>
              </c:numCache>
            </c:numRef>
          </c:xVal>
          <c:yVal>
            <c:numRef>
              <c:f>Summary!$AC$5:$AC$10</c:f>
              <c:numCache>
                <c:formatCode>0.0_ </c:formatCode>
                <c:ptCount val="6"/>
                <c:pt idx="0">
                  <c:v>44.611761735700199</c:v>
                </c:pt>
                <c:pt idx="1">
                  <c:v>184.15789213930347</c:v>
                </c:pt>
                <c:pt idx="2">
                  <c:v>371.78413850746267</c:v>
                </c:pt>
                <c:pt idx="3">
                  <c:v>559.12799522388048</c:v>
                </c:pt>
                <c:pt idx="4">
                  <c:v>754.73379980099503</c:v>
                </c:pt>
                <c:pt idx="5">
                  <c:v>952.17923820895521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05-4B8E-A284-6BD7106E3CE5}"/>
            </c:ext>
          </c:extLst>
        </c:ser>
        <c:ser>
          <c:idx val="2"/>
          <c:order val="2"/>
          <c:tx>
            <c:strRef>
              <c:f>Summary!$AD$2</c:f>
              <c:strCache>
                <c:ptCount val="1"/>
                <c:pt idx="0">
                  <c:v>Host A + Host 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Summary!$F$5:$F$10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9.9999999999999995E-7</c:v>
                </c:pt>
              </c:numCache>
            </c:numRef>
          </c:xVal>
          <c:yVal>
            <c:numRef>
              <c:f>Summary!$AE$5:$AE$10</c:f>
              <c:numCache>
                <c:formatCode>0.0_ </c:formatCode>
                <c:ptCount val="6"/>
                <c:pt idx="0">
                  <c:v>991.77514659625797</c:v>
                </c:pt>
                <c:pt idx="1">
                  <c:v>980.91454552575772</c:v>
                </c:pt>
                <c:pt idx="2">
                  <c:v>969.34693691383723</c:v>
                </c:pt>
                <c:pt idx="3">
                  <c:v>957.50163028364148</c:v>
                </c:pt>
                <c:pt idx="4">
                  <c:v>953.72242149253725</c:v>
                </c:pt>
                <c:pt idx="5">
                  <c:v>952.1804111173218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05-4B8E-A284-6BD7106E3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817392"/>
        <c:axId val="756715183"/>
      </c:scatterChart>
      <c:valAx>
        <c:axId val="43881739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Transmit rate of TC7 [Mbps]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6715183"/>
        <c:crosses val="autoZero"/>
        <c:crossBetween val="midCat"/>
      </c:valAx>
      <c:valAx>
        <c:axId val="756715183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Arrival</a:t>
                </a:r>
                <a:r>
                  <a:rPr lang="en-US" altLang="ja-JP" baseline="0"/>
                  <a:t> rate [Mbps]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881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Packet Loss (Host A: TC7, Host C: TC5)</a:t>
            </a:r>
            <a:endParaRPr lang="ja-JP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3187270341207349"/>
          <c:y val="0.17171296296296296"/>
          <c:w val="0.6787200349956255"/>
          <c:h val="0.62308654126567509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Summary!$F$2</c:f>
              <c:strCache>
                <c:ptCount val="1"/>
                <c:pt idx="0">
                  <c:v>Host A (TC7)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Summary!$F$5:$F$10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9.9999999999999995E-7</c:v>
                </c:pt>
              </c:numCache>
            </c:numRef>
          </c:xVal>
          <c:yVal>
            <c:numRef>
              <c:f>Summary!$M$5:$M$10</c:f>
              <c:numCache>
                <c:formatCode>0.0%</c:formatCode>
                <c:ptCount val="6"/>
                <c:pt idx="0">
                  <c:v>3.2339530509014336E-3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84-44BA-B338-407D140E5331}"/>
            </c:ext>
          </c:extLst>
        </c:ser>
        <c:ser>
          <c:idx val="1"/>
          <c:order val="1"/>
          <c:tx>
            <c:strRef>
              <c:f>Summary!$R$2</c:f>
              <c:strCache>
                <c:ptCount val="1"/>
                <c:pt idx="0">
                  <c:v>Host C (TC5)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Summary!$F$5:$F$10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9.9999999999999995E-7</c:v>
                </c:pt>
              </c:numCache>
            </c:numRef>
          </c:xVal>
          <c:yVal>
            <c:numRef>
              <c:f>Summary!$Y$5:$Y$10</c:f>
              <c:numCache>
                <c:formatCode>0.0%</c:formatCode>
                <c:ptCount val="6"/>
                <c:pt idx="0">
                  <c:v>0.95267696553083503</c:v>
                </c:pt>
                <c:pt idx="1">
                  <c:v>0.80658872754122568</c:v>
                </c:pt>
                <c:pt idx="2">
                  <c:v>0.60951848834433142</c:v>
                </c:pt>
                <c:pt idx="3">
                  <c:v>0.41280713131628849</c:v>
                </c:pt>
                <c:pt idx="4">
                  <c:v>0.2073040760066949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84-44BA-B338-407D140E5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817392"/>
        <c:axId val="756715183"/>
      </c:scatterChart>
      <c:valAx>
        <c:axId val="43881739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Transmit rate of TC7 [Mbps]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6715183"/>
        <c:crosses val="autoZero"/>
        <c:crossBetween val="midCat"/>
      </c:valAx>
      <c:valAx>
        <c:axId val="7567151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Packet Loss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881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12</xdr:row>
      <xdr:rowOff>23812</xdr:rowOff>
    </xdr:from>
    <xdr:to>
      <xdr:col>16</xdr:col>
      <xdr:colOff>876300</xdr:colOff>
      <xdr:row>23</xdr:row>
      <xdr:rowOff>147637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8491FA03-2F6F-4338-9102-D3E9A9B7A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12</xdr:row>
      <xdr:rowOff>14287</xdr:rowOff>
    </xdr:from>
    <xdr:to>
      <xdr:col>10</xdr:col>
      <xdr:colOff>733425</xdr:colOff>
      <xdr:row>23</xdr:row>
      <xdr:rowOff>138112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7AB30103-B143-4182-9E80-608CFD257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E6B8-E42D-4086-B31C-EECC24D1D2C3}">
  <dimension ref="A1:AE21"/>
  <sheetViews>
    <sheetView tabSelected="1" workbookViewId="0"/>
  </sheetViews>
  <sheetFormatPr defaultRowHeight="18.75" x14ac:dyDescent="0.4"/>
  <cols>
    <col min="1" max="3" width="10.875" bestFit="1" customWidth="1"/>
    <col min="4" max="4" width="26.125" bestFit="1" customWidth="1"/>
    <col min="5" max="5" width="20" bestFit="1" customWidth="1"/>
    <col min="6" max="6" width="10.875" bestFit="1" customWidth="1"/>
    <col min="7" max="7" width="10.125" bestFit="1" customWidth="1"/>
    <col min="8" max="8" width="8.5" bestFit="1" customWidth="1"/>
    <col min="9" max="9" width="11.375" bestFit="1" customWidth="1"/>
    <col min="10" max="10" width="9.5" bestFit="1" customWidth="1"/>
    <col min="11" max="11" width="12.625" bestFit="1" customWidth="1"/>
    <col min="12" max="12" width="8.5" bestFit="1" customWidth="1"/>
    <col min="13" max="13" width="8.5" customWidth="1"/>
    <col min="14" max="14" width="8.25" bestFit="1" customWidth="1"/>
    <col min="15" max="17" width="12.125" bestFit="1" customWidth="1"/>
    <col min="18" max="18" width="10.875" bestFit="1" customWidth="1"/>
    <col min="19" max="19" width="10.125" bestFit="1" customWidth="1"/>
    <col min="20" max="20" width="8.5" bestFit="1" customWidth="1"/>
    <col min="21" max="21" width="11.375" bestFit="1" customWidth="1"/>
    <col min="22" max="22" width="9.5" bestFit="1" customWidth="1"/>
    <col min="23" max="23" width="12.625" bestFit="1" customWidth="1"/>
    <col min="24" max="24" width="8.5" bestFit="1" customWidth="1"/>
    <col min="25" max="25" width="8.5" customWidth="1"/>
    <col min="26" max="26" width="8.25" bestFit="1" customWidth="1"/>
    <col min="27" max="31" width="12.125" bestFit="1" customWidth="1"/>
  </cols>
  <sheetData>
    <row r="1" spans="1:31" ht="19.5" thickBot="1" x14ac:dyDescent="0.45">
      <c r="A1" t="s">
        <v>22</v>
      </c>
    </row>
    <row r="2" spans="1:31" x14ac:dyDescent="0.4">
      <c r="A2" s="5"/>
      <c r="B2" s="6"/>
      <c r="C2" s="7"/>
      <c r="D2" s="6"/>
      <c r="E2" s="6"/>
      <c r="F2" s="5" t="s">
        <v>20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5" t="s">
        <v>18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5" t="s">
        <v>19</v>
      </c>
      <c r="AE2" s="7"/>
    </row>
    <row r="3" spans="1:31" x14ac:dyDescent="0.4">
      <c r="A3" s="8" t="s">
        <v>2</v>
      </c>
      <c r="B3" s="43" t="s">
        <v>36</v>
      </c>
      <c r="C3" s="44" t="s">
        <v>35</v>
      </c>
      <c r="D3" s="9" t="s">
        <v>21</v>
      </c>
      <c r="E3" s="9" t="s">
        <v>23</v>
      </c>
      <c r="F3" s="46" t="s">
        <v>17</v>
      </c>
      <c r="G3" s="9" t="s">
        <v>10</v>
      </c>
      <c r="H3" s="9" t="s">
        <v>11</v>
      </c>
      <c r="I3" s="9" t="s">
        <v>16</v>
      </c>
      <c r="J3" s="9" t="s">
        <v>16</v>
      </c>
      <c r="K3" s="9" t="s">
        <v>13</v>
      </c>
      <c r="L3" s="9" t="s">
        <v>14</v>
      </c>
      <c r="M3" s="9" t="s">
        <v>14</v>
      </c>
      <c r="N3" s="9" t="s">
        <v>15</v>
      </c>
      <c r="O3" s="9" t="s">
        <v>1</v>
      </c>
      <c r="P3" s="9" t="s">
        <v>1</v>
      </c>
      <c r="Q3" s="9" t="s">
        <v>1</v>
      </c>
      <c r="R3" s="46" t="s">
        <v>17</v>
      </c>
      <c r="S3" s="9" t="s">
        <v>10</v>
      </c>
      <c r="T3" s="9" t="s">
        <v>11</v>
      </c>
      <c r="U3" s="9" t="s">
        <v>12</v>
      </c>
      <c r="V3" s="9" t="s">
        <v>12</v>
      </c>
      <c r="W3" s="9" t="s">
        <v>13</v>
      </c>
      <c r="X3" s="9" t="s">
        <v>14</v>
      </c>
      <c r="Y3" s="9" t="s">
        <v>14</v>
      </c>
      <c r="Z3" s="9" t="s">
        <v>15</v>
      </c>
      <c r="AA3" s="9" t="s">
        <v>1</v>
      </c>
      <c r="AB3" s="9" t="s">
        <v>1</v>
      </c>
      <c r="AC3" s="9" t="s">
        <v>1</v>
      </c>
      <c r="AD3" s="16" t="s">
        <v>1</v>
      </c>
      <c r="AE3" s="17" t="s">
        <v>0</v>
      </c>
    </row>
    <row r="4" spans="1:31" ht="19.5" thickBot="1" x14ac:dyDescent="0.45">
      <c r="A4" s="4" t="s">
        <v>4</v>
      </c>
      <c r="B4" s="2" t="s">
        <v>4</v>
      </c>
      <c r="C4" s="3" t="s">
        <v>4</v>
      </c>
      <c r="D4" s="2" t="s">
        <v>7</v>
      </c>
      <c r="E4" s="2" t="s">
        <v>4</v>
      </c>
      <c r="F4" s="4" t="s">
        <v>7</v>
      </c>
      <c r="G4" s="2" t="s">
        <v>3</v>
      </c>
      <c r="H4" s="2" t="s">
        <v>8</v>
      </c>
      <c r="I4" s="2" t="s">
        <v>9</v>
      </c>
      <c r="J4" s="2" t="s">
        <v>6</v>
      </c>
      <c r="K4" s="2" t="s">
        <v>3</v>
      </c>
      <c r="L4" s="2" t="s">
        <v>8</v>
      </c>
      <c r="M4" s="2" t="s">
        <v>5</v>
      </c>
      <c r="N4" s="2" t="s">
        <v>8</v>
      </c>
      <c r="O4" s="2" t="s">
        <v>5</v>
      </c>
      <c r="P4" s="2" t="s">
        <v>9</v>
      </c>
      <c r="Q4" s="2" t="s">
        <v>6</v>
      </c>
      <c r="R4" s="4" t="s">
        <v>7</v>
      </c>
      <c r="S4" s="2" t="s">
        <v>3</v>
      </c>
      <c r="T4" s="2" t="s">
        <v>8</v>
      </c>
      <c r="U4" s="2" t="s">
        <v>9</v>
      </c>
      <c r="V4" s="2" t="s">
        <v>6</v>
      </c>
      <c r="W4" s="2" t="s">
        <v>3</v>
      </c>
      <c r="X4" s="2" t="s">
        <v>8</v>
      </c>
      <c r="Y4" s="2" t="s">
        <v>5</v>
      </c>
      <c r="Z4" s="2" t="s">
        <v>8</v>
      </c>
      <c r="AA4" s="2" t="s">
        <v>5</v>
      </c>
      <c r="AB4" s="2" t="s">
        <v>9</v>
      </c>
      <c r="AC4" s="2" t="s">
        <v>6</v>
      </c>
      <c r="AD4" s="4" t="s">
        <v>9</v>
      </c>
      <c r="AE4" s="3" t="s">
        <v>7</v>
      </c>
    </row>
    <row r="5" spans="1:31" x14ac:dyDescent="0.4">
      <c r="A5" s="1">
        <v>1472</v>
      </c>
      <c r="B5" s="31">
        <f t="shared" ref="B5:B10" si="0">SUM($B$14:$B$18)</f>
        <v>50</v>
      </c>
      <c r="C5" s="32">
        <f t="shared" ref="C5:C10" si="1">SUM($B$19:$B$21)</f>
        <v>20</v>
      </c>
      <c r="D5" s="28">
        <v>1000</v>
      </c>
      <c r="E5" s="28">
        <v>1542</v>
      </c>
      <c r="F5" s="1">
        <v>1000</v>
      </c>
      <c r="G5" s="22">
        <v>10</v>
      </c>
      <c r="H5" s="19">
        <v>810154</v>
      </c>
      <c r="I5" s="10">
        <f t="shared" ref="I5:I10" si="2">H5/G5</f>
        <v>81015.399999999994</v>
      </c>
      <c r="J5" s="10">
        <f t="shared" ref="J5:J10" si="3">$A5*8*H5/G5/1000000</f>
        <v>954.03735039999992</v>
      </c>
      <c r="K5" s="18">
        <v>10.039999999999999</v>
      </c>
      <c r="L5" s="19">
        <v>2620</v>
      </c>
      <c r="M5" s="12">
        <f t="shared" ref="M5:M10" si="4">L5/H5</f>
        <v>3.2339530509014336E-3</v>
      </c>
      <c r="N5">
        <f t="shared" ref="N5:N10" si="5">H5-L5</f>
        <v>807534</v>
      </c>
      <c r="O5" s="26">
        <f t="shared" ref="O5:O10" si="6">N5/H5</f>
        <v>0.99676604694909854</v>
      </c>
      <c r="P5" s="10">
        <f t="shared" ref="P5:P10" si="7">N5/K5</f>
        <v>80431.673306772922</v>
      </c>
      <c r="Q5" s="24">
        <f t="shared" ref="Q5:Q10" si="8">$A5*8*N5/K5/1000000</f>
        <v>947.16338486055781</v>
      </c>
      <c r="R5" s="1">
        <v>1000</v>
      </c>
      <c r="S5" s="22">
        <v>10</v>
      </c>
      <c r="T5" s="19">
        <v>811740</v>
      </c>
      <c r="U5">
        <f t="shared" ref="U5:U10" si="9">T5/S5</f>
        <v>81174</v>
      </c>
      <c r="V5" s="10">
        <f t="shared" ref="V5:V10" si="10">$A5*8*T5/S5/1000000</f>
        <v>955.90502400000003</v>
      </c>
      <c r="W5" s="18">
        <v>10.14</v>
      </c>
      <c r="X5" s="19">
        <v>773326</v>
      </c>
      <c r="Y5" s="12">
        <f t="shared" ref="Y5:Y10" si="11">X5/T5</f>
        <v>0.95267696553083503</v>
      </c>
      <c r="Z5">
        <f t="shared" ref="Z5:Z10" si="12">T5-X5</f>
        <v>38414</v>
      </c>
      <c r="AA5" s="26">
        <f t="shared" ref="AA5:AA10" si="13">Z5/T5</f>
        <v>4.7323034469165005E-2</v>
      </c>
      <c r="AB5" s="10">
        <f t="shared" ref="AB5:AB10" si="14">Z5/W5</f>
        <v>3788.3629191321497</v>
      </c>
      <c r="AC5" s="24">
        <f t="shared" ref="AC5:AC10" si="15">$A5*8*Z5/W5/1000000</f>
        <v>44.611761735700199</v>
      </c>
      <c r="AD5" s="14">
        <f t="shared" ref="AD5:AE10" si="16">P5+AB5</f>
        <v>84220.036225905074</v>
      </c>
      <c r="AE5" s="38">
        <f t="shared" si="16"/>
        <v>991.77514659625797</v>
      </c>
    </row>
    <row r="6" spans="1:31" x14ac:dyDescent="0.4">
      <c r="A6" s="1">
        <v>1472</v>
      </c>
      <c r="B6" s="31">
        <f t="shared" si="0"/>
        <v>50</v>
      </c>
      <c r="C6" s="32">
        <f t="shared" si="1"/>
        <v>20</v>
      </c>
      <c r="D6" s="28">
        <v>1000</v>
      </c>
      <c r="E6" s="28">
        <v>1542</v>
      </c>
      <c r="F6" s="1">
        <v>800</v>
      </c>
      <c r="G6" s="22">
        <v>10</v>
      </c>
      <c r="H6" s="19">
        <v>679300</v>
      </c>
      <c r="I6" s="10">
        <f t="shared" si="2"/>
        <v>67930</v>
      </c>
      <c r="J6" s="10">
        <f t="shared" si="3"/>
        <v>799.94367999999997</v>
      </c>
      <c r="K6" s="18">
        <v>10.039999999999999</v>
      </c>
      <c r="L6" s="19">
        <v>0</v>
      </c>
      <c r="M6" s="12">
        <f t="shared" si="4"/>
        <v>0</v>
      </c>
      <c r="N6">
        <f t="shared" si="5"/>
        <v>679300</v>
      </c>
      <c r="O6" s="26">
        <f t="shared" si="6"/>
        <v>1</v>
      </c>
      <c r="P6" s="10">
        <f t="shared" si="7"/>
        <v>67659.362549800804</v>
      </c>
      <c r="Q6" s="24">
        <f t="shared" si="8"/>
        <v>796.75665338645422</v>
      </c>
      <c r="R6" s="1">
        <v>1000</v>
      </c>
      <c r="S6" s="22">
        <v>10</v>
      </c>
      <c r="T6" s="19">
        <v>812600</v>
      </c>
      <c r="U6">
        <f t="shared" si="9"/>
        <v>81260</v>
      </c>
      <c r="V6" s="10">
        <f t="shared" si="10"/>
        <v>956.91776000000004</v>
      </c>
      <c r="W6" s="18">
        <v>10.050000000000001</v>
      </c>
      <c r="X6" s="19">
        <v>655434</v>
      </c>
      <c r="Y6" s="12">
        <f t="shared" si="11"/>
        <v>0.80658872754122568</v>
      </c>
      <c r="Z6">
        <f t="shared" si="12"/>
        <v>157166</v>
      </c>
      <c r="AA6" s="26">
        <f t="shared" si="13"/>
        <v>0.19341127245877429</v>
      </c>
      <c r="AB6" s="10">
        <f t="shared" si="14"/>
        <v>15638.407960199003</v>
      </c>
      <c r="AC6" s="24">
        <f t="shared" si="15"/>
        <v>184.15789213930347</v>
      </c>
      <c r="AD6" s="14">
        <f t="shared" si="16"/>
        <v>83297.770509999813</v>
      </c>
      <c r="AE6" s="38">
        <f t="shared" si="16"/>
        <v>980.91454552575772</v>
      </c>
    </row>
    <row r="7" spans="1:31" x14ac:dyDescent="0.4">
      <c r="A7" s="1">
        <v>1472</v>
      </c>
      <c r="B7" s="31">
        <f t="shared" si="0"/>
        <v>50</v>
      </c>
      <c r="C7" s="32">
        <f t="shared" si="1"/>
        <v>20</v>
      </c>
      <c r="D7" s="28">
        <v>1000</v>
      </c>
      <c r="E7" s="28">
        <v>1542</v>
      </c>
      <c r="F7" s="1">
        <v>600</v>
      </c>
      <c r="G7" s="22">
        <v>10</v>
      </c>
      <c r="H7" s="19">
        <v>509471</v>
      </c>
      <c r="I7" s="10">
        <f t="shared" si="2"/>
        <v>50947.1</v>
      </c>
      <c r="J7" s="10">
        <f t="shared" si="3"/>
        <v>599.95304959999999</v>
      </c>
      <c r="K7" s="18">
        <v>10.039999999999999</v>
      </c>
      <c r="L7" s="19">
        <v>0</v>
      </c>
      <c r="M7" s="12">
        <f t="shared" si="4"/>
        <v>0</v>
      </c>
      <c r="N7">
        <f t="shared" si="5"/>
        <v>509471</v>
      </c>
      <c r="O7" s="26">
        <f t="shared" si="6"/>
        <v>1</v>
      </c>
      <c r="P7" s="10">
        <f t="shared" si="7"/>
        <v>50744.123505976102</v>
      </c>
      <c r="Q7" s="24">
        <f t="shared" si="8"/>
        <v>597.56279840637455</v>
      </c>
      <c r="R7" s="1">
        <v>1000</v>
      </c>
      <c r="S7" s="22">
        <v>10</v>
      </c>
      <c r="T7" s="19">
        <v>812566</v>
      </c>
      <c r="U7">
        <f t="shared" si="9"/>
        <v>81256.600000000006</v>
      </c>
      <c r="V7" s="10">
        <f t="shared" si="10"/>
        <v>956.87772159999997</v>
      </c>
      <c r="W7" s="18">
        <v>10.050000000000001</v>
      </c>
      <c r="X7" s="19">
        <v>495274</v>
      </c>
      <c r="Y7" s="12">
        <f t="shared" si="11"/>
        <v>0.60951848834433142</v>
      </c>
      <c r="Z7">
        <f t="shared" si="12"/>
        <v>317292</v>
      </c>
      <c r="AA7" s="26">
        <f t="shared" si="13"/>
        <v>0.39048151165566858</v>
      </c>
      <c r="AB7" s="10">
        <f t="shared" si="14"/>
        <v>31571.343283582086</v>
      </c>
      <c r="AC7" s="24">
        <f t="shared" si="15"/>
        <v>371.78413850746267</v>
      </c>
      <c r="AD7" s="14">
        <f t="shared" si="16"/>
        <v>82315.466789558181</v>
      </c>
      <c r="AE7" s="38">
        <f t="shared" si="16"/>
        <v>969.34693691383723</v>
      </c>
    </row>
    <row r="8" spans="1:31" x14ac:dyDescent="0.4">
      <c r="A8" s="1">
        <v>1472</v>
      </c>
      <c r="B8" s="31">
        <f t="shared" si="0"/>
        <v>50</v>
      </c>
      <c r="C8" s="32">
        <f t="shared" si="1"/>
        <v>20</v>
      </c>
      <c r="D8" s="28">
        <v>1000</v>
      </c>
      <c r="E8" s="28">
        <v>1542</v>
      </c>
      <c r="F8" s="1">
        <v>400</v>
      </c>
      <c r="G8" s="22">
        <v>10</v>
      </c>
      <c r="H8" s="19">
        <v>339646</v>
      </c>
      <c r="I8" s="10">
        <f t="shared" si="2"/>
        <v>33964.6</v>
      </c>
      <c r="J8" s="10">
        <f t="shared" si="3"/>
        <v>399.96712960000002</v>
      </c>
      <c r="K8" s="18">
        <v>10.039999999999999</v>
      </c>
      <c r="L8" s="19">
        <v>0</v>
      </c>
      <c r="M8" s="12">
        <f t="shared" si="4"/>
        <v>0</v>
      </c>
      <c r="N8">
        <f t="shared" si="5"/>
        <v>339646</v>
      </c>
      <c r="O8" s="26">
        <f t="shared" si="6"/>
        <v>1</v>
      </c>
      <c r="P8" s="10">
        <f t="shared" si="7"/>
        <v>33829.282868525901</v>
      </c>
      <c r="Q8" s="24">
        <f t="shared" si="8"/>
        <v>398.373635059761</v>
      </c>
      <c r="R8" s="1">
        <v>1000</v>
      </c>
      <c r="S8" s="22">
        <v>10</v>
      </c>
      <c r="T8" s="19">
        <v>812641</v>
      </c>
      <c r="U8">
        <f t="shared" si="9"/>
        <v>81264.100000000006</v>
      </c>
      <c r="V8" s="10">
        <f t="shared" si="10"/>
        <v>956.96604160000004</v>
      </c>
      <c r="W8" s="18">
        <v>10.050000000000001</v>
      </c>
      <c r="X8" s="19">
        <v>335464</v>
      </c>
      <c r="Y8" s="12">
        <f t="shared" si="11"/>
        <v>0.41280713131628849</v>
      </c>
      <c r="Z8">
        <f t="shared" si="12"/>
        <v>477177</v>
      </c>
      <c r="AA8" s="26">
        <f t="shared" si="13"/>
        <v>0.58719286868371146</v>
      </c>
      <c r="AB8" s="10">
        <f t="shared" si="14"/>
        <v>47480.298507462685</v>
      </c>
      <c r="AC8" s="24">
        <f t="shared" si="15"/>
        <v>559.12799522388048</v>
      </c>
      <c r="AD8" s="14">
        <f t="shared" si="16"/>
        <v>81309.581375988579</v>
      </c>
      <c r="AE8" s="38">
        <f t="shared" si="16"/>
        <v>957.50163028364148</v>
      </c>
    </row>
    <row r="9" spans="1:31" x14ac:dyDescent="0.4">
      <c r="A9" s="1">
        <v>1472</v>
      </c>
      <c r="B9" s="31">
        <f t="shared" si="0"/>
        <v>50</v>
      </c>
      <c r="C9" s="32">
        <f t="shared" si="1"/>
        <v>20</v>
      </c>
      <c r="D9" s="28">
        <v>1000</v>
      </c>
      <c r="E9" s="28">
        <v>1542</v>
      </c>
      <c r="F9" s="1">
        <v>200</v>
      </c>
      <c r="G9" s="22">
        <v>10</v>
      </c>
      <c r="H9" s="19">
        <v>169823</v>
      </c>
      <c r="I9" s="10">
        <f t="shared" si="2"/>
        <v>16982.3</v>
      </c>
      <c r="J9" s="10">
        <f t="shared" si="3"/>
        <v>199.98356480000001</v>
      </c>
      <c r="K9" s="18">
        <v>10.050000000000001</v>
      </c>
      <c r="L9" s="19">
        <v>0</v>
      </c>
      <c r="M9" s="12">
        <f t="shared" si="4"/>
        <v>0</v>
      </c>
      <c r="N9">
        <f t="shared" si="5"/>
        <v>169823</v>
      </c>
      <c r="O9" s="26">
        <f t="shared" si="6"/>
        <v>1</v>
      </c>
      <c r="P9" s="10">
        <f t="shared" si="7"/>
        <v>16897.810945273632</v>
      </c>
      <c r="Q9" s="24">
        <f t="shared" si="8"/>
        <v>198.98862169154228</v>
      </c>
      <c r="R9" s="1">
        <v>1000</v>
      </c>
      <c r="S9" s="22">
        <v>10</v>
      </c>
      <c r="T9" s="19">
        <v>812560</v>
      </c>
      <c r="U9">
        <f t="shared" si="9"/>
        <v>81256</v>
      </c>
      <c r="V9" s="10">
        <f t="shared" si="10"/>
        <v>956.87065600000005</v>
      </c>
      <c r="W9" s="18">
        <v>10.050000000000001</v>
      </c>
      <c r="X9" s="19">
        <v>168447</v>
      </c>
      <c r="Y9" s="12">
        <f t="shared" si="11"/>
        <v>0.2073040760066949</v>
      </c>
      <c r="Z9">
        <f t="shared" si="12"/>
        <v>644113</v>
      </c>
      <c r="AA9" s="26">
        <f t="shared" si="13"/>
        <v>0.79269592399330513</v>
      </c>
      <c r="AB9" s="10">
        <f t="shared" si="14"/>
        <v>64090.845771144275</v>
      </c>
      <c r="AC9" s="24">
        <f t="shared" si="15"/>
        <v>754.73379980099503</v>
      </c>
      <c r="AD9" s="14">
        <f t="shared" si="16"/>
        <v>80988.6567164179</v>
      </c>
      <c r="AE9" s="38">
        <f t="shared" si="16"/>
        <v>953.72242149253725</v>
      </c>
    </row>
    <row r="10" spans="1:31" ht="19.5" thickBot="1" x14ac:dyDescent="0.45">
      <c r="A10" s="4">
        <v>1472</v>
      </c>
      <c r="B10" s="30">
        <f t="shared" si="0"/>
        <v>50</v>
      </c>
      <c r="C10" s="33">
        <f t="shared" si="1"/>
        <v>20</v>
      </c>
      <c r="D10" s="29">
        <v>1000</v>
      </c>
      <c r="E10" s="29">
        <v>1542</v>
      </c>
      <c r="F10" s="4">
        <v>9.9999999999999995E-7</v>
      </c>
      <c r="G10" s="23">
        <v>10</v>
      </c>
      <c r="H10" s="21">
        <v>1</v>
      </c>
      <c r="I10" s="11">
        <f t="shared" si="2"/>
        <v>0.1</v>
      </c>
      <c r="J10" s="11">
        <f t="shared" si="3"/>
        <v>1.1776E-3</v>
      </c>
      <c r="K10" s="20">
        <v>10.039999999999999</v>
      </c>
      <c r="L10" s="21">
        <v>0</v>
      </c>
      <c r="M10" s="13">
        <f t="shared" si="4"/>
        <v>0</v>
      </c>
      <c r="N10" s="2">
        <f t="shared" si="5"/>
        <v>1</v>
      </c>
      <c r="O10" s="27">
        <f t="shared" si="6"/>
        <v>1</v>
      </c>
      <c r="P10" s="11">
        <f t="shared" si="7"/>
        <v>9.9601593625498017E-2</v>
      </c>
      <c r="Q10" s="25">
        <f t="shared" si="8"/>
        <v>1.1729083665338647E-3</v>
      </c>
      <c r="R10" s="4">
        <v>1000</v>
      </c>
      <c r="S10" s="23">
        <v>10</v>
      </c>
      <c r="T10" s="21">
        <v>812619</v>
      </c>
      <c r="U10" s="2">
        <f t="shared" si="9"/>
        <v>81261.899999999994</v>
      </c>
      <c r="V10" s="11">
        <f t="shared" si="10"/>
        <v>956.94013439999992</v>
      </c>
      <c r="W10" s="20">
        <v>10.050000000000001</v>
      </c>
      <c r="X10" s="21">
        <v>0</v>
      </c>
      <c r="Y10" s="13">
        <f t="shared" si="11"/>
        <v>0</v>
      </c>
      <c r="Z10" s="2">
        <f t="shared" si="12"/>
        <v>812619</v>
      </c>
      <c r="AA10" s="27">
        <f t="shared" si="13"/>
        <v>1</v>
      </c>
      <c r="AB10" s="11">
        <f t="shared" si="14"/>
        <v>80857.611940298506</v>
      </c>
      <c r="AC10" s="25">
        <f t="shared" si="15"/>
        <v>952.17923820895521</v>
      </c>
      <c r="AD10" s="15">
        <f t="shared" si="16"/>
        <v>80857.711541892131</v>
      </c>
      <c r="AE10" s="39">
        <f t="shared" si="16"/>
        <v>952.1804111173218</v>
      </c>
    </row>
    <row r="12" spans="1:31" x14ac:dyDescent="0.4">
      <c r="B12" t="s">
        <v>30</v>
      </c>
      <c r="C12" t="s">
        <v>31</v>
      </c>
    </row>
    <row r="13" spans="1:31" x14ac:dyDescent="0.4">
      <c r="B13" s="40">
        <v>1472</v>
      </c>
      <c r="C13" s="37">
        <f>SUM(B$13:B13)</f>
        <v>1472</v>
      </c>
      <c r="D13" t="s">
        <v>24</v>
      </c>
    </row>
    <row r="14" spans="1:31" x14ac:dyDescent="0.4">
      <c r="B14" s="41">
        <v>20</v>
      </c>
      <c r="C14" s="37">
        <f>SUM(B$13:B14)</f>
        <v>1492</v>
      </c>
      <c r="D14" t="s">
        <v>26</v>
      </c>
    </row>
    <row r="15" spans="1:31" x14ac:dyDescent="0.4">
      <c r="B15" s="42">
        <v>8</v>
      </c>
      <c r="C15" s="35"/>
      <c r="D15" t="s">
        <v>25</v>
      </c>
    </row>
    <row r="16" spans="1:31" x14ac:dyDescent="0.4">
      <c r="B16" s="41">
        <v>14</v>
      </c>
      <c r="C16" s="36">
        <f>SUM(B$13:B16)</f>
        <v>1514</v>
      </c>
      <c r="D16" t="s">
        <v>32</v>
      </c>
    </row>
    <row r="17" spans="2:4" x14ac:dyDescent="0.4">
      <c r="B17" s="40">
        <v>4</v>
      </c>
      <c r="C17" s="36">
        <f>SUM(B$13:B17)</f>
        <v>1518</v>
      </c>
      <c r="D17" t="s">
        <v>34</v>
      </c>
    </row>
    <row r="18" spans="2:4" x14ac:dyDescent="0.4">
      <c r="B18" s="41">
        <v>4</v>
      </c>
      <c r="C18" s="36">
        <f>SUM(B$13:B18)</f>
        <v>1522</v>
      </c>
      <c r="D18" t="s">
        <v>33</v>
      </c>
    </row>
    <row r="19" spans="2:4" x14ac:dyDescent="0.4">
      <c r="B19" s="45">
        <v>7</v>
      </c>
      <c r="C19" s="34"/>
      <c r="D19" t="s">
        <v>27</v>
      </c>
    </row>
    <row r="20" spans="2:4" x14ac:dyDescent="0.4">
      <c r="B20" s="42">
        <v>1</v>
      </c>
      <c r="C20" s="35"/>
      <c r="D20" t="s">
        <v>28</v>
      </c>
    </row>
    <row r="21" spans="2:4" x14ac:dyDescent="0.4">
      <c r="B21" s="41">
        <v>12</v>
      </c>
      <c r="C21" s="36">
        <f>SUM(B$13:B21)</f>
        <v>1542</v>
      </c>
      <c r="D21" t="s">
        <v>29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2024-08-08T06:19:15Z</dcterms:created>
  <dcterms:modified xsi:type="dcterms:W3CDTF">2024-08-08T06:19:23Z</dcterms:modified>
</cp:coreProperties>
</file>