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 defaultThemeVersion="202300"/>
  <xr:revisionPtr revIDLastSave="0" documentId="13_ncr:1_{FD9AD268-D1F9-4E67-926E-7544C5B404C8}" xr6:coauthVersionLast="47" xr6:coauthVersionMax="47" xr10:uidLastSave="{00000000-0000-0000-0000-000000000000}"/>
  <bookViews>
    <workbookView xWindow="25590" yWindow="3120" windowWidth="27510" windowHeight="17250" xr2:uid="{AB45A13B-1F72-4EB7-B42B-C123C792B06E}"/>
  </bookViews>
  <sheets>
    <sheet name="Summar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" i="2" l="1"/>
  <c r="Y10" i="2" s="1"/>
  <c r="V10" i="2"/>
  <c r="R10" i="2"/>
  <c r="K10" i="2"/>
  <c r="M10" i="2" s="1"/>
  <c r="AA10" i="2" s="1"/>
  <c r="J10" i="2"/>
  <c r="F10" i="2"/>
  <c r="A10" i="2"/>
  <c r="G10" i="2" s="1"/>
  <c r="W9" i="2"/>
  <c r="Z9" i="2" s="1"/>
  <c r="V9" i="2"/>
  <c r="S9" i="2"/>
  <c r="R9" i="2"/>
  <c r="K9" i="2"/>
  <c r="L9" i="2" s="1"/>
  <c r="J9" i="2"/>
  <c r="G9" i="2"/>
  <c r="F9" i="2"/>
  <c r="A9" i="2"/>
  <c r="W84" i="2"/>
  <c r="X84" i="2" s="1"/>
  <c r="V84" i="2"/>
  <c r="R84" i="2"/>
  <c r="K84" i="2"/>
  <c r="M84" i="2" s="1"/>
  <c r="J84" i="2"/>
  <c r="F84" i="2"/>
  <c r="A84" i="2"/>
  <c r="Z84" i="2" s="1"/>
  <c r="W83" i="2"/>
  <c r="Y83" i="2" s="1"/>
  <c r="V83" i="2"/>
  <c r="R83" i="2"/>
  <c r="K83" i="2"/>
  <c r="M83" i="2" s="1"/>
  <c r="J83" i="2"/>
  <c r="F83" i="2"/>
  <c r="A83" i="2"/>
  <c r="W82" i="2"/>
  <c r="Y82" i="2" s="1"/>
  <c r="V82" i="2"/>
  <c r="R82" i="2"/>
  <c r="K82" i="2"/>
  <c r="M82" i="2" s="1"/>
  <c r="AA82" i="2" s="1"/>
  <c r="J82" i="2"/>
  <c r="F82" i="2"/>
  <c r="A82" i="2"/>
  <c r="S82" i="2" s="1"/>
  <c r="W81" i="2"/>
  <c r="X81" i="2" s="1"/>
  <c r="V81" i="2"/>
  <c r="S81" i="2"/>
  <c r="R81" i="2"/>
  <c r="K81" i="2"/>
  <c r="M81" i="2" s="1"/>
  <c r="J81" i="2"/>
  <c r="F81" i="2"/>
  <c r="A81" i="2"/>
  <c r="N81" i="2" s="1"/>
  <c r="W80" i="2"/>
  <c r="X80" i="2" s="1"/>
  <c r="V80" i="2"/>
  <c r="R80" i="2"/>
  <c r="K80" i="2"/>
  <c r="M80" i="2" s="1"/>
  <c r="J80" i="2"/>
  <c r="F80" i="2"/>
  <c r="A80" i="2"/>
  <c r="S80" i="2" s="1"/>
  <c r="X10" i="2" l="1"/>
  <c r="Z10" i="2"/>
  <c r="L10" i="2"/>
  <c r="N10" i="2"/>
  <c r="AB10" i="2" s="1"/>
  <c r="AC10" i="2" s="1"/>
  <c r="S10" i="2"/>
  <c r="M9" i="2"/>
  <c r="N9" i="2"/>
  <c r="AB9" i="2" s="1"/>
  <c r="AC9" i="2" s="1"/>
  <c r="G82" i="2"/>
  <c r="G84" i="2"/>
  <c r="N82" i="2"/>
  <c r="G81" i="2"/>
  <c r="X9" i="2"/>
  <c r="Y84" i="2"/>
  <c r="AA84" i="2" s="1"/>
  <c r="Y9" i="2"/>
  <c r="Z83" i="2"/>
  <c r="AB83" i="2" s="1"/>
  <c r="AC83" i="2" s="1"/>
  <c r="L81" i="2"/>
  <c r="Y80" i="2"/>
  <c r="AA80" i="2" s="1"/>
  <c r="S83" i="2"/>
  <c r="L82" i="2"/>
  <c r="L80" i="2"/>
  <c r="Z80" i="2"/>
  <c r="L84" i="2"/>
  <c r="N84" i="2"/>
  <c r="AB84" i="2" s="1"/>
  <c r="AC84" i="2" s="1"/>
  <c r="G83" i="2"/>
  <c r="Z82" i="2"/>
  <c r="N83" i="2"/>
  <c r="AA83" i="2"/>
  <c r="L83" i="2"/>
  <c r="Y81" i="2"/>
  <c r="AA81" i="2" s="1"/>
  <c r="Z81" i="2"/>
  <c r="AB81" i="2" s="1"/>
  <c r="AC81" i="2" s="1"/>
  <c r="X82" i="2"/>
  <c r="S84" i="2"/>
  <c r="G80" i="2"/>
  <c r="X83" i="2"/>
  <c r="N80" i="2"/>
  <c r="AB80" i="2" s="1"/>
  <c r="AC80" i="2" s="1"/>
  <c r="AB82" i="2" l="1"/>
  <c r="AC82" i="2" s="1"/>
  <c r="AA9" i="2"/>
  <c r="A56" i="2"/>
  <c r="G56" i="2" s="1"/>
  <c r="F56" i="2"/>
  <c r="J56" i="2"/>
  <c r="K56" i="2"/>
  <c r="L56" i="2" s="1"/>
  <c r="R56" i="2"/>
  <c r="S56" i="2"/>
  <c r="V56" i="2"/>
  <c r="W56" i="2"/>
  <c r="X56" i="2" s="1"/>
  <c r="A57" i="2"/>
  <c r="G57" i="2" s="1"/>
  <c r="F57" i="2"/>
  <c r="J57" i="2"/>
  <c r="K57" i="2"/>
  <c r="R57" i="2"/>
  <c r="S57" i="2"/>
  <c r="V57" i="2"/>
  <c r="W57" i="2"/>
  <c r="Y57" i="2" s="1"/>
  <c r="A58" i="2"/>
  <c r="G58" i="2" s="1"/>
  <c r="F58" i="2"/>
  <c r="J58" i="2"/>
  <c r="K58" i="2"/>
  <c r="R58" i="2"/>
  <c r="V58" i="2"/>
  <c r="W58" i="2"/>
  <c r="A59" i="2"/>
  <c r="S59" i="2" s="1"/>
  <c r="F59" i="2"/>
  <c r="J59" i="2"/>
  <c r="K59" i="2"/>
  <c r="M59" i="2" s="1"/>
  <c r="R59" i="2"/>
  <c r="V59" i="2"/>
  <c r="W59" i="2"/>
  <c r="Y59" i="2" s="1"/>
  <c r="A60" i="2"/>
  <c r="G60" i="2" s="1"/>
  <c r="F60" i="2"/>
  <c r="J60" i="2"/>
  <c r="K60" i="2"/>
  <c r="L60" i="2" s="1"/>
  <c r="R60" i="2"/>
  <c r="V60" i="2"/>
  <c r="W60" i="2"/>
  <c r="X60" i="2" s="1"/>
  <c r="W35" i="2"/>
  <c r="Y35" i="2" s="1"/>
  <c r="V35" i="2"/>
  <c r="R35" i="2"/>
  <c r="K35" i="2"/>
  <c r="J35" i="2"/>
  <c r="F35" i="2"/>
  <c r="A35" i="2"/>
  <c r="S35" i="2" s="1"/>
  <c r="W34" i="2"/>
  <c r="V34" i="2"/>
  <c r="R34" i="2"/>
  <c r="K34" i="2"/>
  <c r="J34" i="2"/>
  <c r="F34" i="2"/>
  <c r="A34" i="2"/>
  <c r="S34" i="2" s="1"/>
  <c r="W33" i="2"/>
  <c r="V33" i="2"/>
  <c r="R33" i="2"/>
  <c r="K33" i="2"/>
  <c r="J33" i="2"/>
  <c r="F33" i="2"/>
  <c r="A33" i="2"/>
  <c r="G33" i="2" s="1"/>
  <c r="W32" i="2"/>
  <c r="V32" i="2"/>
  <c r="R32" i="2"/>
  <c r="K32" i="2"/>
  <c r="J32" i="2"/>
  <c r="F32" i="2"/>
  <c r="A32" i="2"/>
  <c r="G32" i="2" s="1"/>
  <c r="W31" i="2"/>
  <c r="V31" i="2"/>
  <c r="R31" i="2"/>
  <c r="K31" i="2"/>
  <c r="J31" i="2"/>
  <c r="F31" i="2"/>
  <c r="A31" i="2"/>
  <c r="G31" i="2" s="1"/>
  <c r="W8" i="2"/>
  <c r="Y8" i="2" s="1"/>
  <c r="V8" i="2"/>
  <c r="R8" i="2"/>
  <c r="K8" i="2"/>
  <c r="M8" i="2" s="1"/>
  <c r="AA8" i="2" s="1"/>
  <c r="J8" i="2"/>
  <c r="F8" i="2"/>
  <c r="A8" i="2"/>
  <c r="W7" i="2"/>
  <c r="V7" i="2"/>
  <c r="R7" i="2"/>
  <c r="K7" i="2"/>
  <c r="M7" i="2" s="1"/>
  <c r="J7" i="2"/>
  <c r="F7" i="2"/>
  <c r="A7" i="2"/>
  <c r="W6" i="2"/>
  <c r="X6" i="2" s="1"/>
  <c r="V6" i="2"/>
  <c r="R6" i="2"/>
  <c r="K6" i="2"/>
  <c r="M6" i="2" s="1"/>
  <c r="J6" i="2"/>
  <c r="F6" i="2"/>
  <c r="A6" i="2"/>
  <c r="W5" i="2"/>
  <c r="X5" i="2" s="1"/>
  <c r="V5" i="2"/>
  <c r="R5" i="2"/>
  <c r="K5" i="2"/>
  <c r="M5" i="2" s="1"/>
  <c r="J5" i="2"/>
  <c r="F5" i="2"/>
  <c r="A5" i="2"/>
  <c r="G59" i="2" l="1"/>
  <c r="AA59" i="2"/>
  <c r="X57" i="2"/>
  <c r="S31" i="2"/>
  <c r="S60" i="2"/>
  <c r="Z58" i="2"/>
  <c r="S58" i="2"/>
  <c r="N58" i="2"/>
  <c r="G35" i="2"/>
  <c r="L59" i="2"/>
  <c r="Z31" i="2"/>
  <c r="N57" i="2"/>
  <c r="Y58" i="2"/>
  <c r="G7" i="2"/>
  <c r="Z34" i="2"/>
  <c r="G5" i="2"/>
  <c r="Z32" i="2"/>
  <c r="S8" i="2"/>
  <c r="N31" i="2"/>
  <c r="S6" i="2"/>
  <c r="Z60" i="2"/>
  <c r="X59" i="2"/>
  <c r="Z59" i="2"/>
  <c r="M58" i="2"/>
  <c r="L58" i="2"/>
  <c r="Z57" i="2"/>
  <c r="M57" i="2"/>
  <c r="AA57" i="2" s="1"/>
  <c r="L57" i="2"/>
  <c r="Z56" i="2"/>
  <c r="Y56" i="2"/>
  <c r="N56" i="2"/>
  <c r="M56" i="2"/>
  <c r="X58" i="2"/>
  <c r="M31" i="2"/>
  <c r="N60" i="2"/>
  <c r="N59" i="2"/>
  <c r="M60" i="2"/>
  <c r="S33" i="2"/>
  <c r="N35" i="2"/>
  <c r="L31" i="2"/>
  <c r="N33" i="2"/>
  <c r="N34" i="2"/>
  <c r="G34" i="2"/>
  <c r="N32" i="2"/>
  <c r="S32" i="2"/>
  <c r="Y60" i="2"/>
  <c r="Z33" i="2"/>
  <c r="L32" i="2"/>
  <c r="M32" i="2"/>
  <c r="L33" i="2"/>
  <c r="M33" i="2"/>
  <c r="L34" i="2"/>
  <c r="M34" i="2"/>
  <c r="L35" i="2"/>
  <c r="M35" i="2"/>
  <c r="AA35" i="2" s="1"/>
  <c r="X31" i="2"/>
  <c r="Y31" i="2"/>
  <c r="Y32" i="2"/>
  <c r="X33" i="2"/>
  <c r="X34" i="2"/>
  <c r="Y34" i="2"/>
  <c r="Z7" i="2"/>
  <c r="Z35" i="2"/>
  <c r="X32" i="2"/>
  <c r="Y33" i="2"/>
  <c r="X35" i="2"/>
  <c r="L8" i="2"/>
  <c r="L5" i="2"/>
  <c r="X8" i="2"/>
  <c r="Y6" i="2"/>
  <c r="AA6" i="2" s="1"/>
  <c r="Z6" i="2"/>
  <c r="Y5" i="2"/>
  <c r="AA5" i="2" s="1"/>
  <c r="Z5" i="2"/>
  <c r="L7" i="2"/>
  <c r="Z8" i="2"/>
  <c r="G6" i="2"/>
  <c r="G8" i="2"/>
  <c r="L6" i="2"/>
  <c r="N5" i="2"/>
  <c r="N6" i="2"/>
  <c r="S5" i="2"/>
  <c r="N7" i="2"/>
  <c r="N8" i="2"/>
  <c r="S7" i="2"/>
  <c r="X7" i="2"/>
  <c r="Y7" i="2"/>
  <c r="AA7" i="2" s="1"/>
  <c r="AA33" i="2" l="1"/>
  <c r="AA60" i="2"/>
  <c r="AA56" i="2"/>
  <c r="AA34" i="2"/>
  <c r="AB57" i="2"/>
  <c r="AC57" i="2" s="1"/>
  <c r="AA58" i="2"/>
  <c r="AA31" i="2"/>
  <c r="AA32" i="2"/>
  <c r="AB32" i="2"/>
  <c r="AC32" i="2" s="1"/>
  <c r="AB58" i="2"/>
  <c r="AC58" i="2" s="1"/>
  <c r="AB56" i="2"/>
  <c r="AC56" i="2" s="1"/>
  <c r="AB31" i="2"/>
  <c r="AC31" i="2" s="1"/>
  <c r="AB34" i="2"/>
  <c r="AC34" i="2" s="1"/>
  <c r="AB59" i="2"/>
  <c r="AC59" i="2" s="1"/>
  <c r="AB60" i="2"/>
  <c r="AC60" i="2" s="1"/>
  <c r="AB35" i="2"/>
  <c r="AC35" i="2" s="1"/>
  <c r="AB33" i="2"/>
  <c r="AC33" i="2" s="1"/>
  <c r="AB7" i="2"/>
  <c r="AC7" i="2" s="1"/>
  <c r="AB8" i="2"/>
  <c r="AC8" i="2" s="1"/>
  <c r="AB5" i="2"/>
  <c r="AC5" i="2" s="1"/>
  <c r="AB6" i="2"/>
  <c r="AC6" i="2" s="1"/>
</calcChain>
</file>

<file path=xl/sharedStrings.xml><?xml version="1.0" encoding="utf-8"?>
<sst xmlns="http://schemas.openxmlformats.org/spreadsheetml/2006/main" count="248" uniqueCount="29">
  <si>
    <t>idleSlope</t>
    <phoneticPr fontId="1"/>
  </si>
  <si>
    <t>Receive rate</t>
  </si>
  <si>
    <t>Receive rate</t>
    <phoneticPr fontId="1"/>
  </si>
  <si>
    <t>Frame size</t>
    <phoneticPr fontId="1"/>
  </si>
  <si>
    <t>sec</t>
    <phoneticPr fontId="1"/>
  </si>
  <si>
    <t>Byte</t>
    <phoneticPr fontId="1"/>
  </si>
  <si>
    <t>%</t>
    <phoneticPr fontId="1"/>
  </si>
  <si>
    <t>Mbps</t>
  </si>
  <si>
    <t>Mbps</t>
    <phoneticPr fontId="1"/>
  </si>
  <si>
    <t>packets</t>
    <phoneticPr fontId="1"/>
  </si>
  <si>
    <t>frames/sec</t>
  </si>
  <si>
    <t>Mibit/sec</t>
    <phoneticPr fontId="1"/>
  </si>
  <si>
    <t>Send time</t>
    <phoneticPr fontId="1"/>
  </si>
  <si>
    <t>Send</t>
    <phoneticPr fontId="1"/>
  </si>
  <si>
    <t>send rate</t>
    <phoneticPr fontId="1"/>
  </si>
  <si>
    <t>Receive time</t>
    <phoneticPr fontId="1"/>
  </si>
  <si>
    <t>Lost</t>
    <phoneticPr fontId="1"/>
  </si>
  <si>
    <t>Receive</t>
    <phoneticPr fontId="1"/>
  </si>
  <si>
    <t>Send rate</t>
    <phoneticPr fontId="1"/>
  </si>
  <si>
    <t>Send bandwidth</t>
    <phoneticPr fontId="1"/>
  </si>
  <si>
    <t>Host C (TC5)</t>
    <phoneticPr fontId="1"/>
  </si>
  <si>
    <t>Host A (TC5)</t>
    <phoneticPr fontId="1"/>
  </si>
  <si>
    <t>Host C (TC4)</t>
    <phoneticPr fontId="1"/>
  </si>
  <si>
    <t>Host A (TC7: CBS)</t>
    <phoneticPr fontId="1"/>
  </si>
  <si>
    <t>Host A + Host C</t>
    <phoneticPr fontId="1"/>
  </si>
  <si>
    <t>TC5 (FIFO) and TC4 (FIFO)</t>
    <phoneticPr fontId="1"/>
  </si>
  <si>
    <t>TC5 (FIFO) and TC5 (FIFO)</t>
    <phoneticPr fontId="1"/>
  </si>
  <si>
    <t>TC7 (CBS, no Limit) and TC5 (FIFO)</t>
    <phoneticPr fontId="1"/>
  </si>
  <si>
    <t>TC7 (CBS, with Limit) and TC5 (FIFO)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</si>
</sst>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0.00_ "/>
    <numFmt numFmtId="178" formatCode="0.0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8" fontId="0" fillId="0" borderId="2" xfId="0" applyNumberFormat="1" applyBorder="1">
      <alignment vertical="center"/>
    </xf>
    <xf numFmtId="178" fontId="0" fillId="0" borderId="5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78" fontId="0" fillId="0" borderId="0" xfId="0" applyNumberFormat="1">
      <alignment vertical="center"/>
    </xf>
    <xf numFmtId="178" fontId="0" fillId="0" borderId="4" xfId="0" applyNumberFormat="1" applyBorder="1">
      <alignment vertical="center"/>
    </xf>
    <xf numFmtId="9" fontId="0" fillId="2" borderId="0" xfId="0" applyNumberFormat="1" applyFill="1">
      <alignment vertical="center"/>
    </xf>
    <xf numFmtId="9" fontId="0" fillId="2" borderId="4" xfId="0" applyNumberFormat="1" applyFill="1" applyBorder="1">
      <alignment vertical="center"/>
    </xf>
    <xf numFmtId="176" fontId="0" fillId="2" borderId="0" xfId="0" applyNumberFormat="1" applyFill="1">
      <alignment vertical="center"/>
    </xf>
    <xf numFmtId="176" fontId="0" fillId="2" borderId="4" xfId="0" applyNumberFormat="1" applyFill="1" applyBorder="1">
      <alignment vertical="center"/>
    </xf>
    <xf numFmtId="0" fontId="2" fillId="0" borderId="0" xfId="0" applyFont="1">
      <alignment vertical="center"/>
    </xf>
    <xf numFmtId="0" fontId="2" fillId="0" borderId="4" xfId="0" applyFont="1" applyBorder="1">
      <alignment vertical="center"/>
    </xf>
    <xf numFmtId="177" fontId="2" fillId="0" borderId="0" xfId="0" applyNumberFormat="1" applyFont="1">
      <alignment vertical="center"/>
    </xf>
    <xf numFmtId="177" fontId="2" fillId="0" borderId="4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176" fontId="2" fillId="0" borderId="4" xfId="0" applyNumberFormat="1" applyFont="1" applyBorder="1">
      <alignment vertical="center"/>
    </xf>
    <xf numFmtId="178" fontId="0" fillId="2" borderId="0" xfId="0" applyNumberFormat="1" applyFill="1">
      <alignment vertical="center"/>
    </xf>
    <xf numFmtId="178" fontId="0" fillId="0" borderId="1" xfId="0" applyNumberFormat="1" applyBorder="1">
      <alignment vertical="center"/>
    </xf>
    <xf numFmtId="178" fontId="0" fillId="0" borderId="3" xfId="0" applyNumberFormat="1" applyBorder="1">
      <alignment vertical="center"/>
    </xf>
    <xf numFmtId="178" fontId="0" fillId="2" borderId="4" xfId="0" applyNumberFormat="1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9" fontId="2" fillId="2" borderId="0" xfId="0" applyNumberFormat="1" applyFont="1" applyFill="1">
      <alignment vertical="center"/>
    </xf>
    <xf numFmtId="9" fontId="2" fillId="2" borderId="4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Arrival rate (Host A: TC5, Host C: TC4)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Summary!$C$2</c:f>
              <c:strCache>
                <c:ptCount val="1"/>
                <c:pt idx="0">
                  <c:v>Host A (TC5)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Summary!$C$5:$C$10</c:f>
              <c:numCache>
                <c:formatCode>General</c:formatCode>
                <c:ptCount val="6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  <c:pt idx="5">
                  <c:v>0</c:v>
                </c:pt>
              </c:numCache>
            </c:numRef>
          </c:xVal>
          <c:yVal>
            <c:numRef>
              <c:f>Summary!$N$5:$N$10</c:f>
              <c:numCache>
                <c:formatCode>0.0_ </c:formatCode>
                <c:ptCount val="6"/>
                <c:pt idx="0">
                  <c:v>995.7061019920319</c:v>
                </c:pt>
                <c:pt idx="1">
                  <c:v>832.48079681274908</c:v>
                </c:pt>
                <c:pt idx="2">
                  <c:v>624.35569561752993</c:v>
                </c:pt>
                <c:pt idx="3">
                  <c:v>416.23549641434266</c:v>
                </c:pt>
                <c:pt idx="4">
                  <c:v>208.11774820717133</c:v>
                </c:pt>
                <c:pt idx="5">
                  <c:v>1.224278606965174E-3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3-4D14-A5EA-9CF9C5699095}"/>
            </c:ext>
          </c:extLst>
        </c:ser>
        <c:ser>
          <c:idx val="1"/>
          <c:order val="1"/>
          <c:tx>
            <c:strRef>
              <c:f>Summary!$O$2</c:f>
              <c:strCache>
                <c:ptCount val="1"/>
                <c:pt idx="0">
                  <c:v>Host C (TC4)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Summary!$C$5:$C$10</c:f>
              <c:numCache>
                <c:formatCode>General</c:formatCode>
                <c:ptCount val="6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  <c:pt idx="5">
                  <c:v>0</c:v>
                </c:pt>
              </c:numCache>
            </c:numRef>
          </c:xVal>
          <c:yVal>
            <c:numRef>
              <c:f>Summary!$Z$5:$Z$10</c:f>
              <c:numCache>
                <c:formatCode>0.0_ </c:formatCode>
                <c:ptCount val="6"/>
                <c:pt idx="0">
                  <c:v>4.0674278884462156</c:v>
                </c:pt>
                <c:pt idx="1">
                  <c:v>149.37227569721117</c:v>
                </c:pt>
                <c:pt idx="2">
                  <c:v>372.49379601593631</c:v>
                </c:pt>
                <c:pt idx="3">
                  <c:v>579.20834900398404</c:v>
                </c:pt>
                <c:pt idx="4">
                  <c:v>787.2417512437811</c:v>
                </c:pt>
                <c:pt idx="5">
                  <c:v>992.81025019920321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3-4D14-A5EA-9CF9C5699095}"/>
            </c:ext>
          </c:extLst>
        </c:ser>
        <c:ser>
          <c:idx val="2"/>
          <c:order val="2"/>
          <c:tx>
            <c:strRef>
              <c:f>Summary!$AA$2</c:f>
              <c:strCache>
                <c:ptCount val="1"/>
                <c:pt idx="0">
                  <c:v>Host A + Host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Summary!$C$5:$C$10</c:f>
              <c:numCache>
                <c:formatCode>General</c:formatCode>
                <c:ptCount val="6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  <c:pt idx="5">
                  <c:v>0</c:v>
                </c:pt>
              </c:numCache>
            </c:numRef>
          </c:xVal>
          <c:yVal>
            <c:numRef>
              <c:f>Summary!$AB$5:$AB$10</c:f>
              <c:numCache>
                <c:formatCode>0.0_ </c:formatCode>
                <c:ptCount val="6"/>
                <c:pt idx="0">
                  <c:v>999.77352988047812</c:v>
                </c:pt>
                <c:pt idx="1">
                  <c:v>981.85307250996027</c:v>
                </c:pt>
                <c:pt idx="2">
                  <c:v>996.84949163346619</c:v>
                </c:pt>
                <c:pt idx="3">
                  <c:v>995.44384541832665</c:v>
                </c:pt>
                <c:pt idx="4">
                  <c:v>995.3594994509524</c:v>
                </c:pt>
                <c:pt idx="5">
                  <c:v>992.81147447781018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3-4D14-A5EA-9CF9C5699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817392"/>
        <c:axId val="756715183"/>
      </c:scatterChart>
      <c:valAx>
        <c:axId val="43881739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Transmit rate of TC5 [Mbps]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6715183"/>
        <c:crosses val="autoZero"/>
        <c:crossBetween val="midCat"/>
      </c:valAx>
      <c:valAx>
        <c:axId val="756715183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Arrival</a:t>
                </a:r>
                <a:r>
                  <a:rPr lang="en-US" altLang="ja-JP" baseline="0"/>
                  <a:t> rate [Mbps]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881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Packet Loss (Host A: TC5, Host C: TC4)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187270341207349"/>
          <c:y val="0.17171296296296296"/>
          <c:w val="0.80649781277340338"/>
          <c:h val="0.62308654126567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Summary!$C$2</c:f>
              <c:strCache>
                <c:ptCount val="1"/>
                <c:pt idx="0">
                  <c:v>Host A (TC5)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Summary!$C$5:$C$10</c:f>
              <c:numCache>
                <c:formatCode>General</c:formatCode>
                <c:ptCount val="6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  <c:pt idx="5">
                  <c:v>0</c:v>
                </c:pt>
              </c:numCache>
            </c:numRef>
          </c:xVal>
          <c:yVal>
            <c:numRef>
              <c:f>Summary!$J$5:$J$10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A8-44AF-8669-E286E162F2FD}"/>
            </c:ext>
          </c:extLst>
        </c:ser>
        <c:ser>
          <c:idx val="1"/>
          <c:order val="1"/>
          <c:tx>
            <c:strRef>
              <c:f>Summary!$O$2</c:f>
              <c:strCache>
                <c:ptCount val="1"/>
                <c:pt idx="0">
                  <c:v>Host C (TC4)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Summary!$C$5:$C$10</c:f>
              <c:numCache>
                <c:formatCode>General</c:formatCode>
                <c:ptCount val="6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  <c:pt idx="5">
                  <c:v>0</c:v>
                </c:pt>
              </c:numCache>
            </c:numRef>
          </c:xVal>
          <c:yVal>
            <c:numRef>
              <c:f>Summary!$V$5:$V$10</c:f>
              <c:numCache>
                <c:formatCode>0.0%</c:formatCode>
                <c:ptCount val="6"/>
                <c:pt idx="0">
                  <c:v>0.99590499691548429</c:v>
                </c:pt>
                <c:pt idx="1">
                  <c:v>0.83247431182068576</c:v>
                </c:pt>
                <c:pt idx="2">
                  <c:v>0.62475633167287026</c:v>
                </c:pt>
                <c:pt idx="3">
                  <c:v>0.41689007877513001</c:v>
                </c:pt>
                <c:pt idx="4">
                  <c:v>0.20634185958104378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A8-44AF-8669-E286E162F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817392"/>
        <c:axId val="756715183"/>
      </c:scatterChart>
      <c:valAx>
        <c:axId val="43881739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Transmit rate of TC5 [Mbps]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6715183"/>
        <c:crosses val="autoZero"/>
        <c:crossBetween val="midCat"/>
      </c:valAx>
      <c:valAx>
        <c:axId val="7567151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Packet Loss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881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37051618547679"/>
          <c:y val="0.62115667833187516"/>
          <c:w val="0.17240726159230096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Arrival rate (Host A: TC5, Host C: TC5)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Summary!$C$28</c:f>
              <c:strCache>
                <c:ptCount val="1"/>
                <c:pt idx="0">
                  <c:v>Host A (TC5)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Summary!$C$31:$C$35</c:f>
              <c:numCache>
                <c:formatCode>General</c:formatCode>
                <c:ptCount val="5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</c:numCache>
            </c:numRef>
          </c:xVal>
          <c:yVal>
            <c:numRef>
              <c:f>Summary!$N$31:$N$35</c:f>
              <c:numCache>
                <c:formatCode>0.0_ </c:formatCode>
                <c:ptCount val="5"/>
                <c:pt idx="0">
                  <c:v>504.94269293532335</c:v>
                </c:pt>
                <c:pt idx="1">
                  <c:v>502.74021572139299</c:v>
                </c:pt>
                <c:pt idx="2">
                  <c:v>397.55523027888449</c:v>
                </c:pt>
                <c:pt idx="3">
                  <c:v>291.58764302788848</c:v>
                </c:pt>
                <c:pt idx="4">
                  <c:v>189.83331792828687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2-4AF4-A89C-3B6C350B7B40}"/>
            </c:ext>
          </c:extLst>
        </c:ser>
        <c:ser>
          <c:idx val="1"/>
          <c:order val="1"/>
          <c:tx>
            <c:strRef>
              <c:f>Summary!$O$28</c:f>
              <c:strCache>
                <c:ptCount val="1"/>
                <c:pt idx="0">
                  <c:v>Host C (TC5)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Summary!$C$31:$C$35</c:f>
              <c:numCache>
                <c:formatCode>General</c:formatCode>
                <c:ptCount val="5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</c:numCache>
            </c:numRef>
          </c:xVal>
          <c:yVal>
            <c:numRef>
              <c:f>Summary!$Z$31:$Z$35</c:f>
              <c:numCache>
                <c:formatCode>0.0_ </c:formatCode>
                <c:ptCount val="5"/>
                <c:pt idx="0">
                  <c:v>499.04484780876498</c:v>
                </c:pt>
                <c:pt idx="1">
                  <c:v>502.29609402390446</c:v>
                </c:pt>
                <c:pt idx="2">
                  <c:v>609.43976915422877</c:v>
                </c:pt>
                <c:pt idx="3">
                  <c:v>716.73128446215139</c:v>
                </c:pt>
                <c:pt idx="4">
                  <c:v>819.4562039840639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62-4AF4-A89C-3B6C350B7B40}"/>
            </c:ext>
          </c:extLst>
        </c:ser>
        <c:ser>
          <c:idx val="2"/>
          <c:order val="2"/>
          <c:tx>
            <c:strRef>
              <c:f>Summary!$AA$28</c:f>
              <c:strCache>
                <c:ptCount val="1"/>
                <c:pt idx="0">
                  <c:v>Host A + Host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Summary!$C$31:$C$35</c:f>
              <c:numCache>
                <c:formatCode>General</c:formatCode>
                <c:ptCount val="5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</c:numCache>
            </c:numRef>
          </c:xVal>
          <c:yVal>
            <c:numRef>
              <c:f>Summary!$AB$31:$AB$35</c:f>
              <c:numCache>
                <c:formatCode>0.0_ </c:formatCode>
                <c:ptCount val="5"/>
                <c:pt idx="0">
                  <c:v>1003.9875407440884</c:v>
                </c:pt>
                <c:pt idx="1">
                  <c:v>1005.0363097452974</c:v>
                </c:pt>
                <c:pt idx="2">
                  <c:v>1006.9949994331132</c:v>
                </c:pt>
                <c:pt idx="3">
                  <c:v>1008.3189274900399</c:v>
                </c:pt>
                <c:pt idx="4">
                  <c:v>1009.2895219123508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62-4AF4-A89C-3B6C350B7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817392"/>
        <c:axId val="756715183"/>
      </c:scatterChart>
      <c:valAx>
        <c:axId val="43881739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Transmit rate of TC5 [Mbps]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6715183"/>
        <c:crosses val="autoZero"/>
        <c:crossBetween val="midCat"/>
      </c:valAx>
      <c:valAx>
        <c:axId val="756715183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Arrival</a:t>
                </a:r>
                <a:r>
                  <a:rPr lang="en-US" altLang="ja-JP" baseline="0"/>
                  <a:t> rate [Mbps]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881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Packet Loss (Host A: TC5, Host C: TC5)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187270341207349"/>
          <c:y val="0.17171296296296296"/>
          <c:w val="0.80649781277340338"/>
          <c:h val="0.62308654126567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Summary!$C$28</c:f>
              <c:strCache>
                <c:ptCount val="1"/>
                <c:pt idx="0">
                  <c:v>Host A (TC5)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Summary!$C$31:$C$35</c:f>
              <c:numCache>
                <c:formatCode>General</c:formatCode>
                <c:ptCount val="5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</c:numCache>
            </c:numRef>
          </c:xVal>
          <c:yVal>
            <c:numRef>
              <c:f>Summary!$J$31:$J$35</c:f>
              <c:numCache>
                <c:formatCode>General</c:formatCode>
                <c:ptCount val="5"/>
                <c:pt idx="0">
                  <c:v>0.49220031223375177</c:v>
                </c:pt>
                <c:pt idx="1">
                  <c:v>0.39548974896105826</c:v>
                </c:pt>
                <c:pt idx="2">
                  <c:v>0.36325396981176516</c:v>
                </c:pt>
                <c:pt idx="3">
                  <c:v>0.29946267426283324</c:v>
                </c:pt>
                <c:pt idx="4">
                  <c:v>8.7850808493599178E-2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2B-4C87-B053-6643E285AE77}"/>
            </c:ext>
          </c:extLst>
        </c:ser>
        <c:ser>
          <c:idx val="1"/>
          <c:order val="1"/>
          <c:tx>
            <c:strRef>
              <c:f>Summary!$O$53</c:f>
              <c:strCache>
                <c:ptCount val="1"/>
                <c:pt idx="0">
                  <c:v>Host C (TC5)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Summary!$C$56:$C$60</c:f>
              <c:numCache>
                <c:formatCode>General</c:formatCode>
                <c:ptCount val="5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</c:numCache>
            </c:numRef>
          </c:xVal>
          <c:yVal>
            <c:numRef>
              <c:f>Summary!$V$31:$V$35</c:f>
              <c:numCache>
                <c:formatCode>0.0%</c:formatCode>
                <c:ptCount val="5"/>
                <c:pt idx="0">
                  <c:v>0.50668286755771563</c:v>
                </c:pt>
                <c:pt idx="1">
                  <c:v>0.50350081524175005</c:v>
                </c:pt>
                <c:pt idx="2">
                  <c:v>0.39642190266023231</c:v>
                </c:pt>
                <c:pt idx="3">
                  <c:v>0.29116085712900569</c:v>
                </c:pt>
                <c:pt idx="4">
                  <c:v>0.18974383830550373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2B-4C87-B053-6643E285A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817392"/>
        <c:axId val="756715183"/>
      </c:scatterChart>
      <c:valAx>
        <c:axId val="43881739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Transmit rate of TC5 [Mbps]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6715183"/>
        <c:crosses val="autoZero"/>
        <c:crossBetween val="midCat"/>
      </c:valAx>
      <c:valAx>
        <c:axId val="7567151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Packet Loss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881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37051618547677"/>
          <c:y val="0.62115667833187516"/>
          <c:w val="0.19740726159230096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Arrival rate (Host A: TC7, Host C: TC5)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Summary!$C$53</c:f>
              <c:strCache>
                <c:ptCount val="1"/>
                <c:pt idx="0">
                  <c:v>Host A (TC7: CBS)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Summary!$C$56:$C$60</c:f>
              <c:numCache>
                <c:formatCode>General</c:formatCode>
                <c:ptCount val="5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</c:numCache>
            </c:numRef>
          </c:xVal>
          <c:yVal>
            <c:numRef>
              <c:f>Summary!$N$56:$N$60</c:f>
              <c:numCache>
                <c:formatCode>0.0_ </c:formatCode>
                <c:ptCount val="5"/>
                <c:pt idx="0">
                  <c:v>995.77595537848617</c:v>
                </c:pt>
                <c:pt idx="1">
                  <c:v>832.47834581673317</c:v>
                </c:pt>
                <c:pt idx="2">
                  <c:v>624.35447011952192</c:v>
                </c:pt>
                <c:pt idx="3">
                  <c:v>416.23549641434266</c:v>
                </c:pt>
                <c:pt idx="4">
                  <c:v>208.11652270916338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2-4FBB-A589-AD7BF98AA1FD}"/>
            </c:ext>
          </c:extLst>
        </c:ser>
        <c:ser>
          <c:idx val="1"/>
          <c:order val="1"/>
          <c:tx>
            <c:strRef>
              <c:f>Summary!$O$53</c:f>
              <c:strCache>
                <c:ptCount val="1"/>
                <c:pt idx="0">
                  <c:v>Host C (TC5)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Summary!$C$56:$C$60</c:f>
              <c:numCache>
                <c:formatCode>General</c:formatCode>
                <c:ptCount val="5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</c:numCache>
            </c:numRef>
          </c:xVal>
          <c:yVal>
            <c:numRef>
              <c:f>Summary!$Z$56:$Z$60</c:f>
              <c:numCache>
                <c:formatCode>0.0_ </c:formatCode>
                <c:ptCount val="5"/>
                <c:pt idx="0">
                  <c:v>8.8148059701492532E-2</c:v>
                </c:pt>
                <c:pt idx="1">
                  <c:v>171.89692908366533</c:v>
                </c:pt>
                <c:pt idx="2">
                  <c:v>380.06247171314749</c:v>
                </c:pt>
                <c:pt idx="3">
                  <c:v>583.77455458167333</c:v>
                </c:pt>
                <c:pt idx="4">
                  <c:v>788.62512509960163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52-4FBB-A589-AD7BF98AA1FD}"/>
            </c:ext>
          </c:extLst>
        </c:ser>
        <c:ser>
          <c:idx val="2"/>
          <c:order val="2"/>
          <c:tx>
            <c:strRef>
              <c:f>Summary!$AA$53</c:f>
              <c:strCache>
                <c:ptCount val="1"/>
                <c:pt idx="0">
                  <c:v>Host A + Host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Summary!$C$56:$C$60</c:f>
              <c:numCache>
                <c:formatCode>General</c:formatCode>
                <c:ptCount val="5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</c:numCache>
            </c:numRef>
          </c:xVal>
          <c:yVal>
            <c:numRef>
              <c:f>Summary!$AB$56:$AB$60</c:f>
              <c:numCache>
                <c:formatCode>0.0_ </c:formatCode>
                <c:ptCount val="5"/>
                <c:pt idx="0">
                  <c:v>995.86410343818761</c:v>
                </c:pt>
                <c:pt idx="1">
                  <c:v>1004.3752749003985</c:v>
                </c:pt>
                <c:pt idx="2">
                  <c:v>1004.4169418326694</c:v>
                </c:pt>
                <c:pt idx="3">
                  <c:v>1000.0100509960159</c:v>
                </c:pt>
                <c:pt idx="4">
                  <c:v>996.74164780876504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52-4FBB-A589-AD7BF98AA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817392"/>
        <c:axId val="756715183"/>
      </c:scatterChart>
      <c:valAx>
        <c:axId val="43881739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Transmit rate of TC7 [Mbps]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6715183"/>
        <c:crosses val="autoZero"/>
        <c:crossBetween val="midCat"/>
      </c:valAx>
      <c:valAx>
        <c:axId val="75671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Arrival</a:t>
                </a:r>
                <a:r>
                  <a:rPr lang="en-US" altLang="ja-JP" baseline="0"/>
                  <a:t> rate [Mbps]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881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Packet Loss (Host A: TC7, Host C: TC5)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187270341207349"/>
          <c:y val="0.17171296296296296"/>
          <c:w val="0.80649781277340338"/>
          <c:h val="0.62308654126567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Summary!$C$53</c:f>
              <c:strCache>
                <c:ptCount val="1"/>
                <c:pt idx="0">
                  <c:v>Host A (TC7: CBS)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Summary!$C$56:$C$60</c:f>
              <c:numCache>
                <c:formatCode>General</c:formatCode>
                <c:ptCount val="5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</c:numCache>
            </c:numRef>
          </c:xVal>
          <c:yVal>
            <c:numRef>
              <c:f>Summary!$J$56:$J$60</c:f>
              <c:numCache>
                <c:formatCode>General</c:formatCode>
                <c:ptCount val="5"/>
                <c:pt idx="0">
                  <c:v>4.7994860857975821E-5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8F-4642-A32D-5C73047466FB}"/>
            </c:ext>
          </c:extLst>
        </c:ser>
        <c:ser>
          <c:idx val="1"/>
          <c:order val="1"/>
          <c:tx>
            <c:strRef>
              <c:f>Summary!$O$53</c:f>
              <c:strCache>
                <c:ptCount val="1"/>
                <c:pt idx="0">
                  <c:v>Host C (TC5)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Summary!$C$56:$C$60</c:f>
              <c:numCache>
                <c:formatCode>General</c:formatCode>
                <c:ptCount val="5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</c:numCache>
            </c:numRef>
          </c:xVal>
          <c:yVal>
            <c:numRef>
              <c:f>Summary!$V$56:$V$60</c:f>
              <c:numCache>
                <c:formatCode>0.0%</c:formatCode>
                <c:ptCount val="5"/>
                <c:pt idx="0">
                  <c:v>0.99991116967332649</c:v>
                </c:pt>
                <c:pt idx="1">
                  <c:v>0.82694516584724909</c:v>
                </c:pt>
                <c:pt idx="2">
                  <c:v>0.61731320004096746</c:v>
                </c:pt>
                <c:pt idx="3">
                  <c:v>0.41227571248261902</c:v>
                </c:pt>
                <c:pt idx="4">
                  <c:v>0.20600780526083959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8F-4642-A32D-5C7304746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817392"/>
        <c:axId val="756715183"/>
      </c:scatterChart>
      <c:valAx>
        <c:axId val="43881739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Transmit rate of TC7 [Mbps]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6715183"/>
        <c:crosses val="autoZero"/>
        <c:crossBetween val="midCat"/>
      </c:valAx>
      <c:valAx>
        <c:axId val="7567151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Packet Loss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881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14829396325454"/>
          <c:y val="0.48226778944298621"/>
          <c:w val="0.1918517060367454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Arrival rate (Host A: TC7, Host C: TC5)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Summary!$C$77</c:f>
              <c:strCache>
                <c:ptCount val="1"/>
                <c:pt idx="0">
                  <c:v>Host A (TC7: CBS)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Summary!$C$80:$C$84</c:f>
              <c:numCache>
                <c:formatCode>General</c:formatCode>
                <c:ptCount val="5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</c:numCache>
            </c:numRef>
          </c:xVal>
          <c:yVal>
            <c:numRef>
              <c:f>Summary!$N$80:$N$84</c:f>
              <c:numCache>
                <c:formatCode>0.0_ </c:formatCode>
                <c:ptCount val="5"/>
                <c:pt idx="0">
                  <c:v>994.64801432835816</c:v>
                </c:pt>
                <c:pt idx="1">
                  <c:v>784.79912031872516</c:v>
                </c:pt>
                <c:pt idx="2">
                  <c:v>495.46677651741288</c:v>
                </c:pt>
                <c:pt idx="3">
                  <c:v>289.72856254980081</c:v>
                </c:pt>
                <c:pt idx="4">
                  <c:v>170.99496254980082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5-4BEB-AACE-2BF8B57C0F92}"/>
            </c:ext>
          </c:extLst>
        </c:ser>
        <c:ser>
          <c:idx val="1"/>
          <c:order val="1"/>
          <c:tx>
            <c:strRef>
              <c:f>Summary!$O$77</c:f>
              <c:strCache>
                <c:ptCount val="1"/>
                <c:pt idx="0">
                  <c:v>Host C (TC5)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Summary!$C$80:$C$84</c:f>
              <c:numCache>
                <c:formatCode>General</c:formatCode>
                <c:ptCount val="5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</c:numCache>
            </c:numRef>
          </c:xVal>
          <c:yVal>
            <c:numRef>
              <c:f>Summary!$Z$80:$Z$84</c:f>
              <c:numCache>
                <c:formatCode>0.0_ </c:formatCode>
                <c:ptCount val="5"/>
                <c:pt idx="0">
                  <c:v>0.95911180487804881</c:v>
                </c:pt>
                <c:pt idx="1">
                  <c:v>206.24909785575051</c:v>
                </c:pt>
                <c:pt idx="2">
                  <c:v>448.1817784860558</c:v>
                </c:pt>
                <c:pt idx="3">
                  <c:v>704.32924462151391</c:v>
                </c:pt>
                <c:pt idx="4">
                  <c:v>822.95622629482079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95-4BEB-AACE-2BF8B57C0F92}"/>
            </c:ext>
          </c:extLst>
        </c:ser>
        <c:ser>
          <c:idx val="2"/>
          <c:order val="2"/>
          <c:tx>
            <c:strRef>
              <c:f>Summary!$AA$77</c:f>
              <c:strCache>
                <c:ptCount val="1"/>
                <c:pt idx="0">
                  <c:v>Host A + Host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Summary!$C$80:$C$84</c:f>
              <c:numCache>
                <c:formatCode>General</c:formatCode>
                <c:ptCount val="5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</c:numCache>
            </c:numRef>
          </c:xVal>
          <c:yVal>
            <c:numRef>
              <c:f>Summary!$AB$80:$AB$84</c:f>
              <c:numCache>
                <c:formatCode>0.0_ </c:formatCode>
                <c:ptCount val="5"/>
                <c:pt idx="0">
                  <c:v>995.60712613323619</c:v>
                </c:pt>
                <c:pt idx="1">
                  <c:v>991.04821817447566</c:v>
                </c:pt>
                <c:pt idx="2">
                  <c:v>943.64855500346869</c:v>
                </c:pt>
                <c:pt idx="3">
                  <c:v>994.05780717131472</c:v>
                </c:pt>
                <c:pt idx="4">
                  <c:v>993.95118884462158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95-4BEB-AACE-2BF8B57C0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817392"/>
        <c:axId val="756715183"/>
      </c:scatterChart>
      <c:valAx>
        <c:axId val="43881739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Transmit rate of TC7 [Mbps]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6715183"/>
        <c:crosses val="autoZero"/>
        <c:crossBetween val="midCat"/>
      </c:valAx>
      <c:valAx>
        <c:axId val="75671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Arrival</a:t>
                </a:r>
                <a:r>
                  <a:rPr lang="en-US" altLang="ja-JP" baseline="0"/>
                  <a:t> rate [Mbps]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881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Packet Loss (Host A: TC7, Host C: TC5)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187270341207349"/>
          <c:y val="0.17171296296296296"/>
          <c:w val="0.80649781277340338"/>
          <c:h val="0.62308654126567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Summary!$C$77</c:f>
              <c:strCache>
                <c:ptCount val="1"/>
                <c:pt idx="0">
                  <c:v>Host A (TC7: CBS)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Summary!$C$80:$C$84</c:f>
              <c:numCache>
                <c:formatCode>General</c:formatCode>
                <c:ptCount val="5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</c:numCache>
            </c:numRef>
          </c:xVal>
          <c:yVal>
            <c:numRef>
              <c:f>Summary!$J$80:$J$84</c:f>
              <c:numCache>
                <c:formatCode>General</c:formatCode>
                <c:ptCount val="5"/>
                <c:pt idx="0">
                  <c:v>2.1043382594538318E-4</c:v>
                </c:pt>
                <c:pt idx="1">
                  <c:v>5.7275220484646672E-2</c:v>
                </c:pt>
                <c:pt idx="2">
                  <c:v>0.20564467849985574</c:v>
                </c:pt>
                <c:pt idx="3">
                  <c:v>0.30392500360672825</c:v>
                </c:pt>
                <c:pt idx="4">
                  <c:v>0.17836911589782242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C-4313-812E-830EDFCA37FA}"/>
            </c:ext>
          </c:extLst>
        </c:ser>
        <c:ser>
          <c:idx val="1"/>
          <c:order val="1"/>
          <c:tx>
            <c:strRef>
              <c:f>Summary!$O$77</c:f>
              <c:strCache>
                <c:ptCount val="1"/>
                <c:pt idx="0">
                  <c:v>Host C (TC5)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Summary!$C$80:$C$84</c:f>
              <c:numCache>
                <c:formatCode>General</c:formatCode>
                <c:ptCount val="5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</c:numCache>
            </c:numRef>
          </c:xVal>
          <c:yVal>
            <c:numRef>
              <c:f>Summary!$V$80:$V$84</c:f>
              <c:numCache>
                <c:formatCode>0.0%</c:formatCode>
                <c:ptCount val="5"/>
                <c:pt idx="0">
                  <c:v>0.99858981667616786</c:v>
                </c:pt>
                <c:pt idx="1">
                  <c:v>0.78759031234176047</c:v>
                </c:pt>
                <c:pt idx="2">
                  <c:v>0.49713306694460563</c:v>
                </c:pt>
                <c:pt idx="3">
                  <c:v>0.29081611877459407</c:v>
                </c:pt>
                <c:pt idx="4">
                  <c:v>0.17149826102083443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3C-4313-812E-830EDFCA3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817392"/>
        <c:axId val="756715183"/>
      </c:scatterChart>
      <c:valAx>
        <c:axId val="43881739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Transmit rate of TC7 [Mbps]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6715183"/>
        <c:crosses val="autoZero"/>
        <c:crossBetween val="midCat"/>
      </c:valAx>
      <c:valAx>
        <c:axId val="7567151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Packet Loss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881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14829396325454"/>
          <c:y val="0.48226778944298621"/>
          <c:w val="0.1918517060367454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12</xdr:row>
      <xdr:rowOff>23812</xdr:rowOff>
    </xdr:from>
    <xdr:to>
      <xdr:col>13</xdr:col>
      <xdr:colOff>876300</xdr:colOff>
      <xdr:row>23</xdr:row>
      <xdr:rowOff>147637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9361C21-D3B8-4963-B717-8F0C4CF22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12</xdr:row>
      <xdr:rowOff>14287</xdr:rowOff>
    </xdr:from>
    <xdr:to>
      <xdr:col>7</xdr:col>
      <xdr:colOff>733425</xdr:colOff>
      <xdr:row>23</xdr:row>
      <xdr:rowOff>138112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B621B2C-4949-4924-9C0F-2C3CC3915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866775</xdr:colOff>
      <xdr:row>36</xdr:row>
      <xdr:rowOff>23812</xdr:rowOff>
    </xdr:from>
    <xdr:to>
      <xdr:col>13</xdr:col>
      <xdr:colOff>704850</xdr:colOff>
      <xdr:row>47</xdr:row>
      <xdr:rowOff>147637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C9F58FB-7966-4091-A84D-D1783B16A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704850</xdr:colOff>
      <xdr:row>36</xdr:row>
      <xdr:rowOff>14287</xdr:rowOff>
    </xdr:from>
    <xdr:to>
      <xdr:col>7</xdr:col>
      <xdr:colOff>723900</xdr:colOff>
      <xdr:row>47</xdr:row>
      <xdr:rowOff>138112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EC555835-7435-475B-BB47-BA38DA2B7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742950</xdr:colOff>
      <xdr:row>61</xdr:row>
      <xdr:rowOff>33337</xdr:rowOff>
    </xdr:from>
    <xdr:to>
      <xdr:col>13</xdr:col>
      <xdr:colOff>581025</xdr:colOff>
      <xdr:row>72</xdr:row>
      <xdr:rowOff>157162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EEFF22A-D49C-42A1-A328-BC1FFDEAC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61</xdr:row>
      <xdr:rowOff>23812</xdr:rowOff>
    </xdr:from>
    <xdr:to>
      <xdr:col>7</xdr:col>
      <xdr:colOff>733425</xdr:colOff>
      <xdr:row>72</xdr:row>
      <xdr:rowOff>147637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36BB548E-2850-4B7F-B231-49BF06E4A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742950</xdr:colOff>
      <xdr:row>85</xdr:row>
      <xdr:rowOff>33337</xdr:rowOff>
    </xdr:from>
    <xdr:to>
      <xdr:col>13</xdr:col>
      <xdr:colOff>581025</xdr:colOff>
      <xdr:row>96</xdr:row>
      <xdr:rowOff>157162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54806D00-D503-44BE-9283-277236553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85</xdr:row>
      <xdr:rowOff>23812</xdr:rowOff>
    </xdr:from>
    <xdr:to>
      <xdr:col>7</xdr:col>
      <xdr:colOff>733425</xdr:colOff>
      <xdr:row>96</xdr:row>
      <xdr:rowOff>147637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1E3FB83A-2071-4E13-987F-CB5B9D5FF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3E6B8-E42D-4086-B31C-EECC24D1D2C3}">
  <dimension ref="A1:AC84"/>
  <sheetViews>
    <sheetView tabSelected="1" workbookViewId="0">
      <selection activeCell="A11" sqref="A11"/>
    </sheetView>
  </sheetViews>
  <sheetFormatPr defaultRowHeight="18.75" x14ac:dyDescent="0.4"/>
  <cols>
    <col min="1" max="1" width="10.875" bestFit="1" customWidth="1"/>
    <col min="2" max="2" width="9.375" bestFit="1" customWidth="1"/>
    <col min="3" max="3" width="10.875" bestFit="1" customWidth="1"/>
    <col min="4" max="4" width="10.125" bestFit="1" customWidth="1"/>
    <col min="5" max="5" width="8.5" bestFit="1" customWidth="1"/>
    <col min="6" max="6" width="11.375" bestFit="1" customWidth="1"/>
    <col min="7" max="7" width="9.5" bestFit="1" customWidth="1"/>
    <col min="8" max="8" width="12.625" bestFit="1" customWidth="1"/>
    <col min="9" max="9" width="8.5" bestFit="1" customWidth="1"/>
    <col min="10" max="10" width="8.5" customWidth="1"/>
    <col min="11" max="11" width="8.25" bestFit="1" customWidth="1"/>
    <col min="12" max="14" width="12.125" bestFit="1" customWidth="1"/>
    <col min="15" max="15" width="10.875" bestFit="1" customWidth="1"/>
    <col min="16" max="16" width="10.125" bestFit="1" customWidth="1"/>
    <col min="17" max="17" width="8.5" bestFit="1" customWidth="1"/>
    <col min="18" max="18" width="11.375" bestFit="1" customWidth="1"/>
    <col min="19" max="19" width="9.5" bestFit="1" customWidth="1"/>
    <col min="20" max="20" width="12.625" bestFit="1" customWidth="1"/>
    <col min="21" max="21" width="8.5" bestFit="1" customWidth="1"/>
    <col min="22" max="22" width="8.5" customWidth="1"/>
    <col min="23" max="23" width="8.25" bestFit="1" customWidth="1"/>
    <col min="24" max="29" width="12.125" bestFit="1" customWidth="1"/>
  </cols>
  <sheetData>
    <row r="1" spans="1:29" ht="19.5" thickBot="1" x14ac:dyDescent="0.45">
      <c r="A1" t="s">
        <v>25</v>
      </c>
    </row>
    <row r="2" spans="1:29" x14ac:dyDescent="0.4">
      <c r="A2" s="5"/>
      <c r="B2" s="6"/>
      <c r="C2" s="5" t="s">
        <v>21</v>
      </c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5" t="s">
        <v>22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 t="s">
        <v>24</v>
      </c>
      <c r="AB2" s="6"/>
      <c r="AC2" s="7"/>
    </row>
    <row r="3" spans="1:29" x14ac:dyDescent="0.4">
      <c r="A3" s="10" t="s">
        <v>3</v>
      </c>
      <c r="B3" s="11" t="s">
        <v>0</v>
      </c>
      <c r="C3" s="10" t="s">
        <v>19</v>
      </c>
      <c r="D3" s="11" t="s">
        <v>12</v>
      </c>
      <c r="E3" s="11" t="s">
        <v>13</v>
      </c>
      <c r="F3" s="11" t="s">
        <v>18</v>
      </c>
      <c r="G3" s="11" t="s">
        <v>18</v>
      </c>
      <c r="H3" s="11" t="s">
        <v>15</v>
      </c>
      <c r="I3" s="11" t="s">
        <v>16</v>
      </c>
      <c r="J3" s="11" t="s">
        <v>16</v>
      </c>
      <c r="K3" s="11" t="s">
        <v>17</v>
      </c>
      <c r="L3" s="11" t="s">
        <v>2</v>
      </c>
      <c r="M3" s="11" t="s">
        <v>2</v>
      </c>
      <c r="N3" s="12" t="s">
        <v>2</v>
      </c>
      <c r="O3" s="10" t="s">
        <v>19</v>
      </c>
      <c r="P3" s="11" t="s">
        <v>12</v>
      </c>
      <c r="Q3" s="11" t="s">
        <v>13</v>
      </c>
      <c r="R3" s="11" t="s">
        <v>14</v>
      </c>
      <c r="S3" s="11" t="s">
        <v>14</v>
      </c>
      <c r="T3" s="11" t="s">
        <v>15</v>
      </c>
      <c r="U3" s="11" t="s">
        <v>16</v>
      </c>
      <c r="V3" s="11" t="s">
        <v>16</v>
      </c>
      <c r="W3" s="11" t="s">
        <v>17</v>
      </c>
      <c r="X3" s="11" t="s">
        <v>2</v>
      </c>
      <c r="Y3" s="11" t="s">
        <v>2</v>
      </c>
      <c r="Z3" s="11" t="s">
        <v>2</v>
      </c>
      <c r="AA3" s="29" t="s">
        <v>2</v>
      </c>
      <c r="AB3" s="30" t="s">
        <v>1</v>
      </c>
      <c r="AC3" s="31" t="s">
        <v>1</v>
      </c>
    </row>
    <row r="4" spans="1:29" ht="19.5" thickBot="1" x14ac:dyDescent="0.45">
      <c r="A4" s="4" t="s">
        <v>5</v>
      </c>
      <c r="B4" s="2" t="s">
        <v>6</v>
      </c>
      <c r="C4" s="4" t="s">
        <v>8</v>
      </c>
      <c r="D4" s="2" t="s">
        <v>4</v>
      </c>
      <c r="E4" s="2" t="s">
        <v>9</v>
      </c>
      <c r="F4" s="2" t="s">
        <v>10</v>
      </c>
      <c r="G4" s="2" t="s">
        <v>7</v>
      </c>
      <c r="H4" s="2" t="s">
        <v>4</v>
      </c>
      <c r="I4" s="2" t="s">
        <v>9</v>
      </c>
      <c r="J4" s="2" t="s">
        <v>6</v>
      </c>
      <c r="K4" s="2" t="s">
        <v>9</v>
      </c>
      <c r="L4" s="2" t="s">
        <v>6</v>
      </c>
      <c r="M4" s="2" t="s">
        <v>10</v>
      </c>
      <c r="N4" s="3" t="s">
        <v>7</v>
      </c>
      <c r="O4" s="4" t="s">
        <v>8</v>
      </c>
      <c r="P4" s="2" t="s">
        <v>4</v>
      </c>
      <c r="Q4" s="2" t="s">
        <v>9</v>
      </c>
      <c r="R4" s="2" t="s">
        <v>10</v>
      </c>
      <c r="S4" s="2" t="s">
        <v>7</v>
      </c>
      <c r="T4" s="2" t="s">
        <v>4</v>
      </c>
      <c r="U4" s="2" t="s">
        <v>9</v>
      </c>
      <c r="V4" s="2" t="s">
        <v>6</v>
      </c>
      <c r="W4" s="2" t="s">
        <v>9</v>
      </c>
      <c r="X4" s="2" t="s">
        <v>6</v>
      </c>
      <c r="Y4" s="2" t="s">
        <v>10</v>
      </c>
      <c r="Z4" s="2" t="s">
        <v>7</v>
      </c>
      <c r="AA4" s="4" t="s">
        <v>10</v>
      </c>
      <c r="AB4" s="2" t="s">
        <v>8</v>
      </c>
      <c r="AC4" s="3" t="s">
        <v>11</v>
      </c>
    </row>
    <row r="5" spans="1:29" x14ac:dyDescent="0.4">
      <c r="A5" s="1">
        <f>1472+20+8+14+4+20</f>
        <v>1538</v>
      </c>
      <c r="B5" s="15">
        <v>1</v>
      </c>
      <c r="C5" s="1">
        <v>1000</v>
      </c>
      <c r="D5" s="21">
        <v>10</v>
      </c>
      <c r="E5" s="19">
        <v>812491</v>
      </c>
      <c r="F5" s="13">
        <f>E5/D5</f>
        <v>81249.100000000006</v>
      </c>
      <c r="G5" s="13">
        <f>$A5*8*E5/D5/1000000</f>
        <v>999.68892640000001</v>
      </c>
      <c r="H5" s="21">
        <v>10.039999999999999</v>
      </c>
      <c r="I5" s="19">
        <v>0</v>
      </c>
      <c r="J5" s="19">
        <f>I5/E5</f>
        <v>0</v>
      </c>
      <c r="K5">
        <f>E5-I5</f>
        <v>812491</v>
      </c>
      <c r="L5" s="17">
        <f>K5/E5</f>
        <v>1</v>
      </c>
      <c r="M5" s="13">
        <f>K5/H5</f>
        <v>80925.398406374516</v>
      </c>
      <c r="N5" s="8">
        <f>$A5*8*K5/H5/1000000</f>
        <v>995.7061019920319</v>
      </c>
      <c r="O5" s="1">
        <v>1000</v>
      </c>
      <c r="P5" s="21">
        <v>10</v>
      </c>
      <c r="Q5" s="19">
        <v>810500</v>
      </c>
      <c r="R5">
        <f>Q5/P5</f>
        <v>81050</v>
      </c>
      <c r="S5" s="13">
        <f>$A5*8*Q5/P5/1000000</f>
        <v>997.23919999999998</v>
      </c>
      <c r="T5" s="21">
        <v>10.039999999999999</v>
      </c>
      <c r="U5" s="19">
        <v>807181</v>
      </c>
      <c r="V5" s="23">
        <f>U5/Q5</f>
        <v>0.99590499691548429</v>
      </c>
      <c r="W5">
        <f>Q5-U5</f>
        <v>3319</v>
      </c>
      <c r="X5" s="17">
        <f>W5/Q5</f>
        <v>4.0950030845157311E-3</v>
      </c>
      <c r="Y5" s="13">
        <f>W5/T5</f>
        <v>330.57768924302792</v>
      </c>
      <c r="Z5" s="13">
        <f>$A5*8*W5/T5/1000000</f>
        <v>4.0674278884462156</v>
      </c>
      <c r="AA5" s="26">
        <f>M5+Y5</f>
        <v>81255.976095617545</v>
      </c>
      <c r="AB5" s="25">
        <f>N5+Z5</f>
        <v>999.77352988047812</v>
      </c>
      <c r="AC5" s="8">
        <f>AB5*1000000/1024/1024</f>
        <v>953.45833766982855</v>
      </c>
    </row>
    <row r="6" spans="1:29" x14ac:dyDescent="0.4">
      <c r="A6" s="1">
        <f t="shared" ref="A6:A10" si="0">1472+20+8+14+4+20</f>
        <v>1538</v>
      </c>
      <c r="B6" s="15">
        <v>1</v>
      </c>
      <c r="C6" s="1">
        <v>800</v>
      </c>
      <c r="D6" s="21">
        <v>10</v>
      </c>
      <c r="E6" s="19">
        <v>679300</v>
      </c>
      <c r="F6" s="13">
        <f t="shared" ref="F6:F8" si="1">E6/D6</f>
        <v>67930</v>
      </c>
      <c r="G6" s="13">
        <f>$A6*8*E6/D6/1000000</f>
        <v>835.81071999999995</v>
      </c>
      <c r="H6" s="21">
        <v>10.039999999999999</v>
      </c>
      <c r="I6" s="19">
        <v>0</v>
      </c>
      <c r="J6" s="19">
        <f t="shared" ref="J6:J8" si="2">I6/E6</f>
        <v>0</v>
      </c>
      <c r="K6">
        <f t="shared" ref="K6:K8" si="3">E6-I6</f>
        <v>679300</v>
      </c>
      <c r="L6" s="17">
        <f t="shared" ref="L6:L8" si="4">K6/E6</f>
        <v>1</v>
      </c>
      <c r="M6" s="13">
        <f t="shared" ref="M6:M8" si="5">K6/H6</f>
        <v>67659.362549800804</v>
      </c>
      <c r="N6" s="8">
        <f>$A6*8*K6/H6/1000000</f>
        <v>832.48079681274908</v>
      </c>
      <c r="O6" s="1">
        <v>1000</v>
      </c>
      <c r="P6" s="21">
        <v>10</v>
      </c>
      <c r="Q6" s="19">
        <v>727572</v>
      </c>
      <c r="R6">
        <f t="shared" ref="R6:R8" si="6">Q6/P6</f>
        <v>72757.2</v>
      </c>
      <c r="S6" s="13">
        <f>$A6*8*Q6/P6/1000000</f>
        <v>895.2045887999999</v>
      </c>
      <c r="T6" s="21">
        <v>10.039999999999999</v>
      </c>
      <c r="U6" s="19">
        <v>605685</v>
      </c>
      <c r="V6" s="23">
        <f t="shared" ref="V6:V8" si="7">U6/Q6</f>
        <v>0.83247431182068576</v>
      </c>
      <c r="W6">
        <f t="shared" ref="W6:W8" si="8">Q6-U6</f>
        <v>121887</v>
      </c>
      <c r="X6" s="17">
        <f t="shared" ref="X6:X8" si="9">W6/Q6</f>
        <v>0.16752568817931421</v>
      </c>
      <c r="Y6" s="13">
        <f t="shared" ref="Y6:Y8" si="10">W6/T6</f>
        <v>12140.139442231077</v>
      </c>
      <c r="Z6" s="13">
        <f>$A6*8*W6/T6/1000000</f>
        <v>149.37227569721117</v>
      </c>
      <c r="AA6" s="26">
        <f t="shared" ref="AA6:AA8" si="11">M6+Y6</f>
        <v>79799.501992031874</v>
      </c>
      <c r="AB6" s="25">
        <f>N6+Z6</f>
        <v>981.85307250996027</v>
      </c>
      <c r="AC6" s="8">
        <f t="shared" ref="AC6:AC8" si="12">AB6*1000000/1024/1024</f>
        <v>936.3680577373126</v>
      </c>
    </row>
    <row r="7" spans="1:29" x14ac:dyDescent="0.4">
      <c r="A7" s="1">
        <f t="shared" si="0"/>
        <v>1538</v>
      </c>
      <c r="B7" s="15">
        <v>1</v>
      </c>
      <c r="C7" s="1">
        <v>600</v>
      </c>
      <c r="D7" s="21">
        <v>10</v>
      </c>
      <c r="E7" s="19">
        <v>509471</v>
      </c>
      <c r="F7" s="13">
        <f t="shared" si="1"/>
        <v>50947.1</v>
      </c>
      <c r="G7" s="13">
        <f>$A7*8*E7/D7/1000000</f>
        <v>626.85311839999997</v>
      </c>
      <c r="H7" s="21">
        <v>10.039999999999999</v>
      </c>
      <c r="I7" s="19">
        <v>0</v>
      </c>
      <c r="J7" s="19">
        <f t="shared" si="2"/>
        <v>0</v>
      </c>
      <c r="K7">
        <f t="shared" si="3"/>
        <v>509471</v>
      </c>
      <c r="L7" s="17">
        <f t="shared" si="4"/>
        <v>1</v>
      </c>
      <c r="M7" s="13">
        <f t="shared" si="5"/>
        <v>50744.123505976102</v>
      </c>
      <c r="N7" s="8">
        <f>$A7*8*K7/H7/1000000</f>
        <v>624.35569561752993</v>
      </c>
      <c r="O7" s="1">
        <v>1000</v>
      </c>
      <c r="P7" s="21">
        <v>10</v>
      </c>
      <c r="Q7" s="19">
        <v>810015</v>
      </c>
      <c r="R7">
        <f t="shared" si="6"/>
        <v>81001.5</v>
      </c>
      <c r="S7" s="13">
        <f>$A7*8*Q7/P7/1000000</f>
        <v>996.64245600000004</v>
      </c>
      <c r="T7" s="21">
        <v>10.039999999999999</v>
      </c>
      <c r="U7" s="19">
        <v>506062</v>
      </c>
      <c r="V7" s="23">
        <f t="shared" si="7"/>
        <v>0.62475633167287026</v>
      </c>
      <c r="W7">
        <f t="shared" si="8"/>
        <v>303953</v>
      </c>
      <c r="X7" s="17">
        <f t="shared" si="9"/>
        <v>0.37524366832712974</v>
      </c>
      <c r="Y7" s="13">
        <f t="shared" si="10"/>
        <v>30274.203187250998</v>
      </c>
      <c r="Z7" s="13">
        <f>$A7*8*W7/T7/1000000</f>
        <v>372.49379601593631</v>
      </c>
      <c r="AA7" s="26">
        <f t="shared" si="11"/>
        <v>81018.326693227107</v>
      </c>
      <c r="AB7" s="25">
        <f>N7+Z7</f>
        <v>996.84949163346619</v>
      </c>
      <c r="AC7" s="8">
        <f t="shared" si="12"/>
        <v>950.66975749346375</v>
      </c>
    </row>
    <row r="8" spans="1:29" x14ac:dyDescent="0.4">
      <c r="A8" s="1">
        <f t="shared" si="0"/>
        <v>1538</v>
      </c>
      <c r="B8" s="15">
        <v>1</v>
      </c>
      <c r="C8" s="1">
        <v>400</v>
      </c>
      <c r="D8" s="21">
        <v>10</v>
      </c>
      <c r="E8" s="19">
        <v>339646</v>
      </c>
      <c r="F8" s="13">
        <f t="shared" si="1"/>
        <v>33964.6</v>
      </c>
      <c r="G8" s="13">
        <f>$A8*8*E8/D8/1000000</f>
        <v>417.90043839999998</v>
      </c>
      <c r="H8" s="21">
        <v>10.039999999999999</v>
      </c>
      <c r="I8" s="19">
        <v>0</v>
      </c>
      <c r="J8" s="19">
        <f t="shared" si="2"/>
        <v>0</v>
      </c>
      <c r="K8">
        <f t="shared" si="3"/>
        <v>339646</v>
      </c>
      <c r="L8" s="17">
        <f t="shared" si="4"/>
        <v>1</v>
      </c>
      <c r="M8" s="13">
        <f t="shared" si="5"/>
        <v>33829.282868525901</v>
      </c>
      <c r="N8" s="8">
        <f>$A8*8*K8/H8/1000000</f>
        <v>416.23549641434266</v>
      </c>
      <c r="O8" s="1">
        <v>1000</v>
      </c>
      <c r="P8" s="21">
        <v>10</v>
      </c>
      <c r="Q8" s="19">
        <v>810535</v>
      </c>
      <c r="R8">
        <f t="shared" si="6"/>
        <v>81053.5</v>
      </c>
      <c r="S8" s="13">
        <f>$A8*8*Q8/P8/1000000</f>
        <v>997.28226400000005</v>
      </c>
      <c r="T8" s="21">
        <v>10.039999999999999</v>
      </c>
      <c r="U8" s="19">
        <v>337904</v>
      </c>
      <c r="V8" s="23">
        <f t="shared" si="7"/>
        <v>0.41689007877513001</v>
      </c>
      <c r="W8">
        <f t="shared" si="8"/>
        <v>472631</v>
      </c>
      <c r="X8" s="17">
        <f t="shared" si="9"/>
        <v>0.58310992122487004</v>
      </c>
      <c r="Y8" s="13">
        <f t="shared" si="10"/>
        <v>47074.800796812749</v>
      </c>
      <c r="Z8" s="13">
        <f>$A8*8*W8/T8/1000000</f>
        <v>579.20834900398404</v>
      </c>
      <c r="AA8" s="26">
        <f t="shared" si="11"/>
        <v>80904.08366533865</v>
      </c>
      <c r="AB8" s="25">
        <f>N8+Z8</f>
        <v>995.44384541832665</v>
      </c>
      <c r="AC8" s="8">
        <f t="shared" si="12"/>
        <v>949.32922880013143</v>
      </c>
    </row>
    <row r="9" spans="1:29" x14ac:dyDescent="0.4">
      <c r="A9" s="1">
        <f t="shared" si="0"/>
        <v>1538</v>
      </c>
      <c r="B9" s="15">
        <v>1</v>
      </c>
      <c r="C9" s="1">
        <v>200</v>
      </c>
      <c r="D9" s="21">
        <v>10</v>
      </c>
      <c r="E9" s="19">
        <v>169823</v>
      </c>
      <c r="F9" s="13">
        <f t="shared" ref="F9:F10" si="13">E9/D9</f>
        <v>16982.3</v>
      </c>
      <c r="G9" s="13">
        <f>$A9*8*E9/D9/1000000</f>
        <v>208.95021919999999</v>
      </c>
      <c r="H9" s="21">
        <v>10.039999999999999</v>
      </c>
      <c r="I9" s="19">
        <v>0</v>
      </c>
      <c r="J9" s="19">
        <f t="shared" ref="J9:J10" si="14">I9/E9</f>
        <v>0</v>
      </c>
      <c r="K9">
        <f t="shared" ref="K9:K10" si="15">E9-I9</f>
        <v>169823</v>
      </c>
      <c r="L9" s="17">
        <f t="shared" ref="L9:L10" si="16">K9/E9</f>
        <v>1</v>
      </c>
      <c r="M9" s="13">
        <f t="shared" ref="M9:M10" si="17">K9/H9</f>
        <v>16914.64143426295</v>
      </c>
      <c r="N9" s="8">
        <f>$A9*8*K9/H9/1000000</f>
        <v>208.11774820717133</v>
      </c>
      <c r="O9" s="1">
        <v>1000</v>
      </c>
      <c r="P9" s="21">
        <v>10</v>
      </c>
      <c r="Q9" s="19">
        <v>810204</v>
      </c>
      <c r="R9">
        <f t="shared" ref="R9:R10" si="18">Q9/P9</f>
        <v>81020.399999999994</v>
      </c>
      <c r="S9" s="13">
        <f>$A9*8*Q9/P9/1000000</f>
        <v>996.87500160000002</v>
      </c>
      <c r="T9" s="21">
        <v>10.050000000000001</v>
      </c>
      <c r="U9" s="19">
        <v>167179</v>
      </c>
      <c r="V9" s="23">
        <f t="shared" ref="V9:V10" si="19">U9/Q9</f>
        <v>0.20634185958104378</v>
      </c>
      <c r="W9">
        <f t="shared" ref="W9:W10" si="20">Q9-U9</f>
        <v>643025</v>
      </c>
      <c r="X9" s="17">
        <f t="shared" ref="X9:X10" si="21">W9/Q9</f>
        <v>0.79365814041895622</v>
      </c>
      <c r="Y9" s="13">
        <f t="shared" ref="Y9:Y10" si="22">W9/T9</f>
        <v>63982.587064676612</v>
      </c>
      <c r="Z9" s="13">
        <f>$A9*8*W9/T9/1000000</f>
        <v>787.2417512437811</v>
      </c>
      <c r="AA9" s="26">
        <f t="shared" ref="AA9:AA10" si="23">M9+Y9</f>
        <v>80897.22849893957</v>
      </c>
      <c r="AB9" s="25">
        <f>N9+Z9</f>
        <v>995.3594994509524</v>
      </c>
      <c r="AC9" s="8">
        <f t="shared" ref="AC9:AC10" si="24">AB9*1000000/1024/1024</f>
        <v>949.24879021735421</v>
      </c>
    </row>
    <row r="10" spans="1:29" ht="19.5" thickBot="1" x14ac:dyDescent="0.45">
      <c r="A10" s="4">
        <f t="shared" si="0"/>
        <v>1538</v>
      </c>
      <c r="B10" s="16">
        <v>1</v>
      </c>
      <c r="C10" s="4">
        <v>0</v>
      </c>
      <c r="D10" s="22">
        <v>10</v>
      </c>
      <c r="E10" s="20">
        <v>1</v>
      </c>
      <c r="F10" s="14">
        <f t="shared" si="13"/>
        <v>0.1</v>
      </c>
      <c r="G10" s="14">
        <f t="shared" ref="G10" si="25">$A10*8*E10/D10/1000000</f>
        <v>1.2304E-3</v>
      </c>
      <c r="H10" s="22">
        <v>10.050000000000001</v>
      </c>
      <c r="I10" s="20">
        <v>0</v>
      </c>
      <c r="J10" s="20">
        <f t="shared" si="14"/>
        <v>0</v>
      </c>
      <c r="K10" s="2">
        <f t="shared" si="15"/>
        <v>1</v>
      </c>
      <c r="L10" s="18">
        <f t="shared" si="16"/>
        <v>1</v>
      </c>
      <c r="M10" s="14">
        <f t="shared" si="17"/>
        <v>9.9502487562189046E-2</v>
      </c>
      <c r="N10" s="9">
        <f t="shared" ref="N10" si="26">$A10*8*K10/H10/1000000</f>
        <v>1.224278606965174E-3</v>
      </c>
      <c r="O10" s="4">
        <v>1000</v>
      </c>
      <c r="P10" s="22">
        <v>10</v>
      </c>
      <c r="Q10" s="20">
        <v>810128</v>
      </c>
      <c r="R10" s="2">
        <f t="shared" si="18"/>
        <v>81012.800000000003</v>
      </c>
      <c r="S10" s="14">
        <f t="shared" ref="S10" si="27">$A10*8*Q10/P10/1000000</f>
        <v>996.7814912</v>
      </c>
      <c r="T10" s="22">
        <v>10.039999999999999</v>
      </c>
      <c r="U10" s="20">
        <v>0</v>
      </c>
      <c r="V10" s="24">
        <f t="shared" si="19"/>
        <v>0</v>
      </c>
      <c r="W10" s="2">
        <f t="shared" si="20"/>
        <v>810128</v>
      </c>
      <c r="X10" s="18">
        <f t="shared" si="21"/>
        <v>1</v>
      </c>
      <c r="Y10" s="14">
        <f t="shared" si="22"/>
        <v>80690.039840637459</v>
      </c>
      <c r="Z10" s="14">
        <f t="shared" ref="Z10" si="28">$A10*8*W10/T10/1000000</f>
        <v>992.81025019920321</v>
      </c>
      <c r="AA10" s="27">
        <f t="shared" si="23"/>
        <v>80690.139343125018</v>
      </c>
      <c r="AB10" s="28">
        <f>N10+Z10</f>
        <v>992.81147447781018</v>
      </c>
      <c r="AC10" s="9">
        <f t="shared" si="24"/>
        <v>946.81880424290671</v>
      </c>
    </row>
    <row r="27" spans="1:29" ht="19.5" thickBot="1" x14ac:dyDescent="0.45">
      <c r="A27" t="s">
        <v>26</v>
      </c>
    </row>
    <row r="28" spans="1:29" x14ac:dyDescent="0.4">
      <c r="A28" s="5"/>
      <c r="B28" s="6"/>
      <c r="C28" s="5" t="s">
        <v>21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7"/>
      <c r="O28" s="5" t="s">
        <v>20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7"/>
      <c r="AA28" s="5" t="s">
        <v>24</v>
      </c>
      <c r="AB28" s="6"/>
      <c r="AC28" s="7"/>
    </row>
    <row r="29" spans="1:29" x14ac:dyDescent="0.4">
      <c r="A29" s="10" t="s">
        <v>3</v>
      </c>
      <c r="B29" s="11" t="s">
        <v>0</v>
      </c>
      <c r="C29" s="10" t="s">
        <v>19</v>
      </c>
      <c r="D29" s="11" t="s">
        <v>12</v>
      </c>
      <c r="E29" s="11" t="s">
        <v>13</v>
      </c>
      <c r="F29" s="11" t="s">
        <v>18</v>
      </c>
      <c r="G29" s="11" t="s">
        <v>18</v>
      </c>
      <c r="H29" s="11" t="s">
        <v>15</v>
      </c>
      <c r="I29" s="11" t="s">
        <v>16</v>
      </c>
      <c r="J29" s="11" t="s">
        <v>16</v>
      </c>
      <c r="K29" s="11" t="s">
        <v>17</v>
      </c>
      <c r="L29" s="11" t="s">
        <v>2</v>
      </c>
      <c r="M29" s="11" t="s">
        <v>2</v>
      </c>
      <c r="N29" s="12" t="s">
        <v>2</v>
      </c>
      <c r="O29" s="10" t="s">
        <v>19</v>
      </c>
      <c r="P29" s="11" t="s">
        <v>12</v>
      </c>
      <c r="Q29" s="11" t="s">
        <v>13</v>
      </c>
      <c r="R29" s="11" t="s">
        <v>14</v>
      </c>
      <c r="S29" s="11" t="s">
        <v>14</v>
      </c>
      <c r="T29" s="11" t="s">
        <v>15</v>
      </c>
      <c r="U29" s="11" t="s">
        <v>16</v>
      </c>
      <c r="V29" s="11" t="s">
        <v>16</v>
      </c>
      <c r="W29" s="11" t="s">
        <v>17</v>
      </c>
      <c r="X29" s="11" t="s">
        <v>2</v>
      </c>
      <c r="Y29" s="11" t="s">
        <v>2</v>
      </c>
      <c r="Z29" s="12" t="s">
        <v>2</v>
      </c>
      <c r="AA29" s="29" t="s">
        <v>2</v>
      </c>
      <c r="AB29" s="30" t="s">
        <v>1</v>
      </c>
      <c r="AC29" s="31" t="s">
        <v>1</v>
      </c>
    </row>
    <row r="30" spans="1:29" ht="19.5" thickBot="1" x14ac:dyDescent="0.45">
      <c r="A30" s="4" t="s">
        <v>5</v>
      </c>
      <c r="B30" s="2" t="s">
        <v>6</v>
      </c>
      <c r="C30" s="4" t="s">
        <v>8</v>
      </c>
      <c r="D30" s="2" t="s">
        <v>4</v>
      </c>
      <c r="E30" s="2" t="s">
        <v>9</v>
      </c>
      <c r="F30" s="2" t="s">
        <v>10</v>
      </c>
      <c r="G30" s="2" t="s">
        <v>7</v>
      </c>
      <c r="H30" s="2" t="s">
        <v>4</v>
      </c>
      <c r="I30" s="2" t="s">
        <v>9</v>
      </c>
      <c r="J30" s="2" t="s">
        <v>6</v>
      </c>
      <c r="K30" s="2" t="s">
        <v>9</v>
      </c>
      <c r="L30" s="2" t="s">
        <v>6</v>
      </c>
      <c r="M30" s="2" t="s">
        <v>10</v>
      </c>
      <c r="N30" s="3" t="s">
        <v>7</v>
      </c>
      <c r="O30" s="4" t="s">
        <v>8</v>
      </c>
      <c r="P30" s="2" t="s">
        <v>4</v>
      </c>
      <c r="Q30" s="2" t="s">
        <v>9</v>
      </c>
      <c r="R30" s="2" t="s">
        <v>10</v>
      </c>
      <c r="S30" s="2" t="s">
        <v>7</v>
      </c>
      <c r="T30" s="2" t="s">
        <v>4</v>
      </c>
      <c r="U30" s="2" t="s">
        <v>9</v>
      </c>
      <c r="V30" s="2" t="s">
        <v>6</v>
      </c>
      <c r="W30" s="2" t="s">
        <v>9</v>
      </c>
      <c r="X30" s="2" t="s">
        <v>6</v>
      </c>
      <c r="Y30" s="2" t="s">
        <v>10</v>
      </c>
      <c r="Z30" s="2" t="s">
        <v>7</v>
      </c>
      <c r="AA30" s="4" t="s">
        <v>10</v>
      </c>
      <c r="AB30" s="2" t="s">
        <v>8</v>
      </c>
      <c r="AC30" s="3" t="s">
        <v>11</v>
      </c>
    </row>
    <row r="31" spans="1:29" x14ac:dyDescent="0.4">
      <c r="A31" s="1">
        <f>1472+20+8+14+4+20</f>
        <v>1538</v>
      </c>
      <c r="B31" s="15">
        <v>1</v>
      </c>
      <c r="C31" s="1">
        <v>1000</v>
      </c>
      <c r="D31" s="21">
        <v>10</v>
      </c>
      <c r="E31" s="19">
        <v>812212</v>
      </c>
      <c r="F31" s="13">
        <f>E31/D31</f>
        <v>81221.2</v>
      </c>
      <c r="G31" s="13">
        <f>$A31*8*E31/D31/1000000</f>
        <v>999.34564479999995</v>
      </c>
      <c r="H31" s="21">
        <v>10.050000000000001</v>
      </c>
      <c r="I31" s="19">
        <v>399771</v>
      </c>
      <c r="J31" s="19">
        <f>I31/E31</f>
        <v>0.49220031223375177</v>
      </c>
      <c r="K31">
        <f>E31-I31</f>
        <v>412441</v>
      </c>
      <c r="L31" s="17">
        <f>K31/E31</f>
        <v>0.50779968776624818</v>
      </c>
      <c r="M31" s="13">
        <f>K31/H31</f>
        <v>41038.905472636812</v>
      </c>
      <c r="N31" s="8">
        <f>$A31*8*K31/H31/1000000</f>
        <v>504.94269293532335</v>
      </c>
      <c r="O31" s="1">
        <v>1000</v>
      </c>
      <c r="P31" s="21">
        <v>10</v>
      </c>
      <c r="Q31" s="19">
        <v>825469</v>
      </c>
      <c r="R31">
        <f>Q31/P31</f>
        <v>82546.899999999994</v>
      </c>
      <c r="S31" s="13">
        <f>$A31*8*Q31/P31/1000000</f>
        <v>1015.6570576</v>
      </c>
      <c r="T31" s="21">
        <v>10.039999999999999</v>
      </c>
      <c r="U31" s="19">
        <v>418251</v>
      </c>
      <c r="V31" s="23">
        <f>U31/Q31</f>
        <v>0.50668286755771563</v>
      </c>
      <c r="W31">
        <f>Q31-U31</f>
        <v>407218</v>
      </c>
      <c r="X31" s="17">
        <f>W31/Q31</f>
        <v>0.49331713244228431</v>
      </c>
      <c r="Y31" s="13">
        <f>W31/T31</f>
        <v>40559.561752988055</v>
      </c>
      <c r="Z31" s="13">
        <f>$A31*8*W31/T31/1000000</f>
        <v>499.04484780876498</v>
      </c>
      <c r="AA31" s="26">
        <f>M31+Y31</f>
        <v>81598.46722562486</v>
      </c>
      <c r="AB31" s="25">
        <f>N31+Z31</f>
        <v>1003.9875407440884</v>
      </c>
      <c r="AC31" s="8">
        <f>AB31*1000000/1024/1024</f>
        <v>957.47713159951059</v>
      </c>
    </row>
    <row r="32" spans="1:29" x14ac:dyDescent="0.4">
      <c r="A32" s="1">
        <f>1472+20+8+14+4+20</f>
        <v>1538</v>
      </c>
      <c r="B32" s="15">
        <v>1</v>
      </c>
      <c r="C32" s="1">
        <v>800</v>
      </c>
      <c r="D32" s="21">
        <v>10</v>
      </c>
      <c r="E32" s="19">
        <v>679297</v>
      </c>
      <c r="F32" s="13">
        <f>E32/D32</f>
        <v>67929.7</v>
      </c>
      <c r="G32" s="13">
        <f>$A32*8*E32/D32/1000000</f>
        <v>835.8070287999999</v>
      </c>
      <c r="H32" s="21">
        <v>10.050000000000001</v>
      </c>
      <c r="I32" s="19">
        <v>268655</v>
      </c>
      <c r="J32" s="19">
        <f>I32/E32</f>
        <v>0.39548974896105826</v>
      </c>
      <c r="K32">
        <f>E32-I32</f>
        <v>410642</v>
      </c>
      <c r="L32" s="17">
        <f>K32/E32</f>
        <v>0.60451025103894174</v>
      </c>
      <c r="M32" s="13">
        <f>K32/H32</f>
        <v>40859.900497512434</v>
      </c>
      <c r="N32" s="8">
        <f>$A32*8*K32/H32/1000000</f>
        <v>502.74021572139299</v>
      </c>
      <c r="O32" s="1">
        <v>1000</v>
      </c>
      <c r="P32" s="21">
        <v>10</v>
      </c>
      <c r="Q32" s="19">
        <v>825522</v>
      </c>
      <c r="R32">
        <f>Q32/P32</f>
        <v>82552.2</v>
      </c>
      <c r="S32" s="13">
        <f>$A32*8*Q32/P32/1000000</f>
        <v>1015.7222687999999</v>
      </c>
      <c r="T32" s="21">
        <v>10.039999999999999</v>
      </c>
      <c r="U32" s="19">
        <v>415651</v>
      </c>
      <c r="V32" s="23">
        <f>U32/Q32</f>
        <v>0.50350081524175005</v>
      </c>
      <c r="W32">
        <f>Q32-U32</f>
        <v>409871</v>
      </c>
      <c r="X32" s="17">
        <f>W32/Q32</f>
        <v>0.49649918475824995</v>
      </c>
      <c r="Y32" s="13">
        <f>W32/T32</f>
        <v>40823.804780876497</v>
      </c>
      <c r="Z32" s="13">
        <f>$A32*8*W32/T32/1000000</f>
        <v>502.29609402390446</v>
      </c>
      <c r="AA32" s="26">
        <f t="shared" ref="AA32:AA35" si="29">M32+Y32</f>
        <v>81683.705278388923</v>
      </c>
      <c r="AB32" s="25">
        <f>N32+Z32</f>
        <v>1005.0363097452974</v>
      </c>
      <c r="AC32" s="8">
        <f>AB32*1000000/1024/1024</f>
        <v>958.47731565980666</v>
      </c>
    </row>
    <row r="33" spans="1:29" x14ac:dyDescent="0.4">
      <c r="A33" s="1">
        <f>1472+20+8+14+4+20</f>
        <v>1538</v>
      </c>
      <c r="B33" s="15">
        <v>1</v>
      </c>
      <c r="C33" s="1">
        <v>600</v>
      </c>
      <c r="D33" s="21">
        <v>10</v>
      </c>
      <c r="E33" s="19">
        <v>509470</v>
      </c>
      <c r="F33" s="13">
        <f>E33/D33</f>
        <v>50947</v>
      </c>
      <c r="G33" s="13">
        <f>$A33*8*E33/D33/1000000</f>
        <v>626.85188800000003</v>
      </c>
      <c r="H33" s="21">
        <v>10.039999999999999</v>
      </c>
      <c r="I33" s="19">
        <v>185067</v>
      </c>
      <c r="J33" s="19">
        <f>I33/E33</f>
        <v>0.36325396981176516</v>
      </c>
      <c r="K33">
        <f>E33-I33</f>
        <v>324403</v>
      </c>
      <c r="L33" s="17">
        <f>K33/E33</f>
        <v>0.63674603018823484</v>
      </c>
      <c r="M33" s="13">
        <f>K33/H33</f>
        <v>32311.055776892434</v>
      </c>
      <c r="N33" s="8">
        <f>$A33*8*K33/H33/1000000</f>
        <v>397.55523027888449</v>
      </c>
      <c r="O33" s="1">
        <v>1000</v>
      </c>
      <c r="P33" s="21">
        <v>10</v>
      </c>
      <c r="Q33" s="19">
        <v>824740</v>
      </c>
      <c r="R33">
        <f>Q33/P33</f>
        <v>82474</v>
      </c>
      <c r="S33" s="13">
        <f>$A33*8*Q33/P33/1000000</f>
        <v>1014.760096</v>
      </c>
      <c r="T33" s="21">
        <v>10.050000000000001</v>
      </c>
      <c r="U33" s="19">
        <v>326945</v>
      </c>
      <c r="V33" s="23">
        <f>U33/Q33</f>
        <v>0.39642190266023231</v>
      </c>
      <c r="W33">
        <f>Q33-U33</f>
        <v>497795</v>
      </c>
      <c r="X33" s="17">
        <f>W33/Q33</f>
        <v>0.60357809733976764</v>
      </c>
      <c r="Y33" s="13">
        <f>W33/T33</f>
        <v>49531.840796019897</v>
      </c>
      <c r="Z33" s="13">
        <f>$A33*8*W33/T33/1000000</f>
        <v>609.43976915422877</v>
      </c>
      <c r="AA33" s="26">
        <f t="shared" si="29"/>
        <v>81842.89657291233</v>
      </c>
      <c r="AB33" s="25">
        <f>N33+Z33</f>
        <v>1006.9949994331132</v>
      </c>
      <c r="AC33" s="8">
        <f>AB33*1000000/1024/1024</f>
        <v>960.34526770888635</v>
      </c>
    </row>
    <row r="34" spans="1:29" x14ac:dyDescent="0.4">
      <c r="A34" s="1">
        <f>1472+20+8+14+4+20</f>
        <v>1538</v>
      </c>
      <c r="B34" s="15">
        <v>1</v>
      </c>
      <c r="C34" s="1">
        <v>400</v>
      </c>
      <c r="D34" s="21">
        <v>10</v>
      </c>
      <c r="E34" s="19">
        <v>339645</v>
      </c>
      <c r="F34" s="13">
        <f>E34/D34</f>
        <v>33964.5</v>
      </c>
      <c r="G34" s="13">
        <f>$A34*8*E34/D34/1000000</f>
        <v>417.89920799999999</v>
      </c>
      <c r="H34" s="21">
        <v>10.039999999999999</v>
      </c>
      <c r="I34" s="19">
        <v>101711</v>
      </c>
      <c r="J34" s="19">
        <f>I34/E34</f>
        <v>0.29946267426283324</v>
      </c>
      <c r="K34">
        <f>E34-I34</f>
        <v>237934</v>
      </c>
      <c r="L34" s="17">
        <f>K34/E34</f>
        <v>0.70053732573716676</v>
      </c>
      <c r="M34" s="13">
        <f>K34/H34</f>
        <v>23698.605577689246</v>
      </c>
      <c r="N34" s="8">
        <f>$A34*8*K34/H34/1000000</f>
        <v>291.58764302788848</v>
      </c>
      <c r="O34" s="1">
        <v>1000</v>
      </c>
      <c r="P34" s="21">
        <v>10</v>
      </c>
      <c r="Q34" s="19">
        <v>825080</v>
      </c>
      <c r="R34">
        <f>Q34/P34</f>
        <v>82508</v>
      </c>
      <c r="S34" s="13">
        <f>$A34*8*Q34/P34/1000000</f>
        <v>1015.178432</v>
      </c>
      <c r="T34" s="21">
        <v>10.039999999999999</v>
      </c>
      <c r="U34" s="19">
        <v>240231</v>
      </c>
      <c r="V34" s="23">
        <f>U34/Q34</f>
        <v>0.29116085712900569</v>
      </c>
      <c r="W34">
        <f>Q34-U34</f>
        <v>584849</v>
      </c>
      <c r="X34" s="17">
        <f>W34/Q34</f>
        <v>0.70883914287099437</v>
      </c>
      <c r="Y34" s="13">
        <f>W34/T34</f>
        <v>58251.892430278887</v>
      </c>
      <c r="Z34" s="13">
        <f>$A34*8*W34/T34/1000000</f>
        <v>716.73128446215139</v>
      </c>
      <c r="AA34" s="26">
        <f t="shared" si="29"/>
        <v>81950.498007968126</v>
      </c>
      <c r="AB34" s="25">
        <f>N34+Z34</f>
        <v>1008.3189274900399</v>
      </c>
      <c r="AC34" s="8">
        <f>AB34*1000000/1024/1024</f>
        <v>961.60786389354689</v>
      </c>
    </row>
    <row r="35" spans="1:29" ht="19.5" thickBot="1" x14ac:dyDescent="0.45">
      <c r="A35" s="4">
        <f>1472+20+8+14+4+20</f>
        <v>1538</v>
      </c>
      <c r="B35" s="16">
        <v>1</v>
      </c>
      <c r="C35" s="4">
        <v>200</v>
      </c>
      <c r="D35" s="22">
        <v>10</v>
      </c>
      <c r="E35" s="20">
        <v>169822</v>
      </c>
      <c r="F35" s="14">
        <f>E35/D35</f>
        <v>16982.2</v>
      </c>
      <c r="G35" s="14">
        <f>$A35*8*E35/D35/1000000</f>
        <v>208.94898880000002</v>
      </c>
      <c r="H35" s="22">
        <v>10.039999999999999</v>
      </c>
      <c r="I35" s="20">
        <v>14919</v>
      </c>
      <c r="J35" s="20">
        <f>I35/E35</f>
        <v>8.7850808493599178E-2</v>
      </c>
      <c r="K35" s="2">
        <f>E35-I35</f>
        <v>154903</v>
      </c>
      <c r="L35" s="18">
        <f>K35/E35</f>
        <v>0.91214919150640084</v>
      </c>
      <c r="M35" s="14">
        <f>K35/H35</f>
        <v>15428.585657370519</v>
      </c>
      <c r="N35" s="9">
        <f>$A35*8*K35/H35/1000000</f>
        <v>189.83331792828687</v>
      </c>
      <c r="O35" s="4">
        <v>1000</v>
      </c>
      <c r="P35" s="22">
        <v>10</v>
      </c>
      <c r="Q35" s="20">
        <v>825260</v>
      </c>
      <c r="R35" s="2">
        <f>Q35/P35</f>
        <v>82526</v>
      </c>
      <c r="S35" s="14">
        <f>$A35*8*Q35/P35/1000000</f>
        <v>1015.399904</v>
      </c>
      <c r="T35" s="22">
        <v>10.039999999999999</v>
      </c>
      <c r="U35" s="20">
        <v>156588</v>
      </c>
      <c r="V35" s="24">
        <f>U35/Q35</f>
        <v>0.18974383830550373</v>
      </c>
      <c r="W35" s="2">
        <f>Q35-U35</f>
        <v>668672</v>
      </c>
      <c r="X35" s="18">
        <f>W35/Q35</f>
        <v>0.81025616169449632</v>
      </c>
      <c r="Y35" s="14">
        <f>W35/T35</f>
        <v>66600.796812749017</v>
      </c>
      <c r="Z35" s="14">
        <f>$A35*8*W35/T35/1000000</f>
        <v>819.4562039840639</v>
      </c>
      <c r="AA35" s="27">
        <f t="shared" si="29"/>
        <v>82029.382470119541</v>
      </c>
      <c r="AB35" s="28">
        <f>N35+Z35</f>
        <v>1009.2895219123508</v>
      </c>
      <c r="AC35" s="9">
        <f>AB35*1000000/1024/1024</f>
        <v>962.533494865752</v>
      </c>
    </row>
    <row r="52" spans="1:29" ht="19.5" thickBot="1" x14ac:dyDescent="0.45">
      <c r="A52" t="s">
        <v>27</v>
      </c>
    </row>
    <row r="53" spans="1:29" x14ac:dyDescent="0.4">
      <c r="A53" s="5"/>
      <c r="B53" s="6"/>
      <c r="C53" s="5" t="s">
        <v>23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7"/>
      <c r="O53" s="5" t="s">
        <v>20</v>
      </c>
      <c r="P53" s="6"/>
      <c r="Q53" s="6"/>
      <c r="R53" s="6"/>
      <c r="S53" s="6"/>
      <c r="T53" s="6"/>
      <c r="U53" s="6"/>
      <c r="V53" s="6"/>
      <c r="W53" s="6"/>
      <c r="X53" s="6"/>
      <c r="Y53" s="6"/>
      <c r="Z53" s="7"/>
      <c r="AA53" s="5" t="s">
        <v>24</v>
      </c>
      <c r="AB53" s="6"/>
      <c r="AC53" s="7"/>
    </row>
    <row r="54" spans="1:29" x14ac:dyDescent="0.4">
      <c r="A54" s="10" t="s">
        <v>3</v>
      </c>
      <c r="B54" s="11" t="s">
        <v>0</v>
      </c>
      <c r="C54" s="10" t="s">
        <v>19</v>
      </c>
      <c r="D54" s="11" t="s">
        <v>12</v>
      </c>
      <c r="E54" s="11" t="s">
        <v>13</v>
      </c>
      <c r="F54" s="11" t="s">
        <v>18</v>
      </c>
      <c r="G54" s="11" t="s">
        <v>18</v>
      </c>
      <c r="H54" s="11" t="s">
        <v>15</v>
      </c>
      <c r="I54" s="11" t="s">
        <v>16</v>
      </c>
      <c r="J54" s="11" t="s">
        <v>16</v>
      </c>
      <c r="K54" s="11" t="s">
        <v>17</v>
      </c>
      <c r="L54" s="11" t="s">
        <v>2</v>
      </c>
      <c r="M54" s="11" t="s">
        <v>2</v>
      </c>
      <c r="N54" s="12" t="s">
        <v>2</v>
      </c>
      <c r="O54" s="10" t="s">
        <v>19</v>
      </c>
      <c r="P54" s="11" t="s">
        <v>12</v>
      </c>
      <c r="Q54" s="11" t="s">
        <v>13</v>
      </c>
      <c r="R54" s="11" t="s">
        <v>14</v>
      </c>
      <c r="S54" s="11" t="s">
        <v>14</v>
      </c>
      <c r="T54" s="11" t="s">
        <v>15</v>
      </c>
      <c r="U54" s="11" t="s">
        <v>16</v>
      </c>
      <c r="V54" s="11" t="s">
        <v>16</v>
      </c>
      <c r="W54" s="11" t="s">
        <v>17</v>
      </c>
      <c r="X54" s="11" t="s">
        <v>2</v>
      </c>
      <c r="Y54" s="11" t="s">
        <v>2</v>
      </c>
      <c r="Z54" s="12" t="s">
        <v>2</v>
      </c>
      <c r="AA54" s="29" t="s">
        <v>2</v>
      </c>
      <c r="AB54" s="30" t="s">
        <v>1</v>
      </c>
      <c r="AC54" s="31" t="s">
        <v>1</v>
      </c>
    </row>
    <row r="55" spans="1:29" ht="19.5" thickBot="1" x14ac:dyDescent="0.45">
      <c r="A55" s="4" t="s">
        <v>5</v>
      </c>
      <c r="B55" s="2" t="s">
        <v>6</v>
      </c>
      <c r="C55" s="4" t="s">
        <v>8</v>
      </c>
      <c r="D55" s="2" t="s">
        <v>4</v>
      </c>
      <c r="E55" s="2" t="s">
        <v>9</v>
      </c>
      <c r="F55" s="2" t="s">
        <v>10</v>
      </c>
      <c r="G55" s="2" t="s">
        <v>7</v>
      </c>
      <c r="H55" s="2" t="s">
        <v>4</v>
      </c>
      <c r="I55" s="2" t="s">
        <v>9</v>
      </c>
      <c r="J55" s="2" t="s">
        <v>6</v>
      </c>
      <c r="K55" s="2" t="s">
        <v>9</v>
      </c>
      <c r="L55" s="2" t="s">
        <v>6</v>
      </c>
      <c r="M55" s="2" t="s">
        <v>10</v>
      </c>
      <c r="N55" s="3" t="s">
        <v>7</v>
      </c>
      <c r="O55" s="4" t="s">
        <v>8</v>
      </c>
      <c r="P55" s="2" t="s">
        <v>4</v>
      </c>
      <c r="Q55" s="2" t="s">
        <v>9</v>
      </c>
      <c r="R55" s="2" t="s">
        <v>10</v>
      </c>
      <c r="S55" s="2" t="s">
        <v>7</v>
      </c>
      <c r="T55" s="2" t="s">
        <v>4</v>
      </c>
      <c r="U55" s="2" t="s">
        <v>9</v>
      </c>
      <c r="V55" s="2" t="s">
        <v>6</v>
      </c>
      <c r="W55" s="2" t="s">
        <v>9</v>
      </c>
      <c r="X55" s="2" t="s">
        <v>6</v>
      </c>
      <c r="Y55" s="2" t="s">
        <v>10</v>
      </c>
      <c r="Z55" s="2" t="s">
        <v>7</v>
      </c>
      <c r="AA55" s="4" t="s">
        <v>10</v>
      </c>
      <c r="AB55" s="2" t="s">
        <v>8</v>
      </c>
      <c r="AC55" s="3" t="s">
        <v>11</v>
      </c>
    </row>
    <row r="56" spans="1:29" x14ac:dyDescent="0.4">
      <c r="A56" s="1">
        <f>1472+20+8+14+4+20</f>
        <v>1538</v>
      </c>
      <c r="B56" s="15">
        <v>1</v>
      </c>
      <c r="C56" s="1">
        <v>1000</v>
      </c>
      <c r="D56" s="21">
        <v>10</v>
      </c>
      <c r="E56" s="19">
        <v>812587</v>
      </c>
      <c r="F56" s="13">
        <f>E56/D56</f>
        <v>81258.7</v>
      </c>
      <c r="G56" s="13">
        <f>$A56*8*E56/D56/1000000</f>
        <v>999.80704479999997</v>
      </c>
      <c r="H56" s="21">
        <v>10.039999999999999</v>
      </c>
      <c r="I56" s="19">
        <v>39</v>
      </c>
      <c r="J56" s="19">
        <f>I56/E56</f>
        <v>4.7994860857975821E-5</v>
      </c>
      <c r="K56">
        <f>E56-I56</f>
        <v>812548</v>
      </c>
      <c r="L56" s="17">
        <f>K56/E56</f>
        <v>0.99995200513914206</v>
      </c>
      <c r="M56" s="13">
        <f>K56/H56</f>
        <v>80931.075697211156</v>
      </c>
      <c r="N56" s="8">
        <f>$A56*8*K56/H56/1000000</f>
        <v>995.77595537848617</v>
      </c>
      <c r="O56" s="1">
        <v>1000</v>
      </c>
      <c r="P56" s="21">
        <v>10</v>
      </c>
      <c r="Q56" s="19">
        <v>810534</v>
      </c>
      <c r="R56">
        <f>Q56/P56</f>
        <v>81053.399999999994</v>
      </c>
      <c r="S56" s="13">
        <f>$A56*8*Q56/P56/1000000</f>
        <v>997.2810336</v>
      </c>
      <c r="T56" s="21">
        <v>10.050000000000001</v>
      </c>
      <c r="U56" s="19">
        <v>810462</v>
      </c>
      <c r="V56" s="23">
        <f>U56/Q56</f>
        <v>0.99991116967332649</v>
      </c>
      <c r="W56">
        <f>Q56-U56</f>
        <v>72</v>
      </c>
      <c r="X56" s="17">
        <f>W56/Q56</f>
        <v>8.8830326673526339E-5</v>
      </c>
      <c r="Y56" s="13">
        <f>W56/T56</f>
        <v>7.1641791044776113</v>
      </c>
      <c r="Z56" s="13">
        <f>$A56*8*W56/T56/1000000</f>
        <v>8.8148059701492532E-2</v>
      </c>
      <c r="AA56" s="26">
        <f>M56+Y56</f>
        <v>80938.239876315638</v>
      </c>
      <c r="AB56" s="25">
        <f>N56+Z56</f>
        <v>995.86410343818761</v>
      </c>
      <c r="AC56" s="8">
        <f>AB56*1000000/1024/1024</f>
        <v>949.7300180799366</v>
      </c>
    </row>
    <row r="57" spans="1:29" x14ac:dyDescent="0.4">
      <c r="A57" s="1">
        <f>1472+20+8+14+4+20</f>
        <v>1538</v>
      </c>
      <c r="B57" s="15">
        <v>1</v>
      </c>
      <c r="C57" s="1">
        <v>800</v>
      </c>
      <c r="D57" s="21">
        <v>10</v>
      </c>
      <c r="E57" s="19">
        <v>679298</v>
      </c>
      <c r="F57" s="13">
        <f>E57/D57</f>
        <v>67929.8</v>
      </c>
      <c r="G57" s="13">
        <f>$A57*8*E57/D57/1000000</f>
        <v>835.80825920000007</v>
      </c>
      <c r="H57" s="21">
        <v>10.039999999999999</v>
      </c>
      <c r="I57" s="19">
        <v>0</v>
      </c>
      <c r="J57" s="19">
        <f>I57/E57</f>
        <v>0</v>
      </c>
      <c r="K57">
        <f>E57-I57</f>
        <v>679298</v>
      </c>
      <c r="L57" s="17">
        <f>K57/E57</f>
        <v>1</v>
      </c>
      <c r="M57" s="13">
        <f>K57/H57</f>
        <v>67659.163346613554</v>
      </c>
      <c r="N57" s="8">
        <f>$A57*8*K57/H57/1000000</f>
        <v>832.47834581673317</v>
      </c>
      <c r="O57" s="1">
        <v>1000</v>
      </c>
      <c r="P57" s="21">
        <v>10</v>
      </c>
      <c r="Q57" s="19">
        <v>810535</v>
      </c>
      <c r="R57">
        <f>Q57/P57</f>
        <v>81053.5</v>
      </c>
      <c r="S57" s="13">
        <f>$A57*8*Q57/P57/1000000</f>
        <v>997.28226400000005</v>
      </c>
      <c r="T57" s="21">
        <v>10.039999999999999</v>
      </c>
      <c r="U57" s="19">
        <v>670268</v>
      </c>
      <c r="V57" s="23">
        <f>U57/Q57</f>
        <v>0.82694516584724909</v>
      </c>
      <c r="W57">
        <f>Q57-U57</f>
        <v>140267</v>
      </c>
      <c r="X57" s="17">
        <f>W57/Q57</f>
        <v>0.17305483415275097</v>
      </c>
      <c r="Y57" s="13">
        <f>W57/T57</f>
        <v>13970.81673306773</v>
      </c>
      <c r="Z57" s="13">
        <f>$A57*8*W57/T57/1000000</f>
        <v>171.89692908366533</v>
      </c>
      <c r="AA57" s="26">
        <f t="shared" ref="AA57:AA60" si="30">M57+Y57</f>
        <v>81629.980079681278</v>
      </c>
      <c r="AB57" s="25">
        <f>N57+Z57</f>
        <v>1004.3752749003985</v>
      </c>
      <c r="AC57" s="8">
        <f>AB57*1000000/1024/1024</f>
        <v>957.84690370597696</v>
      </c>
    </row>
    <row r="58" spans="1:29" x14ac:dyDescent="0.4">
      <c r="A58" s="1">
        <f>1472+20+8+14+4+20</f>
        <v>1538</v>
      </c>
      <c r="B58" s="15">
        <v>1</v>
      </c>
      <c r="C58" s="1">
        <v>600</v>
      </c>
      <c r="D58" s="21">
        <v>10</v>
      </c>
      <c r="E58" s="19">
        <v>509470</v>
      </c>
      <c r="F58" s="13">
        <f>E58/D58</f>
        <v>50947</v>
      </c>
      <c r="G58" s="13">
        <f>$A58*8*E58/D58/1000000</f>
        <v>626.85188800000003</v>
      </c>
      <c r="H58" s="21">
        <v>10.039999999999999</v>
      </c>
      <c r="I58" s="19">
        <v>0</v>
      </c>
      <c r="J58" s="19">
        <f>I58/E58</f>
        <v>0</v>
      </c>
      <c r="K58">
        <f>E58-I58</f>
        <v>509470</v>
      </c>
      <c r="L58" s="17">
        <f>K58/E58</f>
        <v>1</v>
      </c>
      <c r="M58" s="13">
        <f>K58/H58</f>
        <v>50744.023904382477</v>
      </c>
      <c r="N58" s="8">
        <f>$A58*8*K58/H58/1000000</f>
        <v>624.35447011952192</v>
      </c>
      <c r="O58" s="1">
        <v>1000</v>
      </c>
      <c r="P58" s="21">
        <v>10</v>
      </c>
      <c r="Q58" s="19">
        <v>810399</v>
      </c>
      <c r="R58">
        <f>Q58/P58</f>
        <v>81039.899999999994</v>
      </c>
      <c r="S58" s="13">
        <f>$A58*8*Q58/P58/1000000</f>
        <v>997.11492959999998</v>
      </c>
      <c r="T58" s="21">
        <v>10.039999999999999</v>
      </c>
      <c r="U58" s="19">
        <v>500270</v>
      </c>
      <c r="V58" s="23">
        <f>U58/Q58</f>
        <v>0.61731320004096746</v>
      </c>
      <c r="W58">
        <f>Q58-U58</f>
        <v>310129</v>
      </c>
      <c r="X58" s="17">
        <f>W58/Q58</f>
        <v>0.38268679995903254</v>
      </c>
      <c r="Y58" s="13">
        <f>W58/T58</f>
        <v>30889.342629482075</v>
      </c>
      <c r="Z58" s="13">
        <f>$A58*8*W58/T58/1000000</f>
        <v>380.06247171314749</v>
      </c>
      <c r="AA58" s="26">
        <f t="shared" si="30"/>
        <v>81633.366533864551</v>
      </c>
      <c r="AB58" s="25">
        <f>N58+Z58</f>
        <v>1004.4169418326694</v>
      </c>
      <c r="AC58" s="8">
        <f>AB58*1000000/1024/1024</f>
        <v>957.88664038912714</v>
      </c>
    </row>
    <row r="59" spans="1:29" x14ac:dyDescent="0.4">
      <c r="A59" s="1">
        <f>1472+20+8+14+4+20</f>
        <v>1538</v>
      </c>
      <c r="B59" s="15">
        <v>1</v>
      </c>
      <c r="C59" s="1">
        <v>400</v>
      </c>
      <c r="D59" s="21">
        <v>10</v>
      </c>
      <c r="E59" s="19">
        <v>339646</v>
      </c>
      <c r="F59" s="13">
        <f>E59/D59</f>
        <v>33964.6</v>
      </c>
      <c r="G59" s="13">
        <f>$A59*8*E59/D59/1000000</f>
        <v>417.90043839999998</v>
      </c>
      <c r="H59" s="21">
        <v>10.039999999999999</v>
      </c>
      <c r="I59" s="19">
        <v>0</v>
      </c>
      <c r="J59" s="19">
        <f>I59/E59</f>
        <v>0</v>
      </c>
      <c r="K59">
        <f>E59-I59</f>
        <v>339646</v>
      </c>
      <c r="L59" s="17">
        <f>K59/E59</f>
        <v>1</v>
      </c>
      <c r="M59" s="13">
        <f>K59/H59</f>
        <v>33829.282868525901</v>
      </c>
      <c r="N59" s="8">
        <f>$A59*8*K59/H59/1000000</f>
        <v>416.23549641434266</v>
      </c>
      <c r="O59" s="1">
        <v>1000</v>
      </c>
      <c r="P59" s="21">
        <v>10</v>
      </c>
      <c r="Q59" s="19">
        <v>810511</v>
      </c>
      <c r="R59">
        <f>Q59/P59</f>
        <v>81051.100000000006</v>
      </c>
      <c r="S59" s="13">
        <f>$A59*8*Q59/P59/1000000</f>
        <v>997.25273440000001</v>
      </c>
      <c r="T59" s="21">
        <v>10.039999999999999</v>
      </c>
      <c r="U59" s="19">
        <v>334154</v>
      </c>
      <c r="V59" s="23">
        <f>U59/Q59</f>
        <v>0.41227571248261902</v>
      </c>
      <c r="W59">
        <f>Q59-U59</f>
        <v>476357</v>
      </c>
      <c r="X59" s="17">
        <f>W59/Q59</f>
        <v>0.58772428751738104</v>
      </c>
      <c r="Y59" s="13">
        <f>W59/T59</f>
        <v>47445.916334661357</v>
      </c>
      <c r="Z59" s="13">
        <f>$A59*8*W59/T59/1000000</f>
        <v>583.77455458167333</v>
      </c>
      <c r="AA59" s="26">
        <f t="shared" si="30"/>
        <v>81275.199203187251</v>
      </c>
      <c r="AB59" s="25">
        <f>N59+Z59</f>
        <v>1000.0100509960159</v>
      </c>
      <c r="AC59" s="8">
        <f>AB59*1000000/1024/1024</f>
        <v>953.68390178300467</v>
      </c>
    </row>
    <row r="60" spans="1:29" ht="19.5" thickBot="1" x14ac:dyDescent="0.45">
      <c r="A60" s="4">
        <f>1472+20+8+14+4+20</f>
        <v>1538</v>
      </c>
      <c r="B60" s="16">
        <v>1</v>
      </c>
      <c r="C60" s="4">
        <v>200</v>
      </c>
      <c r="D60" s="22">
        <v>10</v>
      </c>
      <c r="E60" s="20">
        <v>169822</v>
      </c>
      <c r="F60" s="14">
        <f>E60/D60</f>
        <v>16982.2</v>
      </c>
      <c r="G60" s="14">
        <f>$A60*8*E60/D60/1000000</f>
        <v>208.94898880000002</v>
      </c>
      <c r="H60" s="22">
        <v>10.039999999999999</v>
      </c>
      <c r="I60" s="20">
        <v>0</v>
      </c>
      <c r="J60" s="20">
        <f>I60/E60</f>
        <v>0</v>
      </c>
      <c r="K60" s="2">
        <f>E60-I60</f>
        <v>169822</v>
      </c>
      <c r="L60" s="18">
        <f>K60/E60</f>
        <v>1</v>
      </c>
      <c r="M60" s="14">
        <f>K60/H60</f>
        <v>16914.541832669325</v>
      </c>
      <c r="N60" s="9">
        <f>$A60*8*K60/H60/1000000</f>
        <v>208.11652270916338</v>
      </c>
      <c r="O60" s="4">
        <v>1000</v>
      </c>
      <c r="P60" s="22">
        <v>10</v>
      </c>
      <c r="Q60" s="20">
        <v>810479</v>
      </c>
      <c r="R60" s="2">
        <f>Q60/P60</f>
        <v>81047.899999999994</v>
      </c>
      <c r="S60" s="14">
        <f>$A60*8*Q60/P60/1000000</f>
        <v>997.21336159999998</v>
      </c>
      <c r="T60" s="22">
        <v>10.039999999999999</v>
      </c>
      <c r="U60" s="20">
        <v>166965</v>
      </c>
      <c r="V60" s="24">
        <f>U60/Q60</f>
        <v>0.20600780526083959</v>
      </c>
      <c r="W60" s="2">
        <f>Q60-U60</f>
        <v>643514</v>
      </c>
      <c r="X60" s="18">
        <f>W60/Q60</f>
        <v>0.79399219473916038</v>
      </c>
      <c r="Y60" s="14">
        <f>W60/T60</f>
        <v>64095.019920318729</v>
      </c>
      <c r="Z60" s="14">
        <f>$A60*8*W60/T60/1000000</f>
        <v>788.62512509960163</v>
      </c>
      <c r="AA60" s="27">
        <f t="shared" si="30"/>
        <v>81009.561752988055</v>
      </c>
      <c r="AB60" s="28">
        <f>N60+Z60</f>
        <v>996.74164780876504</v>
      </c>
      <c r="AC60" s="9">
        <f>AB60*1000000/1024/1024</f>
        <v>950.56690960766321</v>
      </c>
    </row>
    <row r="76" spans="1:29" ht="19.5" thickBot="1" x14ac:dyDescent="0.45">
      <c r="A76" t="s">
        <v>28</v>
      </c>
    </row>
    <row r="77" spans="1:29" x14ac:dyDescent="0.4">
      <c r="A77" s="5"/>
      <c r="B77" s="6"/>
      <c r="C77" s="5" t="s">
        <v>23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7"/>
      <c r="O77" s="5" t="s">
        <v>20</v>
      </c>
      <c r="P77" s="6"/>
      <c r="Q77" s="6"/>
      <c r="R77" s="6"/>
      <c r="S77" s="6"/>
      <c r="T77" s="6"/>
      <c r="U77" s="6"/>
      <c r="V77" s="6"/>
      <c r="W77" s="6"/>
      <c r="X77" s="6"/>
      <c r="Y77" s="6"/>
      <c r="Z77" s="7"/>
      <c r="AA77" s="5" t="s">
        <v>24</v>
      </c>
      <c r="AB77" s="6"/>
      <c r="AC77" s="7"/>
    </row>
    <row r="78" spans="1:29" x14ac:dyDescent="0.4">
      <c r="A78" s="10" t="s">
        <v>3</v>
      </c>
      <c r="B78" s="11" t="s">
        <v>0</v>
      </c>
      <c r="C78" s="10" t="s">
        <v>19</v>
      </c>
      <c r="D78" s="11" t="s">
        <v>12</v>
      </c>
      <c r="E78" s="11" t="s">
        <v>13</v>
      </c>
      <c r="F78" s="11" t="s">
        <v>18</v>
      </c>
      <c r="G78" s="11" t="s">
        <v>18</v>
      </c>
      <c r="H78" s="11" t="s">
        <v>15</v>
      </c>
      <c r="I78" s="11" t="s">
        <v>16</v>
      </c>
      <c r="J78" s="11" t="s">
        <v>16</v>
      </c>
      <c r="K78" s="11" t="s">
        <v>17</v>
      </c>
      <c r="L78" s="11" t="s">
        <v>2</v>
      </c>
      <c r="M78" s="11" t="s">
        <v>2</v>
      </c>
      <c r="N78" s="12" t="s">
        <v>2</v>
      </c>
      <c r="O78" s="10" t="s">
        <v>19</v>
      </c>
      <c r="P78" s="11" t="s">
        <v>12</v>
      </c>
      <c r="Q78" s="11" t="s">
        <v>13</v>
      </c>
      <c r="R78" s="11" t="s">
        <v>14</v>
      </c>
      <c r="S78" s="11" t="s">
        <v>14</v>
      </c>
      <c r="T78" s="11" t="s">
        <v>15</v>
      </c>
      <c r="U78" s="11" t="s">
        <v>16</v>
      </c>
      <c r="V78" s="11" t="s">
        <v>16</v>
      </c>
      <c r="W78" s="11" t="s">
        <v>17</v>
      </c>
      <c r="X78" s="11" t="s">
        <v>2</v>
      </c>
      <c r="Y78" s="11" t="s">
        <v>2</v>
      </c>
      <c r="Z78" s="12" t="s">
        <v>2</v>
      </c>
      <c r="AA78" s="29" t="s">
        <v>2</v>
      </c>
      <c r="AB78" s="30" t="s">
        <v>1</v>
      </c>
      <c r="AC78" s="31" t="s">
        <v>1</v>
      </c>
    </row>
    <row r="79" spans="1:29" ht="19.5" thickBot="1" x14ac:dyDescent="0.45">
      <c r="A79" s="4" t="s">
        <v>5</v>
      </c>
      <c r="B79" s="2" t="s">
        <v>6</v>
      </c>
      <c r="C79" s="4" t="s">
        <v>8</v>
      </c>
      <c r="D79" s="2" t="s">
        <v>4</v>
      </c>
      <c r="E79" s="2" t="s">
        <v>9</v>
      </c>
      <c r="F79" s="2" t="s">
        <v>10</v>
      </c>
      <c r="G79" s="2" t="s">
        <v>7</v>
      </c>
      <c r="H79" s="2" t="s">
        <v>4</v>
      </c>
      <c r="I79" s="2" t="s">
        <v>9</v>
      </c>
      <c r="J79" s="2" t="s">
        <v>6</v>
      </c>
      <c r="K79" s="2" t="s">
        <v>9</v>
      </c>
      <c r="L79" s="2" t="s">
        <v>6</v>
      </c>
      <c r="M79" s="2" t="s">
        <v>10</v>
      </c>
      <c r="N79" s="3" t="s">
        <v>7</v>
      </c>
      <c r="O79" s="4" t="s">
        <v>8</v>
      </c>
      <c r="P79" s="2" t="s">
        <v>4</v>
      </c>
      <c r="Q79" s="2" t="s">
        <v>9</v>
      </c>
      <c r="R79" s="2" t="s">
        <v>10</v>
      </c>
      <c r="S79" s="2" t="s">
        <v>7</v>
      </c>
      <c r="T79" s="2" t="s">
        <v>4</v>
      </c>
      <c r="U79" s="2" t="s">
        <v>9</v>
      </c>
      <c r="V79" s="2" t="s">
        <v>6</v>
      </c>
      <c r="W79" s="2" t="s">
        <v>9</v>
      </c>
      <c r="X79" s="2" t="s">
        <v>6</v>
      </c>
      <c r="Y79" s="2" t="s">
        <v>10</v>
      </c>
      <c r="Z79" s="2" t="s">
        <v>7</v>
      </c>
      <c r="AA79" s="4" t="s">
        <v>10</v>
      </c>
      <c r="AB79" s="2" t="s">
        <v>8</v>
      </c>
      <c r="AC79" s="3" t="s">
        <v>11</v>
      </c>
    </row>
    <row r="80" spans="1:29" x14ac:dyDescent="0.4">
      <c r="A80" s="1">
        <f>1472+20+8+14+4+20</f>
        <v>1538</v>
      </c>
      <c r="B80" s="32">
        <v>1</v>
      </c>
      <c r="C80" s="1">
        <v>1000</v>
      </c>
      <c r="D80" s="21">
        <v>10</v>
      </c>
      <c r="E80" s="19">
        <v>812607</v>
      </c>
      <c r="F80" s="13">
        <f>E80/D80</f>
        <v>81260.7</v>
      </c>
      <c r="G80" s="13">
        <f>$A80*8*E80/D80/1000000</f>
        <v>999.83165279999992</v>
      </c>
      <c r="H80" s="21">
        <v>10.050000000000001</v>
      </c>
      <c r="I80" s="19">
        <v>171</v>
      </c>
      <c r="J80" s="19">
        <f>I80/E80</f>
        <v>2.1043382594538318E-4</v>
      </c>
      <c r="K80">
        <f>E80-I80</f>
        <v>812436</v>
      </c>
      <c r="L80" s="17">
        <f>K80/E80</f>
        <v>0.99978956617405457</v>
      </c>
      <c r="M80" s="13">
        <f>K80/H80</f>
        <v>80839.402985074616</v>
      </c>
      <c r="N80" s="8">
        <f>$A80*8*K80/H80/1000000</f>
        <v>994.64801432835816</v>
      </c>
      <c r="O80" s="1">
        <v>1000</v>
      </c>
      <c r="P80" s="21">
        <v>10</v>
      </c>
      <c r="Q80" s="19">
        <v>566593</v>
      </c>
      <c r="R80">
        <f>Q80/P80</f>
        <v>56659.3</v>
      </c>
      <c r="S80" s="13">
        <f>$A80*8*Q80/P80/1000000</f>
        <v>697.13602720000006</v>
      </c>
      <c r="T80" s="21">
        <v>10.25</v>
      </c>
      <c r="U80" s="19">
        <v>565794</v>
      </c>
      <c r="V80" s="23">
        <f>U80/Q80</f>
        <v>0.99858981667616786</v>
      </c>
      <c r="W80">
        <f>Q80-U80</f>
        <v>799</v>
      </c>
      <c r="X80" s="17">
        <f>W80/Q80</f>
        <v>1.4101833238320983E-3</v>
      </c>
      <c r="Y80" s="13">
        <f>W80/T80</f>
        <v>77.951219512195124</v>
      </c>
      <c r="Z80" s="13">
        <f>$A80*8*W80/T80/1000000</f>
        <v>0.95911180487804881</v>
      </c>
      <c r="AA80" s="26">
        <f>M80+Y80</f>
        <v>80917.354204586809</v>
      </c>
      <c r="AB80" s="25">
        <f>N80+Z80</f>
        <v>995.60712613323619</v>
      </c>
      <c r="AC80" s="8">
        <f>AB80*1000000/1024/1024</f>
        <v>949.48494542430512</v>
      </c>
    </row>
    <row r="81" spans="1:29" x14ac:dyDescent="0.4">
      <c r="A81" s="1">
        <f>1472+20+8+14+4+20</f>
        <v>1538</v>
      </c>
      <c r="B81" s="32">
        <v>0.8</v>
      </c>
      <c r="C81" s="1">
        <v>800</v>
      </c>
      <c r="D81" s="21">
        <v>10</v>
      </c>
      <c r="E81" s="19">
        <v>679299</v>
      </c>
      <c r="F81" s="13">
        <f>E81/D81</f>
        <v>67929.899999999994</v>
      </c>
      <c r="G81" s="13">
        <f>$A81*8*E81/D81/1000000</f>
        <v>835.80948960000001</v>
      </c>
      <c r="H81" s="21">
        <v>10.039999999999999</v>
      </c>
      <c r="I81" s="19">
        <v>38907</v>
      </c>
      <c r="J81" s="19">
        <f>I81/E81</f>
        <v>5.7275220484646672E-2</v>
      </c>
      <c r="K81">
        <f>E81-I81</f>
        <v>640392</v>
      </c>
      <c r="L81" s="17">
        <f>K81/E81</f>
        <v>0.94272477951535327</v>
      </c>
      <c r="M81" s="13">
        <f>K81/H81</f>
        <v>63784.063745019928</v>
      </c>
      <c r="N81" s="8">
        <f>$A81*8*K81/H81/1000000</f>
        <v>784.79912031872516</v>
      </c>
      <c r="O81" s="1">
        <v>1000</v>
      </c>
      <c r="P81" s="21">
        <v>10</v>
      </c>
      <c r="Q81" s="19">
        <v>809690</v>
      </c>
      <c r="R81">
        <f>Q81/P81</f>
        <v>80969</v>
      </c>
      <c r="S81" s="13">
        <f>$A81*8*Q81/P81/1000000</f>
        <v>996.24257599999999</v>
      </c>
      <c r="T81" s="21">
        <v>10.26</v>
      </c>
      <c r="U81" s="19">
        <v>637704</v>
      </c>
      <c r="V81" s="23">
        <f>U81/Q81</f>
        <v>0.78759031234176047</v>
      </c>
      <c r="W81">
        <f>Q81-U81</f>
        <v>171986</v>
      </c>
      <c r="X81" s="17">
        <f>W81/Q81</f>
        <v>0.21240968765823956</v>
      </c>
      <c r="Y81" s="13">
        <f>W81/T81</f>
        <v>16762.768031189084</v>
      </c>
      <c r="Z81" s="13">
        <f>$A81*8*W81/T81/1000000</f>
        <v>206.24909785575051</v>
      </c>
      <c r="AA81" s="26">
        <f t="shared" ref="AA81:AA84" si="31">M81+Y81</f>
        <v>80546.831776209016</v>
      </c>
      <c r="AB81" s="25">
        <f>N81+Z81</f>
        <v>991.04821817447566</v>
      </c>
      <c r="AC81" s="8">
        <f>AB81*1000000/1024/1024</f>
        <v>945.13723199317519</v>
      </c>
    </row>
    <row r="82" spans="1:29" x14ac:dyDescent="0.4">
      <c r="A82" s="1">
        <f>1472+20+8+14+4+20</f>
        <v>1538</v>
      </c>
      <c r="B82" s="32">
        <v>0.6</v>
      </c>
      <c r="C82" s="1">
        <v>600</v>
      </c>
      <c r="D82" s="21">
        <v>10</v>
      </c>
      <c r="E82" s="19">
        <v>509471</v>
      </c>
      <c r="F82" s="13">
        <f>E82/D82</f>
        <v>50947.1</v>
      </c>
      <c r="G82" s="13">
        <f>$A82*8*E82/D82/1000000</f>
        <v>626.85311839999997</v>
      </c>
      <c r="H82" s="21">
        <v>10.050000000000001</v>
      </c>
      <c r="I82" s="19">
        <v>104770</v>
      </c>
      <c r="J82" s="19">
        <f>I82/E82</f>
        <v>0.20564467849985574</v>
      </c>
      <c r="K82">
        <f>E82-I82</f>
        <v>404701</v>
      </c>
      <c r="L82" s="17">
        <f>K82/E82</f>
        <v>0.79435532150014432</v>
      </c>
      <c r="M82" s="13">
        <f>K82/H82</f>
        <v>40268.756218905473</v>
      </c>
      <c r="N82" s="8">
        <f>$A82*8*K82/H82/1000000</f>
        <v>495.46677651741288</v>
      </c>
      <c r="O82" s="1">
        <v>1000</v>
      </c>
      <c r="P82" s="21">
        <v>10</v>
      </c>
      <c r="Q82" s="19">
        <v>727258</v>
      </c>
      <c r="R82">
        <f>Q82/P82</f>
        <v>72725.8</v>
      </c>
      <c r="S82" s="13">
        <f>$A82*8*Q82/P82/1000000</f>
        <v>894.8182432000001</v>
      </c>
      <c r="T82" s="21">
        <v>10.039999999999999</v>
      </c>
      <c r="U82" s="19">
        <v>361544</v>
      </c>
      <c r="V82" s="23">
        <f>U82/Q82</f>
        <v>0.49713306694460563</v>
      </c>
      <c r="W82">
        <f>Q82-U82</f>
        <v>365714</v>
      </c>
      <c r="X82" s="17">
        <f>W82/Q82</f>
        <v>0.50286693305539432</v>
      </c>
      <c r="Y82" s="13">
        <f>W82/T82</f>
        <v>36425.697211155384</v>
      </c>
      <c r="Z82" s="13">
        <f>$A82*8*W82/T82/1000000</f>
        <v>448.1817784860558</v>
      </c>
      <c r="AA82" s="26">
        <f t="shared" si="31"/>
        <v>76694.45343006085</v>
      </c>
      <c r="AB82" s="25">
        <f>N82+Z82</f>
        <v>943.64855500346869</v>
      </c>
      <c r="AC82" s="8">
        <f>AB82*1000000/1024/1024</f>
        <v>899.93339062067855</v>
      </c>
    </row>
    <row r="83" spans="1:29" x14ac:dyDescent="0.4">
      <c r="A83" s="1">
        <f>1472+20+8+14+4+20</f>
        <v>1538</v>
      </c>
      <c r="B83" s="32">
        <v>0.4</v>
      </c>
      <c r="C83" s="1">
        <v>400</v>
      </c>
      <c r="D83" s="21">
        <v>10</v>
      </c>
      <c r="E83" s="19">
        <v>339643</v>
      </c>
      <c r="F83" s="13">
        <f>E83/D83</f>
        <v>33964.300000000003</v>
      </c>
      <c r="G83" s="13">
        <f>$A83*8*E83/D83/1000000</f>
        <v>417.89674719999999</v>
      </c>
      <c r="H83" s="21">
        <v>10.039999999999999</v>
      </c>
      <c r="I83" s="19">
        <v>103226</v>
      </c>
      <c r="J83" s="19">
        <f>I83/E83</f>
        <v>0.30392500360672825</v>
      </c>
      <c r="K83">
        <f>E83-I83</f>
        <v>236417</v>
      </c>
      <c r="L83" s="17">
        <f>K83/E83</f>
        <v>0.69607499639327175</v>
      </c>
      <c r="M83" s="13">
        <f>K83/H83</f>
        <v>23547.509960159365</v>
      </c>
      <c r="N83" s="8">
        <f>$A83*8*K83/H83/1000000</f>
        <v>289.72856254980081</v>
      </c>
      <c r="O83" s="1">
        <v>1000</v>
      </c>
      <c r="P83" s="21">
        <v>10</v>
      </c>
      <c r="Q83" s="19">
        <v>810409</v>
      </c>
      <c r="R83">
        <f>Q83/P83</f>
        <v>81040.899999999994</v>
      </c>
      <c r="S83" s="13">
        <f>$A83*8*Q83/P83/1000000</f>
        <v>997.12723360000007</v>
      </c>
      <c r="T83" s="21">
        <v>10.039999999999999</v>
      </c>
      <c r="U83" s="19">
        <v>235680</v>
      </c>
      <c r="V83" s="23">
        <f>U83/Q83</f>
        <v>0.29081611877459407</v>
      </c>
      <c r="W83">
        <f>Q83-U83</f>
        <v>574729</v>
      </c>
      <c r="X83" s="17">
        <f>W83/Q83</f>
        <v>0.70918388122540599</v>
      </c>
      <c r="Y83" s="13">
        <f>W83/T83</f>
        <v>57243.924302788851</v>
      </c>
      <c r="Z83" s="13">
        <f>$A83*8*W83/T83/1000000</f>
        <v>704.32924462151391</v>
      </c>
      <c r="AA83" s="26">
        <f t="shared" si="31"/>
        <v>80791.434262948213</v>
      </c>
      <c r="AB83" s="25">
        <f>N83+Z83</f>
        <v>994.05780717131472</v>
      </c>
      <c r="AC83" s="8">
        <f>AB83*1000000/1024/1024</f>
        <v>948.00739972239944</v>
      </c>
    </row>
    <row r="84" spans="1:29" ht="19.5" thickBot="1" x14ac:dyDescent="0.45">
      <c r="A84" s="4">
        <f>1472+20+8+14+4+20</f>
        <v>1538</v>
      </c>
      <c r="B84" s="33">
        <v>0.2</v>
      </c>
      <c r="C84" s="4">
        <v>200</v>
      </c>
      <c r="D84" s="22">
        <v>10</v>
      </c>
      <c r="E84" s="20">
        <v>169822</v>
      </c>
      <c r="F84" s="14">
        <f>E84/D84</f>
        <v>16982.2</v>
      </c>
      <c r="G84" s="14">
        <f>$A84*8*E84/D84/1000000</f>
        <v>208.94898880000002</v>
      </c>
      <c r="H84" s="22">
        <v>10.039999999999999</v>
      </c>
      <c r="I84" s="20">
        <v>30291</v>
      </c>
      <c r="J84" s="20">
        <f>I84/E84</f>
        <v>0.17836911589782242</v>
      </c>
      <c r="K84" s="2">
        <f>E84-I84</f>
        <v>139531</v>
      </c>
      <c r="L84" s="18">
        <f>K84/E84</f>
        <v>0.82163088410217755</v>
      </c>
      <c r="M84" s="14">
        <f>K84/H84</f>
        <v>13897.509960159363</v>
      </c>
      <c r="N84" s="9">
        <f>$A84*8*K84/H84/1000000</f>
        <v>170.99496254980082</v>
      </c>
      <c r="O84" s="4">
        <v>1000</v>
      </c>
      <c r="P84" s="22">
        <v>10</v>
      </c>
      <c r="Q84" s="20">
        <v>810533</v>
      </c>
      <c r="R84" s="2">
        <f>Q84/P84</f>
        <v>81053.3</v>
      </c>
      <c r="S84" s="14">
        <f>$A84*8*Q84/P84/1000000</f>
        <v>997.27980320000006</v>
      </c>
      <c r="T84" s="22">
        <v>10.039999999999999</v>
      </c>
      <c r="U84" s="20">
        <v>139005</v>
      </c>
      <c r="V84" s="24">
        <f>U84/Q84</f>
        <v>0.17149826102083443</v>
      </c>
      <c r="W84" s="2">
        <f>Q84-U84</f>
        <v>671528</v>
      </c>
      <c r="X84" s="18">
        <f>W84/Q84</f>
        <v>0.82850173897916557</v>
      </c>
      <c r="Y84" s="14">
        <f>W84/T84</f>
        <v>66885.258964143432</v>
      </c>
      <c r="Z84" s="14">
        <f>$A84*8*W84/T84/1000000</f>
        <v>822.95622629482079</v>
      </c>
      <c r="AA84" s="27">
        <f t="shared" si="31"/>
        <v>80782.7689243028</v>
      </c>
      <c r="AB84" s="28">
        <f>N84+Z84</f>
        <v>993.95118884462158</v>
      </c>
      <c r="AC84" s="9">
        <f>AB84*1000000/1024/1024</f>
        <v>947.90572056257395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2024-08-08T06:24:39Z</dcterms:created>
  <dcterms:modified xsi:type="dcterms:W3CDTF">2024-08-08T06:24:43Z</dcterms:modified>
</cp:coreProperties>
</file>