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15600" activeTab="4"/>
  </bookViews>
  <sheets>
    <sheet name="points" sheetId="4" r:id="rId1"/>
    <sheet name="fields" sheetId="3" r:id="rId2"/>
    <sheet name="plan" sheetId="2" r:id="rId3"/>
    <sheet name="Sheet2" sheetId="6" r:id="rId4"/>
    <sheet name="points (2)" sheetId="5" r:id="rId5"/>
    <sheet name="fields (2)" sheetId="7" r:id="rId6"/>
  </sheets>
  <calcPr calcId="145621"/>
  <pivotCaches>
    <pivotCache cacheId="10" r:id="rId7"/>
  </pivotCaches>
</workbook>
</file>

<file path=xl/calcChain.xml><?xml version="1.0" encoding="utf-8"?>
<calcChain xmlns="http://schemas.openxmlformats.org/spreadsheetml/2006/main">
  <c r="U6" i="5" l="1"/>
  <c r="U7" i="5"/>
  <c r="U8" i="5"/>
  <c r="U9" i="5"/>
  <c r="U10" i="5"/>
  <c r="U11" i="5"/>
  <c r="U12" i="5"/>
  <c r="U13" i="5"/>
  <c r="U14" i="5"/>
  <c r="U15" i="5"/>
  <c r="U16" i="5"/>
  <c r="U5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</calcChain>
</file>

<file path=xl/sharedStrings.xml><?xml version="1.0" encoding="utf-8"?>
<sst xmlns="http://schemas.openxmlformats.org/spreadsheetml/2006/main" count="434" uniqueCount="170">
  <si>
    <t>PatientLastName</t>
  </si>
  <si>
    <t>Virt Sim</t>
  </si>
  <si>
    <t>PatientFirstName</t>
  </si>
  <si>
    <t>Test Plans</t>
  </si>
  <si>
    <t>PatientId</t>
  </si>
  <si>
    <t>PYVirtSimTest</t>
  </si>
  <si>
    <t>PatientSex</t>
  </si>
  <si>
    <t>Unknown</t>
  </si>
  <si>
    <t>-</t>
  </si>
  <si>
    <t>UserId</t>
  </si>
  <si>
    <t>gsal</t>
  </si>
  <si>
    <t>IsPlanModified</t>
  </si>
  <si>
    <t>IsAllMUperGyValid</t>
  </si>
  <si>
    <t>Invalid If condition</t>
  </si>
  <si>
    <t>CourseId</t>
  </si>
  <si>
    <t>AirGap2</t>
  </si>
  <si>
    <t>CourseIntent</t>
  </si>
  <si>
    <t>QA</t>
  </si>
  <si>
    <t>PlanId</t>
  </si>
  <si>
    <t>AG30N6XF20</t>
  </si>
  <si>
    <t>PlanName</t>
  </si>
  <si>
    <t>AirGap 3</t>
  </si>
  <si>
    <t>ApprovalStatus</t>
  </si>
  <si>
    <t>Unapproved</t>
  </si>
  <si>
    <t>PlanCreationDate</t>
  </si>
  <si>
    <t>Wednesday, October 02, 2019 09</t>
  </si>
  <si>
    <t>PlanCreator</t>
  </si>
  <si>
    <t>PlanModificationDate</t>
  </si>
  <si>
    <t>Wednesday, October 02, 2019 10</t>
  </si>
  <si>
    <t>PlanModifier</t>
  </si>
  <si>
    <t>ImageId</t>
  </si>
  <si>
    <t>AirGapBase</t>
  </si>
  <si>
    <t>ImageName</t>
  </si>
  <si>
    <t>AirGap3</t>
  </si>
  <si>
    <t>ImageSeriesId</t>
  </si>
  <si>
    <t>AirGap</t>
  </si>
  <si>
    <t>ImageModality</t>
  </si>
  <si>
    <t>CT</t>
  </si>
  <si>
    <t>ImagingDeviceId</t>
  </si>
  <si>
    <t>GE Multislice CT</t>
  </si>
  <si>
    <t>ImagingDeviceModel</t>
  </si>
  <si>
    <t>LightSpeed RT16</t>
  </si>
  <si>
    <t>PatientImagingOrientation</t>
  </si>
  <si>
    <t>Head First-Supine</t>
  </si>
  <si>
    <t>PatientTreatmentOrientation</t>
  </si>
  <si>
    <t>PlanningCoordinateSystemName</t>
  </si>
  <si>
    <t>Standard</t>
  </si>
  <si>
    <t>ImageUserOrigin</t>
  </si>
  <si>
    <t>User origin DICOM offset =</t>
  </si>
  <si>
    <t>StructureId</t>
  </si>
  <si>
    <t>StructureName</t>
  </si>
  <si>
    <t>PhotonAlg</t>
  </si>
  <si>
    <t>AAA_10028_Golden_Beam</t>
  </si>
  <si>
    <t>CalculationGridSizeInCM</t>
  </si>
  <si>
    <t>FieldNormalizationType</t>
  </si>
  <si>
    <t>HeterogeneityCorrection</t>
  </si>
  <si>
    <t>ON</t>
  </si>
  <si>
    <t>StdArcCalculationSegments</t>
  </si>
  <si>
    <t>VMATFluenceResolution</t>
  </si>
  <si>
    <t>High</t>
  </si>
  <si>
    <t>TargetVolume</t>
  </si>
  <si>
    <t>PlanNormValue</t>
  </si>
  <si>
    <t>PlanNormMethod</t>
  </si>
  <si>
    <t>Plan Normalization Value</t>
  </si>
  <si>
    <t>PrescribedDosePercent</t>
  </si>
  <si>
    <t>PrimaryRefPointId</t>
  </si>
  <si>
    <t>RelativeDoseInPrimaryRefPoint</t>
  </si>
  <si>
    <t>Fractionations</t>
  </si>
  <si>
    <t>FractionationId</t>
  </si>
  <si>
    <t>F1</t>
  </si>
  <si>
    <t>PrescribedDose</t>
  </si>
  <si>
    <t>PrescribedDosePerFraction</t>
  </si>
  <si>
    <t>DoseInPrimaryRefPoint</t>
  </si>
  <si>
    <t>DosePerFractionInPrimaryRefPoint</t>
  </si>
  <si>
    <t>Fractions</t>
  </si>
  <si>
    <t>Course</t>
  </si>
  <si>
    <t>FieldActualSSD</t>
  </si>
  <si>
    <t>FieldCalculationInfo</t>
  </si>
  <si>
    <t>FieldCalculationWarning</t>
  </si>
  <si>
    <t>FieldCollimatorAngle</t>
  </si>
  <si>
    <t>FieldDoseRate</t>
  </si>
  <si>
    <t>FieldEnergyMode</t>
  </si>
  <si>
    <t>FieldGantryAngle</t>
  </si>
  <si>
    <t>FieldIMRT</t>
  </si>
  <si>
    <t>FieldId</t>
  </si>
  <si>
    <t>FieldIsocentreX</t>
  </si>
  <si>
    <t>FieldIsocentreY</t>
  </si>
  <si>
    <t>FieldIsocentreZ</t>
  </si>
  <si>
    <t>FieldMachineId</t>
  </si>
  <si>
    <t>FieldMonitorUnits</t>
  </si>
  <si>
    <t>FieldName</t>
  </si>
  <si>
    <t>FieldNormFactor</t>
  </si>
  <si>
    <t>FieldNormMethod</t>
  </si>
  <si>
    <t>FieldRefDose</t>
  </si>
  <si>
    <t>FieldSAD</t>
  </si>
  <si>
    <t>FieldSSD</t>
  </si>
  <si>
    <t>FieldTableAngle</t>
  </si>
  <si>
    <t>FieldTechnique</t>
  </si>
  <si>
    <t>FieldWeightFactor</t>
  </si>
  <si>
    <t>X1</t>
  </si>
  <si>
    <t>X2</t>
  </si>
  <si>
    <t>Y1</t>
  </si>
  <si>
    <t>Y2</t>
  </si>
  <si>
    <t xml:space="preserve"> Service: AAA.FieldVolumeDose.10.0.28.9901x64 Servant: p2792@varfaspr17 Calculated Wednesday, October 02, 2019 10:03:19 Client workstation CTX7-ARIA-PV4/5396 Client version 13.6.32.20182 Client time 2019-10-02T10:03:19-04:00 (ISO8601) Anisotropic Analytical Algorithm (Version 10.0.28) There is a new version of this algorithm available (13.6.23). Using DCF protocol version 0.3 AAACalculationOptions.CalculationGridSizeInCM = 0.25 AAACalculationOptions.FieldNormalizationType = 100% to isocenter AAACalculationOptions.HeterogeneityCorrection = ON AAACalculationOptions.StdArcCalculationSegments = 10 AAACalculationOptions.VMATFluenceResolution = High Machine directory: \\VARFASPR13\DCF$\client\BeamData\AAA_10025_Gold... Treatment unit: TR1, energy: 6X Accessory OPENFIELD matches code 00 Input Fluence Pixel Size 0.3125x0.3125 mm2. Field dose normalized 100% to max dose at isocenter plane</t>
  </si>
  <si>
    <t>Dose in isocenter is too small</t>
  </si>
  <si>
    <t>600 MU</t>
  </si>
  <si>
    <t>20x20 6MV 0Nd</t>
  </si>
  <si>
    <t>TR1</t>
  </si>
  <si>
    <t>Thin 0</t>
  </si>
  <si>
    <t>FIELD_ISOC_NORM</t>
  </si>
  <si>
    <t>STATIC</t>
  </si>
  <si>
    <t xml:space="preserve"> Service: AAA.FieldVolumeDose.10.0.28.9901x64 Servant: p3900@varfaspr18 Calculated Wednesday, October 02, 2019 10:03:19 Client workstation CTX7-ARIA-PV4/5396 Client version 13.6.32.20182 Client time 2019-10-02T10:03:19-04:00 (ISO8601) Anisotropic Analytical Algorithm (Version 10.0.28) There is a new version of this algorithm available (13.6.23). Using DCF protocol version 0.3 AAACalculationOptions.CalculationGridSizeInCM = 0.25 AAACalculationOptions.FieldNormalizationType = 100% to isocenter AAACalculationOptions.HeterogeneityCorrection = ON AAACalculationOptions.StdArcCalculationSegments = 10 AAACalculationOptions.VMATFluenceResolution = High Machine directory: \\VARFASPR13\DCF$\client\BeamData\AAA_10025_Gold... Treatment unit: TR1, energy: 6X Accessory OPENFIELD matches code 00 Input Fluence Pixel Size 0.3125x0.3125 mm2. Field dose normalized 100% to isocenter</t>
  </si>
  <si>
    <t>20x20 6MV 3Nd</t>
  </si>
  <si>
    <t>Thin 3</t>
  </si>
  <si>
    <t xml:space="preserve"> Service: AAA.FieldVolumeDose.10.0.28.9901x64 Servant: p3944@varfaspr19 Calculated Wednesday, October 02, 2019 10:03:19 Client workstation CTX7-ARIA-PV4/5396 Client version 13.6.32.20182 Client time 2019-10-02T10:03:19-04:00 (ISO8601) Anisotropic Analytical Algorithm (Version 10.0.28) There is a new version of this algorithm available (13.6.23). Using DCF protocol version 0.3 AAACalculationOptions.CalculationGridSizeInCM = 0.25 AAACalculationOptions.FieldNormalizationType = 100% to isocenter AAACalculationOptions.HeterogeneityCorrection = ON AAACalculationOptions.StdArcCalculationSegments = 10 AAACalculationOptions.VMATFluenceResolution = High Machine directory: \\VARFASPR13\DCF$\client\BeamData\AAA_10025_Gold... Treatment unit: TR1, energy: 6X Accessory OPENFIELD matches code 00 Input Fluence Pixel Size 0.3125x0.3125 mm2. Field dose normalized 100% to isocenter</t>
  </si>
  <si>
    <t>20x20 6MV 6Nd</t>
  </si>
  <si>
    <t>Thin 6</t>
  </si>
  <si>
    <t xml:space="preserve"> Service: AAA.FieldVolumeDose.10.0.28.9901x64 Servant: p5552@varfaspr13 Calculated Wednesday, October 02, 2019 10:03:19 Client workstation CTX7-ARIA-PV4/5396 Client version 13.6.32.20182 Client time 2019-10-02T10:03:19-04:00 (ISO8601) Anisotropic Analytical Algorithm (Version 10.0.28) There is a new version of this algorithm available (13.6.23). Using DCF protocol version 0.3 AAACalculationOptions.CalculationGridSizeInCM = 0.25 AAACalculationOptions.FieldNormalizationType = 100% to isocenter AAACalculationOptions.HeterogeneityCorrection = ON AAACalculationOptions.StdArcCalculationSegments = 10 AAACalculationOptions.VMATFluenceResolution = High Machine directory: \\VARFASPR13\DCF$\client\BeamData\AAA_10025_Gold... Treatment unit: TR1, energy: 6X Accessory OPENFIELD matches code 00 Input Fluence Pixel Size 0.3125x0.3125 mm2. Field dose normalized 100% to isocenter</t>
  </si>
  <si>
    <t>20x20 6MV 9Nd</t>
  </si>
  <si>
    <t>Thin 9</t>
  </si>
  <si>
    <t>FieldDose</t>
  </si>
  <si>
    <t>FieldRefPointEffectiveDepth</t>
  </si>
  <si>
    <t>FieldRefPointPointDepth</t>
  </si>
  <si>
    <t>FieldRefPointSSD</t>
  </si>
  <si>
    <t>RefPointId</t>
  </si>
  <si>
    <t>field_name</t>
  </si>
  <si>
    <t>Thin d=9, 5</t>
  </si>
  <si>
    <t>Total</t>
  </si>
  <si>
    <t>RefPointX</t>
  </si>
  <si>
    <t>RefPointY</t>
  </si>
  <si>
    <t>RefPointZ</t>
  </si>
  <si>
    <t>Thick d=12, -5</t>
  </si>
  <si>
    <t>Thick d=3, -5</t>
  </si>
  <si>
    <t>Thick d=6, -5</t>
  </si>
  <si>
    <t>Thick d=9, -5</t>
  </si>
  <si>
    <t>Thin d=0, 5</t>
  </si>
  <si>
    <t>Thin d=3, 5</t>
  </si>
  <si>
    <t>Thin d=6, 5</t>
  </si>
  <si>
    <t>Side</t>
  </si>
  <si>
    <t>Dose</t>
  </si>
  <si>
    <t>Depth</t>
  </si>
  <si>
    <t>SSD</t>
  </si>
  <si>
    <t>Field</t>
  </si>
  <si>
    <t>Point</t>
  </si>
  <si>
    <t>X</t>
  </si>
  <si>
    <t>Y</t>
  </si>
  <si>
    <t>Z</t>
  </si>
  <si>
    <t>Plan</t>
  </si>
  <si>
    <t>Field Side</t>
  </si>
  <si>
    <t>Machine</t>
  </si>
  <si>
    <t xml:space="preserve">Thin </t>
  </si>
  <si>
    <t>Energy</t>
  </si>
  <si>
    <t>Gantry</t>
  </si>
  <si>
    <t>Collimator</t>
  </si>
  <si>
    <t>Couch</t>
  </si>
  <si>
    <t>Iso X</t>
  </si>
  <si>
    <t>Iso Y</t>
  </si>
  <si>
    <t>Iso Z</t>
  </si>
  <si>
    <t>SAD</t>
  </si>
  <si>
    <t>Field SSD</t>
  </si>
  <si>
    <t>Mus</t>
  </si>
  <si>
    <t>Field Weight</t>
  </si>
  <si>
    <t>Field Dose</t>
  </si>
  <si>
    <t>Norm Factor</t>
  </si>
  <si>
    <t>Technique</t>
  </si>
  <si>
    <t>Warning</t>
  </si>
  <si>
    <t>Thin</t>
  </si>
  <si>
    <t xml:space="preserve">Thick </t>
  </si>
  <si>
    <t>Point Dose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</si>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</sst>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salomon" refreshedDate="43742.619090277774" createdVersion="4" refreshedVersion="4" minRefreshableVersion="3" recordCount="40">
  <cacheSource type="worksheet">
    <worksheetSource name="Table15"/>
  </cacheSource>
  <cacheFields count="8">
    <cacheField name="Dose" numFmtId="0">
      <sharedItems containsSemiMixedTypes="0" containsString="0" containsNumber="1" minValue="9.1" maxValue="504"/>
    </cacheField>
    <cacheField name="Depth" numFmtId="0">
      <sharedItems containsSemiMixedTypes="0" containsString="0" containsNumber="1" containsInteger="1" minValue="0" maxValue="12" count="5">
        <n v="0"/>
        <n v="3"/>
        <n v="6"/>
        <n v="9"/>
        <n v="12"/>
      </sharedItems>
    </cacheField>
    <cacheField name="SSD" numFmtId="0">
      <sharedItems containsSemiMixedTypes="0" containsString="0" containsNumber="1" minValue="88.4" maxValue="100" count="12">
        <n v="100"/>
        <n v="97.5"/>
        <n v="97.4"/>
        <n v="94.5"/>
        <n v="97"/>
        <n v="94.4"/>
        <n v="91.5"/>
        <n v="94"/>
        <n v="91.4"/>
        <n v="88.5"/>
        <n v="91"/>
        <n v="88.4"/>
      </sharedItems>
    </cacheField>
    <cacheField name="Point" numFmtId="0">
      <sharedItems/>
    </cacheField>
    <cacheField name="Field" numFmtId="0">
      <sharedItems count="5">
        <s v="20x20 6MV 0Nd"/>
        <s v="20x20 6MV 3Nd"/>
        <s v="20x20 6MV 6Nd"/>
        <s v="20x20 6MV 9Nd"/>
        <s v="Total"/>
      </sharedItems>
    </cacheField>
    <cacheField name="Side" numFmtId="0">
      <sharedItems count="2">
        <s v="Thin "/>
        <s v="Thick "/>
      </sharedItems>
    </cacheField>
    <cacheField name="Field Side" numFmtId="0">
      <sharedItems/>
    </cacheField>
    <cacheField name="Field SSD" numFmtId="0">
      <sharedItems containsMixedTypes="1" containsNumber="1" containsInteger="1" minValue="91" maxValue="100" count="5">
        <n v="100"/>
        <n v="97"/>
        <n v="94"/>
        <n v="91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48.1"/>
    <x v="0"/>
    <x v="0"/>
    <s v="Thin d=0, 5"/>
    <x v="0"/>
    <x v="0"/>
    <s v="Thin"/>
    <x v="0"/>
  </r>
  <r>
    <n v="81.3"/>
    <x v="1"/>
    <x v="1"/>
    <s v="Thick d=3, -5"/>
    <x v="0"/>
    <x v="1"/>
    <s v="Thin"/>
    <x v="0"/>
  </r>
  <r>
    <n v="154.4"/>
    <x v="1"/>
    <x v="0"/>
    <s v="Thin d=3, 5"/>
    <x v="0"/>
    <x v="0"/>
    <s v="Thin"/>
    <x v="0"/>
  </r>
  <r>
    <n v="124.2"/>
    <x v="2"/>
    <x v="1"/>
    <s v="Thick d=6, -5"/>
    <x v="0"/>
    <x v="1"/>
    <s v="Thin"/>
    <x v="0"/>
  </r>
  <r>
    <n v="136.1"/>
    <x v="2"/>
    <x v="0"/>
    <s v="Thin d=6, 5"/>
    <x v="0"/>
    <x v="0"/>
    <s v="Thin"/>
    <x v="0"/>
  </r>
  <r>
    <n v="112.7"/>
    <x v="3"/>
    <x v="1"/>
    <s v="Thick d=9, -5"/>
    <x v="0"/>
    <x v="1"/>
    <s v="Thin"/>
    <x v="0"/>
  </r>
  <r>
    <n v="118.4"/>
    <x v="3"/>
    <x v="0"/>
    <s v="Thin d=9, 5"/>
    <x v="0"/>
    <x v="0"/>
    <s v="Thin"/>
    <x v="0"/>
  </r>
  <r>
    <n v="97.8"/>
    <x v="4"/>
    <x v="2"/>
    <s v="Thick d=12, -5"/>
    <x v="0"/>
    <x v="1"/>
    <s v="Thin"/>
    <x v="0"/>
  </r>
  <r>
    <n v="32.200000000000003"/>
    <x v="0"/>
    <x v="0"/>
    <s v="Thin d=0, 5"/>
    <x v="1"/>
    <x v="0"/>
    <s v="Thin"/>
    <x v="1"/>
  </r>
  <r>
    <n v="15.9"/>
    <x v="1"/>
    <x v="3"/>
    <s v="Thick d=3, -5"/>
    <x v="1"/>
    <x v="1"/>
    <s v="Thin"/>
    <x v="1"/>
  </r>
  <r>
    <n v="101.2"/>
    <x v="1"/>
    <x v="4"/>
    <s v="Thin d=3, 5"/>
    <x v="1"/>
    <x v="0"/>
    <s v="Thin"/>
    <x v="1"/>
  </r>
  <r>
    <n v="46.7"/>
    <x v="2"/>
    <x v="5"/>
    <s v="Thick d=6, -5"/>
    <x v="1"/>
    <x v="1"/>
    <s v="Thin"/>
    <x v="1"/>
  </r>
  <r>
    <n v="88.9"/>
    <x v="2"/>
    <x v="4"/>
    <s v="Thin d=6, 5"/>
    <x v="1"/>
    <x v="0"/>
    <s v="Thin"/>
    <x v="1"/>
  </r>
  <r>
    <n v="68.5"/>
    <x v="3"/>
    <x v="5"/>
    <s v="Thick d=9, -5"/>
    <x v="1"/>
    <x v="1"/>
    <s v="Thin"/>
    <x v="1"/>
  </r>
  <r>
    <n v="77.2"/>
    <x v="3"/>
    <x v="4"/>
    <s v="Thin d=9, 5"/>
    <x v="1"/>
    <x v="0"/>
    <s v="Thin"/>
    <x v="1"/>
  </r>
  <r>
    <n v="62.1"/>
    <x v="4"/>
    <x v="5"/>
    <s v="Thick d=12, -5"/>
    <x v="1"/>
    <x v="1"/>
    <s v="Thin"/>
    <x v="1"/>
  </r>
  <r>
    <n v="37.6"/>
    <x v="0"/>
    <x v="0"/>
    <s v="Thin d=0, 5"/>
    <x v="2"/>
    <x v="0"/>
    <s v="Thin"/>
    <x v="2"/>
  </r>
  <r>
    <n v="10.6"/>
    <x v="1"/>
    <x v="6"/>
    <s v="Thick d=3, -5"/>
    <x v="2"/>
    <x v="1"/>
    <s v="Thin"/>
    <x v="2"/>
  </r>
  <r>
    <n v="115.2"/>
    <x v="1"/>
    <x v="7"/>
    <s v="Thin d=3, 5"/>
    <x v="2"/>
    <x v="0"/>
    <s v="Thin"/>
    <x v="2"/>
  </r>
  <r>
    <n v="19"/>
    <x v="2"/>
    <x v="6"/>
    <s v="Thick d=6, -5"/>
    <x v="2"/>
    <x v="1"/>
    <s v="Thin"/>
    <x v="2"/>
  </r>
  <r>
    <n v="101"/>
    <x v="2"/>
    <x v="7"/>
    <s v="Thin d=6, 5"/>
    <x v="2"/>
    <x v="0"/>
    <s v="Thin"/>
    <x v="2"/>
  </r>
  <r>
    <n v="46.1"/>
    <x v="3"/>
    <x v="8"/>
    <s v="Thick d=9, -5"/>
    <x v="2"/>
    <x v="1"/>
    <s v="Thin"/>
    <x v="2"/>
  </r>
  <r>
    <n v="87.5"/>
    <x v="3"/>
    <x v="7"/>
    <s v="Thin d=9, 5"/>
    <x v="2"/>
    <x v="0"/>
    <s v="Thin"/>
    <x v="2"/>
  </r>
  <r>
    <n v="65.400000000000006"/>
    <x v="4"/>
    <x v="8"/>
    <s v="Thick d=12, -5"/>
    <x v="2"/>
    <x v="1"/>
    <s v="Thin"/>
    <x v="2"/>
  </r>
  <r>
    <n v="44.1"/>
    <x v="0"/>
    <x v="0"/>
    <s v="Thin d=0, 5"/>
    <x v="3"/>
    <x v="0"/>
    <s v="Thin"/>
    <x v="3"/>
  </r>
  <r>
    <n v="9.1"/>
    <x v="1"/>
    <x v="9"/>
    <s v="Thick d=3, -5"/>
    <x v="3"/>
    <x v="1"/>
    <s v="Thin"/>
    <x v="3"/>
  </r>
  <r>
    <n v="133.19999999999999"/>
    <x v="1"/>
    <x v="10"/>
    <s v="Thin d=3, 5"/>
    <x v="3"/>
    <x v="0"/>
    <s v="Thin"/>
    <x v="3"/>
  </r>
  <r>
    <n v="14.4"/>
    <x v="2"/>
    <x v="9"/>
    <s v="Thick d=6, -5"/>
    <x v="3"/>
    <x v="1"/>
    <s v="Thin"/>
    <x v="3"/>
  </r>
  <r>
    <n v="116.5"/>
    <x v="2"/>
    <x v="10"/>
    <s v="Thin d=6, 5"/>
    <x v="3"/>
    <x v="0"/>
    <s v="Thin"/>
    <x v="3"/>
  </r>
  <r>
    <n v="21.3"/>
    <x v="3"/>
    <x v="9"/>
    <s v="Thick d=9, -5"/>
    <x v="3"/>
    <x v="1"/>
    <s v="Thin"/>
    <x v="3"/>
  </r>
  <r>
    <n v="100.6"/>
    <x v="3"/>
    <x v="10"/>
    <s v="Thin d=9, 5"/>
    <x v="3"/>
    <x v="0"/>
    <s v="Thin"/>
    <x v="3"/>
  </r>
  <r>
    <n v="45.8"/>
    <x v="4"/>
    <x v="11"/>
    <s v="Thick d=12, -5"/>
    <x v="3"/>
    <x v="1"/>
    <s v="Thin"/>
    <x v="3"/>
  </r>
  <r>
    <n v="271.2"/>
    <x v="0"/>
    <x v="0"/>
    <s v="Thick d=12, -5"/>
    <x v="4"/>
    <x v="1"/>
    <e v="#N/A"/>
    <x v="4"/>
  </r>
  <r>
    <n v="116.9"/>
    <x v="0"/>
    <x v="0"/>
    <s v="Thick d=3, -5"/>
    <x v="4"/>
    <x v="1"/>
    <e v="#N/A"/>
    <x v="4"/>
  </r>
  <r>
    <n v="204.3"/>
    <x v="0"/>
    <x v="0"/>
    <s v="Thick d=6, -5"/>
    <x v="4"/>
    <x v="1"/>
    <e v="#N/A"/>
    <x v="4"/>
  </r>
  <r>
    <n v="248.6"/>
    <x v="0"/>
    <x v="0"/>
    <s v="Thick d=9, -5"/>
    <x v="4"/>
    <x v="1"/>
    <e v="#N/A"/>
    <x v="4"/>
  </r>
  <r>
    <n v="162"/>
    <x v="0"/>
    <x v="0"/>
    <s v="Thin d=0, 5"/>
    <x v="4"/>
    <x v="0"/>
    <e v="#N/A"/>
    <x v="4"/>
  </r>
  <r>
    <n v="504"/>
    <x v="0"/>
    <x v="0"/>
    <s v="Thin d=3, 5"/>
    <x v="4"/>
    <x v="0"/>
    <e v="#N/A"/>
    <x v="4"/>
  </r>
  <r>
    <n v="442.5"/>
    <x v="0"/>
    <x v="0"/>
    <s v="Thin d=6, 5"/>
    <x v="4"/>
    <x v="0"/>
    <e v="#N/A"/>
    <x v="4"/>
  </r>
  <r>
    <n v="383.7"/>
    <x v="0"/>
    <x v="0"/>
    <s v="Thin d=9, 5"/>
    <x v="4"/>
    <x v="0"/>
    <e v="#N/A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showDrill="0" useAutoFormatting="1" rowGrandTotals="0" colGrandTotals="0" itemPrintTitles="1" createdVersion="4" indent="0" compact="0" compactData="0" multipleFieldFilters="0">
  <location ref="P3:T16" firstHeaderRow="1" firstDataRow="2" firstDataCol="3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11"/>
        <item x="9"/>
        <item x="10"/>
        <item x="8"/>
        <item x="6"/>
        <item x="7"/>
        <item x="5"/>
        <item x="3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2"/>
        <item x="1"/>
        <item x="0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7"/>
    <field x="1"/>
  </rowFields>
  <rowItems count="12">
    <i>
      <x/>
      <x v="3"/>
      <x v="1"/>
    </i>
    <i r="2">
      <x v="2"/>
    </i>
    <i r="2">
      <x v="3"/>
    </i>
    <i>
      <x v="1"/>
      <x v="2"/>
      <x v="1"/>
    </i>
    <i r="2">
      <x v="2"/>
    </i>
    <i r="2">
      <x v="3"/>
    </i>
    <i>
      <x v="2"/>
      <x v="1"/>
      <x v="1"/>
    </i>
    <i r="2">
      <x v="2"/>
    </i>
    <i r="2">
      <x v="3"/>
    </i>
    <i>
      <x v="3"/>
      <x/>
      <x v="1"/>
    </i>
    <i r="2">
      <x v="2"/>
    </i>
    <i r="2">
      <x v="3"/>
    </i>
  </rowItems>
  <colFields count="1">
    <field x="5"/>
  </colFields>
  <colItems count="2">
    <i>
      <x/>
    </i>
    <i>
      <x v="1"/>
    </i>
  </colItems>
  <dataFields count="1">
    <dataField name="Point Dose" fld="0" baseField="7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F41" totalsRowShown="0">
  <autoFilter ref="A1:F41"/>
  <tableColumns count="6">
    <tableColumn id="1" name="FieldDose"/>
    <tableColumn id="2" name="FieldRefPointEffectiveDepth"/>
    <tableColumn id="3" name="FieldRefPointPointDepth"/>
    <tableColumn id="4" name="FieldRefPointSSD"/>
    <tableColumn id="5" name="RefPointId"/>
    <tableColumn id="6" name="field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:M9" totalsRowShown="0">
  <autoFilter ref="J1:M9"/>
  <tableColumns count="4">
    <tableColumn id="1" name="RefPointId"/>
    <tableColumn id="2" name="RefPointX"/>
    <tableColumn id="3" name="RefPointY"/>
    <tableColumn id="4" name="RefPointZ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C5" totalsRowShown="0">
  <autoFilter ref="A1:AC5"/>
  <tableColumns count="29">
    <tableColumn id="1" name="Course"/>
    <tableColumn id="2" name="PlanId"/>
    <tableColumn id="3" name="FieldId"/>
    <tableColumn id="4" name="FieldName"/>
    <tableColumn id="5" name="FieldMachineId"/>
    <tableColumn id="6" name="FieldEnergyMode"/>
    <tableColumn id="7" name="FieldGantryAngle"/>
    <tableColumn id="8" name="FieldCollimatorAngle"/>
    <tableColumn id="9" name="FieldTableAngle"/>
    <tableColumn id="10" name="X1"/>
    <tableColumn id="11" name="X2"/>
    <tableColumn id="12" name="Y1"/>
    <tableColumn id="13" name="Y2"/>
    <tableColumn id="14" name="FieldIsocentreX"/>
    <tableColumn id="15" name="FieldIsocentreY"/>
    <tableColumn id="16" name="FieldIsocentreZ"/>
    <tableColumn id="17" name="FieldSAD"/>
    <tableColumn id="18" name="FieldSSD"/>
    <tableColumn id="19" name="FieldActualSSD"/>
    <tableColumn id="20" name="FieldMonitorUnits"/>
    <tableColumn id="21" name="FieldWeightFactor"/>
    <tableColumn id="22" name="FieldRefDose"/>
    <tableColumn id="23" name="FieldNormFactor"/>
    <tableColumn id="24" name="FieldNormMethod"/>
    <tableColumn id="25" name="FieldDoseRate"/>
    <tableColumn id="26" name="FieldTechnique"/>
    <tableColumn id="27" name="FieldIMRT"/>
    <tableColumn id="28" name="FieldCalculationWarning"/>
    <tableColumn id="29" name="FieldCalculationInfo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H41" totalsRowShown="0">
  <autoFilter ref="A1:H41"/>
  <sortState ref="A2:H41">
    <sortCondition ref="E2:E41"/>
    <sortCondition ref="B2:B41"/>
    <sortCondition ref="D2:D41"/>
  </sortState>
  <tableColumns count="8">
    <tableColumn id="1" name="Dose"/>
    <tableColumn id="3" name="Depth"/>
    <tableColumn id="4" name="SSD"/>
    <tableColumn id="5" name="Point"/>
    <tableColumn id="6" name="Field"/>
    <tableColumn id="7" name="Side">
      <calculatedColumnFormula>LEFT(Table15[[#This Row],[Point]],FIND(" ",Table15[[#This Row],[Point]]))</calculatedColumnFormula>
    </tableColumn>
    <tableColumn id="2" name="Field Side" dataDxfId="1">
      <calculatedColumnFormula>VLOOKUP(Table15[[#This Row],[Field]],Table37[],2,FALSE)</calculatedColumnFormula>
    </tableColumn>
    <tableColumn id="8" name="Field SSD" dataDxfId="0">
      <calculatedColumnFormula>VLOOKUP(Table15[[#This Row],[Field]],Table37[],3,FALSE)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J1:M9" totalsRowShown="0">
  <tableColumns count="4">
    <tableColumn id="1" name="Point"/>
    <tableColumn id="2" name="X"/>
    <tableColumn id="3" name="Y"/>
    <tableColumn id="4" name="Z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A1:X5" totalsRowShown="0">
  <autoFilter ref="A1:X5"/>
  <tableColumns count="24">
    <tableColumn id="3" name="Field"/>
    <tableColumn id="30" name="Field Side"/>
    <tableColumn id="18" name="Field SSD"/>
    <tableColumn id="1" name="Course"/>
    <tableColumn id="2" name="Plan"/>
    <tableColumn id="5" name="Machine"/>
    <tableColumn id="6" name="Energy"/>
    <tableColumn id="7" name="Gantry"/>
    <tableColumn id="8" name="Collimator"/>
    <tableColumn id="9" name="Couch"/>
    <tableColumn id="10" name="X1"/>
    <tableColumn id="11" name="X2"/>
    <tableColumn id="12" name="Y1"/>
    <tableColumn id="13" name="Y2"/>
    <tableColumn id="14" name="Iso X"/>
    <tableColumn id="15" name="Iso Y"/>
    <tableColumn id="16" name="Iso Z"/>
    <tableColumn id="17" name="SAD"/>
    <tableColumn id="20" name="Mus"/>
    <tableColumn id="21" name="Field Weight"/>
    <tableColumn id="22" name="Field Dose"/>
    <tableColumn id="23" name="Norm Factor"/>
    <tableColumn id="26" name="Technique"/>
    <tableColumn id="28" name="Warning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2" sqref="B2"/>
    </sheetView>
  </sheetViews>
  <sheetFormatPr defaultRowHeight="15" x14ac:dyDescent="0.25"/>
  <cols>
    <col min="1" max="1" width="12" customWidth="1"/>
    <col min="2" max="2" width="28.5703125" customWidth="1"/>
    <col min="3" max="3" width="25.42578125" customWidth="1"/>
    <col min="4" max="4" width="18.5703125" customWidth="1"/>
    <col min="5" max="5" width="12.85546875" bestFit="1" customWidth="1"/>
    <col min="6" max="6" width="14.5703125" bestFit="1" customWidth="1"/>
    <col min="10" max="10" width="12.85546875" bestFit="1" customWidth="1"/>
    <col min="11" max="11" width="12" customWidth="1"/>
    <col min="12" max="13" width="11.85546875" customWidth="1"/>
  </cols>
  <sheetData>
    <row r="1" spans="1:13" x14ac:dyDescent="0.2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J1" t="s">
        <v>124</v>
      </c>
      <c r="K1" t="s">
        <v>128</v>
      </c>
      <c r="L1" t="s">
        <v>129</v>
      </c>
      <c r="M1" t="s">
        <v>130</v>
      </c>
    </row>
    <row r="2" spans="1:13" x14ac:dyDescent="0.25">
      <c r="A2">
        <v>97.8</v>
      </c>
      <c r="B2">
        <v>12.1</v>
      </c>
      <c r="C2">
        <v>12</v>
      </c>
      <c r="D2">
        <v>97.4</v>
      </c>
      <c r="E2" t="s">
        <v>131</v>
      </c>
      <c r="F2" t="s">
        <v>106</v>
      </c>
      <c r="J2" t="s">
        <v>131</v>
      </c>
      <c r="K2">
        <v>-7.5</v>
      </c>
      <c r="L2">
        <v>9</v>
      </c>
      <c r="M2">
        <v>0</v>
      </c>
    </row>
    <row r="3" spans="1:13" x14ac:dyDescent="0.25">
      <c r="A3">
        <v>81.3</v>
      </c>
      <c r="B3">
        <v>3</v>
      </c>
      <c r="C3">
        <v>3</v>
      </c>
      <c r="D3">
        <v>97.5</v>
      </c>
      <c r="E3" t="s">
        <v>132</v>
      </c>
      <c r="F3" t="s">
        <v>106</v>
      </c>
      <c r="J3" t="s">
        <v>132</v>
      </c>
      <c r="K3">
        <v>-7.5</v>
      </c>
      <c r="L3">
        <v>0</v>
      </c>
      <c r="M3">
        <v>0</v>
      </c>
    </row>
    <row r="4" spans="1:13" x14ac:dyDescent="0.25">
      <c r="A4">
        <v>124.2</v>
      </c>
      <c r="B4">
        <v>6</v>
      </c>
      <c r="C4">
        <v>6</v>
      </c>
      <c r="D4">
        <v>97.5</v>
      </c>
      <c r="E4" t="s">
        <v>133</v>
      </c>
      <c r="F4" t="s">
        <v>106</v>
      </c>
      <c r="J4" t="s">
        <v>133</v>
      </c>
      <c r="K4">
        <v>-7.5</v>
      </c>
      <c r="L4">
        <v>3</v>
      </c>
      <c r="M4">
        <v>0</v>
      </c>
    </row>
    <row r="5" spans="1:13" x14ac:dyDescent="0.25">
      <c r="A5">
        <v>112.7</v>
      </c>
      <c r="B5">
        <v>9</v>
      </c>
      <c r="C5">
        <v>9</v>
      </c>
      <c r="D5">
        <v>97.5</v>
      </c>
      <c r="E5" t="s">
        <v>134</v>
      </c>
      <c r="F5" t="s">
        <v>106</v>
      </c>
      <c r="J5" t="s">
        <v>134</v>
      </c>
      <c r="K5">
        <v>-7.5</v>
      </c>
      <c r="L5">
        <v>6</v>
      </c>
      <c r="M5">
        <v>0</v>
      </c>
    </row>
    <row r="6" spans="1:13" x14ac:dyDescent="0.25">
      <c r="A6">
        <v>48.1</v>
      </c>
      <c r="B6" t="s">
        <v>8</v>
      </c>
      <c r="C6" t="s">
        <v>8</v>
      </c>
      <c r="D6" t="s">
        <v>8</v>
      </c>
      <c r="E6" t="s">
        <v>135</v>
      </c>
      <c r="F6" t="s">
        <v>106</v>
      </c>
      <c r="J6" t="s">
        <v>135</v>
      </c>
      <c r="K6">
        <v>2.5</v>
      </c>
      <c r="L6">
        <v>0</v>
      </c>
      <c r="M6">
        <v>0</v>
      </c>
    </row>
    <row r="7" spans="1:13" x14ac:dyDescent="0.25">
      <c r="A7">
        <v>154.4</v>
      </c>
      <c r="B7">
        <v>3</v>
      </c>
      <c r="C7">
        <v>3</v>
      </c>
      <c r="D7">
        <v>100</v>
      </c>
      <c r="E7" t="s">
        <v>136</v>
      </c>
      <c r="F7" t="s">
        <v>106</v>
      </c>
      <c r="J7" t="s">
        <v>136</v>
      </c>
      <c r="K7">
        <v>2.5</v>
      </c>
      <c r="L7">
        <v>3</v>
      </c>
      <c r="M7">
        <v>0</v>
      </c>
    </row>
    <row r="8" spans="1:13" x14ac:dyDescent="0.25">
      <c r="A8">
        <v>136.1</v>
      </c>
      <c r="B8">
        <v>6</v>
      </c>
      <c r="C8">
        <v>6</v>
      </c>
      <c r="D8">
        <v>100</v>
      </c>
      <c r="E8" t="s">
        <v>137</v>
      </c>
      <c r="F8" t="s">
        <v>106</v>
      </c>
      <c r="J8" t="s">
        <v>137</v>
      </c>
      <c r="K8">
        <v>2.5</v>
      </c>
      <c r="L8">
        <v>6</v>
      </c>
      <c r="M8">
        <v>0</v>
      </c>
    </row>
    <row r="9" spans="1:13" x14ac:dyDescent="0.25">
      <c r="A9">
        <v>118.4</v>
      </c>
      <c r="B9">
        <v>9</v>
      </c>
      <c r="C9">
        <v>9</v>
      </c>
      <c r="D9">
        <v>100</v>
      </c>
      <c r="E9" t="s">
        <v>126</v>
      </c>
      <c r="F9" t="s">
        <v>106</v>
      </c>
      <c r="J9" t="s">
        <v>126</v>
      </c>
      <c r="K9">
        <v>2.5</v>
      </c>
      <c r="L9">
        <v>9</v>
      </c>
      <c r="M9">
        <v>0</v>
      </c>
    </row>
    <row r="10" spans="1:13" x14ac:dyDescent="0.25">
      <c r="A10">
        <v>62.1</v>
      </c>
      <c r="B10">
        <v>12.1</v>
      </c>
      <c r="C10">
        <v>12</v>
      </c>
      <c r="D10">
        <v>94.4</v>
      </c>
      <c r="E10" t="s">
        <v>131</v>
      </c>
      <c r="F10" t="s">
        <v>112</v>
      </c>
    </row>
    <row r="11" spans="1:13" x14ac:dyDescent="0.25">
      <c r="A11">
        <v>15.9</v>
      </c>
      <c r="B11">
        <v>3</v>
      </c>
      <c r="C11">
        <v>3</v>
      </c>
      <c r="D11">
        <v>94.5</v>
      </c>
      <c r="E11" t="s">
        <v>132</v>
      </c>
      <c r="F11" t="s">
        <v>112</v>
      </c>
    </row>
    <row r="12" spans="1:13" x14ac:dyDescent="0.25">
      <c r="A12">
        <v>46.7</v>
      </c>
      <c r="B12">
        <v>6.1</v>
      </c>
      <c r="C12">
        <v>6</v>
      </c>
      <c r="D12">
        <v>94.4</v>
      </c>
      <c r="E12" t="s">
        <v>133</v>
      </c>
      <c r="F12" t="s">
        <v>112</v>
      </c>
    </row>
    <row r="13" spans="1:13" x14ac:dyDescent="0.25">
      <c r="A13">
        <v>68.5</v>
      </c>
      <c r="B13">
        <v>9</v>
      </c>
      <c r="C13">
        <v>9</v>
      </c>
      <c r="D13">
        <v>94.4</v>
      </c>
      <c r="E13" t="s">
        <v>134</v>
      </c>
      <c r="F13" t="s">
        <v>112</v>
      </c>
    </row>
    <row r="14" spans="1:13" x14ac:dyDescent="0.25">
      <c r="A14">
        <v>32.200000000000003</v>
      </c>
      <c r="B14" t="s">
        <v>8</v>
      </c>
      <c r="C14" t="s">
        <v>8</v>
      </c>
      <c r="D14" t="s">
        <v>8</v>
      </c>
      <c r="E14" t="s">
        <v>135</v>
      </c>
      <c r="F14" t="s">
        <v>112</v>
      </c>
    </row>
    <row r="15" spans="1:13" x14ac:dyDescent="0.25">
      <c r="A15">
        <v>101.2</v>
      </c>
      <c r="B15">
        <v>3</v>
      </c>
      <c r="C15">
        <v>3</v>
      </c>
      <c r="D15">
        <v>97</v>
      </c>
      <c r="E15" t="s">
        <v>136</v>
      </c>
      <c r="F15" t="s">
        <v>112</v>
      </c>
    </row>
    <row r="16" spans="1:13" x14ac:dyDescent="0.25">
      <c r="A16">
        <v>88.9</v>
      </c>
      <c r="B16">
        <v>6</v>
      </c>
      <c r="C16">
        <v>6</v>
      </c>
      <c r="D16">
        <v>97</v>
      </c>
      <c r="E16" t="s">
        <v>137</v>
      </c>
      <c r="F16" t="s">
        <v>112</v>
      </c>
    </row>
    <row r="17" spans="1:6" x14ac:dyDescent="0.25">
      <c r="A17">
        <v>77.2</v>
      </c>
      <c r="B17">
        <v>9</v>
      </c>
      <c r="C17">
        <v>9</v>
      </c>
      <c r="D17">
        <v>97</v>
      </c>
      <c r="E17" t="s">
        <v>126</v>
      </c>
      <c r="F17" t="s">
        <v>112</v>
      </c>
    </row>
    <row r="18" spans="1:6" x14ac:dyDescent="0.25">
      <c r="A18">
        <v>65.400000000000006</v>
      </c>
      <c r="B18">
        <v>12</v>
      </c>
      <c r="C18">
        <v>12</v>
      </c>
      <c r="D18">
        <v>91.4</v>
      </c>
      <c r="E18" t="s">
        <v>131</v>
      </c>
      <c r="F18" t="s">
        <v>115</v>
      </c>
    </row>
    <row r="19" spans="1:6" x14ac:dyDescent="0.25">
      <c r="A19">
        <v>10.6</v>
      </c>
      <c r="B19">
        <v>3</v>
      </c>
      <c r="C19">
        <v>3</v>
      </c>
      <c r="D19">
        <v>91.5</v>
      </c>
      <c r="E19" t="s">
        <v>132</v>
      </c>
      <c r="F19" t="s">
        <v>115</v>
      </c>
    </row>
    <row r="20" spans="1:6" x14ac:dyDescent="0.25">
      <c r="A20">
        <v>19</v>
      </c>
      <c r="B20">
        <v>6</v>
      </c>
      <c r="C20">
        <v>6</v>
      </c>
      <c r="D20">
        <v>91.5</v>
      </c>
      <c r="E20" t="s">
        <v>133</v>
      </c>
      <c r="F20" t="s">
        <v>115</v>
      </c>
    </row>
    <row r="21" spans="1:6" x14ac:dyDescent="0.25">
      <c r="A21">
        <v>46.1</v>
      </c>
      <c r="B21">
        <v>9</v>
      </c>
      <c r="C21">
        <v>9</v>
      </c>
      <c r="D21">
        <v>91.4</v>
      </c>
      <c r="E21" t="s">
        <v>134</v>
      </c>
      <c r="F21" t="s">
        <v>115</v>
      </c>
    </row>
    <row r="22" spans="1:6" x14ac:dyDescent="0.25">
      <c r="A22">
        <v>37.6</v>
      </c>
      <c r="B22" t="s">
        <v>8</v>
      </c>
      <c r="C22" t="s">
        <v>8</v>
      </c>
      <c r="D22" t="s">
        <v>8</v>
      </c>
      <c r="E22" t="s">
        <v>135</v>
      </c>
      <c r="F22" t="s">
        <v>115</v>
      </c>
    </row>
    <row r="23" spans="1:6" x14ac:dyDescent="0.25">
      <c r="A23">
        <v>115.2</v>
      </c>
      <c r="B23">
        <v>3</v>
      </c>
      <c r="C23">
        <v>3</v>
      </c>
      <c r="D23">
        <v>94</v>
      </c>
      <c r="E23" t="s">
        <v>136</v>
      </c>
      <c r="F23" t="s">
        <v>115</v>
      </c>
    </row>
    <row r="24" spans="1:6" x14ac:dyDescent="0.25">
      <c r="A24">
        <v>101</v>
      </c>
      <c r="B24">
        <v>6</v>
      </c>
      <c r="C24">
        <v>6</v>
      </c>
      <c r="D24">
        <v>94</v>
      </c>
      <c r="E24" t="s">
        <v>137</v>
      </c>
      <c r="F24" t="s">
        <v>115</v>
      </c>
    </row>
    <row r="25" spans="1:6" x14ac:dyDescent="0.25">
      <c r="A25">
        <v>87.5</v>
      </c>
      <c r="B25">
        <v>9</v>
      </c>
      <c r="C25">
        <v>9</v>
      </c>
      <c r="D25">
        <v>94</v>
      </c>
      <c r="E25" t="s">
        <v>126</v>
      </c>
      <c r="F25" t="s">
        <v>115</v>
      </c>
    </row>
    <row r="26" spans="1:6" x14ac:dyDescent="0.25">
      <c r="A26">
        <v>45.8</v>
      </c>
      <c r="B26">
        <v>12.1</v>
      </c>
      <c r="C26">
        <v>12.1</v>
      </c>
      <c r="D26">
        <v>88.4</v>
      </c>
      <c r="E26" t="s">
        <v>131</v>
      </c>
      <c r="F26" t="s">
        <v>118</v>
      </c>
    </row>
    <row r="27" spans="1:6" x14ac:dyDescent="0.25">
      <c r="A27">
        <v>9.1</v>
      </c>
      <c r="B27">
        <v>3</v>
      </c>
      <c r="C27">
        <v>3</v>
      </c>
      <c r="D27">
        <v>88.5</v>
      </c>
      <c r="E27" t="s">
        <v>132</v>
      </c>
      <c r="F27" t="s">
        <v>118</v>
      </c>
    </row>
    <row r="28" spans="1:6" x14ac:dyDescent="0.25">
      <c r="A28">
        <v>14.4</v>
      </c>
      <c r="B28">
        <v>6</v>
      </c>
      <c r="C28">
        <v>6</v>
      </c>
      <c r="D28">
        <v>88.5</v>
      </c>
      <c r="E28" t="s">
        <v>133</v>
      </c>
      <c r="F28" t="s">
        <v>118</v>
      </c>
    </row>
    <row r="29" spans="1:6" x14ac:dyDescent="0.25">
      <c r="A29">
        <v>21.3</v>
      </c>
      <c r="B29">
        <v>9</v>
      </c>
      <c r="C29">
        <v>9</v>
      </c>
      <c r="D29">
        <v>88.5</v>
      </c>
      <c r="E29" t="s">
        <v>134</v>
      </c>
      <c r="F29" t="s">
        <v>118</v>
      </c>
    </row>
    <row r="30" spans="1:6" x14ac:dyDescent="0.25">
      <c r="A30">
        <v>44.1</v>
      </c>
      <c r="B30" t="s">
        <v>8</v>
      </c>
      <c r="C30" t="s">
        <v>8</v>
      </c>
      <c r="D30" t="s">
        <v>8</v>
      </c>
      <c r="E30" t="s">
        <v>135</v>
      </c>
      <c r="F30" t="s">
        <v>118</v>
      </c>
    </row>
    <row r="31" spans="1:6" x14ac:dyDescent="0.25">
      <c r="A31">
        <v>133.19999999999999</v>
      </c>
      <c r="B31">
        <v>3</v>
      </c>
      <c r="C31">
        <v>3</v>
      </c>
      <c r="D31">
        <v>91</v>
      </c>
      <c r="E31" t="s">
        <v>136</v>
      </c>
      <c r="F31" t="s">
        <v>118</v>
      </c>
    </row>
    <row r="32" spans="1:6" x14ac:dyDescent="0.25">
      <c r="A32">
        <v>116.5</v>
      </c>
      <c r="B32">
        <v>6</v>
      </c>
      <c r="C32">
        <v>6</v>
      </c>
      <c r="D32">
        <v>91</v>
      </c>
      <c r="E32" t="s">
        <v>137</v>
      </c>
      <c r="F32" t="s">
        <v>118</v>
      </c>
    </row>
    <row r="33" spans="1:6" x14ac:dyDescent="0.25">
      <c r="A33">
        <v>100.6</v>
      </c>
      <c r="B33">
        <v>9</v>
      </c>
      <c r="C33">
        <v>9</v>
      </c>
      <c r="D33">
        <v>91</v>
      </c>
      <c r="E33" t="s">
        <v>126</v>
      </c>
      <c r="F33" t="s">
        <v>118</v>
      </c>
    </row>
    <row r="34" spans="1:6" x14ac:dyDescent="0.25">
      <c r="A34">
        <v>271.2</v>
      </c>
      <c r="E34" t="s">
        <v>131</v>
      </c>
      <c r="F34" t="s">
        <v>127</v>
      </c>
    </row>
    <row r="35" spans="1:6" x14ac:dyDescent="0.25">
      <c r="A35">
        <v>116.9</v>
      </c>
      <c r="E35" t="s">
        <v>132</v>
      </c>
      <c r="F35" t="s">
        <v>127</v>
      </c>
    </row>
    <row r="36" spans="1:6" x14ac:dyDescent="0.25">
      <c r="A36">
        <v>204.3</v>
      </c>
      <c r="E36" t="s">
        <v>133</v>
      </c>
      <c r="F36" t="s">
        <v>127</v>
      </c>
    </row>
    <row r="37" spans="1:6" x14ac:dyDescent="0.25">
      <c r="A37">
        <v>248.6</v>
      </c>
      <c r="E37" t="s">
        <v>134</v>
      </c>
      <c r="F37" t="s">
        <v>127</v>
      </c>
    </row>
    <row r="38" spans="1:6" x14ac:dyDescent="0.25">
      <c r="A38">
        <v>162</v>
      </c>
      <c r="E38" t="s">
        <v>135</v>
      </c>
      <c r="F38" t="s">
        <v>127</v>
      </c>
    </row>
    <row r="39" spans="1:6" x14ac:dyDescent="0.25">
      <c r="A39">
        <v>504</v>
      </c>
      <c r="E39" t="s">
        <v>136</v>
      </c>
      <c r="F39" t="s">
        <v>127</v>
      </c>
    </row>
    <row r="40" spans="1:6" x14ac:dyDescent="0.25">
      <c r="A40">
        <v>442.5</v>
      </c>
      <c r="E40" t="s">
        <v>137</v>
      </c>
      <c r="F40" t="s">
        <v>127</v>
      </c>
    </row>
    <row r="41" spans="1:6" x14ac:dyDescent="0.25">
      <c r="A41">
        <v>383.7</v>
      </c>
      <c r="E41" t="s">
        <v>126</v>
      </c>
      <c r="F41" t="s">
        <v>127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B1" sqref="B1"/>
    </sheetView>
  </sheetViews>
  <sheetFormatPr defaultRowHeight="15" x14ac:dyDescent="0.25"/>
  <cols>
    <col min="1" max="1" width="9.28515625" customWidth="1"/>
    <col min="2" max="2" width="12.140625" bestFit="1" customWidth="1"/>
    <col min="3" max="3" width="14.5703125" bestFit="1" customWidth="1"/>
    <col min="4" max="4" width="12.85546875" customWidth="1"/>
    <col min="5" max="5" width="16.85546875" customWidth="1"/>
    <col min="6" max="6" width="18.7109375" customWidth="1"/>
    <col min="7" max="7" width="18.5703125" customWidth="1"/>
    <col min="8" max="8" width="22" customWidth="1"/>
    <col min="9" max="9" width="17.5703125" customWidth="1"/>
    <col min="10" max="11" width="5.28515625" customWidth="1"/>
    <col min="12" max="13" width="5.140625" customWidth="1"/>
    <col min="14" max="14" width="17" customWidth="1"/>
    <col min="15" max="16" width="16.85546875" customWidth="1"/>
    <col min="17" max="17" width="11.140625" customWidth="1"/>
    <col min="18" max="18" width="10.85546875" customWidth="1"/>
    <col min="19" max="19" width="16.42578125" customWidth="1"/>
    <col min="20" max="20" width="19.28515625" customWidth="1"/>
    <col min="21" max="21" width="19.42578125" customWidth="1"/>
    <col min="22" max="22" width="15" customWidth="1"/>
    <col min="23" max="23" width="18" customWidth="1"/>
    <col min="24" max="24" width="19.5703125" customWidth="1"/>
    <col min="25" max="25" width="16" customWidth="1"/>
    <col min="26" max="26" width="16.85546875" customWidth="1"/>
    <col min="27" max="27" width="12" customWidth="1"/>
    <col min="28" max="28" width="24.85546875" customWidth="1"/>
    <col min="29" max="29" width="21" customWidth="1"/>
  </cols>
  <sheetData>
    <row r="1" spans="1:29" x14ac:dyDescent="0.25">
      <c r="A1" t="s">
        <v>75</v>
      </c>
      <c r="B1" t="s">
        <v>18</v>
      </c>
      <c r="C1" t="s">
        <v>84</v>
      </c>
      <c r="D1" t="s">
        <v>90</v>
      </c>
      <c r="E1" t="s">
        <v>88</v>
      </c>
      <c r="F1" t="s">
        <v>81</v>
      </c>
      <c r="G1" t="s">
        <v>82</v>
      </c>
      <c r="H1" t="s">
        <v>79</v>
      </c>
      <c r="I1" t="s">
        <v>96</v>
      </c>
      <c r="J1" t="s">
        <v>99</v>
      </c>
      <c r="K1" t="s">
        <v>100</v>
      </c>
      <c r="L1" t="s">
        <v>101</v>
      </c>
      <c r="M1" t="s">
        <v>102</v>
      </c>
      <c r="N1" t="s">
        <v>85</v>
      </c>
      <c r="O1" t="s">
        <v>86</v>
      </c>
      <c r="P1" t="s">
        <v>87</v>
      </c>
      <c r="Q1" t="s">
        <v>94</v>
      </c>
      <c r="R1" t="s">
        <v>95</v>
      </c>
      <c r="S1" t="s">
        <v>76</v>
      </c>
      <c r="T1" t="s">
        <v>89</v>
      </c>
      <c r="U1" t="s">
        <v>98</v>
      </c>
      <c r="V1" t="s">
        <v>93</v>
      </c>
      <c r="W1" t="s">
        <v>91</v>
      </c>
      <c r="X1" t="s">
        <v>92</v>
      </c>
      <c r="Y1" t="s">
        <v>80</v>
      </c>
      <c r="Z1" t="s">
        <v>97</v>
      </c>
      <c r="AA1" t="s">
        <v>83</v>
      </c>
      <c r="AB1" t="s">
        <v>78</v>
      </c>
      <c r="AC1" t="s">
        <v>77</v>
      </c>
    </row>
    <row r="2" spans="1:29" x14ac:dyDescent="0.25">
      <c r="A2" t="s">
        <v>15</v>
      </c>
      <c r="B2" t="s">
        <v>19</v>
      </c>
      <c r="C2" t="s">
        <v>106</v>
      </c>
      <c r="D2" t="s">
        <v>108</v>
      </c>
      <c r="E2" t="s">
        <v>107</v>
      </c>
      <c r="F2">
        <v>6</v>
      </c>
      <c r="G2">
        <v>0</v>
      </c>
      <c r="H2">
        <v>0</v>
      </c>
      <c r="I2">
        <v>0</v>
      </c>
      <c r="J2">
        <v>10</v>
      </c>
      <c r="K2">
        <v>10</v>
      </c>
      <c r="L2">
        <v>10</v>
      </c>
      <c r="M2">
        <v>10</v>
      </c>
      <c r="N2">
        <v>2.5</v>
      </c>
      <c r="O2">
        <v>0</v>
      </c>
      <c r="P2">
        <v>0</v>
      </c>
      <c r="Q2">
        <v>100</v>
      </c>
      <c r="R2">
        <v>100</v>
      </c>
      <c r="S2" t="s">
        <v>8</v>
      </c>
      <c r="T2">
        <v>157</v>
      </c>
      <c r="U2">
        <v>1.6339999999999999</v>
      </c>
      <c r="V2">
        <v>161.69999999999999</v>
      </c>
      <c r="W2">
        <v>100</v>
      </c>
      <c r="X2" t="s">
        <v>109</v>
      </c>
      <c r="Y2" t="s">
        <v>105</v>
      </c>
      <c r="Z2" t="s">
        <v>110</v>
      </c>
      <c r="AB2" t="s">
        <v>104</v>
      </c>
      <c r="AC2" t="s">
        <v>103</v>
      </c>
    </row>
    <row r="3" spans="1:29" x14ac:dyDescent="0.25">
      <c r="A3" t="s">
        <v>15</v>
      </c>
      <c r="B3" t="s">
        <v>19</v>
      </c>
      <c r="C3" t="s">
        <v>112</v>
      </c>
      <c r="D3" t="s">
        <v>113</v>
      </c>
      <c r="E3" t="s">
        <v>107</v>
      </c>
      <c r="F3">
        <v>6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  <c r="N3">
        <v>2.5</v>
      </c>
      <c r="O3">
        <v>3.02</v>
      </c>
      <c r="P3">
        <v>0</v>
      </c>
      <c r="Q3">
        <v>100</v>
      </c>
      <c r="R3">
        <v>97</v>
      </c>
      <c r="S3" t="s">
        <v>8</v>
      </c>
      <c r="T3">
        <v>97</v>
      </c>
      <c r="U3">
        <v>1.0109999999999999</v>
      </c>
      <c r="V3">
        <v>106.1</v>
      </c>
      <c r="W3">
        <v>100</v>
      </c>
      <c r="X3" t="s">
        <v>109</v>
      </c>
      <c r="Y3" t="s">
        <v>105</v>
      </c>
      <c r="Z3" t="s">
        <v>110</v>
      </c>
      <c r="AC3" t="s">
        <v>111</v>
      </c>
    </row>
    <row r="4" spans="1:29" x14ac:dyDescent="0.25">
      <c r="A4" t="s">
        <v>15</v>
      </c>
      <c r="B4" t="s">
        <v>19</v>
      </c>
      <c r="C4" t="s">
        <v>115</v>
      </c>
      <c r="D4" t="s">
        <v>116</v>
      </c>
      <c r="E4" t="s">
        <v>107</v>
      </c>
      <c r="F4">
        <v>6</v>
      </c>
      <c r="G4">
        <v>0</v>
      </c>
      <c r="H4">
        <v>0</v>
      </c>
      <c r="I4">
        <v>0</v>
      </c>
      <c r="J4">
        <v>10</v>
      </c>
      <c r="K4">
        <v>10</v>
      </c>
      <c r="L4">
        <v>10</v>
      </c>
      <c r="M4">
        <v>10</v>
      </c>
      <c r="N4">
        <v>2.5</v>
      </c>
      <c r="O4">
        <v>6.02</v>
      </c>
      <c r="P4">
        <v>0</v>
      </c>
      <c r="Q4">
        <v>100</v>
      </c>
      <c r="R4">
        <v>94</v>
      </c>
      <c r="S4" t="s">
        <v>8</v>
      </c>
      <c r="T4">
        <v>104</v>
      </c>
      <c r="U4">
        <v>1.0089999999999999</v>
      </c>
      <c r="V4">
        <v>120.9</v>
      </c>
      <c r="W4">
        <v>100</v>
      </c>
      <c r="X4" t="s">
        <v>109</v>
      </c>
      <c r="Y4" t="s">
        <v>105</v>
      </c>
      <c r="Z4" t="s">
        <v>110</v>
      </c>
      <c r="AC4" t="s">
        <v>114</v>
      </c>
    </row>
    <row r="5" spans="1:29" x14ac:dyDescent="0.25">
      <c r="A5" t="s">
        <v>15</v>
      </c>
      <c r="B5" t="s">
        <v>19</v>
      </c>
      <c r="C5" t="s">
        <v>118</v>
      </c>
      <c r="D5" t="s">
        <v>119</v>
      </c>
      <c r="E5" t="s">
        <v>107</v>
      </c>
      <c r="F5">
        <v>6</v>
      </c>
      <c r="G5">
        <v>0</v>
      </c>
      <c r="H5">
        <v>0</v>
      </c>
      <c r="I5">
        <v>0</v>
      </c>
      <c r="J5">
        <v>10</v>
      </c>
      <c r="K5">
        <v>10</v>
      </c>
      <c r="L5">
        <v>10</v>
      </c>
      <c r="M5">
        <v>10</v>
      </c>
      <c r="N5">
        <v>2.5</v>
      </c>
      <c r="O5">
        <v>9.02</v>
      </c>
      <c r="P5">
        <v>0</v>
      </c>
      <c r="Q5">
        <v>100</v>
      </c>
      <c r="R5">
        <v>91</v>
      </c>
      <c r="S5" t="s">
        <v>8</v>
      </c>
      <c r="T5">
        <v>113</v>
      </c>
      <c r="U5">
        <v>1.0049999999999999</v>
      </c>
      <c r="V5">
        <v>140.1</v>
      </c>
      <c r="W5">
        <v>100</v>
      </c>
      <c r="X5" t="s">
        <v>109</v>
      </c>
      <c r="Y5" t="s">
        <v>105</v>
      </c>
      <c r="Z5" t="s">
        <v>110</v>
      </c>
      <c r="AC5" t="s">
        <v>117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3" sqref="B3"/>
    </sheetView>
  </sheetViews>
  <sheetFormatPr defaultRowHeight="15" x14ac:dyDescent="0.25"/>
  <cols>
    <col min="1" max="1" width="32.5703125" bestFit="1" customWidth="1"/>
    <col min="2" max="2" width="3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8</v>
      </c>
    </row>
    <row r="7" spans="1:2" x14ac:dyDescent="0.25">
      <c r="A7" t="s">
        <v>12</v>
      </c>
    </row>
    <row r="8" spans="1:2" x14ac:dyDescent="0.25">
      <c r="A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30</v>
      </c>
      <c r="B13" t="s">
        <v>31</v>
      </c>
    </row>
    <row r="14" spans="1:2" x14ac:dyDescent="0.25">
      <c r="A14" t="s">
        <v>32</v>
      </c>
      <c r="B14" t="s">
        <v>33</v>
      </c>
    </row>
    <row r="15" spans="1:2" x14ac:dyDescent="0.25">
      <c r="A15" t="s">
        <v>34</v>
      </c>
      <c r="B15" t="s">
        <v>35</v>
      </c>
    </row>
    <row r="16" spans="1:2" x14ac:dyDescent="0.25">
      <c r="A16" t="s">
        <v>36</v>
      </c>
      <c r="B16" t="s">
        <v>37</v>
      </c>
    </row>
    <row r="17" spans="1:2" x14ac:dyDescent="0.25">
      <c r="A17" t="s">
        <v>38</v>
      </c>
      <c r="B17" t="s">
        <v>39</v>
      </c>
    </row>
    <row r="18" spans="1:2" x14ac:dyDescent="0.25">
      <c r="A18" t="s">
        <v>40</v>
      </c>
      <c r="B18" t="s">
        <v>41</v>
      </c>
    </row>
    <row r="19" spans="1:2" x14ac:dyDescent="0.25">
      <c r="A19" t="s">
        <v>42</v>
      </c>
      <c r="B19" t="s">
        <v>43</v>
      </c>
    </row>
    <row r="20" spans="1:2" x14ac:dyDescent="0.25">
      <c r="A20" t="s">
        <v>44</v>
      </c>
      <c r="B20" t="s">
        <v>43</v>
      </c>
    </row>
    <row r="21" spans="1:2" x14ac:dyDescent="0.25">
      <c r="A21" t="s">
        <v>45</v>
      </c>
      <c r="B21" t="s">
        <v>46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22</v>
      </c>
      <c r="B23" t="s">
        <v>23</v>
      </c>
    </row>
    <row r="24" spans="1:2" x14ac:dyDescent="0.25">
      <c r="A24" t="s">
        <v>26</v>
      </c>
      <c r="B24" t="s">
        <v>10</v>
      </c>
    </row>
    <row r="25" spans="1:2" x14ac:dyDescent="0.25">
      <c r="A25" t="s">
        <v>29</v>
      </c>
      <c r="B25" t="s">
        <v>10</v>
      </c>
    </row>
    <row r="26" spans="1:2" x14ac:dyDescent="0.25">
      <c r="A26" t="s">
        <v>24</v>
      </c>
      <c r="B26" t="s">
        <v>25</v>
      </c>
    </row>
    <row r="27" spans="1:2" x14ac:dyDescent="0.25">
      <c r="A27" t="s">
        <v>27</v>
      </c>
      <c r="B27" t="s">
        <v>28</v>
      </c>
    </row>
    <row r="28" spans="1:2" x14ac:dyDescent="0.25">
      <c r="A28" t="s">
        <v>49</v>
      </c>
      <c r="B28" t="s">
        <v>33</v>
      </c>
    </row>
    <row r="29" spans="1:2" x14ac:dyDescent="0.25">
      <c r="A29" t="s">
        <v>50</v>
      </c>
      <c r="B29" t="s">
        <v>33</v>
      </c>
    </row>
    <row r="30" spans="1:2" x14ac:dyDescent="0.25">
      <c r="A30" t="s">
        <v>51</v>
      </c>
      <c r="B30" t="s">
        <v>52</v>
      </c>
    </row>
    <row r="31" spans="1:2" x14ac:dyDescent="0.25">
      <c r="A31" t="s">
        <v>53</v>
      </c>
      <c r="B31">
        <v>0.25</v>
      </c>
    </row>
    <row r="32" spans="1:2" x14ac:dyDescent="0.25">
      <c r="A32" t="s">
        <v>54</v>
      </c>
      <c r="B32">
        <v>100</v>
      </c>
    </row>
    <row r="33" spans="1:2" x14ac:dyDescent="0.25">
      <c r="A33" t="s">
        <v>55</v>
      </c>
      <c r="B33" t="s">
        <v>56</v>
      </c>
    </row>
    <row r="34" spans="1:2" x14ac:dyDescent="0.25">
      <c r="A34" t="s">
        <v>57</v>
      </c>
      <c r="B34">
        <v>10</v>
      </c>
    </row>
    <row r="35" spans="1:2" x14ac:dyDescent="0.25">
      <c r="A35" t="s">
        <v>58</v>
      </c>
      <c r="B35" t="s">
        <v>59</v>
      </c>
    </row>
    <row r="36" spans="1:2" x14ac:dyDescent="0.25">
      <c r="A36" t="s">
        <v>60</v>
      </c>
      <c r="B36" t="s">
        <v>8</v>
      </c>
    </row>
    <row r="37" spans="1:2" x14ac:dyDescent="0.25">
      <c r="A37" t="s">
        <v>61</v>
      </c>
      <c r="B37">
        <v>100</v>
      </c>
    </row>
    <row r="38" spans="1:2" x14ac:dyDescent="0.25">
      <c r="A38" t="s">
        <v>62</v>
      </c>
      <c r="B38" t="s">
        <v>63</v>
      </c>
    </row>
    <row r="39" spans="1:2" x14ac:dyDescent="0.25">
      <c r="A39" t="s">
        <v>64</v>
      </c>
      <c r="B39">
        <v>100</v>
      </c>
    </row>
    <row r="40" spans="1:2" x14ac:dyDescent="0.25">
      <c r="A40" t="s">
        <v>65</v>
      </c>
      <c r="B40" t="s">
        <v>8</v>
      </c>
    </row>
    <row r="41" spans="1:2" x14ac:dyDescent="0.25">
      <c r="A41" t="s">
        <v>66</v>
      </c>
      <c r="B41" t="s">
        <v>8</v>
      </c>
    </row>
    <row r="42" spans="1:2" x14ac:dyDescent="0.25">
      <c r="A42" t="s">
        <v>67</v>
      </c>
      <c r="B42">
        <v>1</v>
      </c>
    </row>
    <row r="43" spans="1:2" x14ac:dyDescent="0.25">
      <c r="A43" t="s">
        <v>68</v>
      </c>
      <c r="B43" t="s">
        <v>69</v>
      </c>
    </row>
    <row r="44" spans="1:2" x14ac:dyDescent="0.25">
      <c r="A44" t="s">
        <v>70</v>
      </c>
      <c r="B44">
        <v>100</v>
      </c>
    </row>
    <row r="45" spans="1:2" x14ac:dyDescent="0.25">
      <c r="A45" t="s">
        <v>71</v>
      </c>
      <c r="B45">
        <v>100</v>
      </c>
    </row>
    <row r="46" spans="1:2" x14ac:dyDescent="0.25">
      <c r="A46" t="s">
        <v>72</v>
      </c>
      <c r="B46" t="s">
        <v>8</v>
      </c>
    </row>
    <row r="47" spans="1:2" x14ac:dyDescent="0.25">
      <c r="A47" t="s">
        <v>73</v>
      </c>
      <c r="B47" t="s">
        <v>8</v>
      </c>
    </row>
    <row r="48" spans="1:2" x14ac:dyDescent="0.25">
      <c r="A48" t="s">
        <v>74</v>
      </c>
      <c r="B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048576"/>
    </sheetView>
  </sheetViews>
  <sheetFormatPr defaultRowHeight="15" x14ac:dyDescent="0.25"/>
  <cols>
    <col min="8" max="9" width="10.42578125" bestFit="1" customWidth="1"/>
    <col min="10" max="10" width="6.85546875" customWidth="1"/>
    <col min="11" max="11" width="11.85546875" bestFit="1" customWidth="1"/>
    <col min="12" max="12" width="10.42578125" bestFit="1" customWidth="1"/>
    <col min="13" max="13" width="6.85546875" customWidth="1"/>
    <col min="14" max="14" width="11.85546875" bestFit="1" customWidth="1"/>
    <col min="15" max="15" width="10.42578125" bestFit="1" customWidth="1"/>
    <col min="16" max="16" width="6.85546875" customWidth="1"/>
    <col min="17" max="17" width="11.85546875" bestFit="1" customWidth="1"/>
    <col min="18" max="18" width="10.42578125" bestFit="1" customWidth="1"/>
    <col min="19" max="19" width="6.85546875" customWidth="1"/>
    <col min="20" max="20" width="12.85546875" bestFit="1" customWidth="1"/>
    <col min="21" max="21" width="7.85546875" customWidth="1"/>
    <col min="22" max="22" width="11.28515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A11" sqref="A11"/>
    </sheetView>
  </sheetViews>
  <sheetFormatPr defaultRowHeight="15" x14ac:dyDescent="0.25"/>
  <cols>
    <col min="1" max="1" width="7.7109375" bestFit="1" customWidth="1"/>
    <col min="2" max="2" width="8.7109375" bestFit="1" customWidth="1"/>
    <col min="3" max="3" width="6.5703125" bestFit="1" customWidth="1"/>
    <col min="4" max="4" width="12.85546875" bestFit="1" customWidth="1"/>
    <col min="5" max="5" width="14.5703125" bestFit="1" customWidth="1"/>
    <col min="6" max="6" width="7.140625" bestFit="1" customWidth="1"/>
    <col min="7" max="7" width="12" bestFit="1" customWidth="1"/>
    <col min="8" max="8" width="11.42578125" bestFit="1" customWidth="1"/>
    <col min="10" max="10" width="12.85546875" bestFit="1" customWidth="1"/>
    <col min="11" max="11" width="4.7109375" bestFit="1" customWidth="1"/>
    <col min="12" max="12" width="4.42578125" bestFit="1" customWidth="1"/>
    <col min="13" max="13" width="4.28515625" bestFit="1" customWidth="1"/>
    <col min="16" max="17" width="14.7109375" bestFit="1" customWidth="1"/>
    <col min="18" max="18" width="8.7109375" customWidth="1"/>
    <col min="19" max="19" width="7.140625" customWidth="1"/>
    <col min="20" max="20" width="6" customWidth="1"/>
    <col min="21" max="21" width="11.7109375" customWidth="1"/>
    <col min="22" max="24" width="8.7109375" customWidth="1"/>
    <col min="25" max="25" width="11.28515625" customWidth="1"/>
    <col min="26" max="26" width="11.28515625" bestFit="1" customWidth="1"/>
  </cols>
  <sheetData>
    <row r="1" spans="1:21" x14ac:dyDescent="0.25">
      <c r="A1" t="s">
        <v>139</v>
      </c>
      <c r="B1" t="s">
        <v>140</v>
      </c>
      <c r="C1" t="s">
        <v>141</v>
      </c>
      <c r="D1" t="s">
        <v>143</v>
      </c>
      <c r="E1" t="s">
        <v>142</v>
      </c>
      <c r="F1" t="s">
        <v>138</v>
      </c>
      <c r="G1" t="s">
        <v>148</v>
      </c>
      <c r="H1" t="s">
        <v>159</v>
      </c>
      <c r="J1" t="s">
        <v>143</v>
      </c>
      <c r="K1" t="s">
        <v>144</v>
      </c>
      <c r="L1" t="s">
        <v>145</v>
      </c>
      <c r="M1" t="s">
        <v>146</v>
      </c>
    </row>
    <row r="2" spans="1:21" x14ac:dyDescent="0.25">
      <c r="A2">
        <v>48.1</v>
      </c>
      <c r="B2">
        <v>0</v>
      </c>
      <c r="C2">
        <v>100</v>
      </c>
      <c r="D2" t="s">
        <v>135</v>
      </c>
      <c r="E2" t="s">
        <v>106</v>
      </c>
      <c r="F2" t="str">
        <f>LEFT(Table15[[#This Row],[Point]],FIND(" ",Table15[[#This Row],[Point]]))</f>
        <v xml:space="preserve">Thin </v>
      </c>
      <c r="G2" t="str">
        <f>VLOOKUP(Table15[[#This Row],[Field]],Table37[],2,FALSE)</f>
        <v>Thin</v>
      </c>
      <c r="H2">
        <f>VLOOKUP(Table15[[#This Row],[Field]],Table37[],3,FALSE)</f>
        <v>100</v>
      </c>
      <c r="J2" t="s">
        <v>131</v>
      </c>
      <c r="K2">
        <v>-7.5</v>
      </c>
      <c r="L2">
        <v>9</v>
      </c>
      <c r="M2">
        <v>0</v>
      </c>
    </row>
    <row r="3" spans="1:21" x14ac:dyDescent="0.25">
      <c r="A3">
        <v>81.3</v>
      </c>
      <c r="B3">
        <v>3</v>
      </c>
      <c r="C3">
        <v>97.5</v>
      </c>
      <c r="D3" t="s">
        <v>132</v>
      </c>
      <c r="E3" t="s">
        <v>106</v>
      </c>
      <c r="F3" t="str">
        <f>LEFT(Table15[[#This Row],[Point]],FIND(" ",Table15[[#This Row],[Point]]))</f>
        <v xml:space="preserve">Thick </v>
      </c>
      <c r="G3" t="str">
        <f>VLOOKUP(Table15[[#This Row],[Field]],Table37[],2,FALSE)</f>
        <v>Thin</v>
      </c>
      <c r="H3">
        <f>VLOOKUP(Table15[[#This Row],[Field]],Table37[],3,FALSE)</f>
        <v>100</v>
      </c>
      <c r="J3" t="s">
        <v>132</v>
      </c>
      <c r="K3">
        <v>-7.5</v>
      </c>
      <c r="L3">
        <v>0</v>
      </c>
      <c r="M3">
        <v>0</v>
      </c>
      <c r="P3" s="1" t="s">
        <v>168</v>
      </c>
      <c r="S3" s="1" t="s">
        <v>138</v>
      </c>
      <c r="U3" s="2"/>
    </row>
    <row r="4" spans="1:21" x14ac:dyDescent="0.25">
      <c r="A4">
        <v>154.4</v>
      </c>
      <c r="B4">
        <v>3</v>
      </c>
      <c r="C4">
        <v>100</v>
      </c>
      <c r="D4" t="s">
        <v>136</v>
      </c>
      <c r="E4" t="s">
        <v>106</v>
      </c>
      <c r="F4" t="str">
        <f>LEFT(Table15[[#This Row],[Point]],FIND(" ",Table15[[#This Row],[Point]]))</f>
        <v xml:space="preserve">Thin </v>
      </c>
      <c r="G4" t="str">
        <f>VLOOKUP(Table15[[#This Row],[Field]],Table37[],2,FALSE)</f>
        <v>Thin</v>
      </c>
      <c r="H4">
        <f>VLOOKUP(Table15[[#This Row],[Field]],Table37[],3,FALSE)</f>
        <v>100</v>
      </c>
      <c r="J4" t="s">
        <v>133</v>
      </c>
      <c r="K4">
        <v>-7.5</v>
      </c>
      <c r="L4">
        <v>3</v>
      </c>
      <c r="M4">
        <v>0</v>
      </c>
      <c r="P4" s="1" t="s">
        <v>142</v>
      </c>
      <c r="Q4" s="1" t="s">
        <v>159</v>
      </c>
      <c r="R4" s="1" t="s">
        <v>140</v>
      </c>
      <c r="S4" t="s">
        <v>167</v>
      </c>
      <c r="T4" t="s">
        <v>150</v>
      </c>
      <c r="U4" s="3" t="s">
        <v>169</v>
      </c>
    </row>
    <row r="5" spans="1:21" x14ac:dyDescent="0.25">
      <c r="A5">
        <v>124.2</v>
      </c>
      <c r="B5">
        <v>6</v>
      </c>
      <c r="C5">
        <v>97.5</v>
      </c>
      <c r="D5" t="s">
        <v>133</v>
      </c>
      <c r="E5" t="s">
        <v>106</v>
      </c>
      <c r="F5" t="str">
        <f>LEFT(Table15[[#This Row],[Point]],FIND(" ",Table15[[#This Row],[Point]]))</f>
        <v xml:space="preserve">Thick </v>
      </c>
      <c r="G5" t="str">
        <f>VLOOKUP(Table15[[#This Row],[Field]],Table37[],2,FALSE)</f>
        <v>Thin</v>
      </c>
      <c r="H5">
        <f>VLOOKUP(Table15[[#This Row],[Field]],Table37[],3,FALSE)</f>
        <v>100</v>
      </c>
      <c r="J5" t="s">
        <v>134</v>
      </c>
      <c r="K5">
        <v>-7.5</v>
      </c>
      <c r="L5">
        <v>6</v>
      </c>
      <c r="M5">
        <v>0</v>
      </c>
      <c r="P5" t="s">
        <v>106</v>
      </c>
      <c r="Q5">
        <v>100</v>
      </c>
      <c r="R5">
        <v>3</v>
      </c>
      <c r="S5" s="4">
        <v>81.3</v>
      </c>
      <c r="T5" s="4">
        <v>154.4</v>
      </c>
      <c r="U5">
        <f>ABS(S5-T5)</f>
        <v>73.100000000000009</v>
      </c>
    </row>
    <row r="6" spans="1:21" x14ac:dyDescent="0.25">
      <c r="A6">
        <v>136.1</v>
      </c>
      <c r="B6">
        <v>6</v>
      </c>
      <c r="C6">
        <v>100</v>
      </c>
      <c r="D6" t="s">
        <v>137</v>
      </c>
      <c r="E6" t="s">
        <v>106</v>
      </c>
      <c r="F6" t="str">
        <f>LEFT(Table15[[#This Row],[Point]],FIND(" ",Table15[[#This Row],[Point]]))</f>
        <v xml:space="preserve">Thin </v>
      </c>
      <c r="G6" t="str">
        <f>VLOOKUP(Table15[[#This Row],[Field]],Table37[],2,FALSE)</f>
        <v>Thin</v>
      </c>
      <c r="H6">
        <f>VLOOKUP(Table15[[#This Row],[Field]],Table37[],3,FALSE)</f>
        <v>100</v>
      </c>
      <c r="J6" t="s">
        <v>135</v>
      </c>
      <c r="K6">
        <v>2.5</v>
      </c>
      <c r="L6">
        <v>0</v>
      </c>
      <c r="M6">
        <v>0</v>
      </c>
      <c r="P6" t="s">
        <v>106</v>
      </c>
      <c r="Q6">
        <v>100</v>
      </c>
      <c r="R6">
        <v>6</v>
      </c>
      <c r="S6" s="4">
        <v>124.2</v>
      </c>
      <c r="T6" s="4">
        <v>136.1</v>
      </c>
      <c r="U6">
        <f t="shared" ref="U6:U16" si="0">ABS(S6-T6)</f>
        <v>11.899999999999991</v>
      </c>
    </row>
    <row r="7" spans="1:21" x14ac:dyDescent="0.25">
      <c r="A7">
        <v>112.7</v>
      </c>
      <c r="B7">
        <v>9</v>
      </c>
      <c r="C7">
        <v>97.5</v>
      </c>
      <c r="D7" t="s">
        <v>134</v>
      </c>
      <c r="E7" t="s">
        <v>106</v>
      </c>
      <c r="F7" t="str">
        <f>LEFT(Table15[[#This Row],[Point]],FIND(" ",Table15[[#This Row],[Point]]))</f>
        <v xml:space="preserve">Thick </v>
      </c>
      <c r="G7" t="str">
        <f>VLOOKUP(Table15[[#This Row],[Field]],Table37[],2,FALSE)</f>
        <v>Thin</v>
      </c>
      <c r="H7">
        <f>VLOOKUP(Table15[[#This Row],[Field]],Table37[],3,FALSE)</f>
        <v>100</v>
      </c>
      <c r="J7" t="s">
        <v>136</v>
      </c>
      <c r="K7">
        <v>2.5</v>
      </c>
      <c r="L7">
        <v>3</v>
      </c>
      <c r="M7">
        <v>0</v>
      </c>
      <c r="P7" t="s">
        <v>106</v>
      </c>
      <c r="Q7">
        <v>100</v>
      </c>
      <c r="R7">
        <v>9</v>
      </c>
      <c r="S7" s="4">
        <v>112.7</v>
      </c>
      <c r="T7" s="4">
        <v>118.4</v>
      </c>
      <c r="U7">
        <f t="shared" si="0"/>
        <v>5.7000000000000028</v>
      </c>
    </row>
    <row r="8" spans="1:21" x14ac:dyDescent="0.25">
      <c r="A8">
        <v>118.4</v>
      </c>
      <c r="B8">
        <v>9</v>
      </c>
      <c r="C8">
        <v>100</v>
      </c>
      <c r="D8" t="s">
        <v>126</v>
      </c>
      <c r="E8" t="s">
        <v>106</v>
      </c>
      <c r="F8" t="str">
        <f>LEFT(Table15[[#This Row],[Point]],FIND(" ",Table15[[#This Row],[Point]]))</f>
        <v xml:space="preserve">Thin </v>
      </c>
      <c r="G8" t="str">
        <f>VLOOKUP(Table15[[#This Row],[Field]],Table37[],2,FALSE)</f>
        <v>Thin</v>
      </c>
      <c r="H8">
        <f>VLOOKUP(Table15[[#This Row],[Field]],Table37[],3,FALSE)</f>
        <v>100</v>
      </c>
      <c r="J8" t="s">
        <v>137</v>
      </c>
      <c r="K8">
        <v>2.5</v>
      </c>
      <c r="L8">
        <v>6</v>
      </c>
      <c r="M8">
        <v>0</v>
      </c>
      <c r="P8" t="s">
        <v>112</v>
      </c>
      <c r="Q8">
        <v>97</v>
      </c>
      <c r="R8">
        <v>3</v>
      </c>
      <c r="S8" s="4">
        <v>15.9</v>
      </c>
      <c r="T8" s="4">
        <v>101.2</v>
      </c>
      <c r="U8">
        <f t="shared" si="0"/>
        <v>85.3</v>
      </c>
    </row>
    <row r="9" spans="1:21" x14ac:dyDescent="0.25">
      <c r="A9">
        <v>97.8</v>
      </c>
      <c r="B9">
        <v>12</v>
      </c>
      <c r="C9">
        <v>97.4</v>
      </c>
      <c r="D9" t="s">
        <v>131</v>
      </c>
      <c r="E9" t="s">
        <v>106</v>
      </c>
      <c r="F9" t="str">
        <f>LEFT(Table15[[#This Row],[Point]],FIND(" ",Table15[[#This Row],[Point]]))</f>
        <v xml:space="preserve">Thick </v>
      </c>
      <c r="G9" t="str">
        <f>VLOOKUP(Table15[[#This Row],[Field]],Table37[],2,FALSE)</f>
        <v>Thin</v>
      </c>
      <c r="H9">
        <f>VLOOKUP(Table15[[#This Row],[Field]],Table37[],3,FALSE)</f>
        <v>100</v>
      </c>
      <c r="J9" t="s">
        <v>126</v>
      </c>
      <c r="K9">
        <v>2.5</v>
      </c>
      <c r="L9">
        <v>9</v>
      </c>
      <c r="M9">
        <v>0</v>
      </c>
      <c r="P9" t="s">
        <v>112</v>
      </c>
      <c r="Q9">
        <v>97</v>
      </c>
      <c r="R9">
        <v>6</v>
      </c>
      <c r="S9" s="4">
        <v>46.7</v>
      </c>
      <c r="T9" s="4">
        <v>88.9</v>
      </c>
      <c r="U9">
        <f t="shared" si="0"/>
        <v>42.2</v>
      </c>
    </row>
    <row r="10" spans="1:21" x14ac:dyDescent="0.25">
      <c r="A10">
        <v>32.200000000000003</v>
      </c>
      <c r="B10">
        <v>0</v>
      </c>
      <c r="C10">
        <v>100</v>
      </c>
      <c r="D10" t="s">
        <v>135</v>
      </c>
      <c r="E10" t="s">
        <v>112</v>
      </c>
      <c r="F10" t="str">
        <f>LEFT(Table15[[#This Row],[Point]],FIND(" ",Table15[[#This Row],[Point]]))</f>
        <v xml:space="preserve">Thin </v>
      </c>
      <c r="G10" t="str">
        <f>VLOOKUP(Table15[[#This Row],[Field]],Table37[],2,FALSE)</f>
        <v>Thin</v>
      </c>
      <c r="H10">
        <f>VLOOKUP(Table15[[#This Row],[Field]],Table37[],3,FALSE)</f>
        <v>97</v>
      </c>
      <c r="P10" t="s">
        <v>112</v>
      </c>
      <c r="Q10">
        <v>97</v>
      </c>
      <c r="R10">
        <v>9</v>
      </c>
      <c r="S10" s="4">
        <v>68.5</v>
      </c>
      <c r="T10" s="4">
        <v>77.2</v>
      </c>
      <c r="U10">
        <f t="shared" si="0"/>
        <v>8.7000000000000028</v>
      </c>
    </row>
    <row r="11" spans="1:21" x14ac:dyDescent="0.25">
      <c r="A11">
        <v>15.9</v>
      </c>
      <c r="B11">
        <v>3</v>
      </c>
      <c r="C11">
        <v>94.5</v>
      </c>
      <c r="D11" t="s">
        <v>132</v>
      </c>
      <c r="E11" t="s">
        <v>112</v>
      </c>
      <c r="F11" t="str">
        <f>LEFT(Table15[[#This Row],[Point]],FIND(" ",Table15[[#This Row],[Point]]))</f>
        <v xml:space="preserve">Thick </v>
      </c>
      <c r="G11" t="str">
        <f>VLOOKUP(Table15[[#This Row],[Field]],Table37[],2,FALSE)</f>
        <v>Thin</v>
      </c>
      <c r="H11">
        <f>VLOOKUP(Table15[[#This Row],[Field]],Table37[],3,FALSE)</f>
        <v>97</v>
      </c>
      <c r="P11" t="s">
        <v>115</v>
      </c>
      <c r="Q11">
        <v>94</v>
      </c>
      <c r="R11">
        <v>3</v>
      </c>
      <c r="S11" s="4">
        <v>10.6</v>
      </c>
      <c r="T11" s="4">
        <v>115.2</v>
      </c>
      <c r="U11">
        <f t="shared" si="0"/>
        <v>104.60000000000001</v>
      </c>
    </row>
    <row r="12" spans="1:21" x14ac:dyDescent="0.25">
      <c r="A12">
        <v>101.2</v>
      </c>
      <c r="B12">
        <v>3</v>
      </c>
      <c r="C12">
        <v>97</v>
      </c>
      <c r="D12" t="s">
        <v>136</v>
      </c>
      <c r="E12" t="s">
        <v>112</v>
      </c>
      <c r="F12" t="str">
        <f>LEFT(Table15[[#This Row],[Point]],FIND(" ",Table15[[#This Row],[Point]]))</f>
        <v xml:space="preserve">Thin </v>
      </c>
      <c r="G12" t="str">
        <f>VLOOKUP(Table15[[#This Row],[Field]],Table37[],2,FALSE)</f>
        <v>Thin</v>
      </c>
      <c r="H12">
        <f>VLOOKUP(Table15[[#This Row],[Field]],Table37[],3,FALSE)</f>
        <v>97</v>
      </c>
      <c r="P12" t="s">
        <v>115</v>
      </c>
      <c r="Q12">
        <v>94</v>
      </c>
      <c r="R12">
        <v>6</v>
      </c>
      <c r="S12" s="4">
        <v>19</v>
      </c>
      <c r="T12" s="4">
        <v>101</v>
      </c>
      <c r="U12">
        <f t="shared" si="0"/>
        <v>82</v>
      </c>
    </row>
    <row r="13" spans="1:21" x14ac:dyDescent="0.25">
      <c r="A13">
        <v>46.7</v>
      </c>
      <c r="B13">
        <v>6</v>
      </c>
      <c r="C13">
        <v>94.4</v>
      </c>
      <c r="D13" t="s">
        <v>133</v>
      </c>
      <c r="E13" t="s">
        <v>112</v>
      </c>
      <c r="F13" t="str">
        <f>LEFT(Table15[[#This Row],[Point]],FIND(" ",Table15[[#This Row],[Point]]))</f>
        <v xml:space="preserve">Thick </v>
      </c>
      <c r="G13" t="str">
        <f>VLOOKUP(Table15[[#This Row],[Field]],Table37[],2,FALSE)</f>
        <v>Thin</v>
      </c>
      <c r="H13">
        <f>VLOOKUP(Table15[[#This Row],[Field]],Table37[],3,FALSE)</f>
        <v>97</v>
      </c>
      <c r="P13" t="s">
        <v>115</v>
      </c>
      <c r="Q13">
        <v>94</v>
      </c>
      <c r="R13">
        <v>9</v>
      </c>
      <c r="S13" s="4">
        <v>46.1</v>
      </c>
      <c r="T13" s="4">
        <v>87.5</v>
      </c>
      <c r="U13">
        <f t="shared" si="0"/>
        <v>41.4</v>
      </c>
    </row>
    <row r="14" spans="1:21" x14ac:dyDescent="0.25">
      <c r="A14">
        <v>88.9</v>
      </c>
      <c r="B14">
        <v>6</v>
      </c>
      <c r="C14">
        <v>97</v>
      </c>
      <c r="D14" t="s">
        <v>137</v>
      </c>
      <c r="E14" t="s">
        <v>112</v>
      </c>
      <c r="F14" t="str">
        <f>LEFT(Table15[[#This Row],[Point]],FIND(" ",Table15[[#This Row],[Point]]))</f>
        <v xml:space="preserve">Thin </v>
      </c>
      <c r="G14" t="str">
        <f>VLOOKUP(Table15[[#This Row],[Field]],Table37[],2,FALSE)</f>
        <v>Thin</v>
      </c>
      <c r="H14">
        <f>VLOOKUP(Table15[[#This Row],[Field]],Table37[],3,FALSE)</f>
        <v>97</v>
      </c>
      <c r="P14" t="s">
        <v>118</v>
      </c>
      <c r="Q14">
        <v>91</v>
      </c>
      <c r="R14">
        <v>3</v>
      </c>
      <c r="S14" s="4">
        <v>9.1</v>
      </c>
      <c r="T14" s="4">
        <v>133.19999999999999</v>
      </c>
      <c r="U14">
        <f t="shared" si="0"/>
        <v>124.1</v>
      </c>
    </row>
    <row r="15" spans="1:21" x14ac:dyDescent="0.25">
      <c r="A15">
        <v>68.5</v>
      </c>
      <c r="B15">
        <v>9</v>
      </c>
      <c r="C15">
        <v>94.4</v>
      </c>
      <c r="D15" t="s">
        <v>134</v>
      </c>
      <c r="E15" t="s">
        <v>112</v>
      </c>
      <c r="F15" t="str">
        <f>LEFT(Table15[[#This Row],[Point]],FIND(" ",Table15[[#This Row],[Point]]))</f>
        <v xml:space="preserve">Thick </v>
      </c>
      <c r="G15" t="str">
        <f>VLOOKUP(Table15[[#This Row],[Field]],Table37[],2,FALSE)</f>
        <v>Thin</v>
      </c>
      <c r="H15">
        <f>VLOOKUP(Table15[[#This Row],[Field]],Table37[],3,FALSE)</f>
        <v>97</v>
      </c>
      <c r="P15" t="s">
        <v>118</v>
      </c>
      <c r="Q15">
        <v>91</v>
      </c>
      <c r="R15">
        <v>6</v>
      </c>
      <c r="S15" s="4">
        <v>14.4</v>
      </c>
      <c r="T15" s="4">
        <v>116.5</v>
      </c>
      <c r="U15">
        <f t="shared" si="0"/>
        <v>102.1</v>
      </c>
    </row>
    <row r="16" spans="1:21" x14ac:dyDescent="0.25">
      <c r="A16">
        <v>77.2</v>
      </c>
      <c r="B16">
        <v>9</v>
      </c>
      <c r="C16">
        <v>97</v>
      </c>
      <c r="D16" t="s">
        <v>126</v>
      </c>
      <c r="E16" t="s">
        <v>112</v>
      </c>
      <c r="F16" t="str">
        <f>LEFT(Table15[[#This Row],[Point]],FIND(" ",Table15[[#This Row],[Point]]))</f>
        <v xml:space="preserve">Thin </v>
      </c>
      <c r="G16" t="str">
        <f>VLOOKUP(Table15[[#This Row],[Field]],Table37[],2,FALSE)</f>
        <v>Thin</v>
      </c>
      <c r="H16">
        <f>VLOOKUP(Table15[[#This Row],[Field]],Table37[],3,FALSE)</f>
        <v>97</v>
      </c>
      <c r="P16" t="s">
        <v>118</v>
      </c>
      <c r="Q16">
        <v>91</v>
      </c>
      <c r="R16">
        <v>9</v>
      </c>
      <c r="S16" s="4">
        <v>21.3</v>
      </c>
      <c r="T16" s="4">
        <v>100.6</v>
      </c>
      <c r="U16">
        <f t="shared" si="0"/>
        <v>79.3</v>
      </c>
    </row>
    <row r="17" spans="1:8" x14ac:dyDescent="0.25">
      <c r="A17">
        <v>62.1</v>
      </c>
      <c r="B17">
        <v>12</v>
      </c>
      <c r="C17">
        <v>94.4</v>
      </c>
      <c r="D17" t="s">
        <v>131</v>
      </c>
      <c r="E17" t="s">
        <v>112</v>
      </c>
      <c r="F17" t="str">
        <f>LEFT(Table15[[#This Row],[Point]],FIND(" ",Table15[[#This Row],[Point]]))</f>
        <v xml:space="preserve">Thick </v>
      </c>
      <c r="G17" t="str">
        <f>VLOOKUP(Table15[[#This Row],[Field]],Table37[],2,FALSE)</f>
        <v>Thin</v>
      </c>
      <c r="H17">
        <f>VLOOKUP(Table15[[#This Row],[Field]],Table37[],3,FALSE)</f>
        <v>97</v>
      </c>
    </row>
    <row r="18" spans="1:8" x14ac:dyDescent="0.25">
      <c r="A18">
        <v>37.6</v>
      </c>
      <c r="B18">
        <v>0</v>
      </c>
      <c r="C18">
        <v>100</v>
      </c>
      <c r="D18" t="s">
        <v>135</v>
      </c>
      <c r="E18" t="s">
        <v>115</v>
      </c>
      <c r="F18" t="str">
        <f>LEFT(Table15[[#This Row],[Point]],FIND(" ",Table15[[#This Row],[Point]]))</f>
        <v xml:space="preserve">Thin </v>
      </c>
      <c r="G18" t="str">
        <f>VLOOKUP(Table15[[#This Row],[Field]],Table37[],2,FALSE)</f>
        <v>Thin</v>
      </c>
      <c r="H18">
        <f>VLOOKUP(Table15[[#This Row],[Field]],Table37[],3,FALSE)</f>
        <v>94</v>
      </c>
    </row>
    <row r="19" spans="1:8" x14ac:dyDescent="0.25">
      <c r="A19">
        <v>10.6</v>
      </c>
      <c r="B19">
        <v>3</v>
      </c>
      <c r="C19">
        <v>91.5</v>
      </c>
      <c r="D19" t="s">
        <v>132</v>
      </c>
      <c r="E19" t="s">
        <v>115</v>
      </c>
      <c r="F19" t="str">
        <f>LEFT(Table15[[#This Row],[Point]],FIND(" ",Table15[[#This Row],[Point]]))</f>
        <v xml:space="preserve">Thick </v>
      </c>
      <c r="G19" t="str">
        <f>VLOOKUP(Table15[[#This Row],[Field]],Table37[],2,FALSE)</f>
        <v>Thin</v>
      </c>
      <c r="H19">
        <f>VLOOKUP(Table15[[#This Row],[Field]],Table37[],3,FALSE)</f>
        <v>94</v>
      </c>
    </row>
    <row r="20" spans="1:8" x14ac:dyDescent="0.25">
      <c r="A20">
        <v>115.2</v>
      </c>
      <c r="B20">
        <v>3</v>
      </c>
      <c r="C20">
        <v>94</v>
      </c>
      <c r="D20" t="s">
        <v>136</v>
      </c>
      <c r="E20" t="s">
        <v>115</v>
      </c>
      <c r="F20" t="str">
        <f>LEFT(Table15[[#This Row],[Point]],FIND(" ",Table15[[#This Row],[Point]]))</f>
        <v xml:space="preserve">Thin </v>
      </c>
      <c r="G20" t="str">
        <f>VLOOKUP(Table15[[#This Row],[Field]],Table37[],2,FALSE)</f>
        <v>Thin</v>
      </c>
      <c r="H20">
        <f>VLOOKUP(Table15[[#This Row],[Field]],Table37[],3,FALSE)</f>
        <v>94</v>
      </c>
    </row>
    <row r="21" spans="1:8" x14ac:dyDescent="0.25">
      <c r="A21">
        <v>19</v>
      </c>
      <c r="B21">
        <v>6</v>
      </c>
      <c r="C21">
        <v>91.5</v>
      </c>
      <c r="D21" t="s">
        <v>133</v>
      </c>
      <c r="E21" t="s">
        <v>115</v>
      </c>
      <c r="F21" t="str">
        <f>LEFT(Table15[[#This Row],[Point]],FIND(" ",Table15[[#This Row],[Point]]))</f>
        <v xml:space="preserve">Thick </v>
      </c>
      <c r="G21" t="str">
        <f>VLOOKUP(Table15[[#This Row],[Field]],Table37[],2,FALSE)</f>
        <v>Thin</v>
      </c>
      <c r="H21">
        <f>VLOOKUP(Table15[[#This Row],[Field]],Table37[],3,FALSE)</f>
        <v>94</v>
      </c>
    </row>
    <row r="22" spans="1:8" x14ac:dyDescent="0.25">
      <c r="A22">
        <v>101</v>
      </c>
      <c r="B22">
        <v>6</v>
      </c>
      <c r="C22">
        <v>94</v>
      </c>
      <c r="D22" t="s">
        <v>137</v>
      </c>
      <c r="E22" t="s">
        <v>115</v>
      </c>
      <c r="F22" t="str">
        <f>LEFT(Table15[[#This Row],[Point]],FIND(" ",Table15[[#This Row],[Point]]))</f>
        <v xml:space="preserve">Thin </v>
      </c>
      <c r="G22" t="str">
        <f>VLOOKUP(Table15[[#This Row],[Field]],Table37[],2,FALSE)</f>
        <v>Thin</v>
      </c>
      <c r="H22">
        <f>VLOOKUP(Table15[[#This Row],[Field]],Table37[],3,FALSE)</f>
        <v>94</v>
      </c>
    </row>
    <row r="23" spans="1:8" x14ac:dyDescent="0.25">
      <c r="A23">
        <v>46.1</v>
      </c>
      <c r="B23">
        <v>9</v>
      </c>
      <c r="C23">
        <v>91.4</v>
      </c>
      <c r="D23" t="s">
        <v>134</v>
      </c>
      <c r="E23" t="s">
        <v>115</v>
      </c>
      <c r="F23" t="str">
        <f>LEFT(Table15[[#This Row],[Point]],FIND(" ",Table15[[#This Row],[Point]]))</f>
        <v xml:space="preserve">Thick </v>
      </c>
      <c r="G23" t="str">
        <f>VLOOKUP(Table15[[#This Row],[Field]],Table37[],2,FALSE)</f>
        <v>Thin</v>
      </c>
      <c r="H23">
        <f>VLOOKUP(Table15[[#This Row],[Field]],Table37[],3,FALSE)</f>
        <v>94</v>
      </c>
    </row>
    <row r="24" spans="1:8" x14ac:dyDescent="0.25">
      <c r="A24">
        <v>87.5</v>
      </c>
      <c r="B24">
        <v>9</v>
      </c>
      <c r="C24">
        <v>94</v>
      </c>
      <c r="D24" t="s">
        <v>126</v>
      </c>
      <c r="E24" t="s">
        <v>115</v>
      </c>
      <c r="F24" t="str">
        <f>LEFT(Table15[[#This Row],[Point]],FIND(" ",Table15[[#This Row],[Point]]))</f>
        <v xml:space="preserve">Thin </v>
      </c>
      <c r="G24" t="str">
        <f>VLOOKUP(Table15[[#This Row],[Field]],Table37[],2,FALSE)</f>
        <v>Thin</v>
      </c>
      <c r="H24">
        <f>VLOOKUP(Table15[[#This Row],[Field]],Table37[],3,FALSE)</f>
        <v>94</v>
      </c>
    </row>
    <row r="25" spans="1:8" x14ac:dyDescent="0.25">
      <c r="A25">
        <v>65.400000000000006</v>
      </c>
      <c r="B25">
        <v>12</v>
      </c>
      <c r="C25">
        <v>91.4</v>
      </c>
      <c r="D25" t="s">
        <v>131</v>
      </c>
      <c r="E25" t="s">
        <v>115</v>
      </c>
      <c r="F25" t="str">
        <f>LEFT(Table15[[#This Row],[Point]],FIND(" ",Table15[[#This Row],[Point]]))</f>
        <v xml:space="preserve">Thick </v>
      </c>
      <c r="G25" t="str">
        <f>VLOOKUP(Table15[[#This Row],[Field]],Table37[],2,FALSE)</f>
        <v>Thin</v>
      </c>
      <c r="H25">
        <f>VLOOKUP(Table15[[#This Row],[Field]],Table37[],3,FALSE)</f>
        <v>94</v>
      </c>
    </row>
    <row r="26" spans="1:8" x14ac:dyDescent="0.25">
      <c r="A26">
        <v>44.1</v>
      </c>
      <c r="B26">
        <v>0</v>
      </c>
      <c r="C26">
        <v>100</v>
      </c>
      <c r="D26" t="s">
        <v>135</v>
      </c>
      <c r="E26" t="s">
        <v>118</v>
      </c>
      <c r="F26" t="str">
        <f>LEFT(Table15[[#This Row],[Point]],FIND(" ",Table15[[#This Row],[Point]]))</f>
        <v xml:space="preserve">Thin </v>
      </c>
      <c r="G26" t="str">
        <f>VLOOKUP(Table15[[#This Row],[Field]],Table37[],2,FALSE)</f>
        <v>Thin</v>
      </c>
      <c r="H26">
        <f>VLOOKUP(Table15[[#This Row],[Field]],Table37[],3,FALSE)</f>
        <v>91</v>
      </c>
    </row>
    <row r="27" spans="1:8" x14ac:dyDescent="0.25">
      <c r="A27">
        <v>9.1</v>
      </c>
      <c r="B27">
        <v>3</v>
      </c>
      <c r="C27">
        <v>88.5</v>
      </c>
      <c r="D27" t="s">
        <v>132</v>
      </c>
      <c r="E27" t="s">
        <v>118</v>
      </c>
      <c r="F27" t="str">
        <f>LEFT(Table15[[#This Row],[Point]],FIND(" ",Table15[[#This Row],[Point]]))</f>
        <v xml:space="preserve">Thick </v>
      </c>
      <c r="G27" t="str">
        <f>VLOOKUP(Table15[[#This Row],[Field]],Table37[],2,FALSE)</f>
        <v>Thin</v>
      </c>
      <c r="H27">
        <f>VLOOKUP(Table15[[#This Row],[Field]],Table37[],3,FALSE)</f>
        <v>91</v>
      </c>
    </row>
    <row r="28" spans="1:8" x14ac:dyDescent="0.25">
      <c r="A28">
        <v>133.19999999999999</v>
      </c>
      <c r="B28">
        <v>3</v>
      </c>
      <c r="C28">
        <v>91</v>
      </c>
      <c r="D28" t="s">
        <v>136</v>
      </c>
      <c r="E28" t="s">
        <v>118</v>
      </c>
      <c r="F28" t="str">
        <f>LEFT(Table15[[#This Row],[Point]],FIND(" ",Table15[[#This Row],[Point]]))</f>
        <v xml:space="preserve">Thin </v>
      </c>
      <c r="G28" t="str">
        <f>VLOOKUP(Table15[[#This Row],[Field]],Table37[],2,FALSE)</f>
        <v>Thin</v>
      </c>
      <c r="H28">
        <f>VLOOKUP(Table15[[#This Row],[Field]],Table37[],3,FALSE)</f>
        <v>91</v>
      </c>
    </row>
    <row r="29" spans="1:8" x14ac:dyDescent="0.25">
      <c r="A29">
        <v>14.4</v>
      </c>
      <c r="B29">
        <v>6</v>
      </c>
      <c r="C29">
        <v>88.5</v>
      </c>
      <c r="D29" t="s">
        <v>133</v>
      </c>
      <c r="E29" t="s">
        <v>118</v>
      </c>
      <c r="F29" t="str">
        <f>LEFT(Table15[[#This Row],[Point]],FIND(" ",Table15[[#This Row],[Point]]))</f>
        <v xml:space="preserve">Thick </v>
      </c>
      <c r="G29" t="str">
        <f>VLOOKUP(Table15[[#This Row],[Field]],Table37[],2,FALSE)</f>
        <v>Thin</v>
      </c>
      <c r="H29">
        <f>VLOOKUP(Table15[[#This Row],[Field]],Table37[],3,FALSE)</f>
        <v>91</v>
      </c>
    </row>
    <row r="30" spans="1:8" x14ac:dyDescent="0.25">
      <c r="A30">
        <v>116.5</v>
      </c>
      <c r="B30">
        <v>6</v>
      </c>
      <c r="C30">
        <v>91</v>
      </c>
      <c r="D30" t="s">
        <v>137</v>
      </c>
      <c r="E30" t="s">
        <v>118</v>
      </c>
      <c r="F30" t="str">
        <f>LEFT(Table15[[#This Row],[Point]],FIND(" ",Table15[[#This Row],[Point]]))</f>
        <v xml:space="preserve">Thin </v>
      </c>
      <c r="G30" t="str">
        <f>VLOOKUP(Table15[[#This Row],[Field]],Table37[],2,FALSE)</f>
        <v>Thin</v>
      </c>
      <c r="H30">
        <f>VLOOKUP(Table15[[#This Row],[Field]],Table37[],3,FALSE)</f>
        <v>91</v>
      </c>
    </row>
    <row r="31" spans="1:8" x14ac:dyDescent="0.25">
      <c r="A31">
        <v>21.3</v>
      </c>
      <c r="B31">
        <v>9</v>
      </c>
      <c r="C31">
        <v>88.5</v>
      </c>
      <c r="D31" t="s">
        <v>134</v>
      </c>
      <c r="E31" t="s">
        <v>118</v>
      </c>
      <c r="F31" t="str">
        <f>LEFT(Table15[[#This Row],[Point]],FIND(" ",Table15[[#This Row],[Point]]))</f>
        <v xml:space="preserve">Thick </v>
      </c>
      <c r="G31" t="str">
        <f>VLOOKUP(Table15[[#This Row],[Field]],Table37[],2,FALSE)</f>
        <v>Thin</v>
      </c>
      <c r="H31">
        <f>VLOOKUP(Table15[[#This Row],[Field]],Table37[],3,FALSE)</f>
        <v>91</v>
      </c>
    </row>
    <row r="32" spans="1:8" x14ac:dyDescent="0.25">
      <c r="A32">
        <v>100.6</v>
      </c>
      <c r="B32">
        <v>9</v>
      </c>
      <c r="C32">
        <v>91</v>
      </c>
      <c r="D32" t="s">
        <v>126</v>
      </c>
      <c r="E32" t="s">
        <v>118</v>
      </c>
      <c r="F32" t="str">
        <f>LEFT(Table15[[#This Row],[Point]],FIND(" ",Table15[[#This Row],[Point]]))</f>
        <v xml:space="preserve">Thin </v>
      </c>
      <c r="G32" t="str">
        <f>VLOOKUP(Table15[[#This Row],[Field]],Table37[],2,FALSE)</f>
        <v>Thin</v>
      </c>
      <c r="H32">
        <f>VLOOKUP(Table15[[#This Row],[Field]],Table37[],3,FALSE)</f>
        <v>91</v>
      </c>
    </row>
    <row r="33" spans="1:8" x14ac:dyDescent="0.25">
      <c r="A33">
        <v>45.8</v>
      </c>
      <c r="B33">
        <v>12</v>
      </c>
      <c r="C33">
        <v>88.4</v>
      </c>
      <c r="D33" t="s">
        <v>131</v>
      </c>
      <c r="E33" t="s">
        <v>118</v>
      </c>
      <c r="F33" t="str">
        <f>LEFT(Table15[[#This Row],[Point]],FIND(" ",Table15[[#This Row],[Point]]))</f>
        <v xml:space="preserve">Thick </v>
      </c>
      <c r="G33" t="str">
        <f>VLOOKUP(Table15[[#This Row],[Field]],Table37[],2,FALSE)</f>
        <v>Thin</v>
      </c>
      <c r="H33">
        <f>VLOOKUP(Table15[[#This Row],[Field]],Table37[],3,FALSE)</f>
        <v>91</v>
      </c>
    </row>
    <row r="34" spans="1:8" x14ac:dyDescent="0.25">
      <c r="A34">
        <v>271.2</v>
      </c>
      <c r="B34">
        <v>0</v>
      </c>
      <c r="C34">
        <v>100</v>
      </c>
      <c r="D34" t="s">
        <v>131</v>
      </c>
      <c r="E34" t="s">
        <v>127</v>
      </c>
      <c r="F34" t="str">
        <f>LEFT(Table15[[#This Row],[Point]],FIND(" ",Table15[[#This Row],[Point]]))</f>
        <v xml:space="preserve">Thick </v>
      </c>
      <c r="G34" t="e">
        <f>VLOOKUP(Table15[[#This Row],[Field]],Table37[],2,FALSE)</f>
        <v>#N/A</v>
      </c>
      <c r="H34" t="e">
        <f>VLOOKUP(Table15[[#This Row],[Field]],Table37[],3,FALSE)</f>
        <v>#N/A</v>
      </c>
    </row>
    <row r="35" spans="1:8" x14ac:dyDescent="0.25">
      <c r="A35">
        <v>116.9</v>
      </c>
      <c r="B35">
        <v>0</v>
      </c>
      <c r="C35">
        <v>100</v>
      </c>
      <c r="D35" t="s">
        <v>132</v>
      </c>
      <c r="E35" t="s">
        <v>127</v>
      </c>
      <c r="F35" t="str">
        <f>LEFT(Table15[[#This Row],[Point]],FIND(" ",Table15[[#This Row],[Point]]))</f>
        <v xml:space="preserve">Thick </v>
      </c>
      <c r="G35" t="e">
        <f>VLOOKUP(Table15[[#This Row],[Field]],Table37[],2,FALSE)</f>
        <v>#N/A</v>
      </c>
      <c r="H35" t="e">
        <f>VLOOKUP(Table15[[#This Row],[Field]],Table37[],3,FALSE)</f>
        <v>#N/A</v>
      </c>
    </row>
    <row r="36" spans="1:8" x14ac:dyDescent="0.25">
      <c r="A36">
        <v>204.3</v>
      </c>
      <c r="B36">
        <v>0</v>
      </c>
      <c r="C36">
        <v>100</v>
      </c>
      <c r="D36" t="s">
        <v>133</v>
      </c>
      <c r="E36" t="s">
        <v>127</v>
      </c>
      <c r="F36" t="str">
        <f>LEFT(Table15[[#This Row],[Point]],FIND(" ",Table15[[#This Row],[Point]]))</f>
        <v xml:space="preserve">Thick </v>
      </c>
      <c r="G36" t="e">
        <f>VLOOKUP(Table15[[#This Row],[Field]],Table37[],2,FALSE)</f>
        <v>#N/A</v>
      </c>
      <c r="H36" t="e">
        <f>VLOOKUP(Table15[[#This Row],[Field]],Table37[],3,FALSE)</f>
        <v>#N/A</v>
      </c>
    </row>
    <row r="37" spans="1:8" x14ac:dyDescent="0.25">
      <c r="A37">
        <v>248.6</v>
      </c>
      <c r="B37">
        <v>0</v>
      </c>
      <c r="C37">
        <v>100</v>
      </c>
      <c r="D37" t="s">
        <v>134</v>
      </c>
      <c r="E37" t="s">
        <v>127</v>
      </c>
      <c r="F37" t="str">
        <f>LEFT(Table15[[#This Row],[Point]],FIND(" ",Table15[[#This Row],[Point]]))</f>
        <v xml:space="preserve">Thick </v>
      </c>
      <c r="G37" t="e">
        <f>VLOOKUP(Table15[[#This Row],[Field]],Table37[],2,FALSE)</f>
        <v>#N/A</v>
      </c>
      <c r="H37" t="e">
        <f>VLOOKUP(Table15[[#This Row],[Field]],Table37[],3,FALSE)</f>
        <v>#N/A</v>
      </c>
    </row>
    <row r="38" spans="1:8" x14ac:dyDescent="0.25">
      <c r="A38">
        <v>162</v>
      </c>
      <c r="B38">
        <v>0</v>
      </c>
      <c r="C38">
        <v>100</v>
      </c>
      <c r="D38" t="s">
        <v>135</v>
      </c>
      <c r="E38" t="s">
        <v>127</v>
      </c>
      <c r="F38" t="str">
        <f>LEFT(Table15[[#This Row],[Point]],FIND(" ",Table15[[#This Row],[Point]]))</f>
        <v xml:space="preserve">Thin </v>
      </c>
      <c r="G38" t="e">
        <f>VLOOKUP(Table15[[#This Row],[Field]],Table37[],2,FALSE)</f>
        <v>#N/A</v>
      </c>
      <c r="H38" t="e">
        <f>VLOOKUP(Table15[[#This Row],[Field]],Table37[],3,FALSE)</f>
        <v>#N/A</v>
      </c>
    </row>
    <row r="39" spans="1:8" x14ac:dyDescent="0.25">
      <c r="A39">
        <v>504</v>
      </c>
      <c r="B39">
        <v>0</v>
      </c>
      <c r="C39">
        <v>100</v>
      </c>
      <c r="D39" t="s">
        <v>136</v>
      </c>
      <c r="E39" t="s">
        <v>127</v>
      </c>
      <c r="F39" t="str">
        <f>LEFT(Table15[[#This Row],[Point]],FIND(" ",Table15[[#This Row],[Point]]))</f>
        <v xml:space="preserve">Thin </v>
      </c>
      <c r="G39" t="e">
        <f>VLOOKUP(Table15[[#This Row],[Field]],Table37[],2,FALSE)</f>
        <v>#N/A</v>
      </c>
      <c r="H39" t="e">
        <f>VLOOKUP(Table15[[#This Row],[Field]],Table37[],3,FALSE)</f>
        <v>#N/A</v>
      </c>
    </row>
    <row r="40" spans="1:8" x14ac:dyDescent="0.25">
      <c r="A40">
        <v>442.5</v>
      </c>
      <c r="B40">
        <v>0</v>
      </c>
      <c r="C40">
        <v>100</v>
      </c>
      <c r="D40" t="s">
        <v>137</v>
      </c>
      <c r="E40" t="s">
        <v>127</v>
      </c>
      <c r="F40" t="str">
        <f>LEFT(Table15[[#This Row],[Point]],FIND(" ",Table15[[#This Row],[Point]]))</f>
        <v xml:space="preserve">Thin </v>
      </c>
      <c r="G40" t="e">
        <f>VLOOKUP(Table15[[#This Row],[Field]],Table37[],2,FALSE)</f>
        <v>#N/A</v>
      </c>
      <c r="H40" t="e">
        <f>VLOOKUP(Table15[[#This Row],[Field]],Table37[],3,FALSE)</f>
        <v>#N/A</v>
      </c>
    </row>
    <row r="41" spans="1:8" x14ac:dyDescent="0.25">
      <c r="A41">
        <v>383.7</v>
      </c>
      <c r="B41">
        <v>0</v>
      </c>
      <c r="C41">
        <v>100</v>
      </c>
      <c r="D41" t="s">
        <v>126</v>
      </c>
      <c r="E41" t="s">
        <v>127</v>
      </c>
      <c r="F41" t="str">
        <f>LEFT(Table15[[#This Row],[Point]],FIND(" ",Table15[[#This Row],[Point]]))</f>
        <v xml:space="preserve">Thin </v>
      </c>
      <c r="G41" t="e">
        <f>VLOOKUP(Table15[[#This Row],[Field]],Table37[],2,FALSE)</f>
        <v>#N/A</v>
      </c>
      <c r="H41" t="e">
        <f>VLOOKUP(Table15[[#This Row],[Field]],Table37[],3,FALSE)</f>
        <v>#N/A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B1" sqref="B1:C1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11.42578125" bestFit="1" customWidth="1"/>
    <col min="4" max="4" width="9.42578125" bestFit="1" customWidth="1"/>
    <col min="5" max="5" width="12.140625" bestFit="1" customWidth="1"/>
    <col min="6" max="6" width="11" bestFit="1" customWidth="1"/>
    <col min="7" max="8" width="9.28515625" bestFit="1" customWidth="1"/>
    <col min="9" max="9" width="12.5703125" bestFit="1" customWidth="1"/>
    <col min="10" max="10" width="8.7109375" bestFit="1" customWidth="1"/>
    <col min="11" max="14" width="5.42578125" bestFit="1" customWidth="1"/>
    <col min="15" max="16" width="7.42578125" bestFit="1" customWidth="1"/>
    <col min="17" max="17" width="7.28515625" bestFit="1" customWidth="1"/>
    <col min="18" max="18" width="6.85546875" bestFit="1" customWidth="1"/>
    <col min="19" max="19" width="7.140625" bestFit="1" customWidth="1"/>
    <col min="20" max="20" width="14.7109375" bestFit="1" customWidth="1"/>
    <col min="21" max="21" width="12.5703125" bestFit="1" customWidth="1"/>
    <col min="22" max="22" width="14.140625" bestFit="1" customWidth="1"/>
    <col min="23" max="23" width="12.5703125" bestFit="1" customWidth="1"/>
    <col min="24" max="24" width="27.28515625" bestFit="1" customWidth="1"/>
    <col min="25" max="25" width="14.140625" bestFit="1" customWidth="1"/>
    <col min="26" max="26" width="12.5703125" bestFit="1" customWidth="1"/>
    <col min="27" max="27" width="27.28515625" bestFit="1" customWidth="1"/>
  </cols>
  <sheetData>
    <row r="1" spans="1:24" x14ac:dyDescent="0.25">
      <c r="A1" t="s">
        <v>142</v>
      </c>
      <c r="B1" t="s">
        <v>148</v>
      </c>
      <c r="C1" t="s">
        <v>159</v>
      </c>
      <c r="D1" t="s">
        <v>75</v>
      </c>
      <c r="E1" t="s">
        <v>147</v>
      </c>
      <c r="F1" t="s">
        <v>149</v>
      </c>
      <c r="G1" t="s">
        <v>151</v>
      </c>
      <c r="H1" t="s">
        <v>152</v>
      </c>
      <c r="I1" t="s">
        <v>153</v>
      </c>
      <c r="J1" t="s">
        <v>154</v>
      </c>
      <c r="K1" t="s">
        <v>99</v>
      </c>
      <c r="L1" t="s">
        <v>100</v>
      </c>
      <c r="M1" t="s">
        <v>101</v>
      </c>
      <c r="N1" t="s">
        <v>102</v>
      </c>
      <c r="O1" t="s">
        <v>155</v>
      </c>
      <c r="P1" t="s">
        <v>156</v>
      </c>
      <c r="Q1" t="s">
        <v>157</v>
      </c>
      <c r="R1" t="s">
        <v>158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</row>
    <row r="2" spans="1:24" x14ac:dyDescent="0.25">
      <c r="A2" t="s">
        <v>106</v>
      </c>
      <c r="B2" t="s">
        <v>166</v>
      </c>
      <c r="C2">
        <v>100</v>
      </c>
      <c r="D2" t="s">
        <v>15</v>
      </c>
      <c r="E2" t="s">
        <v>19</v>
      </c>
      <c r="F2" t="s">
        <v>107</v>
      </c>
      <c r="G2">
        <v>6</v>
      </c>
      <c r="H2">
        <v>0</v>
      </c>
      <c r="I2">
        <v>0</v>
      </c>
      <c r="J2">
        <v>0</v>
      </c>
      <c r="K2">
        <v>10</v>
      </c>
      <c r="L2">
        <v>10</v>
      </c>
      <c r="M2">
        <v>10</v>
      </c>
      <c r="N2">
        <v>10</v>
      </c>
      <c r="O2">
        <v>2.5</v>
      </c>
      <c r="P2">
        <v>0</v>
      </c>
      <c r="Q2">
        <v>0</v>
      </c>
      <c r="R2">
        <v>100</v>
      </c>
      <c r="S2">
        <v>157</v>
      </c>
      <c r="T2">
        <v>1.6339999999999999</v>
      </c>
      <c r="U2">
        <v>161.69999999999999</v>
      </c>
      <c r="V2">
        <v>100</v>
      </c>
      <c r="W2" t="s">
        <v>110</v>
      </c>
      <c r="X2" t="s">
        <v>104</v>
      </c>
    </row>
    <row r="3" spans="1:24" x14ac:dyDescent="0.25">
      <c r="A3" t="s">
        <v>112</v>
      </c>
      <c r="B3" t="s">
        <v>166</v>
      </c>
      <c r="C3">
        <v>97</v>
      </c>
      <c r="D3" t="s">
        <v>15</v>
      </c>
      <c r="E3" t="s">
        <v>19</v>
      </c>
      <c r="F3" t="s">
        <v>107</v>
      </c>
      <c r="G3">
        <v>6</v>
      </c>
      <c r="H3">
        <v>0</v>
      </c>
      <c r="I3">
        <v>0</v>
      </c>
      <c r="J3">
        <v>0</v>
      </c>
      <c r="K3">
        <v>10</v>
      </c>
      <c r="L3">
        <v>10</v>
      </c>
      <c r="M3">
        <v>10</v>
      </c>
      <c r="N3">
        <v>10</v>
      </c>
      <c r="O3">
        <v>2.5</v>
      </c>
      <c r="P3">
        <v>3.02</v>
      </c>
      <c r="Q3">
        <v>0</v>
      </c>
      <c r="R3">
        <v>100</v>
      </c>
      <c r="S3">
        <v>97</v>
      </c>
      <c r="T3">
        <v>1.0109999999999999</v>
      </c>
      <c r="U3">
        <v>106.1</v>
      </c>
      <c r="V3">
        <v>100</v>
      </c>
      <c r="W3" t="s">
        <v>110</v>
      </c>
    </row>
    <row r="4" spans="1:24" x14ac:dyDescent="0.25">
      <c r="A4" t="s">
        <v>115</v>
      </c>
      <c r="B4" t="s">
        <v>166</v>
      </c>
      <c r="C4">
        <v>94</v>
      </c>
      <c r="D4" t="s">
        <v>15</v>
      </c>
      <c r="E4" t="s">
        <v>19</v>
      </c>
      <c r="F4" t="s">
        <v>107</v>
      </c>
      <c r="G4">
        <v>6</v>
      </c>
      <c r="H4">
        <v>0</v>
      </c>
      <c r="I4">
        <v>0</v>
      </c>
      <c r="J4">
        <v>0</v>
      </c>
      <c r="K4">
        <v>10</v>
      </c>
      <c r="L4">
        <v>10</v>
      </c>
      <c r="M4">
        <v>10</v>
      </c>
      <c r="N4">
        <v>10</v>
      </c>
      <c r="O4">
        <v>2.5</v>
      </c>
      <c r="P4">
        <v>6.02</v>
      </c>
      <c r="Q4">
        <v>0</v>
      </c>
      <c r="R4">
        <v>100</v>
      </c>
      <c r="S4">
        <v>104</v>
      </c>
      <c r="T4">
        <v>1.0089999999999999</v>
      </c>
      <c r="U4">
        <v>120.9</v>
      </c>
      <c r="V4">
        <v>100</v>
      </c>
      <c r="W4" t="s">
        <v>110</v>
      </c>
    </row>
    <row r="5" spans="1:24" x14ac:dyDescent="0.25">
      <c r="A5" t="s">
        <v>118</v>
      </c>
      <c r="B5" t="s">
        <v>166</v>
      </c>
      <c r="C5">
        <v>91</v>
      </c>
      <c r="D5" t="s">
        <v>15</v>
      </c>
      <c r="E5" t="s">
        <v>19</v>
      </c>
      <c r="F5" t="s">
        <v>107</v>
      </c>
      <c r="G5">
        <v>6</v>
      </c>
      <c r="H5">
        <v>0</v>
      </c>
      <c r="I5">
        <v>0</v>
      </c>
      <c r="J5">
        <v>0</v>
      </c>
      <c r="K5">
        <v>10</v>
      </c>
      <c r="L5">
        <v>10</v>
      </c>
      <c r="M5">
        <v>10</v>
      </c>
      <c r="N5">
        <v>10</v>
      </c>
      <c r="O5">
        <v>2.5</v>
      </c>
      <c r="P5">
        <v>9.02</v>
      </c>
      <c r="Q5">
        <v>0</v>
      </c>
      <c r="R5">
        <v>100</v>
      </c>
      <c r="S5">
        <v>113</v>
      </c>
      <c r="T5">
        <v>1.0049999999999999</v>
      </c>
      <c r="U5">
        <v>140.1</v>
      </c>
      <c r="V5">
        <v>100</v>
      </c>
      <c r="W5" t="s">
        <v>110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fields</vt:lpstr>
      <vt:lpstr>plan</vt:lpstr>
      <vt:lpstr>Sheet2</vt:lpstr>
      <vt:lpstr>points (2)</vt:lpstr>
      <vt:lpstr>fields (2)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"gsalomon"</cp:lastModifiedBy>
  <dcterms:created xsi:type="dcterms:W3CDTF">2019-10-04T15:32:53Z</dcterms:created>
  <dcterms:modified xsi:type="dcterms:W3CDTF">2019-10-04T20:22:18Z</dcterms:modified>
</cp:coreProperties>
</file>