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gs13_queensu_ca/Documents/Python/Projects/EclipseRelated/PlanEvaluation/Test Data/Printout Data/"/>
    </mc:Choice>
  </mc:AlternateContent>
  <xr:revisionPtr revIDLastSave="220" documentId="11_B836798684E48AABFDA164109C795CCD52C2B8D8" xr6:coauthVersionLast="45" xr6:coauthVersionMax="45" xr10:uidLastSave="{54E5F8E6-0DEF-4162-B1B2-3172230DF649}"/>
  <bookViews>
    <workbookView xWindow="-120" yWindow="-120" windowWidth="24240" windowHeight="13140" activeTab="5" xr2:uid="{00000000-000D-0000-FFFF-FFFF00000000}"/>
  </bookViews>
  <sheets>
    <sheet name="points" sheetId="4" r:id="rId1"/>
    <sheet name="fields" sheetId="3" r:id="rId2"/>
    <sheet name="plan" sheetId="2" r:id="rId3"/>
    <sheet name="points (2)" sheetId="5" r:id="rId4"/>
    <sheet name="fields (2)" sheetId="7" r:id="rId5"/>
    <sheet name="Variable Mapping" sheetId="8" r:id="rId6"/>
    <sheet name="points (3)" sheetId="9" r:id="rId7"/>
    <sheet name="fields (3)" sheetId="10" r:id="rId8"/>
    <sheet name="plan (2)" sheetId="11" r:id="rId9"/>
  </sheets>
  <calcPr calcId="191029"/>
  <pivotCaches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8" l="1"/>
  <c r="P3" i="8"/>
  <c r="P4" i="8"/>
  <c r="P5" i="8"/>
  <c r="P6" i="8"/>
  <c r="P7" i="8"/>
  <c r="P8" i="8"/>
  <c r="P9" i="8"/>
  <c r="P10" i="8"/>
  <c r="P1" i="8"/>
  <c r="B45" i="8" l="1"/>
  <c r="B44" i="8"/>
  <c r="B43" i="8"/>
  <c r="B42" i="8"/>
  <c r="B41" i="8"/>
  <c r="B40" i="8"/>
  <c r="B39" i="8"/>
  <c r="B38" i="8"/>
  <c r="B37" i="8"/>
  <c r="B36" i="8"/>
  <c r="B35" i="8"/>
  <c r="B34" i="8"/>
  <c r="G5" i="8"/>
  <c r="B20" i="8"/>
  <c r="B21" i="8"/>
  <c r="B22" i="8"/>
  <c r="B19" i="8"/>
  <c r="G33" i="8"/>
  <c r="G32" i="8"/>
  <c r="G31" i="8"/>
  <c r="G29" i="8"/>
  <c r="G28" i="8"/>
  <c r="G27" i="8"/>
  <c r="G26" i="8"/>
  <c r="G25" i="8"/>
  <c r="G24" i="8"/>
  <c r="G22" i="8"/>
  <c r="G21" i="8"/>
  <c r="G20" i="8"/>
  <c r="G19" i="8"/>
  <c r="G17" i="8"/>
  <c r="G16" i="8"/>
  <c r="G14" i="8"/>
  <c r="G12" i="8"/>
  <c r="G11" i="8"/>
  <c r="G10" i="8"/>
  <c r="G9" i="8"/>
  <c r="G6" i="8"/>
  <c r="G4" i="8"/>
  <c r="G3" i="8"/>
  <c r="G2" i="8"/>
  <c r="C4" i="8"/>
  <c r="C5" i="8"/>
  <c r="C7" i="8"/>
  <c r="C8" i="8"/>
  <c r="C9" i="8"/>
  <c r="C10" i="8"/>
  <c r="C11" i="8"/>
  <c r="C12" i="8"/>
  <c r="C14" i="8"/>
  <c r="C2" i="8"/>
  <c r="B26" i="8" l="1"/>
  <c r="B29" i="8"/>
  <c r="U6" i="5" l="1"/>
  <c r="U7" i="5"/>
  <c r="U8" i="5"/>
  <c r="U9" i="5"/>
  <c r="U10" i="5"/>
  <c r="U11" i="5"/>
  <c r="U12" i="5"/>
  <c r="U13" i="5"/>
  <c r="U14" i="5"/>
  <c r="U15" i="5"/>
  <c r="U16" i="5"/>
  <c r="U5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2" i="5"/>
</calcChain>
</file>

<file path=xl/sharedStrings.xml><?xml version="1.0" encoding="utf-8"?>
<sst xmlns="http://schemas.openxmlformats.org/spreadsheetml/2006/main" count="1001" uniqueCount="206">
  <si>
    <t>PatientLastName</t>
  </si>
  <si>
    <t>Virt Sim</t>
  </si>
  <si>
    <t>PatientFirstName</t>
  </si>
  <si>
    <t>Test Plans</t>
  </si>
  <si>
    <t>PatientId</t>
  </si>
  <si>
    <t>PYVirtSimTest</t>
  </si>
  <si>
    <t>PatientSex</t>
  </si>
  <si>
    <t>Unknown</t>
  </si>
  <si>
    <t>-</t>
  </si>
  <si>
    <t>UserId</t>
  </si>
  <si>
    <t>gsal</t>
  </si>
  <si>
    <t>IsPlanModified</t>
  </si>
  <si>
    <t>IsAllMUperGyValid</t>
  </si>
  <si>
    <t>Invalid If condition</t>
  </si>
  <si>
    <t>CourseId</t>
  </si>
  <si>
    <t>AirGap2</t>
  </si>
  <si>
    <t>CourseIntent</t>
  </si>
  <si>
    <t>QA</t>
  </si>
  <si>
    <t>PlanId</t>
  </si>
  <si>
    <t>AG30N6XF20</t>
  </si>
  <si>
    <t>PlanName</t>
  </si>
  <si>
    <t>AirGap 3</t>
  </si>
  <si>
    <t>ApprovalStatus</t>
  </si>
  <si>
    <t>Unapproved</t>
  </si>
  <si>
    <t>PlanCreationDate</t>
  </si>
  <si>
    <t>Wednesday, October 02, 2019 09</t>
  </si>
  <si>
    <t>PlanCreator</t>
  </si>
  <si>
    <t>PlanModificationDate</t>
  </si>
  <si>
    <t>Wednesday, October 02, 2019 10</t>
  </si>
  <si>
    <t>PlanModifier</t>
  </si>
  <si>
    <t>ImageId</t>
  </si>
  <si>
    <t>AirGapBase</t>
  </si>
  <si>
    <t>ImageName</t>
  </si>
  <si>
    <t>AirGap3</t>
  </si>
  <si>
    <t>ImageSeriesId</t>
  </si>
  <si>
    <t>AirGap</t>
  </si>
  <si>
    <t>ImageModality</t>
  </si>
  <si>
    <t>CT</t>
  </si>
  <si>
    <t>ImagingDeviceId</t>
  </si>
  <si>
    <t>GE Multislice CT</t>
  </si>
  <si>
    <t>ImagingDeviceModel</t>
  </si>
  <si>
    <t>LightSpeed RT16</t>
  </si>
  <si>
    <t>PatientImagingOrientation</t>
  </si>
  <si>
    <t>Head First-Supine</t>
  </si>
  <si>
    <t>PatientTreatmentOrientation</t>
  </si>
  <si>
    <t>PlanningCoordinateSystemName</t>
  </si>
  <si>
    <t>Standard</t>
  </si>
  <si>
    <t>ImageUserOrigin</t>
  </si>
  <si>
    <t>User origin DICOM offset =</t>
  </si>
  <si>
    <t>StructureId</t>
  </si>
  <si>
    <t>StructureName</t>
  </si>
  <si>
    <t>PhotonAlg</t>
  </si>
  <si>
    <t>AAA_10028_Golden_Beam</t>
  </si>
  <si>
    <t>CalculationGridSizeInCM</t>
  </si>
  <si>
    <t>FieldNormalizationType</t>
  </si>
  <si>
    <t>HeterogeneityCorrection</t>
  </si>
  <si>
    <t>ON</t>
  </si>
  <si>
    <t>StdArcCalculationSegments</t>
  </si>
  <si>
    <t>VMATFluenceResolution</t>
  </si>
  <si>
    <t>High</t>
  </si>
  <si>
    <t>TargetVolume</t>
  </si>
  <si>
    <t>PlanNormValue</t>
  </si>
  <si>
    <t>PlanNormMethod</t>
  </si>
  <si>
    <t>Plan Normalization Value</t>
  </si>
  <si>
    <t>PrescribedDosePercent</t>
  </si>
  <si>
    <t>PrimaryRefPointId</t>
  </si>
  <si>
    <t>RelativeDoseInPrimaryRefPoint</t>
  </si>
  <si>
    <t>Fractionations</t>
  </si>
  <si>
    <t>FractionationId</t>
  </si>
  <si>
    <t>F1</t>
  </si>
  <si>
    <t>PrescribedDose</t>
  </si>
  <si>
    <t>PrescribedDosePerFraction</t>
  </si>
  <si>
    <t>DoseInPrimaryRefPoint</t>
  </si>
  <si>
    <t>DosePerFractionInPrimaryRefPoint</t>
  </si>
  <si>
    <t>Fractions</t>
  </si>
  <si>
    <t>Course</t>
  </si>
  <si>
    <t>FieldActualSSD</t>
  </si>
  <si>
    <t>FieldCalculationInfo</t>
  </si>
  <si>
    <t>FieldCalculationWarning</t>
  </si>
  <si>
    <t>FieldCollimatorAngle</t>
  </si>
  <si>
    <t>FieldDoseRate</t>
  </si>
  <si>
    <t>FieldEnergyMode</t>
  </si>
  <si>
    <t>FieldGantryAngle</t>
  </si>
  <si>
    <t>FieldIMRT</t>
  </si>
  <si>
    <t>FieldId</t>
  </si>
  <si>
    <t>FieldIsocentreX</t>
  </si>
  <si>
    <t>FieldIsocentreY</t>
  </si>
  <si>
    <t>FieldIsocentreZ</t>
  </si>
  <si>
    <t>FieldMachineId</t>
  </si>
  <si>
    <t>FieldMonitorUnits</t>
  </si>
  <si>
    <t>FieldName</t>
  </si>
  <si>
    <t>FieldNormFactor</t>
  </si>
  <si>
    <t>FieldNormMethod</t>
  </si>
  <si>
    <t>FieldRefDose</t>
  </si>
  <si>
    <t>FieldSAD</t>
  </si>
  <si>
    <t>FieldSSD</t>
  </si>
  <si>
    <t>FieldTableAngle</t>
  </si>
  <si>
    <t>FieldTechnique</t>
  </si>
  <si>
    <t>FieldWeightFactor</t>
  </si>
  <si>
    <t>X1</t>
  </si>
  <si>
    <t>X2</t>
  </si>
  <si>
    <t>Y1</t>
  </si>
  <si>
    <t>Y2</t>
  </si>
  <si>
    <t xml:space="preserve"> Service: AAA.FieldVolumeDose.10.0.28.9901x64 Servant: p2792@varfaspr17 Calculated Wednesday, October 02, 2019 10:03:19 Client workstation CTX7-ARIA-PV4/5396 Client version 13.6.32.20182 Client time 2019-10-02T10:03:19-04:00 (ISO8601) Anisotropic Analytical Algorithm (Version 10.0.28) There is a new version of this algorithm available (13.6.23). Using DCF protocol version 0.3 AAACalculationOptions.CalculationGridSizeInCM = 0.25 AAACalculationOptions.FieldNormalizationType = 100% to isocenter AAACalculationOptions.HeterogeneityCorrection = ON AAACalculationOptions.StdArcCalculationSegments = 10 AAACalculationOptions.VMATFluenceResolution = High Machine directory: \\VARFASPR13\DCF$\client\BeamData\AAA_10025_Gold... Treatment unit: TR1, energy: 6X Accessory OPENFIELD matches code 00 Input Fluence Pixel Size 0.3125x0.3125 mm2. Field dose normalized 100% to max dose at isocenter plane</t>
  </si>
  <si>
    <t>Dose in isocenter is too small</t>
  </si>
  <si>
    <t>600 MU</t>
  </si>
  <si>
    <t>20x20 6MV 0Nd</t>
  </si>
  <si>
    <t>TR1</t>
  </si>
  <si>
    <t>Thin 0</t>
  </si>
  <si>
    <t>FIELD_ISOC_NORM</t>
  </si>
  <si>
    <t>STATIC</t>
  </si>
  <si>
    <t xml:space="preserve"> Service: AAA.FieldVolumeDose.10.0.28.9901x64 Servant: p3900@varfaspr18 Calculated Wednesday, October 02, 2019 10:03:19 Client workstation CTX7-ARIA-PV4/5396 Client version 13.6.32.20182 Client time 2019-10-02T10:03:19-04:00 (ISO8601) Anisotropic Analytical Algorithm (Version 10.0.28) There is a new version of this algorithm available (13.6.23). Using DCF protocol version 0.3 AAACalculationOptions.CalculationGridSizeInCM = 0.25 AAACalculationOptions.FieldNormalizationType = 100% to isocenter AAACalculationOptions.HeterogeneityCorrection = ON AAACalculationOptions.StdArcCalculationSegments = 10 AAACalculationOptions.VMATFluenceResolution = High Machine directory: \\VARFASPR13\DCF$\client\BeamData\AAA_10025_Gold... Treatment unit: TR1, energy: 6X Accessory OPENFIELD matches code 00 Input Fluence Pixel Size 0.3125x0.3125 mm2. Field dose normalized 100% to isocenter</t>
  </si>
  <si>
    <t>20x20 6MV 3Nd</t>
  </si>
  <si>
    <t>Thin 3</t>
  </si>
  <si>
    <t xml:space="preserve"> Service: AAA.FieldVolumeDose.10.0.28.9901x64 Servant: p3944@varfaspr19 Calculated Wednesday, October 02, 2019 10:03:19 Client workstation CTX7-ARIA-PV4/5396 Client version 13.6.32.20182 Client time 2019-10-02T10:03:19-04:00 (ISO8601) Anisotropic Analytical Algorithm (Version 10.0.28) There is a new version of this algorithm available (13.6.23). Using DCF protocol version 0.3 AAACalculationOptions.CalculationGridSizeInCM = 0.25 AAACalculationOptions.FieldNormalizationType = 100% to isocenter AAACalculationOptions.HeterogeneityCorrection = ON AAACalculationOptions.StdArcCalculationSegments = 10 AAACalculationOptions.VMATFluenceResolution = High Machine directory: \\VARFASPR13\DCF$\client\BeamData\AAA_10025_Gold... Treatment unit: TR1, energy: 6X Accessory OPENFIELD matches code 00 Input Fluence Pixel Size 0.3125x0.3125 mm2. Field dose normalized 100% to isocenter</t>
  </si>
  <si>
    <t>20x20 6MV 6Nd</t>
  </si>
  <si>
    <t>Thin 6</t>
  </si>
  <si>
    <t xml:space="preserve"> Service: AAA.FieldVolumeDose.10.0.28.9901x64 Servant: p5552@varfaspr13 Calculated Wednesday, October 02, 2019 10:03:19 Client workstation CTX7-ARIA-PV4/5396 Client version 13.6.32.20182 Client time 2019-10-02T10:03:19-04:00 (ISO8601) Anisotropic Analytical Algorithm (Version 10.0.28) There is a new version of this algorithm available (13.6.23). Using DCF protocol version 0.3 AAACalculationOptions.CalculationGridSizeInCM = 0.25 AAACalculationOptions.FieldNormalizationType = 100% to isocenter AAACalculationOptions.HeterogeneityCorrection = ON AAACalculationOptions.StdArcCalculationSegments = 10 AAACalculationOptions.VMATFluenceResolution = High Machine directory: \\VARFASPR13\DCF$\client\BeamData\AAA_10025_Gold... Treatment unit: TR1, energy: 6X Accessory OPENFIELD matches code 00 Input Fluence Pixel Size 0.3125x0.3125 mm2. Field dose normalized 100% to isocenter</t>
  </si>
  <si>
    <t>20x20 6MV 9Nd</t>
  </si>
  <si>
    <t>Thin 9</t>
  </si>
  <si>
    <t>FieldDose</t>
  </si>
  <si>
    <t>FieldRefPointEffectiveDepth</t>
  </si>
  <si>
    <t>FieldRefPointPointDepth</t>
  </si>
  <si>
    <t>FieldRefPointSSD</t>
  </si>
  <si>
    <t>RefPointId</t>
  </si>
  <si>
    <t>field_name</t>
  </si>
  <si>
    <t>Thin d=9, 5</t>
  </si>
  <si>
    <t>Total</t>
  </si>
  <si>
    <t>RefPointX</t>
  </si>
  <si>
    <t>RefPointY</t>
  </si>
  <si>
    <t>RefPointZ</t>
  </si>
  <si>
    <t>Thick d=12, -5</t>
  </si>
  <si>
    <t>Thick d=3, -5</t>
  </si>
  <si>
    <t>Thick d=6, -5</t>
  </si>
  <si>
    <t>Thick d=9, -5</t>
  </si>
  <si>
    <t>Thin d=0, 5</t>
  </si>
  <si>
    <t>Thin d=3, 5</t>
  </si>
  <si>
    <t>Thin d=6, 5</t>
  </si>
  <si>
    <t>Side</t>
  </si>
  <si>
    <t>Dose</t>
  </si>
  <si>
    <t>Depth</t>
  </si>
  <si>
    <t>SSD</t>
  </si>
  <si>
    <t>Field</t>
  </si>
  <si>
    <t>Point</t>
  </si>
  <si>
    <t>X</t>
  </si>
  <si>
    <t>Y</t>
  </si>
  <si>
    <t>Z</t>
  </si>
  <si>
    <t>Plan</t>
  </si>
  <si>
    <t>Field Side</t>
  </si>
  <si>
    <t>Machine</t>
  </si>
  <si>
    <t xml:space="preserve">Thin </t>
  </si>
  <si>
    <t>Energy</t>
  </si>
  <si>
    <t>Gantry</t>
  </si>
  <si>
    <t>Collimator</t>
  </si>
  <si>
    <t>Couch</t>
  </si>
  <si>
    <t>Iso X</t>
  </si>
  <si>
    <t>Iso Y</t>
  </si>
  <si>
    <t>Iso Z</t>
  </si>
  <si>
    <t>SAD</t>
  </si>
  <si>
    <t>Field SSD</t>
  </si>
  <si>
    <t>Mus</t>
  </si>
  <si>
    <t>Field Weight</t>
  </si>
  <si>
    <t>Field Dose</t>
  </si>
  <si>
    <t>Norm Factor</t>
  </si>
  <si>
    <t>Technique</t>
  </si>
  <si>
    <t>Warning</t>
  </si>
  <si>
    <t>Thin</t>
  </si>
  <si>
    <t xml:space="preserve">Thick </t>
  </si>
  <si>
    <t>Point Dose</t>
  </si>
  <si>
    <t>Difference</t>
  </si>
  <si>
    <t>RefPoints</t>
  </si>
  <si>
    <t>RefPointType</t>
  </si>
  <si>
    <t>RefPointTotalDosePerFraction</t>
  </si>
  <si>
    <t>RefPointTotalDose</t>
  </si>
  <si>
    <t>IsPrimaryRefPoint</t>
  </si>
  <si>
    <t>RefPointPatientVolumeId</t>
  </si>
  <si>
    <t>FieldMachineModel</t>
  </si>
  <si>
    <t>FieldMachineScale</t>
  </si>
  <si>
    <t>FieldMonitorUnitsPerGy</t>
  </si>
  <si>
    <t>FieldSymmetry</t>
  </si>
  <si>
    <t>PatientMiddleName</t>
  </si>
  <si>
    <t>PatientDateOfBirth</t>
  </si>
  <si>
    <t>PrimaryOncologist</t>
  </si>
  <si>
    <t>CurrentDateShort</t>
  </si>
  <si>
    <t>ApplicationName</t>
  </si>
  <si>
    <t>TaskName</t>
  </si>
  <si>
    <t>TaskVersion</t>
  </si>
  <si>
    <t>Hospital</t>
  </si>
  <si>
    <t>ImagingDeviceManufacturer</t>
  </si>
  <si>
    <t>ImagingDeviceSerialNumber</t>
  </si>
  <si>
    <t>Body</t>
  </si>
  <si>
    <t>d=9cm</t>
  </si>
  <si>
    <t>d=6cm</t>
  </si>
  <si>
    <t>d=3cm</t>
  </si>
  <si>
    <t>Asymmetric X</t>
  </si>
  <si>
    <t>Varian IEC</t>
  </si>
  <si>
    <t>TDS</t>
  </si>
  <si>
    <t>GE MEDICAL SYSTEMS</t>
  </si>
  <si>
    <t>Friday, October 04, 2019 16</t>
  </si>
  <si>
    <t>CCSEO at KGH, Kingston, ON</t>
  </si>
  <si>
    <t>External Beam Planning</t>
  </si>
  <si>
    <t>Efective Depth</t>
  </si>
  <si>
    <t>Total Dose</t>
  </si>
  <si>
    <t>Calculation Log</t>
  </si>
  <si>
    <t>Field Name</t>
  </si>
  <si>
    <t>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</si>
</sst>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</borders>
  <cellStyleXfs count="2">
    <xf numFmtId="0" fontId="0" fillId="0" borderId="0"/>
    <xf numFmtId="0" fontId="5" fillId="8" borderId="0" applyNumberFormat="0" applyBorder="0" applyAlignment="0" applyProtection="0"/>
  </cellStyleXfs>
  <cellXfs count="19">
    <xf numFmtId="0" fontId="0" fillId="0" borderId="0" xfId="0"/>
    <xf numFmtId="0" fontId="0" fillId="0" borderId="0" xfId="0" pivotButton="1"/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0" fontId="2" fillId="3" borderId="2" xfId="0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0" fillId="2" borderId="2" xfId="0" applyFont="1" applyFill="1" applyBorder="1"/>
    <xf numFmtId="0" fontId="2" fillId="3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0" fillId="6" borderId="8" xfId="0" applyFont="1" applyFill="1" applyBorder="1"/>
    <xf numFmtId="0" fontId="0" fillId="7" borderId="0" xfId="0" applyFill="1"/>
    <xf numFmtId="0" fontId="4" fillId="3" borderId="6" xfId="0" applyFont="1" applyFill="1" applyBorder="1"/>
    <xf numFmtId="0" fontId="3" fillId="0" borderId="0" xfId="0" applyFont="1"/>
    <xf numFmtId="0" fontId="5" fillId="8" borderId="0" xfId="1"/>
  </cellXfs>
  <cellStyles count="2">
    <cellStyle name="60% - Accent3" xfId="1" builtinId="40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salomon" refreshedDate="43742.619090277774" createdVersion="4" refreshedVersion="4" minRefreshableVersion="3" recordCount="40" xr:uid="{00000000-000A-0000-FFFF-FFFF0A000000}">
  <cacheSource type="worksheet">
    <worksheetSource name="Table15"/>
  </cacheSource>
  <cacheFields count="8">
    <cacheField name="Dose" numFmtId="0">
      <sharedItems containsSemiMixedTypes="0" containsString="0" containsNumber="1" minValue="9.1" maxValue="504"/>
    </cacheField>
    <cacheField name="Depth" numFmtId="0">
      <sharedItems containsSemiMixedTypes="0" containsString="0" containsNumber="1" containsInteger="1" minValue="0" maxValue="12" count="5">
        <n v="0"/>
        <n v="3"/>
        <n v="6"/>
        <n v="9"/>
        <n v="12"/>
      </sharedItems>
    </cacheField>
    <cacheField name="SSD" numFmtId="0">
      <sharedItems containsSemiMixedTypes="0" containsString="0" containsNumber="1" minValue="88.4" maxValue="100" count="12">
        <n v="100"/>
        <n v="97.5"/>
        <n v="97.4"/>
        <n v="94.5"/>
        <n v="97"/>
        <n v="94.4"/>
        <n v="91.5"/>
        <n v="94"/>
        <n v="91.4"/>
        <n v="88.5"/>
        <n v="91"/>
        <n v="88.4"/>
      </sharedItems>
    </cacheField>
    <cacheField name="Point" numFmtId="0">
      <sharedItems/>
    </cacheField>
    <cacheField name="Field" numFmtId="0">
      <sharedItems count="5">
        <s v="20x20 6MV 0Nd"/>
        <s v="20x20 6MV 3Nd"/>
        <s v="20x20 6MV 6Nd"/>
        <s v="20x20 6MV 9Nd"/>
        <s v="Total"/>
      </sharedItems>
    </cacheField>
    <cacheField name="Side" numFmtId="0">
      <sharedItems count="2">
        <s v="Thin "/>
        <s v="Thick "/>
      </sharedItems>
    </cacheField>
    <cacheField name="Field Side" numFmtId="0">
      <sharedItems/>
    </cacheField>
    <cacheField name="Field SSD" numFmtId="0">
      <sharedItems containsMixedTypes="1" containsNumber="1" containsInteger="1" minValue="91" maxValue="100" count="5">
        <n v="100"/>
        <n v="97"/>
        <n v="94"/>
        <n v="91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48.1"/>
    <x v="0"/>
    <x v="0"/>
    <s v="Thin d=0, 5"/>
    <x v="0"/>
    <x v="0"/>
    <s v="Thin"/>
    <x v="0"/>
  </r>
  <r>
    <n v="81.3"/>
    <x v="1"/>
    <x v="1"/>
    <s v="Thick d=3, -5"/>
    <x v="0"/>
    <x v="1"/>
    <s v="Thin"/>
    <x v="0"/>
  </r>
  <r>
    <n v="154.4"/>
    <x v="1"/>
    <x v="0"/>
    <s v="Thin d=3, 5"/>
    <x v="0"/>
    <x v="0"/>
    <s v="Thin"/>
    <x v="0"/>
  </r>
  <r>
    <n v="124.2"/>
    <x v="2"/>
    <x v="1"/>
    <s v="Thick d=6, -5"/>
    <x v="0"/>
    <x v="1"/>
    <s v="Thin"/>
    <x v="0"/>
  </r>
  <r>
    <n v="136.1"/>
    <x v="2"/>
    <x v="0"/>
    <s v="Thin d=6, 5"/>
    <x v="0"/>
    <x v="0"/>
    <s v="Thin"/>
    <x v="0"/>
  </r>
  <r>
    <n v="112.7"/>
    <x v="3"/>
    <x v="1"/>
    <s v="Thick d=9, -5"/>
    <x v="0"/>
    <x v="1"/>
    <s v="Thin"/>
    <x v="0"/>
  </r>
  <r>
    <n v="118.4"/>
    <x v="3"/>
    <x v="0"/>
    <s v="Thin d=9, 5"/>
    <x v="0"/>
    <x v="0"/>
    <s v="Thin"/>
    <x v="0"/>
  </r>
  <r>
    <n v="97.8"/>
    <x v="4"/>
    <x v="2"/>
    <s v="Thick d=12, -5"/>
    <x v="0"/>
    <x v="1"/>
    <s v="Thin"/>
    <x v="0"/>
  </r>
  <r>
    <n v="32.200000000000003"/>
    <x v="0"/>
    <x v="0"/>
    <s v="Thin d=0, 5"/>
    <x v="1"/>
    <x v="0"/>
    <s v="Thin"/>
    <x v="1"/>
  </r>
  <r>
    <n v="15.9"/>
    <x v="1"/>
    <x v="3"/>
    <s v="Thick d=3, -5"/>
    <x v="1"/>
    <x v="1"/>
    <s v="Thin"/>
    <x v="1"/>
  </r>
  <r>
    <n v="101.2"/>
    <x v="1"/>
    <x v="4"/>
    <s v="Thin d=3, 5"/>
    <x v="1"/>
    <x v="0"/>
    <s v="Thin"/>
    <x v="1"/>
  </r>
  <r>
    <n v="46.7"/>
    <x v="2"/>
    <x v="5"/>
    <s v="Thick d=6, -5"/>
    <x v="1"/>
    <x v="1"/>
    <s v="Thin"/>
    <x v="1"/>
  </r>
  <r>
    <n v="88.9"/>
    <x v="2"/>
    <x v="4"/>
    <s v="Thin d=6, 5"/>
    <x v="1"/>
    <x v="0"/>
    <s v="Thin"/>
    <x v="1"/>
  </r>
  <r>
    <n v="68.5"/>
    <x v="3"/>
    <x v="5"/>
    <s v="Thick d=9, -5"/>
    <x v="1"/>
    <x v="1"/>
    <s v="Thin"/>
    <x v="1"/>
  </r>
  <r>
    <n v="77.2"/>
    <x v="3"/>
    <x v="4"/>
    <s v="Thin d=9, 5"/>
    <x v="1"/>
    <x v="0"/>
    <s v="Thin"/>
    <x v="1"/>
  </r>
  <r>
    <n v="62.1"/>
    <x v="4"/>
    <x v="5"/>
    <s v="Thick d=12, -5"/>
    <x v="1"/>
    <x v="1"/>
    <s v="Thin"/>
    <x v="1"/>
  </r>
  <r>
    <n v="37.6"/>
    <x v="0"/>
    <x v="0"/>
    <s v="Thin d=0, 5"/>
    <x v="2"/>
    <x v="0"/>
    <s v="Thin"/>
    <x v="2"/>
  </r>
  <r>
    <n v="10.6"/>
    <x v="1"/>
    <x v="6"/>
    <s v="Thick d=3, -5"/>
    <x v="2"/>
    <x v="1"/>
    <s v="Thin"/>
    <x v="2"/>
  </r>
  <r>
    <n v="115.2"/>
    <x v="1"/>
    <x v="7"/>
    <s v="Thin d=3, 5"/>
    <x v="2"/>
    <x v="0"/>
    <s v="Thin"/>
    <x v="2"/>
  </r>
  <r>
    <n v="19"/>
    <x v="2"/>
    <x v="6"/>
    <s v="Thick d=6, -5"/>
    <x v="2"/>
    <x v="1"/>
    <s v="Thin"/>
    <x v="2"/>
  </r>
  <r>
    <n v="101"/>
    <x v="2"/>
    <x v="7"/>
    <s v="Thin d=6, 5"/>
    <x v="2"/>
    <x v="0"/>
    <s v="Thin"/>
    <x v="2"/>
  </r>
  <r>
    <n v="46.1"/>
    <x v="3"/>
    <x v="8"/>
    <s v="Thick d=9, -5"/>
    <x v="2"/>
    <x v="1"/>
    <s v="Thin"/>
    <x v="2"/>
  </r>
  <r>
    <n v="87.5"/>
    <x v="3"/>
    <x v="7"/>
    <s v="Thin d=9, 5"/>
    <x v="2"/>
    <x v="0"/>
    <s v="Thin"/>
    <x v="2"/>
  </r>
  <r>
    <n v="65.400000000000006"/>
    <x v="4"/>
    <x v="8"/>
    <s v="Thick d=12, -5"/>
    <x v="2"/>
    <x v="1"/>
    <s v="Thin"/>
    <x v="2"/>
  </r>
  <r>
    <n v="44.1"/>
    <x v="0"/>
    <x v="0"/>
    <s v="Thin d=0, 5"/>
    <x v="3"/>
    <x v="0"/>
    <s v="Thin"/>
    <x v="3"/>
  </r>
  <r>
    <n v="9.1"/>
    <x v="1"/>
    <x v="9"/>
    <s v="Thick d=3, -5"/>
    <x v="3"/>
    <x v="1"/>
    <s v="Thin"/>
    <x v="3"/>
  </r>
  <r>
    <n v="133.19999999999999"/>
    <x v="1"/>
    <x v="10"/>
    <s v="Thin d=3, 5"/>
    <x v="3"/>
    <x v="0"/>
    <s v="Thin"/>
    <x v="3"/>
  </r>
  <r>
    <n v="14.4"/>
    <x v="2"/>
    <x v="9"/>
    <s v="Thick d=6, -5"/>
    <x v="3"/>
    <x v="1"/>
    <s v="Thin"/>
    <x v="3"/>
  </r>
  <r>
    <n v="116.5"/>
    <x v="2"/>
    <x v="10"/>
    <s v="Thin d=6, 5"/>
    <x v="3"/>
    <x v="0"/>
    <s v="Thin"/>
    <x v="3"/>
  </r>
  <r>
    <n v="21.3"/>
    <x v="3"/>
    <x v="9"/>
    <s v="Thick d=9, -5"/>
    <x v="3"/>
    <x v="1"/>
    <s v="Thin"/>
    <x v="3"/>
  </r>
  <r>
    <n v="100.6"/>
    <x v="3"/>
    <x v="10"/>
    <s v="Thin d=9, 5"/>
    <x v="3"/>
    <x v="0"/>
    <s v="Thin"/>
    <x v="3"/>
  </r>
  <r>
    <n v="45.8"/>
    <x v="4"/>
    <x v="11"/>
    <s v="Thick d=12, -5"/>
    <x v="3"/>
    <x v="1"/>
    <s v="Thin"/>
    <x v="3"/>
  </r>
  <r>
    <n v="271.2"/>
    <x v="0"/>
    <x v="0"/>
    <s v="Thick d=12, -5"/>
    <x v="4"/>
    <x v="1"/>
    <e v="#N/A"/>
    <x v="4"/>
  </r>
  <r>
    <n v="116.9"/>
    <x v="0"/>
    <x v="0"/>
    <s v="Thick d=3, -5"/>
    <x v="4"/>
    <x v="1"/>
    <e v="#N/A"/>
    <x v="4"/>
  </r>
  <r>
    <n v="204.3"/>
    <x v="0"/>
    <x v="0"/>
    <s v="Thick d=6, -5"/>
    <x v="4"/>
    <x v="1"/>
    <e v="#N/A"/>
    <x v="4"/>
  </r>
  <r>
    <n v="248.6"/>
    <x v="0"/>
    <x v="0"/>
    <s v="Thick d=9, -5"/>
    <x v="4"/>
    <x v="1"/>
    <e v="#N/A"/>
    <x v="4"/>
  </r>
  <r>
    <n v="162"/>
    <x v="0"/>
    <x v="0"/>
    <s v="Thin d=0, 5"/>
    <x v="4"/>
    <x v="0"/>
    <e v="#N/A"/>
    <x v="4"/>
  </r>
  <r>
    <n v="504"/>
    <x v="0"/>
    <x v="0"/>
    <s v="Thin d=3, 5"/>
    <x v="4"/>
    <x v="0"/>
    <e v="#N/A"/>
    <x v="4"/>
  </r>
  <r>
    <n v="442.5"/>
    <x v="0"/>
    <x v="0"/>
    <s v="Thin d=6, 5"/>
    <x v="4"/>
    <x v="0"/>
    <e v="#N/A"/>
    <x v="4"/>
  </r>
  <r>
    <n v="383.7"/>
    <x v="0"/>
    <x v="0"/>
    <s v="Thin d=9, 5"/>
    <x v="4"/>
    <x v="0"/>
    <e v="#N/A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4" minRefreshableVersion="3" showDrill="0" useAutoFormatting="1" rowGrandTotals="0" colGrandTotals="0" itemPrintTitles="1" createdVersion="4" indent="0" compact="0" compactData="0" multipleFieldFilters="0">
  <location ref="P3:T16" firstHeaderRow="1" firstDataRow="2" firstDataCol="3"/>
  <pivotFields count="8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h="1"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">
        <item x="11"/>
        <item x="9"/>
        <item x="10"/>
        <item x="8"/>
        <item x="6"/>
        <item x="7"/>
        <item x="5"/>
        <item x="3"/>
        <item x="4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3"/>
        <item x="2"/>
        <item x="1"/>
        <item x="0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4"/>
    <field x="7"/>
    <field x="1"/>
  </rowFields>
  <rowItems count="12">
    <i>
      <x/>
      <x v="3"/>
      <x v="1"/>
    </i>
    <i r="2">
      <x v="2"/>
    </i>
    <i r="2">
      <x v="3"/>
    </i>
    <i>
      <x v="1"/>
      <x v="2"/>
      <x v="1"/>
    </i>
    <i r="2">
      <x v="2"/>
    </i>
    <i r="2">
      <x v="3"/>
    </i>
    <i>
      <x v="2"/>
      <x v="1"/>
      <x v="1"/>
    </i>
    <i r="2">
      <x v="2"/>
    </i>
    <i r="2">
      <x v="3"/>
    </i>
    <i>
      <x v="3"/>
      <x/>
      <x v="1"/>
    </i>
    <i r="2">
      <x v="2"/>
    </i>
    <i r="2">
      <x v="3"/>
    </i>
  </rowItems>
  <colFields count="1">
    <field x="5"/>
  </colFields>
  <colItems count="2">
    <i>
      <x/>
    </i>
    <i>
      <x v="1"/>
    </i>
  </colItems>
  <dataFields count="1">
    <dataField name="Point Dose" fld="0" baseField="7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1" totalsRowShown="0">
  <autoFilter ref="A1:F41" xr:uid="{00000000-0009-0000-0100-000001000000}"/>
  <tableColumns count="6">
    <tableColumn id="1" xr3:uid="{00000000-0010-0000-0000-000001000000}" name="FieldDose"/>
    <tableColumn id="2" xr3:uid="{00000000-0010-0000-0000-000002000000}" name="FieldRefPointEffectiveDepth"/>
    <tableColumn id="3" xr3:uid="{00000000-0010-0000-0000-000003000000}" name="FieldRefPointPointDepth"/>
    <tableColumn id="4" xr3:uid="{00000000-0010-0000-0000-000004000000}" name="FieldRefPointSSD"/>
    <tableColumn id="5" xr3:uid="{00000000-0010-0000-0000-000005000000}" name="RefPointId"/>
    <tableColumn id="6" xr3:uid="{00000000-0010-0000-0000-000006000000}" name="field_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J1:M9" totalsRowShown="0">
  <autoFilter ref="J1:M9" xr:uid="{00000000-0009-0000-0100-000002000000}"/>
  <tableColumns count="4">
    <tableColumn id="1" xr3:uid="{00000000-0010-0000-0100-000001000000}" name="RefPointId"/>
    <tableColumn id="2" xr3:uid="{00000000-0010-0000-0100-000002000000}" name="RefPointX"/>
    <tableColumn id="3" xr3:uid="{00000000-0010-0000-0100-000003000000}" name="RefPointY"/>
    <tableColumn id="4" xr3:uid="{00000000-0010-0000-0100-000004000000}" name="RefPointZ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AC5" totalsRowShown="0">
  <autoFilter ref="A1:AC5" xr:uid="{00000000-0009-0000-0100-000003000000}"/>
  <tableColumns count="29">
    <tableColumn id="1" xr3:uid="{00000000-0010-0000-0200-000001000000}" name="Course"/>
    <tableColumn id="2" xr3:uid="{00000000-0010-0000-0200-000002000000}" name="PlanId"/>
    <tableColumn id="3" xr3:uid="{00000000-0010-0000-0200-000003000000}" name="FieldId"/>
    <tableColumn id="4" xr3:uid="{00000000-0010-0000-0200-000004000000}" name="FieldName"/>
    <tableColumn id="5" xr3:uid="{00000000-0010-0000-0200-000005000000}" name="FieldMachineId"/>
    <tableColumn id="6" xr3:uid="{00000000-0010-0000-0200-000006000000}" name="FieldEnergyMode"/>
    <tableColumn id="7" xr3:uid="{00000000-0010-0000-0200-000007000000}" name="FieldGantryAngle"/>
    <tableColumn id="8" xr3:uid="{00000000-0010-0000-0200-000008000000}" name="FieldCollimatorAngle"/>
    <tableColumn id="9" xr3:uid="{00000000-0010-0000-0200-000009000000}" name="FieldTableAngle"/>
    <tableColumn id="10" xr3:uid="{00000000-0010-0000-0200-00000A000000}" name="X1"/>
    <tableColumn id="11" xr3:uid="{00000000-0010-0000-0200-00000B000000}" name="X2"/>
    <tableColumn id="12" xr3:uid="{00000000-0010-0000-0200-00000C000000}" name="Y1"/>
    <tableColumn id="13" xr3:uid="{00000000-0010-0000-0200-00000D000000}" name="Y2"/>
    <tableColumn id="14" xr3:uid="{00000000-0010-0000-0200-00000E000000}" name="FieldIsocentreX"/>
    <tableColumn id="15" xr3:uid="{00000000-0010-0000-0200-00000F000000}" name="FieldIsocentreY"/>
    <tableColumn id="16" xr3:uid="{00000000-0010-0000-0200-000010000000}" name="FieldIsocentreZ"/>
    <tableColumn id="17" xr3:uid="{00000000-0010-0000-0200-000011000000}" name="FieldSAD"/>
    <tableColumn id="18" xr3:uid="{00000000-0010-0000-0200-000012000000}" name="FieldSSD"/>
    <tableColumn id="19" xr3:uid="{00000000-0010-0000-0200-000013000000}" name="FieldActualSSD"/>
    <tableColumn id="20" xr3:uid="{00000000-0010-0000-0200-000014000000}" name="FieldMonitorUnits"/>
    <tableColumn id="21" xr3:uid="{00000000-0010-0000-0200-000015000000}" name="FieldWeightFactor"/>
    <tableColumn id="22" xr3:uid="{00000000-0010-0000-0200-000016000000}" name="FieldRefDose"/>
    <tableColumn id="23" xr3:uid="{00000000-0010-0000-0200-000017000000}" name="FieldNormFactor"/>
    <tableColumn id="24" xr3:uid="{00000000-0010-0000-0200-000018000000}" name="FieldNormMethod"/>
    <tableColumn id="25" xr3:uid="{00000000-0010-0000-0200-000019000000}" name="FieldDoseRate"/>
    <tableColumn id="26" xr3:uid="{00000000-0010-0000-0200-00001A000000}" name="FieldTechnique"/>
    <tableColumn id="27" xr3:uid="{00000000-0010-0000-0200-00001B000000}" name="FieldIMRT"/>
    <tableColumn id="28" xr3:uid="{00000000-0010-0000-0200-00001C000000}" name="FieldCalculationWarning"/>
    <tableColumn id="29" xr3:uid="{00000000-0010-0000-0200-00001D000000}" name="FieldCalculationInfo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1:H41" totalsRowShown="0">
  <autoFilter ref="A1:H41" xr:uid="{00000000-0009-0000-0100-000004000000}"/>
  <sortState xmlns:xlrd2="http://schemas.microsoft.com/office/spreadsheetml/2017/richdata2" ref="A2:H41">
    <sortCondition ref="E2:E41"/>
    <sortCondition ref="B2:B41"/>
    <sortCondition ref="D2:D41"/>
  </sortState>
  <tableColumns count="8">
    <tableColumn id="1" xr3:uid="{00000000-0010-0000-0300-000001000000}" name="Dose"/>
    <tableColumn id="3" xr3:uid="{00000000-0010-0000-0300-000003000000}" name="Depth"/>
    <tableColumn id="4" xr3:uid="{00000000-0010-0000-0300-000004000000}" name="SSD"/>
    <tableColumn id="5" xr3:uid="{00000000-0010-0000-0300-000005000000}" name="Point"/>
    <tableColumn id="6" xr3:uid="{00000000-0010-0000-0300-000006000000}" name="Field"/>
    <tableColumn id="7" xr3:uid="{00000000-0010-0000-0300-000007000000}" name="Side">
      <calculatedColumnFormula>LEFT(Table15[[#This Row],[Point]],FIND(" ",Table15[[#This Row],[Point]]))</calculatedColumnFormula>
    </tableColumn>
    <tableColumn id="2" xr3:uid="{00000000-0010-0000-0300-000002000000}" name="Field Side" dataDxfId="1">
      <calculatedColumnFormula>VLOOKUP(Table15[[#This Row],[Field]],Table37[],2,FALSE)</calculatedColumnFormula>
    </tableColumn>
    <tableColumn id="8" xr3:uid="{00000000-0010-0000-0300-000008000000}" name="Field SSD" dataDxfId="0">
      <calculatedColumnFormula>VLOOKUP(Table15[[#This Row],[Field]],Table37[],3,FALSE)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J1:M9" totalsRowShown="0">
  <tableColumns count="4">
    <tableColumn id="1" xr3:uid="{00000000-0010-0000-0400-000001000000}" name="Point"/>
    <tableColumn id="2" xr3:uid="{00000000-0010-0000-0400-000002000000}" name="X"/>
    <tableColumn id="3" xr3:uid="{00000000-0010-0000-0400-000003000000}" name="Y"/>
    <tableColumn id="4" xr3:uid="{00000000-0010-0000-0400-000004000000}" name="Z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37" displayName="Table37" ref="A1:X5" totalsRowShown="0">
  <autoFilter ref="A1:X5" xr:uid="{00000000-0009-0000-0100-000006000000}"/>
  <tableColumns count="24">
    <tableColumn id="3" xr3:uid="{00000000-0010-0000-0500-000003000000}" name="Field"/>
    <tableColumn id="30" xr3:uid="{00000000-0010-0000-0500-00001E000000}" name="Field Side"/>
    <tableColumn id="18" xr3:uid="{00000000-0010-0000-0500-000012000000}" name="Field SSD"/>
    <tableColumn id="1" xr3:uid="{00000000-0010-0000-0500-000001000000}" name="Course"/>
    <tableColumn id="2" xr3:uid="{00000000-0010-0000-0500-000002000000}" name="Plan"/>
    <tableColumn id="5" xr3:uid="{00000000-0010-0000-0500-000005000000}" name="Machine"/>
    <tableColumn id="6" xr3:uid="{00000000-0010-0000-0500-000006000000}" name="Energy"/>
    <tableColumn id="7" xr3:uid="{00000000-0010-0000-0500-000007000000}" name="Gantry"/>
    <tableColumn id="8" xr3:uid="{00000000-0010-0000-0500-000008000000}" name="Collimator"/>
    <tableColumn id="9" xr3:uid="{00000000-0010-0000-0500-000009000000}" name="Couch"/>
    <tableColumn id="10" xr3:uid="{00000000-0010-0000-0500-00000A000000}" name="X1"/>
    <tableColumn id="11" xr3:uid="{00000000-0010-0000-0500-00000B000000}" name="X2"/>
    <tableColumn id="12" xr3:uid="{00000000-0010-0000-0500-00000C000000}" name="Y1"/>
    <tableColumn id="13" xr3:uid="{00000000-0010-0000-0500-00000D000000}" name="Y2"/>
    <tableColumn id="14" xr3:uid="{00000000-0010-0000-0500-00000E000000}" name="Iso X"/>
    <tableColumn id="15" xr3:uid="{00000000-0010-0000-0500-00000F000000}" name="Iso Y"/>
    <tableColumn id="16" xr3:uid="{00000000-0010-0000-0500-000010000000}" name="Iso Z"/>
    <tableColumn id="17" xr3:uid="{00000000-0010-0000-0500-000011000000}" name="SAD"/>
    <tableColumn id="20" xr3:uid="{00000000-0010-0000-0500-000014000000}" name="Mus"/>
    <tableColumn id="21" xr3:uid="{00000000-0010-0000-0500-000015000000}" name="Field Weight"/>
    <tableColumn id="22" xr3:uid="{00000000-0010-0000-0500-000016000000}" name="Field Dose"/>
    <tableColumn id="23" xr3:uid="{00000000-0010-0000-0500-000017000000}" name="Norm Factor"/>
    <tableColumn id="26" xr3:uid="{00000000-0010-0000-0500-00001A000000}" name="Technique"/>
    <tableColumn id="28" xr3:uid="{00000000-0010-0000-0500-00001C000000}" name="Warning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workbookViewId="0">
      <selection activeCell="B2" sqref="B2"/>
    </sheetView>
  </sheetViews>
  <sheetFormatPr defaultRowHeight="15" x14ac:dyDescent="0.25"/>
  <cols>
    <col min="1" max="1" width="12" customWidth="1"/>
    <col min="2" max="2" width="28.5703125" customWidth="1"/>
    <col min="3" max="3" width="25.42578125" customWidth="1"/>
    <col min="4" max="4" width="18.5703125" customWidth="1"/>
    <col min="5" max="5" width="12.85546875" bestFit="1" customWidth="1"/>
    <col min="6" max="6" width="14.5703125" bestFit="1" customWidth="1"/>
    <col min="10" max="10" width="12.85546875" bestFit="1" customWidth="1"/>
    <col min="11" max="11" width="12" customWidth="1"/>
    <col min="12" max="13" width="11.85546875" customWidth="1"/>
  </cols>
  <sheetData>
    <row r="1" spans="1:13" x14ac:dyDescent="0.25">
      <c r="A1" t="s">
        <v>120</v>
      </c>
      <c r="B1" t="s">
        <v>121</v>
      </c>
      <c r="C1" t="s">
        <v>122</v>
      </c>
      <c r="D1" t="s">
        <v>123</v>
      </c>
      <c r="E1" t="s">
        <v>124</v>
      </c>
      <c r="F1" t="s">
        <v>125</v>
      </c>
      <c r="J1" t="s">
        <v>124</v>
      </c>
      <c r="K1" t="s">
        <v>128</v>
      </c>
      <c r="L1" t="s">
        <v>129</v>
      </c>
      <c r="M1" t="s">
        <v>130</v>
      </c>
    </row>
    <row r="2" spans="1:13" x14ac:dyDescent="0.25">
      <c r="A2">
        <v>97.8</v>
      </c>
      <c r="B2">
        <v>12.1</v>
      </c>
      <c r="C2">
        <v>12</v>
      </c>
      <c r="D2">
        <v>97.4</v>
      </c>
      <c r="E2" t="s">
        <v>131</v>
      </c>
      <c r="F2" t="s">
        <v>106</v>
      </c>
      <c r="J2" t="s">
        <v>131</v>
      </c>
      <c r="K2">
        <v>-7.5</v>
      </c>
      <c r="L2">
        <v>9</v>
      </c>
      <c r="M2">
        <v>0</v>
      </c>
    </row>
    <row r="3" spans="1:13" x14ac:dyDescent="0.25">
      <c r="A3">
        <v>81.3</v>
      </c>
      <c r="B3">
        <v>3</v>
      </c>
      <c r="C3">
        <v>3</v>
      </c>
      <c r="D3">
        <v>97.5</v>
      </c>
      <c r="E3" t="s">
        <v>132</v>
      </c>
      <c r="F3" t="s">
        <v>106</v>
      </c>
      <c r="J3" t="s">
        <v>132</v>
      </c>
      <c r="K3">
        <v>-7.5</v>
      </c>
      <c r="L3">
        <v>0</v>
      </c>
      <c r="M3">
        <v>0</v>
      </c>
    </row>
    <row r="4" spans="1:13" x14ac:dyDescent="0.25">
      <c r="A4">
        <v>124.2</v>
      </c>
      <c r="B4">
        <v>6</v>
      </c>
      <c r="C4">
        <v>6</v>
      </c>
      <c r="D4">
        <v>97.5</v>
      </c>
      <c r="E4" t="s">
        <v>133</v>
      </c>
      <c r="F4" t="s">
        <v>106</v>
      </c>
      <c r="J4" t="s">
        <v>133</v>
      </c>
      <c r="K4">
        <v>-7.5</v>
      </c>
      <c r="L4">
        <v>3</v>
      </c>
      <c r="M4">
        <v>0</v>
      </c>
    </row>
    <row r="5" spans="1:13" x14ac:dyDescent="0.25">
      <c r="A5">
        <v>112.7</v>
      </c>
      <c r="B5">
        <v>9</v>
      </c>
      <c r="C5">
        <v>9</v>
      </c>
      <c r="D5">
        <v>97.5</v>
      </c>
      <c r="E5" t="s">
        <v>134</v>
      </c>
      <c r="F5" t="s">
        <v>106</v>
      </c>
      <c r="J5" t="s">
        <v>134</v>
      </c>
      <c r="K5">
        <v>-7.5</v>
      </c>
      <c r="L5">
        <v>6</v>
      </c>
      <c r="M5">
        <v>0</v>
      </c>
    </row>
    <row r="6" spans="1:13" x14ac:dyDescent="0.25">
      <c r="A6">
        <v>48.1</v>
      </c>
      <c r="B6" t="s">
        <v>8</v>
      </c>
      <c r="C6" t="s">
        <v>8</v>
      </c>
      <c r="D6" t="s">
        <v>8</v>
      </c>
      <c r="E6" t="s">
        <v>135</v>
      </c>
      <c r="F6" t="s">
        <v>106</v>
      </c>
      <c r="J6" t="s">
        <v>135</v>
      </c>
      <c r="K6">
        <v>2.5</v>
      </c>
      <c r="L6">
        <v>0</v>
      </c>
      <c r="M6">
        <v>0</v>
      </c>
    </row>
    <row r="7" spans="1:13" x14ac:dyDescent="0.25">
      <c r="A7">
        <v>154.4</v>
      </c>
      <c r="B7">
        <v>3</v>
      </c>
      <c r="C7">
        <v>3</v>
      </c>
      <c r="D7">
        <v>100</v>
      </c>
      <c r="E7" t="s">
        <v>136</v>
      </c>
      <c r="F7" t="s">
        <v>106</v>
      </c>
      <c r="J7" t="s">
        <v>136</v>
      </c>
      <c r="K7">
        <v>2.5</v>
      </c>
      <c r="L7">
        <v>3</v>
      </c>
      <c r="M7">
        <v>0</v>
      </c>
    </row>
    <row r="8" spans="1:13" x14ac:dyDescent="0.25">
      <c r="A8">
        <v>136.1</v>
      </c>
      <c r="B8">
        <v>6</v>
      </c>
      <c r="C8">
        <v>6</v>
      </c>
      <c r="D8">
        <v>100</v>
      </c>
      <c r="E8" t="s">
        <v>137</v>
      </c>
      <c r="F8" t="s">
        <v>106</v>
      </c>
      <c r="J8" t="s">
        <v>137</v>
      </c>
      <c r="K8">
        <v>2.5</v>
      </c>
      <c r="L8">
        <v>6</v>
      </c>
      <c r="M8">
        <v>0</v>
      </c>
    </row>
    <row r="9" spans="1:13" x14ac:dyDescent="0.25">
      <c r="A9">
        <v>118.4</v>
      </c>
      <c r="B9">
        <v>9</v>
      </c>
      <c r="C9">
        <v>9</v>
      </c>
      <c r="D9">
        <v>100</v>
      </c>
      <c r="E9" t="s">
        <v>126</v>
      </c>
      <c r="F9" t="s">
        <v>106</v>
      </c>
      <c r="J9" t="s">
        <v>126</v>
      </c>
      <c r="K9">
        <v>2.5</v>
      </c>
      <c r="L9">
        <v>9</v>
      </c>
      <c r="M9">
        <v>0</v>
      </c>
    </row>
    <row r="10" spans="1:13" x14ac:dyDescent="0.25">
      <c r="A10">
        <v>62.1</v>
      </c>
      <c r="B10">
        <v>12.1</v>
      </c>
      <c r="C10">
        <v>12</v>
      </c>
      <c r="D10">
        <v>94.4</v>
      </c>
      <c r="E10" t="s">
        <v>131</v>
      </c>
      <c r="F10" t="s">
        <v>112</v>
      </c>
    </row>
    <row r="11" spans="1:13" x14ac:dyDescent="0.25">
      <c r="A11">
        <v>15.9</v>
      </c>
      <c r="B11">
        <v>3</v>
      </c>
      <c r="C11">
        <v>3</v>
      </c>
      <c r="D11">
        <v>94.5</v>
      </c>
      <c r="E11" t="s">
        <v>132</v>
      </c>
      <c r="F11" t="s">
        <v>112</v>
      </c>
    </row>
    <row r="12" spans="1:13" x14ac:dyDescent="0.25">
      <c r="A12">
        <v>46.7</v>
      </c>
      <c r="B12">
        <v>6.1</v>
      </c>
      <c r="C12">
        <v>6</v>
      </c>
      <c r="D12">
        <v>94.4</v>
      </c>
      <c r="E12" t="s">
        <v>133</v>
      </c>
      <c r="F12" t="s">
        <v>112</v>
      </c>
    </row>
    <row r="13" spans="1:13" x14ac:dyDescent="0.25">
      <c r="A13">
        <v>68.5</v>
      </c>
      <c r="B13">
        <v>9</v>
      </c>
      <c r="C13">
        <v>9</v>
      </c>
      <c r="D13">
        <v>94.4</v>
      </c>
      <c r="E13" t="s">
        <v>134</v>
      </c>
      <c r="F13" t="s">
        <v>112</v>
      </c>
    </row>
    <row r="14" spans="1:13" x14ac:dyDescent="0.25">
      <c r="A14">
        <v>32.200000000000003</v>
      </c>
      <c r="B14" t="s">
        <v>8</v>
      </c>
      <c r="C14" t="s">
        <v>8</v>
      </c>
      <c r="D14" t="s">
        <v>8</v>
      </c>
      <c r="E14" t="s">
        <v>135</v>
      </c>
      <c r="F14" t="s">
        <v>112</v>
      </c>
    </row>
    <row r="15" spans="1:13" x14ac:dyDescent="0.25">
      <c r="A15">
        <v>101.2</v>
      </c>
      <c r="B15">
        <v>3</v>
      </c>
      <c r="C15">
        <v>3</v>
      </c>
      <c r="D15">
        <v>97</v>
      </c>
      <c r="E15" t="s">
        <v>136</v>
      </c>
      <c r="F15" t="s">
        <v>112</v>
      </c>
    </row>
    <row r="16" spans="1:13" x14ac:dyDescent="0.25">
      <c r="A16">
        <v>88.9</v>
      </c>
      <c r="B16">
        <v>6</v>
      </c>
      <c r="C16">
        <v>6</v>
      </c>
      <c r="D16">
        <v>97</v>
      </c>
      <c r="E16" t="s">
        <v>137</v>
      </c>
      <c r="F16" t="s">
        <v>112</v>
      </c>
    </row>
    <row r="17" spans="1:6" x14ac:dyDescent="0.25">
      <c r="A17">
        <v>77.2</v>
      </c>
      <c r="B17">
        <v>9</v>
      </c>
      <c r="C17">
        <v>9</v>
      </c>
      <c r="D17">
        <v>97</v>
      </c>
      <c r="E17" t="s">
        <v>126</v>
      </c>
      <c r="F17" t="s">
        <v>112</v>
      </c>
    </row>
    <row r="18" spans="1:6" x14ac:dyDescent="0.25">
      <c r="A18">
        <v>65.400000000000006</v>
      </c>
      <c r="B18">
        <v>12</v>
      </c>
      <c r="C18">
        <v>12</v>
      </c>
      <c r="D18">
        <v>91.4</v>
      </c>
      <c r="E18" t="s">
        <v>131</v>
      </c>
      <c r="F18" t="s">
        <v>115</v>
      </c>
    </row>
    <row r="19" spans="1:6" x14ac:dyDescent="0.25">
      <c r="A19">
        <v>10.6</v>
      </c>
      <c r="B19">
        <v>3</v>
      </c>
      <c r="C19">
        <v>3</v>
      </c>
      <c r="D19">
        <v>91.5</v>
      </c>
      <c r="E19" t="s">
        <v>132</v>
      </c>
      <c r="F19" t="s">
        <v>115</v>
      </c>
    </row>
    <row r="20" spans="1:6" x14ac:dyDescent="0.25">
      <c r="A20">
        <v>19</v>
      </c>
      <c r="B20">
        <v>6</v>
      </c>
      <c r="C20">
        <v>6</v>
      </c>
      <c r="D20">
        <v>91.5</v>
      </c>
      <c r="E20" t="s">
        <v>133</v>
      </c>
      <c r="F20" t="s">
        <v>115</v>
      </c>
    </row>
    <row r="21" spans="1:6" x14ac:dyDescent="0.25">
      <c r="A21">
        <v>46.1</v>
      </c>
      <c r="B21">
        <v>9</v>
      </c>
      <c r="C21">
        <v>9</v>
      </c>
      <c r="D21">
        <v>91.4</v>
      </c>
      <c r="E21" t="s">
        <v>134</v>
      </c>
      <c r="F21" t="s">
        <v>115</v>
      </c>
    </row>
    <row r="22" spans="1:6" x14ac:dyDescent="0.25">
      <c r="A22">
        <v>37.6</v>
      </c>
      <c r="B22" t="s">
        <v>8</v>
      </c>
      <c r="C22" t="s">
        <v>8</v>
      </c>
      <c r="D22" t="s">
        <v>8</v>
      </c>
      <c r="E22" t="s">
        <v>135</v>
      </c>
      <c r="F22" t="s">
        <v>115</v>
      </c>
    </row>
    <row r="23" spans="1:6" x14ac:dyDescent="0.25">
      <c r="A23">
        <v>115.2</v>
      </c>
      <c r="B23">
        <v>3</v>
      </c>
      <c r="C23">
        <v>3</v>
      </c>
      <c r="D23">
        <v>94</v>
      </c>
      <c r="E23" t="s">
        <v>136</v>
      </c>
      <c r="F23" t="s">
        <v>115</v>
      </c>
    </row>
    <row r="24" spans="1:6" x14ac:dyDescent="0.25">
      <c r="A24">
        <v>101</v>
      </c>
      <c r="B24">
        <v>6</v>
      </c>
      <c r="C24">
        <v>6</v>
      </c>
      <c r="D24">
        <v>94</v>
      </c>
      <c r="E24" t="s">
        <v>137</v>
      </c>
      <c r="F24" t="s">
        <v>115</v>
      </c>
    </row>
    <row r="25" spans="1:6" x14ac:dyDescent="0.25">
      <c r="A25">
        <v>87.5</v>
      </c>
      <c r="B25">
        <v>9</v>
      </c>
      <c r="C25">
        <v>9</v>
      </c>
      <c r="D25">
        <v>94</v>
      </c>
      <c r="E25" t="s">
        <v>126</v>
      </c>
      <c r="F25" t="s">
        <v>115</v>
      </c>
    </row>
    <row r="26" spans="1:6" x14ac:dyDescent="0.25">
      <c r="A26">
        <v>45.8</v>
      </c>
      <c r="B26">
        <v>12.1</v>
      </c>
      <c r="C26">
        <v>12.1</v>
      </c>
      <c r="D26">
        <v>88.4</v>
      </c>
      <c r="E26" t="s">
        <v>131</v>
      </c>
      <c r="F26" t="s">
        <v>118</v>
      </c>
    </row>
    <row r="27" spans="1:6" x14ac:dyDescent="0.25">
      <c r="A27">
        <v>9.1</v>
      </c>
      <c r="B27">
        <v>3</v>
      </c>
      <c r="C27">
        <v>3</v>
      </c>
      <c r="D27">
        <v>88.5</v>
      </c>
      <c r="E27" t="s">
        <v>132</v>
      </c>
      <c r="F27" t="s">
        <v>118</v>
      </c>
    </row>
    <row r="28" spans="1:6" x14ac:dyDescent="0.25">
      <c r="A28">
        <v>14.4</v>
      </c>
      <c r="B28">
        <v>6</v>
      </c>
      <c r="C28">
        <v>6</v>
      </c>
      <c r="D28">
        <v>88.5</v>
      </c>
      <c r="E28" t="s">
        <v>133</v>
      </c>
      <c r="F28" t="s">
        <v>118</v>
      </c>
    </row>
    <row r="29" spans="1:6" x14ac:dyDescent="0.25">
      <c r="A29">
        <v>21.3</v>
      </c>
      <c r="B29">
        <v>9</v>
      </c>
      <c r="C29">
        <v>9</v>
      </c>
      <c r="D29">
        <v>88.5</v>
      </c>
      <c r="E29" t="s">
        <v>134</v>
      </c>
      <c r="F29" t="s">
        <v>118</v>
      </c>
    </row>
    <row r="30" spans="1:6" x14ac:dyDescent="0.25">
      <c r="A30">
        <v>44.1</v>
      </c>
      <c r="B30" t="s">
        <v>8</v>
      </c>
      <c r="C30" t="s">
        <v>8</v>
      </c>
      <c r="D30" t="s">
        <v>8</v>
      </c>
      <c r="E30" t="s">
        <v>135</v>
      </c>
      <c r="F30" t="s">
        <v>118</v>
      </c>
    </row>
    <row r="31" spans="1:6" x14ac:dyDescent="0.25">
      <c r="A31">
        <v>133.19999999999999</v>
      </c>
      <c r="B31">
        <v>3</v>
      </c>
      <c r="C31">
        <v>3</v>
      </c>
      <c r="D31">
        <v>91</v>
      </c>
      <c r="E31" t="s">
        <v>136</v>
      </c>
      <c r="F31" t="s">
        <v>118</v>
      </c>
    </row>
    <row r="32" spans="1:6" x14ac:dyDescent="0.25">
      <c r="A32">
        <v>116.5</v>
      </c>
      <c r="B32">
        <v>6</v>
      </c>
      <c r="C32">
        <v>6</v>
      </c>
      <c r="D32">
        <v>91</v>
      </c>
      <c r="E32" t="s">
        <v>137</v>
      </c>
      <c r="F32" t="s">
        <v>118</v>
      </c>
    </row>
    <row r="33" spans="1:6" x14ac:dyDescent="0.25">
      <c r="A33">
        <v>100.6</v>
      </c>
      <c r="B33">
        <v>9</v>
      </c>
      <c r="C33">
        <v>9</v>
      </c>
      <c r="D33">
        <v>91</v>
      </c>
      <c r="E33" t="s">
        <v>126</v>
      </c>
      <c r="F33" t="s">
        <v>118</v>
      </c>
    </row>
    <row r="34" spans="1:6" x14ac:dyDescent="0.25">
      <c r="A34">
        <v>271.2</v>
      </c>
      <c r="E34" t="s">
        <v>131</v>
      </c>
      <c r="F34" t="s">
        <v>127</v>
      </c>
    </row>
    <row r="35" spans="1:6" x14ac:dyDescent="0.25">
      <c r="A35">
        <v>116.9</v>
      </c>
      <c r="E35" t="s">
        <v>132</v>
      </c>
      <c r="F35" t="s">
        <v>127</v>
      </c>
    </row>
    <row r="36" spans="1:6" x14ac:dyDescent="0.25">
      <c r="A36">
        <v>204.3</v>
      </c>
      <c r="E36" t="s">
        <v>133</v>
      </c>
      <c r="F36" t="s">
        <v>127</v>
      </c>
    </row>
    <row r="37" spans="1:6" x14ac:dyDescent="0.25">
      <c r="A37">
        <v>248.6</v>
      </c>
      <c r="E37" t="s">
        <v>134</v>
      </c>
      <c r="F37" t="s">
        <v>127</v>
      </c>
    </row>
    <row r="38" spans="1:6" x14ac:dyDescent="0.25">
      <c r="A38">
        <v>162</v>
      </c>
      <c r="E38" t="s">
        <v>135</v>
      </c>
      <c r="F38" t="s">
        <v>127</v>
      </c>
    </row>
    <row r="39" spans="1:6" x14ac:dyDescent="0.25">
      <c r="A39">
        <v>504</v>
      </c>
      <c r="E39" t="s">
        <v>136</v>
      </c>
      <c r="F39" t="s">
        <v>127</v>
      </c>
    </row>
    <row r="40" spans="1:6" x14ac:dyDescent="0.25">
      <c r="A40">
        <v>442.5</v>
      </c>
      <c r="E40" t="s">
        <v>137</v>
      </c>
      <c r="F40" t="s">
        <v>127</v>
      </c>
    </row>
    <row r="41" spans="1:6" x14ac:dyDescent="0.25">
      <c r="A41">
        <v>383.7</v>
      </c>
      <c r="E41" t="s">
        <v>126</v>
      </c>
      <c r="F41" t="s">
        <v>127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"/>
  <sheetViews>
    <sheetView workbookViewId="0">
      <selection activeCell="D1" sqref="D1:D2"/>
    </sheetView>
  </sheetViews>
  <sheetFormatPr defaultRowHeight="15" x14ac:dyDescent="0.25"/>
  <cols>
    <col min="1" max="1" width="9.28515625" customWidth="1"/>
    <col min="2" max="2" width="12.140625" bestFit="1" customWidth="1"/>
    <col min="3" max="3" width="14.5703125" bestFit="1" customWidth="1"/>
    <col min="4" max="4" width="12.85546875" customWidth="1"/>
    <col min="5" max="5" width="16.85546875" customWidth="1"/>
    <col min="6" max="6" width="18.7109375" customWidth="1"/>
    <col min="7" max="7" width="18.5703125" customWidth="1"/>
    <col min="8" max="8" width="22" customWidth="1"/>
    <col min="9" max="9" width="17.5703125" customWidth="1"/>
    <col min="10" max="11" width="5.28515625" customWidth="1"/>
    <col min="12" max="13" width="5.140625" customWidth="1"/>
    <col min="14" max="14" width="17" customWidth="1"/>
    <col min="15" max="16" width="16.85546875" customWidth="1"/>
    <col min="17" max="17" width="11.140625" customWidth="1"/>
    <col min="18" max="18" width="10.85546875" customWidth="1"/>
    <col min="19" max="19" width="16.42578125" customWidth="1"/>
    <col min="20" max="20" width="19.28515625" customWidth="1"/>
    <col min="21" max="21" width="19.42578125" customWidth="1"/>
    <col min="22" max="22" width="15" customWidth="1"/>
    <col min="23" max="23" width="18" customWidth="1"/>
    <col min="24" max="24" width="19.5703125" customWidth="1"/>
    <col min="25" max="25" width="16" customWidth="1"/>
    <col min="26" max="26" width="16.85546875" customWidth="1"/>
    <col min="27" max="27" width="12" customWidth="1"/>
    <col min="28" max="28" width="24.85546875" customWidth="1"/>
    <col min="29" max="29" width="21" customWidth="1"/>
  </cols>
  <sheetData>
    <row r="1" spans="1:29" x14ac:dyDescent="0.25">
      <c r="A1" t="s">
        <v>75</v>
      </c>
      <c r="B1" t="s">
        <v>18</v>
      </c>
      <c r="C1" t="s">
        <v>84</v>
      </c>
      <c r="D1" t="s">
        <v>90</v>
      </c>
      <c r="E1" t="s">
        <v>88</v>
      </c>
      <c r="F1" t="s">
        <v>81</v>
      </c>
      <c r="G1" t="s">
        <v>82</v>
      </c>
      <c r="H1" t="s">
        <v>79</v>
      </c>
      <c r="I1" t="s">
        <v>96</v>
      </c>
      <c r="J1" t="s">
        <v>99</v>
      </c>
      <c r="K1" t="s">
        <v>100</v>
      </c>
      <c r="L1" t="s">
        <v>101</v>
      </c>
      <c r="M1" t="s">
        <v>102</v>
      </c>
      <c r="N1" t="s">
        <v>85</v>
      </c>
      <c r="O1" t="s">
        <v>86</v>
      </c>
      <c r="P1" t="s">
        <v>87</v>
      </c>
      <c r="Q1" t="s">
        <v>94</v>
      </c>
      <c r="R1" t="s">
        <v>95</v>
      </c>
      <c r="S1" t="s">
        <v>76</v>
      </c>
      <c r="T1" t="s">
        <v>89</v>
      </c>
      <c r="U1" t="s">
        <v>98</v>
      </c>
      <c r="V1" t="s">
        <v>93</v>
      </c>
      <c r="W1" t="s">
        <v>91</v>
      </c>
      <c r="X1" t="s">
        <v>92</v>
      </c>
      <c r="Y1" t="s">
        <v>80</v>
      </c>
      <c r="Z1" t="s">
        <v>97</v>
      </c>
      <c r="AA1" t="s">
        <v>83</v>
      </c>
      <c r="AB1" t="s">
        <v>78</v>
      </c>
      <c r="AC1" t="s">
        <v>77</v>
      </c>
    </row>
    <row r="2" spans="1:29" x14ac:dyDescent="0.25">
      <c r="A2" t="s">
        <v>15</v>
      </c>
      <c r="B2" t="s">
        <v>19</v>
      </c>
      <c r="C2" t="s">
        <v>106</v>
      </c>
      <c r="D2" t="s">
        <v>108</v>
      </c>
      <c r="E2" t="s">
        <v>107</v>
      </c>
      <c r="F2">
        <v>6</v>
      </c>
      <c r="G2">
        <v>0</v>
      </c>
      <c r="H2">
        <v>0</v>
      </c>
      <c r="I2">
        <v>0</v>
      </c>
      <c r="J2">
        <v>10</v>
      </c>
      <c r="K2">
        <v>10</v>
      </c>
      <c r="L2">
        <v>10</v>
      </c>
      <c r="M2">
        <v>10</v>
      </c>
      <c r="N2">
        <v>2.5</v>
      </c>
      <c r="O2">
        <v>0</v>
      </c>
      <c r="P2">
        <v>0</v>
      </c>
      <c r="Q2">
        <v>100</v>
      </c>
      <c r="R2">
        <v>100</v>
      </c>
      <c r="S2" t="s">
        <v>8</v>
      </c>
      <c r="T2">
        <v>157</v>
      </c>
      <c r="U2">
        <v>1.6339999999999999</v>
      </c>
      <c r="V2">
        <v>161.69999999999999</v>
      </c>
      <c r="W2">
        <v>100</v>
      </c>
      <c r="X2" t="s">
        <v>109</v>
      </c>
      <c r="Y2" t="s">
        <v>105</v>
      </c>
      <c r="Z2" t="s">
        <v>110</v>
      </c>
      <c r="AB2" t="s">
        <v>104</v>
      </c>
      <c r="AC2" t="s">
        <v>103</v>
      </c>
    </row>
    <row r="3" spans="1:29" x14ac:dyDescent="0.25">
      <c r="A3" t="s">
        <v>15</v>
      </c>
      <c r="B3" t="s">
        <v>19</v>
      </c>
      <c r="C3" t="s">
        <v>112</v>
      </c>
      <c r="D3" t="s">
        <v>113</v>
      </c>
      <c r="E3" t="s">
        <v>107</v>
      </c>
      <c r="F3">
        <v>6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  <c r="N3">
        <v>2.5</v>
      </c>
      <c r="O3">
        <v>3.02</v>
      </c>
      <c r="P3">
        <v>0</v>
      </c>
      <c r="Q3">
        <v>100</v>
      </c>
      <c r="R3">
        <v>97</v>
      </c>
      <c r="S3" t="s">
        <v>8</v>
      </c>
      <c r="T3">
        <v>97</v>
      </c>
      <c r="U3">
        <v>1.0109999999999999</v>
      </c>
      <c r="V3">
        <v>106.1</v>
      </c>
      <c r="W3">
        <v>100</v>
      </c>
      <c r="X3" t="s">
        <v>109</v>
      </c>
      <c r="Y3" t="s">
        <v>105</v>
      </c>
      <c r="Z3" t="s">
        <v>110</v>
      </c>
      <c r="AC3" t="s">
        <v>111</v>
      </c>
    </row>
    <row r="4" spans="1:29" x14ac:dyDescent="0.25">
      <c r="A4" t="s">
        <v>15</v>
      </c>
      <c r="B4" t="s">
        <v>19</v>
      </c>
      <c r="C4" t="s">
        <v>115</v>
      </c>
      <c r="D4" t="s">
        <v>116</v>
      </c>
      <c r="E4" t="s">
        <v>107</v>
      </c>
      <c r="F4">
        <v>6</v>
      </c>
      <c r="G4">
        <v>0</v>
      </c>
      <c r="H4">
        <v>0</v>
      </c>
      <c r="I4">
        <v>0</v>
      </c>
      <c r="J4">
        <v>10</v>
      </c>
      <c r="K4">
        <v>10</v>
      </c>
      <c r="L4">
        <v>10</v>
      </c>
      <c r="M4">
        <v>10</v>
      </c>
      <c r="N4">
        <v>2.5</v>
      </c>
      <c r="O4">
        <v>6.02</v>
      </c>
      <c r="P4">
        <v>0</v>
      </c>
      <c r="Q4">
        <v>100</v>
      </c>
      <c r="R4">
        <v>94</v>
      </c>
      <c r="S4" t="s">
        <v>8</v>
      </c>
      <c r="T4">
        <v>104</v>
      </c>
      <c r="U4">
        <v>1.0089999999999999</v>
      </c>
      <c r="V4">
        <v>120.9</v>
      </c>
      <c r="W4">
        <v>100</v>
      </c>
      <c r="X4" t="s">
        <v>109</v>
      </c>
      <c r="Y4" t="s">
        <v>105</v>
      </c>
      <c r="Z4" t="s">
        <v>110</v>
      </c>
      <c r="AC4" t="s">
        <v>114</v>
      </c>
    </row>
    <row r="5" spans="1:29" x14ac:dyDescent="0.25">
      <c r="A5" t="s">
        <v>15</v>
      </c>
      <c r="B5" t="s">
        <v>19</v>
      </c>
      <c r="C5" t="s">
        <v>118</v>
      </c>
      <c r="D5" t="s">
        <v>119</v>
      </c>
      <c r="E5" t="s">
        <v>107</v>
      </c>
      <c r="F5">
        <v>6</v>
      </c>
      <c r="G5">
        <v>0</v>
      </c>
      <c r="H5">
        <v>0</v>
      </c>
      <c r="I5">
        <v>0</v>
      </c>
      <c r="J5">
        <v>10</v>
      </c>
      <c r="K5">
        <v>10</v>
      </c>
      <c r="L5">
        <v>10</v>
      </c>
      <c r="M5">
        <v>10</v>
      </c>
      <c r="N5">
        <v>2.5</v>
      </c>
      <c r="O5">
        <v>9.02</v>
      </c>
      <c r="P5">
        <v>0</v>
      </c>
      <c r="Q5">
        <v>100</v>
      </c>
      <c r="R5">
        <v>91</v>
      </c>
      <c r="S5" t="s">
        <v>8</v>
      </c>
      <c r="T5">
        <v>113</v>
      </c>
      <c r="U5">
        <v>1.0049999999999999</v>
      </c>
      <c r="V5">
        <v>140.1</v>
      </c>
      <c r="W5">
        <v>100</v>
      </c>
      <c r="X5" t="s">
        <v>109</v>
      </c>
      <c r="Y5" t="s">
        <v>105</v>
      </c>
      <c r="Z5" t="s">
        <v>110</v>
      </c>
      <c r="AC5" t="s">
        <v>117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8"/>
  <sheetViews>
    <sheetView workbookViewId="0">
      <selection activeCell="A22" sqref="A22:B22"/>
    </sheetView>
  </sheetViews>
  <sheetFormatPr defaultRowHeight="15" x14ac:dyDescent="0.25"/>
  <cols>
    <col min="1" max="1" width="32.5703125" bestFit="1" customWidth="1"/>
    <col min="2" max="2" width="3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8</v>
      </c>
    </row>
    <row r="7" spans="1:2" x14ac:dyDescent="0.25">
      <c r="A7" t="s">
        <v>12</v>
      </c>
    </row>
    <row r="8" spans="1:2" x14ac:dyDescent="0.25">
      <c r="A8" t="s">
        <v>13</v>
      </c>
    </row>
    <row r="9" spans="1:2" x14ac:dyDescent="0.25">
      <c r="A9" t="s">
        <v>14</v>
      </c>
      <c r="B9" t="s">
        <v>15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30</v>
      </c>
      <c r="B13" t="s">
        <v>31</v>
      </c>
    </row>
    <row r="14" spans="1:2" x14ac:dyDescent="0.25">
      <c r="A14" t="s">
        <v>32</v>
      </c>
      <c r="B14" t="s">
        <v>33</v>
      </c>
    </row>
    <row r="15" spans="1:2" x14ac:dyDescent="0.25">
      <c r="A15" t="s">
        <v>34</v>
      </c>
      <c r="B15" t="s">
        <v>35</v>
      </c>
    </row>
    <row r="16" spans="1:2" x14ac:dyDescent="0.25">
      <c r="A16" t="s">
        <v>36</v>
      </c>
      <c r="B16" t="s">
        <v>37</v>
      </c>
    </row>
    <row r="17" spans="1:2" x14ac:dyDescent="0.25">
      <c r="A17" t="s">
        <v>38</v>
      </c>
      <c r="B17" t="s">
        <v>39</v>
      </c>
    </row>
    <row r="18" spans="1:2" x14ac:dyDescent="0.25">
      <c r="A18" t="s">
        <v>40</v>
      </c>
      <c r="B18" t="s">
        <v>41</v>
      </c>
    </row>
    <row r="19" spans="1:2" x14ac:dyDescent="0.25">
      <c r="A19" t="s">
        <v>42</v>
      </c>
      <c r="B19" t="s">
        <v>43</v>
      </c>
    </row>
    <row r="20" spans="1:2" x14ac:dyDescent="0.25">
      <c r="A20" t="s">
        <v>44</v>
      </c>
      <c r="B20" t="s">
        <v>43</v>
      </c>
    </row>
    <row r="21" spans="1:2" x14ac:dyDescent="0.25">
      <c r="A21" t="s">
        <v>45</v>
      </c>
      <c r="B21" t="s">
        <v>46</v>
      </c>
    </row>
    <row r="22" spans="1:2" x14ac:dyDescent="0.25">
      <c r="A22" s="15" t="s">
        <v>47</v>
      </c>
      <c r="B22" s="15" t="s">
        <v>48</v>
      </c>
    </row>
    <row r="23" spans="1:2" x14ac:dyDescent="0.25">
      <c r="A23" t="s">
        <v>22</v>
      </c>
      <c r="B23" t="s">
        <v>23</v>
      </c>
    </row>
    <row r="24" spans="1:2" x14ac:dyDescent="0.25">
      <c r="A24" t="s">
        <v>26</v>
      </c>
      <c r="B24" t="s">
        <v>10</v>
      </c>
    </row>
    <row r="25" spans="1:2" x14ac:dyDescent="0.25">
      <c r="A25" t="s">
        <v>29</v>
      </c>
      <c r="B25" t="s">
        <v>10</v>
      </c>
    </row>
    <row r="26" spans="1:2" x14ac:dyDescent="0.25">
      <c r="A26" t="s">
        <v>24</v>
      </c>
      <c r="B26" t="s">
        <v>25</v>
      </c>
    </row>
    <row r="27" spans="1:2" x14ac:dyDescent="0.25">
      <c r="A27" t="s">
        <v>27</v>
      </c>
      <c r="B27" t="s">
        <v>28</v>
      </c>
    </row>
    <row r="28" spans="1:2" x14ac:dyDescent="0.25">
      <c r="A28" t="s">
        <v>49</v>
      </c>
      <c r="B28" t="s">
        <v>33</v>
      </c>
    </row>
    <row r="29" spans="1:2" x14ac:dyDescent="0.25">
      <c r="A29" t="s">
        <v>50</v>
      </c>
      <c r="B29" t="s">
        <v>33</v>
      </c>
    </row>
    <row r="30" spans="1:2" x14ac:dyDescent="0.25">
      <c r="A30" t="s">
        <v>51</v>
      </c>
      <c r="B30" t="s">
        <v>52</v>
      </c>
    </row>
    <row r="31" spans="1:2" x14ac:dyDescent="0.25">
      <c r="A31" t="s">
        <v>53</v>
      </c>
      <c r="B31">
        <v>0.25</v>
      </c>
    </row>
    <row r="32" spans="1:2" x14ac:dyDescent="0.25">
      <c r="A32" t="s">
        <v>54</v>
      </c>
      <c r="B32">
        <v>100</v>
      </c>
    </row>
    <row r="33" spans="1:2" x14ac:dyDescent="0.25">
      <c r="A33" t="s">
        <v>55</v>
      </c>
      <c r="B33" t="s">
        <v>56</v>
      </c>
    </row>
    <row r="34" spans="1:2" x14ac:dyDescent="0.25">
      <c r="A34" t="s">
        <v>57</v>
      </c>
      <c r="B34">
        <v>10</v>
      </c>
    </row>
    <row r="35" spans="1:2" x14ac:dyDescent="0.25">
      <c r="A35" t="s">
        <v>58</v>
      </c>
      <c r="B35" t="s">
        <v>59</v>
      </c>
    </row>
    <row r="36" spans="1:2" x14ac:dyDescent="0.25">
      <c r="A36" t="s">
        <v>60</v>
      </c>
      <c r="B36" t="s">
        <v>8</v>
      </c>
    </row>
    <row r="37" spans="1:2" x14ac:dyDescent="0.25">
      <c r="A37" t="s">
        <v>61</v>
      </c>
      <c r="B37">
        <v>100</v>
      </c>
    </row>
    <row r="38" spans="1:2" x14ac:dyDescent="0.25">
      <c r="A38" t="s">
        <v>62</v>
      </c>
      <c r="B38" t="s">
        <v>63</v>
      </c>
    </row>
    <row r="39" spans="1:2" x14ac:dyDescent="0.25">
      <c r="A39" t="s">
        <v>64</v>
      </c>
      <c r="B39">
        <v>100</v>
      </c>
    </row>
    <row r="40" spans="1:2" x14ac:dyDescent="0.25">
      <c r="A40" t="s">
        <v>65</v>
      </c>
      <c r="B40" t="s">
        <v>8</v>
      </c>
    </row>
    <row r="41" spans="1:2" x14ac:dyDescent="0.25">
      <c r="A41" t="s">
        <v>66</v>
      </c>
      <c r="B41" t="s">
        <v>8</v>
      </c>
    </row>
    <row r="42" spans="1:2" x14ac:dyDescent="0.25">
      <c r="A42" t="s">
        <v>67</v>
      </c>
      <c r="B42">
        <v>1</v>
      </c>
    </row>
    <row r="43" spans="1:2" x14ac:dyDescent="0.25">
      <c r="A43" t="s">
        <v>68</v>
      </c>
      <c r="B43" t="s">
        <v>69</v>
      </c>
    </row>
    <row r="44" spans="1:2" x14ac:dyDescent="0.25">
      <c r="A44" t="s">
        <v>70</v>
      </c>
      <c r="B44">
        <v>100</v>
      </c>
    </row>
    <row r="45" spans="1:2" x14ac:dyDescent="0.25">
      <c r="A45" t="s">
        <v>71</v>
      </c>
      <c r="B45">
        <v>100</v>
      </c>
    </row>
    <row r="46" spans="1:2" x14ac:dyDescent="0.25">
      <c r="A46" t="s">
        <v>72</v>
      </c>
      <c r="B46" t="s">
        <v>8</v>
      </c>
    </row>
    <row r="47" spans="1:2" x14ac:dyDescent="0.25">
      <c r="A47" t="s">
        <v>73</v>
      </c>
      <c r="B47" t="s">
        <v>8</v>
      </c>
    </row>
    <row r="48" spans="1:2" x14ac:dyDescent="0.25">
      <c r="A48" t="s">
        <v>74</v>
      </c>
      <c r="B4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1"/>
  <sheetViews>
    <sheetView workbookViewId="0">
      <selection activeCell="F1" sqref="F1:F2"/>
    </sheetView>
  </sheetViews>
  <sheetFormatPr defaultRowHeight="15" x14ac:dyDescent="0.25"/>
  <cols>
    <col min="1" max="1" width="7.7109375" bestFit="1" customWidth="1"/>
    <col min="2" max="2" width="8.7109375" bestFit="1" customWidth="1"/>
    <col min="3" max="3" width="6.5703125" bestFit="1" customWidth="1"/>
    <col min="4" max="4" width="12.85546875" bestFit="1" customWidth="1"/>
    <col min="5" max="5" width="14.5703125" bestFit="1" customWidth="1"/>
    <col min="6" max="6" width="7.140625" bestFit="1" customWidth="1"/>
    <col min="7" max="7" width="12" bestFit="1" customWidth="1"/>
    <col min="8" max="8" width="11.42578125" bestFit="1" customWidth="1"/>
    <col min="10" max="10" width="12.85546875" bestFit="1" customWidth="1"/>
    <col min="11" max="11" width="4.7109375" bestFit="1" customWidth="1"/>
    <col min="12" max="12" width="4.42578125" bestFit="1" customWidth="1"/>
    <col min="13" max="13" width="4.28515625" bestFit="1" customWidth="1"/>
    <col min="16" max="17" width="14.7109375" bestFit="1" customWidth="1"/>
    <col min="18" max="18" width="8.7109375" customWidth="1"/>
    <col min="19" max="19" width="7.140625" customWidth="1"/>
    <col min="20" max="20" width="6" customWidth="1"/>
    <col min="21" max="21" width="11.7109375" customWidth="1"/>
    <col min="22" max="24" width="8.7109375" customWidth="1"/>
    <col min="25" max="25" width="11.28515625" customWidth="1"/>
    <col min="26" max="26" width="11.28515625" bestFit="1" customWidth="1"/>
  </cols>
  <sheetData>
    <row r="1" spans="1:21" x14ac:dyDescent="0.25">
      <c r="A1" t="s">
        <v>139</v>
      </c>
      <c r="B1" t="s">
        <v>140</v>
      </c>
      <c r="C1" t="s">
        <v>141</v>
      </c>
      <c r="D1" t="s">
        <v>143</v>
      </c>
      <c r="E1" t="s">
        <v>142</v>
      </c>
      <c r="F1" t="s">
        <v>138</v>
      </c>
      <c r="G1" t="s">
        <v>148</v>
      </c>
      <c r="H1" t="s">
        <v>159</v>
      </c>
      <c r="J1" t="s">
        <v>143</v>
      </c>
      <c r="K1" t="s">
        <v>144</v>
      </c>
      <c r="L1" t="s">
        <v>145</v>
      </c>
      <c r="M1" t="s">
        <v>146</v>
      </c>
    </row>
    <row r="2" spans="1:21" x14ac:dyDescent="0.25">
      <c r="A2">
        <v>48.1</v>
      </c>
      <c r="B2">
        <v>0</v>
      </c>
      <c r="C2">
        <v>100</v>
      </c>
      <c r="D2" t="s">
        <v>135</v>
      </c>
      <c r="E2" t="s">
        <v>106</v>
      </c>
      <c r="F2" t="str">
        <f>LEFT(Table15[[#This Row],[Point]],FIND(" ",Table15[[#This Row],[Point]]))</f>
        <v xml:space="preserve">Thin </v>
      </c>
      <c r="G2" t="str">
        <f>VLOOKUP(Table15[[#This Row],[Field]],Table37[],2,FALSE)</f>
        <v>Thin</v>
      </c>
      <c r="H2">
        <f>VLOOKUP(Table15[[#This Row],[Field]],Table37[],3,FALSE)</f>
        <v>100</v>
      </c>
      <c r="J2" t="s">
        <v>131</v>
      </c>
      <c r="K2">
        <v>-7.5</v>
      </c>
      <c r="L2">
        <v>9</v>
      </c>
      <c r="M2">
        <v>0</v>
      </c>
    </row>
    <row r="3" spans="1:21" x14ac:dyDescent="0.25">
      <c r="A3">
        <v>81.3</v>
      </c>
      <c r="B3">
        <v>3</v>
      </c>
      <c r="C3">
        <v>97.5</v>
      </c>
      <c r="D3" t="s">
        <v>132</v>
      </c>
      <c r="E3" t="s">
        <v>106</v>
      </c>
      <c r="F3" t="str">
        <f>LEFT(Table15[[#This Row],[Point]],FIND(" ",Table15[[#This Row],[Point]]))</f>
        <v xml:space="preserve">Thick </v>
      </c>
      <c r="G3" t="str">
        <f>VLOOKUP(Table15[[#This Row],[Field]],Table37[],2,FALSE)</f>
        <v>Thin</v>
      </c>
      <c r="H3">
        <f>VLOOKUP(Table15[[#This Row],[Field]],Table37[],3,FALSE)</f>
        <v>100</v>
      </c>
      <c r="J3" t="s">
        <v>132</v>
      </c>
      <c r="K3">
        <v>-7.5</v>
      </c>
      <c r="L3">
        <v>0</v>
      </c>
      <c r="M3">
        <v>0</v>
      </c>
      <c r="P3" s="1" t="s">
        <v>168</v>
      </c>
      <c r="S3" s="1" t="s">
        <v>138</v>
      </c>
      <c r="U3" s="2"/>
    </row>
    <row r="4" spans="1:21" x14ac:dyDescent="0.25">
      <c r="A4">
        <v>154.4</v>
      </c>
      <c r="B4">
        <v>3</v>
      </c>
      <c r="C4">
        <v>100</v>
      </c>
      <c r="D4" t="s">
        <v>136</v>
      </c>
      <c r="E4" t="s">
        <v>106</v>
      </c>
      <c r="F4" t="str">
        <f>LEFT(Table15[[#This Row],[Point]],FIND(" ",Table15[[#This Row],[Point]]))</f>
        <v xml:space="preserve">Thin </v>
      </c>
      <c r="G4" t="str">
        <f>VLOOKUP(Table15[[#This Row],[Field]],Table37[],2,FALSE)</f>
        <v>Thin</v>
      </c>
      <c r="H4">
        <f>VLOOKUP(Table15[[#This Row],[Field]],Table37[],3,FALSE)</f>
        <v>100</v>
      </c>
      <c r="J4" t="s">
        <v>133</v>
      </c>
      <c r="K4">
        <v>-7.5</v>
      </c>
      <c r="L4">
        <v>3</v>
      </c>
      <c r="M4">
        <v>0</v>
      </c>
      <c r="P4" s="1" t="s">
        <v>142</v>
      </c>
      <c r="Q4" s="1" t="s">
        <v>159</v>
      </c>
      <c r="R4" s="1" t="s">
        <v>140</v>
      </c>
      <c r="S4" t="s">
        <v>167</v>
      </c>
      <c r="T4" t="s">
        <v>150</v>
      </c>
      <c r="U4" s="3" t="s">
        <v>169</v>
      </c>
    </row>
    <row r="5" spans="1:21" x14ac:dyDescent="0.25">
      <c r="A5">
        <v>124.2</v>
      </c>
      <c r="B5">
        <v>6</v>
      </c>
      <c r="C5">
        <v>97.5</v>
      </c>
      <c r="D5" t="s">
        <v>133</v>
      </c>
      <c r="E5" t="s">
        <v>106</v>
      </c>
      <c r="F5" t="str">
        <f>LEFT(Table15[[#This Row],[Point]],FIND(" ",Table15[[#This Row],[Point]]))</f>
        <v xml:space="preserve">Thick </v>
      </c>
      <c r="G5" t="str">
        <f>VLOOKUP(Table15[[#This Row],[Field]],Table37[],2,FALSE)</f>
        <v>Thin</v>
      </c>
      <c r="H5">
        <f>VLOOKUP(Table15[[#This Row],[Field]],Table37[],3,FALSE)</f>
        <v>100</v>
      </c>
      <c r="J5" t="s">
        <v>134</v>
      </c>
      <c r="K5">
        <v>-7.5</v>
      </c>
      <c r="L5">
        <v>6</v>
      </c>
      <c r="M5">
        <v>0</v>
      </c>
      <c r="P5" t="s">
        <v>106</v>
      </c>
      <c r="Q5">
        <v>100</v>
      </c>
      <c r="R5">
        <v>3</v>
      </c>
      <c r="S5" s="4">
        <v>81.3</v>
      </c>
      <c r="T5" s="4">
        <v>154.4</v>
      </c>
      <c r="U5">
        <f>ABS(S5-T5)</f>
        <v>73.100000000000009</v>
      </c>
    </row>
    <row r="6" spans="1:21" x14ac:dyDescent="0.25">
      <c r="A6">
        <v>136.1</v>
      </c>
      <c r="B6">
        <v>6</v>
      </c>
      <c r="C6">
        <v>100</v>
      </c>
      <c r="D6" t="s">
        <v>137</v>
      </c>
      <c r="E6" t="s">
        <v>106</v>
      </c>
      <c r="F6" t="str">
        <f>LEFT(Table15[[#This Row],[Point]],FIND(" ",Table15[[#This Row],[Point]]))</f>
        <v xml:space="preserve">Thin </v>
      </c>
      <c r="G6" t="str">
        <f>VLOOKUP(Table15[[#This Row],[Field]],Table37[],2,FALSE)</f>
        <v>Thin</v>
      </c>
      <c r="H6">
        <f>VLOOKUP(Table15[[#This Row],[Field]],Table37[],3,FALSE)</f>
        <v>100</v>
      </c>
      <c r="J6" t="s">
        <v>135</v>
      </c>
      <c r="K6">
        <v>2.5</v>
      </c>
      <c r="L6">
        <v>0</v>
      </c>
      <c r="M6">
        <v>0</v>
      </c>
      <c r="P6" t="s">
        <v>106</v>
      </c>
      <c r="Q6">
        <v>100</v>
      </c>
      <c r="R6">
        <v>6</v>
      </c>
      <c r="S6" s="4">
        <v>124.2</v>
      </c>
      <c r="T6" s="4">
        <v>136.1</v>
      </c>
      <c r="U6">
        <f t="shared" ref="U6:U16" si="0">ABS(S6-T6)</f>
        <v>11.899999999999991</v>
      </c>
    </row>
    <row r="7" spans="1:21" x14ac:dyDescent="0.25">
      <c r="A7">
        <v>112.7</v>
      </c>
      <c r="B7">
        <v>9</v>
      </c>
      <c r="C7">
        <v>97.5</v>
      </c>
      <c r="D7" t="s">
        <v>134</v>
      </c>
      <c r="E7" t="s">
        <v>106</v>
      </c>
      <c r="F7" t="str">
        <f>LEFT(Table15[[#This Row],[Point]],FIND(" ",Table15[[#This Row],[Point]]))</f>
        <v xml:space="preserve">Thick </v>
      </c>
      <c r="G7" t="str">
        <f>VLOOKUP(Table15[[#This Row],[Field]],Table37[],2,FALSE)</f>
        <v>Thin</v>
      </c>
      <c r="H7">
        <f>VLOOKUP(Table15[[#This Row],[Field]],Table37[],3,FALSE)</f>
        <v>100</v>
      </c>
      <c r="J7" t="s">
        <v>136</v>
      </c>
      <c r="K7">
        <v>2.5</v>
      </c>
      <c r="L7">
        <v>3</v>
      </c>
      <c r="M7">
        <v>0</v>
      </c>
      <c r="P7" t="s">
        <v>106</v>
      </c>
      <c r="Q7">
        <v>100</v>
      </c>
      <c r="R7">
        <v>9</v>
      </c>
      <c r="S7" s="4">
        <v>112.7</v>
      </c>
      <c r="T7" s="4">
        <v>118.4</v>
      </c>
      <c r="U7">
        <f t="shared" si="0"/>
        <v>5.7000000000000028</v>
      </c>
    </row>
    <row r="8" spans="1:21" x14ac:dyDescent="0.25">
      <c r="A8">
        <v>118.4</v>
      </c>
      <c r="B8">
        <v>9</v>
      </c>
      <c r="C8">
        <v>100</v>
      </c>
      <c r="D8" t="s">
        <v>126</v>
      </c>
      <c r="E8" t="s">
        <v>106</v>
      </c>
      <c r="F8" t="str">
        <f>LEFT(Table15[[#This Row],[Point]],FIND(" ",Table15[[#This Row],[Point]]))</f>
        <v xml:space="preserve">Thin </v>
      </c>
      <c r="G8" t="str">
        <f>VLOOKUP(Table15[[#This Row],[Field]],Table37[],2,FALSE)</f>
        <v>Thin</v>
      </c>
      <c r="H8">
        <f>VLOOKUP(Table15[[#This Row],[Field]],Table37[],3,FALSE)</f>
        <v>100</v>
      </c>
      <c r="J8" t="s">
        <v>137</v>
      </c>
      <c r="K8">
        <v>2.5</v>
      </c>
      <c r="L8">
        <v>6</v>
      </c>
      <c r="M8">
        <v>0</v>
      </c>
      <c r="P8" t="s">
        <v>112</v>
      </c>
      <c r="Q8">
        <v>97</v>
      </c>
      <c r="R8">
        <v>3</v>
      </c>
      <c r="S8" s="4">
        <v>15.9</v>
      </c>
      <c r="T8" s="4">
        <v>101.2</v>
      </c>
      <c r="U8">
        <f t="shared" si="0"/>
        <v>85.3</v>
      </c>
    </row>
    <row r="9" spans="1:21" x14ac:dyDescent="0.25">
      <c r="A9">
        <v>97.8</v>
      </c>
      <c r="B9">
        <v>12</v>
      </c>
      <c r="C9">
        <v>97.4</v>
      </c>
      <c r="D9" t="s">
        <v>131</v>
      </c>
      <c r="E9" t="s">
        <v>106</v>
      </c>
      <c r="F9" t="str">
        <f>LEFT(Table15[[#This Row],[Point]],FIND(" ",Table15[[#This Row],[Point]]))</f>
        <v xml:space="preserve">Thick </v>
      </c>
      <c r="G9" t="str">
        <f>VLOOKUP(Table15[[#This Row],[Field]],Table37[],2,FALSE)</f>
        <v>Thin</v>
      </c>
      <c r="H9">
        <f>VLOOKUP(Table15[[#This Row],[Field]],Table37[],3,FALSE)</f>
        <v>100</v>
      </c>
      <c r="J9" t="s">
        <v>126</v>
      </c>
      <c r="K9">
        <v>2.5</v>
      </c>
      <c r="L9">
        <v>9</v>
      </c>
      <c r="M9">
        <v>0</v>
      </c>
      <c r="P9" t="s">
        <v>112</v>
      </c>
      <c r="Q9">
        <v>97</v>
      </c>
      <c r="R9">
        <v>6</v>
      </c>
      <c r="S9" s="4">
        <v>46.7</v>
      </c>
      <c r="T9" s="4">
        <v>88.9</v>
      </c>
      <c r="U9">
        <f t="shared" si="0"/>
        <v>42.2</v>
      </c>
    </row>
    <row r="10" spans="1:21" x14ac:dyDescent="0.25">
      <c r="A10">
        <v>32.200000000000003</v>
      </c>
      <c r="B10">
        <v>0</v>
      </c>
      <c r="C10">
        <v>100</v>
      </c>
      <c r="D10" t="s">
        <v>135</v>
      </c>
      <c r="E10" t="s">
        <v>112</v>
      </c>
      <c r="F10" t="str">
        <f>LEFT(Table15[[#This Row],[Point]],FIND(" ",Table15[[#This Row],[Point]]))</f>
        <v xml:space="preserve">Thin </v>
      </c>
      <c r="G10" t="str">
        <f>VLOOKUP(Table15[[#This Row],[Field]],Table37[],2,FALSE)</f>
        <v>Thin</v>
      </c>
      <c r="H10">
        <f>VLOOKUP(Table15[[#This Row],[Field]],Table37[],3,FALSE)</f>
        <v>97</v>
      </c>
      <c r="P10" t="s">
        <v>112</v>
      </c>
      <c r="Q10">
        <v>97</v>
      </c>
      <c r="R10">
        <v>9</v>
      </c>
      <c r="S10" s="4">
        <v>68.5</v>
      </c>
      <c r="T10" s="4">
        <v>77.2</v>
      </c>
      <c r="U10">
        <f t="shared" si="0"/>
        <v>8.7000000000000028</v>
      </c>
    </row>
    <row r="11" spans="1:21" x14ac:dyDescent="0.25">
      <c r="A11">
        <v>15.9</v>
      </c>
      <c r="B11">
        <v>3</v>
      </c>
      <c r="C11">
        <v>94.5</v>
      </c>
      <c r="D11" t="s">
        <v>132</v>
      </c>
      <c r="E11" t="s">
        <v>112</v>
      </c>
      <c r="F11" t="str">
        <f>LEFT(Table15[[#This Row],[Point]],FIND(" ",Table15[[#This Row],[Point]]))</f>
        <v xml:space="preserve">Thick </v>
      </c>
      <c r="G11" t="str">
        <f>VLOOKUP(Table15[[#This Row],[Field]],Table37[],2,FALSE)</f>
        <v>Thin</v>
      </c>
      <c r="H11">
        <f>VLOOKUP(Table15[[#This Row],[Field]],Table37[],3,FALSE)</f>
        <v>97</v>
      </c>
      <c r="P11" t="s">
        <v>115</v>
      </c>
      <c r="Q11">
        <v>94</v>
      </c>
      <c r="R11">
        <v>3</v>
      </c>
      <c r="S11" s="4">
        <v>10.6</v>
      </c>
      <c r="T11" s="4">
        <v>115.2</v>
      </c>
      <c r="U11">
        <f t="shared" si="0"/>
        <v>104.60000000000001</v>
      </c>
    </row>
    <row r="12" spans="1:21" x14ac:dyDescent="0.25">
      <c r="A12">
        <v>101.2</v>
      </c>
      <c r="B12">
        <v>3</v>
      </c>
      <c r="C12">
        <v>97</v>
      </c>
      <c r="D12" t="s">
        <v>136</v>
      </c>
      <c r="E12" t="s">
        <v>112</v>
      </c>
      <c r="F12" t="str">
        <f>LEFT(Table15[[#This Row],[Point]],FIND(" ",Table15[[#This Row],[Point]]))</f>
        <v xml:space="preserve">Thin </v>
      </c>
      <c r="G12" t="str">
        <f>VLOOKUP(Table15[[#This Row],[Field]],Table37[],2,FALSE)</f>
        <v>Thin</v>
      </c>
      <c r="H12">
        <f>VLOOKUP(Table15[[#This Row],[Field]],Table37[],3,FALSE)</f>
        <v>97</v>
      </c>
      <c r="P12" t="s">
        <v>115</v>
      </c>
      <c r="Q12">
        <v>94</v>
      </c>
      <c r="R12">
        <v>6</v>
      </c>
      <c r="S12" s="4">
        <v>19</v>
      </c>
      <c r="T12" s="4">
        <v>101</v>
      </c>
      <c r="U12">
        <f t="shared" si="0"/>
        <v>82</v>
      </c>
    </row>
    <row r="13" spans="1:21" x14ac:dyDescent="0.25">
      <c r="A13">
        <v>46.7</v>
      </c>
      <c r="B13">
        <v>6</v>
      </c>
      <c r="C13">
        <v>94.4</v>
      </c>
      <c r="D13" t="s">
        <v>133</v>
      </c>
      <c r="E13" t="s">
        <v>112</v>
      </c>
      <c r="F13" t="str">
        <f>LEFT(Table15[[#This Row],[Point]],FIND(" ",Table15[[#This Row],[Point]]))</f>
        <v xml:space="preserve">Thick </v>
      </c>
      <c r="G13" t="str">
        <f>VLOOKUP(Table15[[#This Row],[Field]],Table37[],2,FALSE)</f>
        <v>Thin</v>
      </c>
      <c r="H13">
        <f>VLOOKUP(Table15[[#This Row],[Field]],Table37[],3,FALSE)</f>
        <v>97</v>
      </c>
      <c r="P13" t="s">
        <v>115</v>
      </c>
      <c r="Q13">
        <v>94</v>
      </c>
      <c r="R13">
        <v>9</v>
      </c>
      <c r="S13" s="4">
        <v>46.1</v>
      </c>
      <c r="T13" s="4">
        <v>87.5</v>
      </c>
      <c r="U13">
        <f t="shared" si="0"/>
        <v>41.4</v>
      </c>
    </row>
    <row r="14" spans="1:21" x14ac:dyDescent="0.25">
      <c r="A14">
        <v>88.9</v>
      </c>
      <c r="B14">
        <v>6</v>
      </c>
      <c r="C14">
        <v>97</v>
      </c>
      <c r="D14" t="s">
        <v>137</v>
      </c>
      <c r="E14" t="s">
        <v>112</v>
      </c>
      <c r="F14" t="str">
        <f>LEFT(Table15[[#This Row],[Point]],FIND(" ",Table15[[#This Row],[Point]]))</f>
        <v xml:space="preserve">Thin </v>
      </c>
      <c r="G14" t="str">
        <f>VLOOKUP(Table15[[#This Row],[Field]],Table37[],2,FALSE)</f>
        <v>Thin</v>
      </c>
      <c r="H14">
        <f>VLOOKUP(Table15[[#This Row],[Field]],Table37[],3,FALSE)</f>
        <v>97</v>
      </c>
      <c r="P14" t="s">
        <v>118</v>
      </c>
      <c r="Q14">
        <v>91</v>
      </c>
      <c r="R14">
        <v>3</v>
      </c>
      <c r="S14" s="4">
        <v>9.1</v>
      </c>
      <c r="T14" s="4">
        <v>133.19999999999999</v>
      </c>
      <c r="U14">
        <f t="shared" si="0"/>
        <v>124.1</v>
      </c>
    </row>
    <row r="15" spans="1:21" x14ac:dyDescent="0.25">
      <c r="A15">
        <v>68.5</v>
      </c>
      <c r="B15">
        <v>9</v>
      </c>
      <c r="C15">
        <v>94.4</v>
      </c>
      <c r="D15" t="s">
        <v>134</v>
      </c>
      <c r="E15" t="s">
        <v>112</v>
      </c>
      <c r="F15" t="str">
        <f>LEFT(Table15[[#This Row],[Point]],FIND(" ",Table15[[#This Row],[Point]]))</f>
        <v xml:space="preserve">Thick </v>
      </c>
      <c r="G15" t="str">
        <f>VLOOKUP(Table15[[#This Row],[Field]],Table37[],2,FALSE)</f>
        <v>Thin</v>
      </c>
      <c r="H15">
        <f>VLOOKUP(Table15[[#This Row],[Field]],Table37[],3,FALSE)</f>
        <v>97</v>
      </c>
      <c r="P15" t="s">
        <v>118</v>
      </c>
      <c r="Q15">
        <v>91</v>
      </c>
      <c r="R15">
        <v>6</v>
      </c>
      <c r="S15" s="4">
        <v>14.4</v>
      </c>
      <c r="T15" s="4">
        <v>116.5</v>
      </c>
      <c r="U15">
        <f t="shared" si="0"/>
        <v>102.1</v>
      </c>
    </row>
    <row r="16" spans="1:21" x14ac:dyDescent="0.25">
      <c r="A16">
        <v>77.2</v>
      </c>
      <c r="B16">
        <v>9</v>
      </c>
      <c r="C16">
        <v>97</v>
      </c>
      <c r="D16" t="s">
        <v>126</v>
      </c>
      <c r="E16" t="s">
        <v>112</v>
      </c>
      <c r="F16" t="str">
        <f>LEFT(Table15[[#This Row],[Point]],FIND(" ",Table15[[#This Row],[Point]]))</f>
        <v xml:space="preserve">Thin </v>
      </c>
      <c r="G16" t="str">
        <f>VLOOKUP(Table15[[#This Row],[Field]],Table37[],2,FALSE)</f>
        <v>Thin</v>
      </c>
      <c r="H16">
        <f>VLOOKUP(Table15[[#This Row],[Field]],Table37[],3,FALSE)</f>
        <v>97</v>
      </c>
      <c r="P16" t="s">
        <v>118</v>
      </c>
      <c r="Q16">
        <v>91</v>
      </c>
      <c r="R16">
        <v>9</v>
      </c>
      <c r="S16" s="4">
        <v>21.3</v>
      </c>
      <c r="T16" s="4">
        <v>100.6</v>
      </c>
      <c r="U16">
        <f t="shared" si="0"/>
        <v>79.3</v>
      </c>
    </row>
    <row r="17" spans="1:8" x14ac:dyDescent="0.25">
      <c r="A17">
        <v>62.1</v>
      </c>
      <c r="B17">
        <v>12</v>
      </c>
      <c r="C17">
        <v>94.4</v>
      </c>
      <c r="D17" t="s">
        <v>131</v>
      </c>
      <c r="E17" t="s">
        <v>112</v>
      </c>
      <c r="F17" t="str">
        <f>LEFT(Table15[[#This Row],[Point]],FIND(" ",Table15[[#This Row],[Point]]))</f>
        <v xml:space="preserve">Thick </v>
      </c>
      <c r="G17" t="str">
        <f>VLOOKUP(Table15[[#This Row],[Field]],Table37[],2,FALSE)</f>
        <v>Thin</v>
      </c>
      <c r="H17">
        <f>VLOOKUP(Table15[[#This Row],[Field]],Table37[],3,FALSE)</f>
        <v>97</v>
      </c>
    </row>
    <row r="18" spans="1:8" x14ac:dyDescent="0.25">
      <c r="A18">
        <v>37.6</v>
      </c>
      <c r="B18">
        <v>0</v>
      </c>
      <c r="C18">
        <v>100</v>
      </c>
      <c r="D18" t="s">
        <v>135</v>
      </c>
      <c r="E18" t="s">
        <v>115</v>
      </c>
      <c r="F18" t="str">
        <f>LEFT(Table15[[#This Row],[Point]],FIND(" ",Table15[[#This Row],[Point]]))</f>
        <v xml:space="preserve">Thin </v>
      </c>
      <c r="G18" t="str">
        <f>VLOOKUP(Table15[[#This Row],[Field]],Table37[],2,FALSE)</f>
        <v>Thin</v>
      </c>
      <c r="H18">
        <f>VLOOKUP(Table15[[#This Row],[Field]],Table37[],3,FALSE)</f>
        <v>94</v>
      </c>
    </row>
    <row r="19" spans="1:8" x14ac:dyDescent="0.25">
      <c r="A19">
        <v>10.6</v>
      </c>
      <c r="B19">
        <v>3</v>
      </c>
      <c r="C19">
        <v>91.5</v>
      </c>
      <c r="D19" t="s">
        <v>132</v>
      </c>
      <c r="E19" t="s">
        <v>115</v>
      </c>
      <c r="F19" t="str">
        <f>LEFT(Table15[[#This Row],[Point]],FIND(" ",Table15[[#This Row],[Point]]))</f>
        <v xml:space="preserve">Thick </v>
      </c>
      <c r="G19" t="str">
        <f>VLOOKUP(Table15[[#This Row],[Field]],Table37[],2,FALSE)</f>
        <v>Thin</v>
      </c>
      <c r="H19">
        <f>VLOOKUP(Table15[[#This Row],[Field]],Table37[],3,FALSE)</f>
        <v>94</v>
      </c>
    </row>
    <row r="20" spans="1:8" x14ac:dyDescent="0.25">
      <c r="A20">
        <v>115.2</v>
      </c>
      <c r="B20">
        <v>3</v>
      </c>
      <c r="C20">
        <v>94</v>
      </c>
      <c r="D20" t="s">
        <v>136</v>
      </c>
      <c r="E20" t="s">
        <v>115</v>
      </c>
      <c r="F20" t="str">
        <f>LEFT(Table15[[#This Row],[Point]],FIND(" ",Table15[[#This Row],[Point]]))</f>
        <v xml:space="preserve">Thin </v>
      </c>
      <c r="G20" t="str">
        <f>VLOOKUP(Table15[[#This Row],[Field]],Table37[],2,FALSE)</f>
        <v>Thin</v>
      </c>
      <c r="H20">
        <f>VLOOKUP(Table15[[#This Row],[Field]],Table37[],3,FALSE)</f>
        <v>94</v>
      </c>
    </row>
    <row r="21" spans="1:8" x14ac:dyDescent="0.25">
      <c r="A21">
        <v>19</v>
      </c>
      <c r="B21">
        <v>6</v>
      </c>
      <c r="C21">
        <v>91.5</v>
      </c>
      <c r="D21" t="s">
        <v>133</v>
      </c>
      <c r="E21" t="s">
        <v>115</v>
      </c>
      <c r="F21" t="str">
        <f>LEFT(Table15[[#This Row],[Point]],FIND(" ",Table15[[#This Row],[Point]]))</f>
        <v xml:space="preserve">Thick </v>
      </c>
      <c r="G21" t="str">
        <f>VLOOKUP(Table15[[#This Row],[Field]],Table37[],2,FALSE)</f>
        <v>Thin</v>
      </c>
      <c r="H21">
        <f>VLOOKUP(Table15[[#This Row],[Field]],Table37[],3,FALSE)</f>
        <v>94</v>
      </c>
    </row>
    <row r="22" spans="1:8" x14ac:dyDescent="0.25">
      <c r="A22">
        <v>101</v>
      </c>
      <c r="B22">
        <v>6</v>
      </c>
      <c r="C22">
        <v>94</v>
      </c>
      <c r="D22" t="s">
        <v>137</v>
      </c>
      <c r="E22" t="s">
        <v>115</v>
      </c>
      <c r="F22" t="str">
        <f>LEFT(Table15[[#This Row],[Point]],FIND(" ",Table15[[#This Row],[Point]]))</f>
        <v xml:space="preserve">Thin </v>
      </c>
      <c r="G22" t="str">
        <f>VLOOKUP(Table15[[#This Row],[Field]],Table37[],2,FALSE)</f>
        <v>Thin</v>
      </c>
      <c r="H22">
        <f>VLOOKUP(Table15[[#This Row],[Field]],Table37[],3,FALSE)</f>
        <v>94</v>
      </c>
    </row>
    <row r="23" spans="1:8" x14ac:dyDescent="0.25">
      <c r="A23">
        <v>46.1</v>
      </c>
      <c r="B23">
        <v>9</v>
      </c>
      <c r="C23">
        <v>91.4</v>
      </c>
      <c r="D23" t="s">
        <v>134</v>
      </c>
      <c r="E23" t="s">
        <v>115</v>
      </c>
      <c r="F23" t="str">
        <f>LEFT(Table15[[#This Row],[Point]],FIND(" ",Table15[[#This Row],[Point]]))</f>
        <v xml:space="preserve">Thick </v>
      </c>
      <c r="G23" t="str">
        <f>VLOOKUP(Table15[[#This Row],[Field]],Table37[],2,FALSE)</f>
        <v>Thin</v>
      </c>
      <c r="H23">
        <f>VLOOKUP(Table15[[#This Row],[Field]],Table37[],3,FALSE)</f>
        <v>94</v>
      </c>
    </row>
    <row r="24" spans="1:8" x14ac:dyDescent="0.25">
      <c r="A24">
        <v>87.5</v>
      </c>
      <c r="B24">
        <v>9</v>
      </c>
      <c r="C24">
        <v>94</v>
      </c>
      <c r="D24" t="s">
        <v>126</v>
      </c>
      <c r="E24" t="s">
        <v>115</v>
      </c>
      <c r="F24" t="str">
        <f>LEFT(Table15[[#This Row],[Point]],FIND(" ",Table15[[#This Row],[Point]]))</f>
        <v xml:space="preserve">Thin </v>
      </c>
      <c r="G24" t="str">
        <f>VLOOKUP(Table15[[#This Row],[Field]],Table37[],2,FALSE)</f>
        <v>Thin</v>
      </c>
      <c r="H24">
        <f>VLOOKUP(Table15[[#This Row],[Field]],Table37[],3,FALSE)</f>
        <v>94</v>
      </c>
    </row>
    <row r="25" spans="1:8" x14ac:dyDescent="0.25">
      <c r="A25">
        <v>65.400000000000006</v>
      </c>
      <c r="B25">
        <v>12</v>
      </c>
      <c r="C25">
        <v>91.4</v>
      </c>
      <c r="D25" t="s">
        <v>131</v>
      </c>
      <c r="E25" t="s">
        <v>115</v>
      </c>
      <c r="F25" t="str">
        <f>LEFT(Table15[[#This Row],[Point]],FIND(" ",Table15[[#This Row],[Point]]))</f>
        <v xml:space="preserve">Thick </v>
      </c>
      <c r="G25" t="str">
        <f>VLOOKUP(Table15[[#This Row],[Field]],Table37[],2,FALSE)</f>
        <v>Thin</v>
      </c>
      <c r="H25">
        <f>VLOOKUP(Table15[[#This Row],[Field]],Table37[],3,FALSE)</f>
        <v>94</v>
      </c>
    </row>
    <row r="26" spans="1:8" x14ac:dyDescent="0.25">
      <c r="A26">
        <v>44.1</v>
      </c>
      <c r="B26">
        <v>0</v>
      </c>
      <c r="C26">
        <v>100</v>
      </c>
      <c r="D26" t="s">
        <v>135</v>
      </c>
      <c r="E26" t="s">
        <v>118</v>
      </c>
      <c r="F26" t="str">
        <f>LEFT(Table15[[#This Row],[Point]],FIND(" ",Table15[[#This Row],[Point]]))</f>
        <v xml:space="preserve">Thin </v>
      </c>
      <c r="G26" t="str">
        <f>VLOOKUP(Table15[[#This Row],[Field]],Table37[],2,FALSE)</f>
        <v>Thin</v>
      </c>
      <c r="H26">
        <f>VLOOKUP(Table15[[#This Row],[Field]],Table37[],3,FALSE)</f>
        <v>91</v>
      </c>
    </row>
    <row r="27" spans="1:8" x14ac:dyDescent="0.25">
      <c r="A27">
        <v>9.1</v>
      </c>
      <c r="B27">
        <v>3</v>
      </c>
      <c r="C27">
        <v>88.5</v>
      </c>
      <c r="D27" t="s">
        <v>132</v>
      </c>
      <c r="E27" t="s">
        <v>118</v>
      </c>
      <c r="F27" t="str">
        <f>LEFT(Table15[[#This Row],[Point]],FIND(" ",Table15[[#This Row],[Point]]))</f>
        <v xml:space="preserve">Thick </v>
      </c>
      <c r="G27" t="str">
        <f>VLOOKUP(Table15[[#This Row],[Field]],Table37[],2,FALSE)</f>
        <v>Thin</v>
      </c>
      <c r="H27">
        <f>VLOOKUP(Table15[[#This Row],[Field]],Table37[],3,FALSE)</f>
        <v>91</v>
      </c>
    </row>
    <row r="28" spans="1:8" x14ac:dyDescent="0.25">
      <c r="A28">
        <v>133.19999999999999</v>
      </c>
      <c r="B28">
        <v>3</v>
      </c>
      <c r="C28">
        <v>91</v>
      </c>
      <c r="D28" t="s">
        <v>136</v>
      </c>
      <c r="E28" t="s">
        <v>118</v>
      </c>
      <c r="F28" t="str">
        <f>LEFT(Table15[[#This Row],[Point]],FIND(" ",Table15[[#This Row],[Point]]))</f>
        <v xml:space="preserve">Thin </v>
      </c>
      <c r="G28" t="str">
        <f>VLOOKUP(Table15[[#This Row],[Field]],Table37[],2,FALSE)</f>
        <v>Thin</v>
      </c>
      <c r="H28">
        <f>VLOOKUP(Table15[[#This Row],[Field]],Table37[],3,FALSE)</f>
        <v>91</v>
      </c>
    </row>
    <row r="29" spans="1:8" x14ac:dyDescent="0.25">
      <c r="A29">
        <v>14.4</v>
      </c>
      <c r="B29">
        <v>6</v>
      </c>
      <c r="C29">
        <v>88.5</v>
      </c>
      <c r="D29" t="s">
        <v>133</v>
      </c>
      <c r="E29" t="s">
        <v>118</v>
      </c>
      <c r="F29" t="str">
        <f>LEFT(Table15[[#This Row],[Point]],FIND(" ",Table15[[#This Row],[Point]]))</f>
        <v xml:space="preserve">Thick </v>
      </c>
      <c r="G29" t="str">
        <f>VLOOKUP(Table15[[#This Row],[Field]],Table37[],2,FALSE)</f>
        <v>Thin</v>
      </c>
      <c r="H29">
        <f>VLOOKUP(Table15[[#This Row],[Field]],Table37[],3,FALSE)</f>
        <v>91</v>
      </c>
    </row>
    <row r="30" spans="1:8" x14ac:dyDescent="0.25">
      <c r="A30">
        <v>116.5</v>
      </c>
      <c r="B30">
        <v>6</v>
      </c>
      <c r="C30">
        <v>91</v>
      </c>
      <c r="D30" t="s">
        <v>137</v>
      </c>
      <c r="E30" t="s">
        <v>118</v>
      </c>
      <c r="F30" t="str">
        <f>LEFT(Table15[[#This Row],[Point]],FIND(" ",Table15[[#This Row],[Point]]))</f>
        <v xml:space="preserve">Thin </v>
      </c>
      <c r="G30" t="str">
        <f>VLOOKUP(Table15[[#This Row],[Field]],Table37[],2,FALSE)</f>
        <v>Thin</v>
      </c>
      <c r="H30">
        <f>VLOOKUP(Table15[[#This Row],[Field]],Table37[],3,FALSE)</f>
        <v>91</v>
      </c>
    </row>
    <row r="31" spans="1:8" x14ac:dyDescent="0.25">
      <c r="A31">
        <v>21.3</v>
      </c>
      <c r="B31">
        <v>9</v>
      </c>
      <c r="C31">
        <v>88.5</v>
      </c>
      <c r="D31" t="s">
        <v>134</v>
      </c>
      <c r="E31" t="s">
        <v>118</v>
      </c>
      <c r="F31" t="str">
        <f>LEFT(Table15[[#This Row],[Point]],FIND(" ",Table15[[#This Row],[Point]]))</f>
        <v xml:space="preserve">Thick </v>
      </c>
      <c r="G31" t="str">
        <f>VLOOKUP(Table15[[#This Row],[Field]],Table37[],2,FALSE)</f>
        <v>Thin</v>
      </c>
      <c r="H31">
        <f>VLOOKUP(Table15[[#This Row],[Field]],Table37[],3,FALSE)</f>
        <v>91</v>
      </c>
    </row>
    <row r="32" spans="1:8" x14ac:dyDescent="0.25">
      <c r="A32">
        <v>100.6</v>
      </c>
      <c r="B32">
        <v>9</v>
      </c>
      <c r="C32">
        <v>91</v>
      </c>
      <c r="D32" t="s">
        <v>126</v>
      </c>
      <c r="E32" t="s">
        <v>118</v>
      </c>
      <c r="F32" t="str">
        <f>LEFT(Table15[[#This Row],[Point]],FIND(" ",Table15[[#This Row],[Point]]))</f>
        <v xml:space="preserve">Thin </v>
      </c>
      <c r="G32" t="str">
        <f>VLOOKUP(Table15[[#This Row],[Field]],Table37[],2,FALSE)</f>
        <v>Thin</v>
      </c>
      <c r="H32">
        <f>VLOOKUP(Table15[[#This Row],[Field]],Table37[],3,FALSE)</f>
        <v>91</v>
      </c>
    </row>
    <row r="33" spans="1:8" x14ac:dyDescent="0.25">
      <c r="A33">
        <v>45.8</v>
      </c>
      <c r="B33">
        <v>12</v>
      </c>
      <c r="C33">
        <v>88.4</v>
      </c>
      <c r="D33" t="s">
        <v>131</v>
      </c>
      <c r="E33" t="s">
        <v>118</v>
      </c>
      <c r="F33" t="str">
        <f>LEFT(Table15[[#This Row],[Point]],FIND(" ",Table15[[#This Row],[Point]]))</f>
        <v xml:space="preserve">Thick </v>
      </c>
      <c r="G33" t="str">
        <f>VLOOKUP(Table15[[#This Row],[Field]],Table37[],2,FALSE)</f>
        <v>Thin</v>
      </c>
      <c r="H33">
        <f>VLOOKUP(Table15[[#This Row],[Field]],Table37[],3,FALSE)</f>
        <v>91</v>
      </c>
    </row>
    <row r="34" spans="1:8" x14ac:dyDescent="0.25">
      <c r="A34">
        <v>271.2</v>
      </c>
      <c r="B34">
        <v>0</v>
      </c>
      <c r="C34">
        <v>100</v>
      </c>
      <c r="D34" t="s">
        <v>131</v>
      </c>
      <c r="E34" t="s">
        <v>127</v>
      </c>
      <c r="F34" t="str">
        <f>LEFT(Table15[[#This Row],[Point]],FIND(" ",Table15[[#This Row],[Point]]))</f>
        <v xml:space="preserve">Thick </v>
      </c>
      <c r="G34" t="e">
        <f>VLOOKUP(Table15[[#This Row],[Field]],Table37[],2,FALSE)</f>
        <v>#N/A</v>
      </c>
      <c r="H34" t="e">
        <f>VLOOKUP(Table15[[#This Row],[Field]],Table37[],3,FALSE)</f>
        <v>#N/A</v>
      </c>
    </row>
    <row r="35" spans="1:8" x14ac:dyDescent="0.25">
      <c r="A35">
        <v>116.9</v>
      </c>
      <c r="B35">
        <v>0</v>
      </c>
      <c r="C35">
        <v>100</v>
      </c>
      <c r="D35" t="s">
        <v>132</v>
      </c>
      <c r="E35" t="s">
        <v>127</v>
      </c>
      <c r="F35" t="str">
        <f>LEFT(Table15[[#This Row],[Point]],FIND(" ",Table15[[#This Row],[Point]]))</f>
        <v xml:space="preserve">Thick </v>
      </c>
      <c r="G35" t="e">
        <f>VLOOKUP(Table15[[#This Row],[Field]],Table37[],2,FALSE)</f>
        <v>#N/A</v>
      </c>
      <c r="H35" t="e">
        <f>VLOOKUP(Table15[[#This Row],[Field]],Table37[],3,FALSE)</f>
        <v>#N/A</v>
      </c>
    </row>
    <row r="36" spans="1:8" x14ac:dyDescent="0.25">
      <c r="A36">
        <v>204.3</v>
      </c>
      <c r="B36">
        <v>0</v>
      </c>
      <c r="C36">
        <v>100</v>
      </c>
      <c r="D36" t="s">
        <v>133</v>
      </c>
      <c r="E36" t="s">
        <v>127</v>
      </c>
      <c r="F36" t="str">
        <f>LEFT(Table15[[#This Row],[Point]],FIND(" ",Table15[[#This Row],[Point]]))</f>
        <v xml:space="preserve">Thick </v>
      </c>
      <c r="G36" t="e">
        <f>VLOOKUP(Table15[[#This Row],[Field]],Table37[],2,FALSE)</f>
        <v>#N/A</v>
      </c>
      <c r="H36" t="e">
        <f>VLOOKUP(Table15[[#This Row],[Field]],Table37[],3,FALSE)</f>
        <v>#N/A</v>
      </c>
    </row>
    <row r="37" spans="1:8" x14ac:dyDescent="0.25">
      <c r="A37">
        <v>248.6</v>
      </c>
      <c r="B37">
        <v>0</v>
      </c>
      <c r="C37">
        <v>100</v>
      </c>
      <c r="D37" t="s">
        <v>134</v>
      </c>
      <c r="E37" t="s">
        <v>127</v>
      </c>
      <c r="F37" t="str">
        <f>LEFT(Table15[[#This Row],[Point]],FIND(" ",Table15[[#This Row],[Point]]))</f>
        <v xml:space="preserve">Thick </v>
      </c>
      <c r="G37" t="e">
        <f>VLOOKUP(Table15[[#This Row],[Field]],Table37[],2,FALSE)</f>
        <v>#N/A</v>
      </c>
      <c r="H37" t="e">
        <f>VLOOKUP(Table15[[#This Row],[Field]],Table37[],3,FALSE)</f>
        <v>#N/A</v>
      </c>
    </row>
    <row r="38" spans="1:8" x14ac:dyDescent="0.25">
      <c r="A38">
        <v>162</v>
      </c>
      <c r="B38">
        <v>0</v>
      </c>
      <c r="C38">
        <v>100</v>
      </c>
      <c r="D38" t="s">
        <v>135</v>
      </c>
      <c r="E38" t="s">
        <v>127</v>
      </c>
      <c r="F38" t="str">
        <f>LEFT(Table15[[#This Row],[Point]],FIND(" ",Table15[[#This Row],[Point]]))</f>
        <v xml:space="preserve">Thin </v>
      </c>
      <c r="G38" t="e">
        <f>VLOOKUP(Table15[[#This Row],[Field]],Table37[],2,FALSE)</f>
        <v>#N/A</v>
      </c>
      <c r="H38" t="e">
        <f>VLOOKUP(Table15[[#This Row],[Field]],Table37[],3,FALSE)</f>
        <v>#N/A</v>
      </c>
    </row>
    <row r="39" spans="1:8" x14ac:dyDescent="0.25">
      <c r="A39">
        <v>504</v>
      </c>
      <c r="B39">
        <v>0</v>
      </c>
      <c r="C39">
        <v>100</v>
      </c>
      <c r="D39" t="s">
        <v>136</v>
      </c>
      <c r="E39" t="s">
        <v>127</v>
      </c>
      <c r="F39" t="str">
        <f>LEFT(Table15[[#This Row],[Point]],FIND(" ",Table15[[#This Row],[Point]]))</f>
        <v xml:space="preserve">Thin </v>
      </c>
      <c r="G39" t="e">
        <f>VLOOKUP(Table15[[#This Row],[Field]],Table37[],2,FALSE)</f>
        <v>#N/A</v>
      </c>
      <c r="H39" t="e">
        <f>VLOOKUP(Table15[[#This Row],[Field]],Table37[],3,FALSE)</f>
        <v>#N/A</v>
      </c>
    </row>
    <row r="40" spans="1:8" x14ac:dyDescent="0.25">
      <c r="A40">
        <v>442.5</v>
      </c>
      <c r="B40">
        <v>0</v>
      </c>
      <c r="C40">
        <v>100</v>
      </c>
      <c r="D40" t="s">
        <v>137</v>
      </c>
      <c r="E40" t="s">
        <v>127</v>
      </c>
      <c r="F40" t="str">
        <f>LEFT(Table15[[#This Row],[Point]],FIND(" ",Table15[[#This Row],[Point]]))</f>
        <v xml:space="preserve">Thin </v>
      </c>
      <c r="G40" t="e">
        <f>VLOOKUP(Table15[[#This Row],[Field]],Table37[],2,FALSE)</f>
        <v>#N/A</v>
      </c>
      <c r="H40" t="e">
        <f>VLOOKUP(Table15[[#This Row],[Field]],Table37[],3,FALSE)</f>
        <v>#N/A</v>
      </c>
    </row>
    <row r="41" spans="1:8" x14ac:dyDescent="0.25">
      <c r="A41">
        <v>383.7</v>
      </c>
      <c r="B41">
        <v>0</v>
      </c>
      <c r="C41">
        <v>100</v>
      </c>
      <c r="D41" t="s">
        <v>126</v>
      </c>
      <c r="E41" t="s">
        <v>127</v>
      </c>
      <c r="F41" t="str">
        <f>LEFT(Table15[[#This Row],[Point]],FIND(" ",Table15[[#This Row],[Point]]))</f>
        <v xml:space="preserve">Thin </v>
      </c>
      <c r="G41" t="e">
        <f>VLOOKUP(Table15[[#This Row],[Field]],Table37[],2,FALSE)</f>
        <v>#N/A</v>
      </c>
      <c r="H41" t="e">
        <f>VLOOKUP(Table15[[#This Row],[Field]],Table37[],3,FALSE)</f>
        <v>#N/A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5"/>
  <sheetViews>
    <sheetView workbookViewId="0">
      <selection activeCell="B4" sqref="B4"/>
    </sheetView>
  </sheetViews>
  <sheetFormatPr defaultRowHeight="15" x14ac:dyDescent="0.25"/>
  <cols>
    <col min="1" max="1" width="14.5703125" bestFit="1" customWidth="1"/>
    <col min="2" max="2" width="12" bestFit="1" customWidth="1"/>
    <col min="3" max="3" width="11.42578125" bestFit="1" customWidth="1"/>
    <col min="4" max="4" width="9.42578125" bestFit="1" customWidth="1"/>
    <col min="5" max="5" width="12.140625" bestFit="1" customWidth="1"/>
    <col min="6" max="6" width="11" bestFit="1" customWidth="1"/>
    <col min="7" max="8" width="9.28515625" bestFit="1" customWidth="1"/>
    <col min="9" max="9" width="12.5703125" bestFit="1" customWidth="1"/>
    <col min="10" max="10" width="8.7109375" bestFit="1" customWidth="1"/>
    <col min="11" max="14" width="5.42578125" bestFit="1" customWidth="1"/>
    <col min="15" max="16" width="7.42578125" bestFit="1" customWidth="1"/>
    <col min="17" max="17" width="7.28515625" bestFit="1" customWidth="1"/>
    <col min="18" max="18" width="6.85546875" bestFit="1" customWidth="1"/>
    <col min="19" max="19" width="7.140625" bestFit="1" customWidth="1"/>
    <col min="20" max="20" width="14.7109375" bestFit="1" customWidth="1"/>
    <col min="21" max="21" width="12.5703125" bestFit="1" customWidth="1"/>
    <col min="22" max="22" width="14.140625" bestFit="1" customWidth="1"/>
    <col min="23" max="23" width="12.5703125" bestFit="1" customWidth="1"/>
    <col min="24" max="24" width="27.28515625" bestFit="1" customWidth="1"/>
    <col min="25" max="25" width="14.140625" bestFit="1" customWidth="1"/>
    <col min="26" max="26" width="12.5703125" bestFit="1" customWidth="1"/>
    <col min="27" max="27" width="27.28515625" bestFit="1" customWidth="1"/>
  </cols>
  <sheetData>
    <row r="1" spans="1:24" x14ac:dyDescent="0.25">
      <c r="A1" t="s">
        <v>142</v>
      </c>
      <c r="B1" t="s">
        <v>148</v>
      </c>
      <c r="C1" t="s">
        <v>159</v>
      </c>
      <c r="D1" t="s">
        <v>75</v>
      </c>
      <c r="E1" t="s">
        <v>147</v>
      </c>
      <c r="F1" t="s">
        <v>149</v>
      </c>
      <c r="G1" t="s">
        <v>151</v>
      </c>
      <c r="H1" t="s">
        <v>152</v>
      </c>
      <c r="I1" t="s">
        <v>153</v>
      </c>
      <c r="J1" t="s">
        <v>154</v>
      </c>
      <c r="K1" t="s">
        <v>99</v>
      </c>
      <c r="L1" t="s">
        <v>100</v>
      </c>
      <c r="M1" t="s">
        <v>101</v>
      </c>
      <c r="N1" t="s">
        <v>102</v>
      </c>
      <c r="O1" t="s">
        <v>155</v>
      </c>
      <c r="P1" t="s">
        <v>156</v>
      </c>
      <c r="Q1" t="s">
        <v>157</v>
      </c>
      <c r="R1" t="s">
        <v>158</v>
      </c>
      <c r="S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</row>
    <row r="2" spans="1:24" x14ac:dyDescent="0.25">
      <c r="A2" t="s">
        <v>106</v>
      </c>
      <c r="B2" t="s">
        <v>166</v>
      </c>
      <c r="C2">
        <v>100</v>
      </c>
      <c r="D2" t="s">
        <v>15</v>
      </c>
      <c r="E2" t="s">
        <v>19</v>
      </c>
      <c r="F2" t="s">
        <v>107</v>
      </c>
      <c r="G2">
        <v>6</v>
      </c>
      <c r="H2">
        <v>0</v>
      </c>
      <c r="I2">
        <v>0</v>
      </c>
      <c r="J2">
        <v>0</v>
      </c>
      <c r="K2">
        <v>10</v>
      </c>
      <c r="L2">
        <v>10</v>
      </c>
      <c r="M2">
        <v>10</v>
      </c>
      <c r="N2">
        <v>10</v>
      </c>
      <c r="O2">
        <v>2.5</v>
      </c>
      <c r="P2">
        <v>0</v>
      </c>
      <c r="Q2">
        <v>0</v>
      </c>
      <c r="R2">
        <v>100</v>
      </c>
      <c r="S2">
        <v>157</v>
      </c>
      <c r="T2">
        <v>1.6339999999999999</v>
      </c>
      <c r="U2">
        <v>161.69999999999999</v>
      </c>
      <c r="V2">
        <v>100</v>
      </c>
      <c r="W2" t="s">
        <v>110</v>
      </c>
      <c r="X2" t="s">
        <v>104</v>
      </c>
    </row>
    <row r="3" spans="1:24" x14ac:dyDescent="0.25">
      <c r="A3" t="s">
        <v>112</v>
      </c>
      <c r="B3" t="s">
        <v>166</v>
      </c>
      <c r="C3">
        <v>97</v>
      </c>
      <c r="D3" t="s">
        <v>15</v>
      </c>
      <c r="E3" t="s">
        <v>19</v>
      </c>
      <c r="F3" t="s">
        <v>107</v>
      </c>
      <c r="G3">
        <v>6</v>
      </c>
      <c r="H3">
        <v>0</v>
      </c>
      <c r="I3">
        <v>0</v>
      </c>
      <c r="J3">
        <v>0</v>
      </c>
      <c r="K3">
        <v>10</v>
      </c>
      <c r="L3">
        <v>10</v>
      </c>
      <c r="M3">
        <v>10</v>
      </c>
      <c r="N3">
        <v>10</v>
      </c>
      <c r="O3">
        <v>2.5</v>
      </c>
      <c r="P3">
        <v>3.02</v>
      </c>
      <c r="Q3">
        <v>0</v>
      </c>
      <c r="R3">
        <v>100</v>
      </c>
      <c r="S3">
        <v>97</v>
      </c>
      <c r="T3">
        <v>1.0109999999999999</v>
      </c>
      <c r="U3">
        <v>106.1</v>
      </c>
      <c r="V3">
        <v>100</v>
      </c>
      <c r="W3" t="s">
        <v>110</v>
      </c>
    </row>
    <row r="4" spans="1:24" x14ac:dyDescent="0.25">
      <c r="A4" t="s">
        <v>115</v>
      </c>
      <c r="B4" t="s">
        <v>166</v>
      </c>
      <c r="C4">
        <v>94</v>
      </c>
      <c r="D4" t="s">
        <v>15</v>
      </c>
      <c r="E4" t="s">
        <v>19</v>
      </c>
      <c r="F4" t="s">
        <v>107</v>
      </c>
      <c r="G4">
        <v>6</v>
      </c>
      <c r="H4">
        <v>0</v>
      </c>
      <c r="I4">
        <v>0</v>
      </c>
      <c r="J4">
        <v>0</v>
      </c>
      <c r="K4">
        <v>10</v>
      </c>
      <c r="L4">
        <v>10</v>
      </c>
      <c r="M4">
        <v>10</v>
      </c>
      <c r="N4">
        <v>10</v>
      </c>
      <c r="O4">
        <v>2.5</v>
      </c>
      <c r="P4">
        <v>6.02</v>
      </c>
      <c r="Q4">
        <v>0</v>
      </c>
      <c r="R4">
        <v>100</v>
      </c>
      <c r="S4">
        <v>104</v>
      </c>
      <c r="T4">
        <v>1.0089999999999999</v>
      </c>
      <c r="U4">
        <v>120.9</v>
      </c>
      <c r="V4">
        <v>100</v>
      </c>
      <c r="W4" t="s">
        <v>110</v>
      </c>
    </row>
    <row r="5" spans="1:24" x14ac:dyDescent="0.25">
      <c r="A5" t="s">
        <v>118</v>
      </c>
      <c r="B5" t="s">
        <v>166</v>
      </c>
      <c r="C5">
        <v>91</v>
      </c>
      <c r="D5" t="s">
        <v>15</v>
      </c>
      <c r="E5" t="s">
        <v>19</v>
      </c>
      <c r="F5" t="s">
        <v>107</v>
      </c>
      <c r="G5">
        <v>6</v>
      </c>
      <c r="H5">
        <v>0</v>
      </c>
      <c r="I5">
        <v>0</v>
      </c>
      <c r="J5">
        <v>0</v>
      </c>
      <c r="K5">
        <v>10</v>
      </c>
      <c r="L5">
        <v>10</v>
      </c>
      <c r="M5">
        <v>10</v>
      </c>
      <c r="N5">
        <v>10</v>
      </c>
      <c r="O5">
        <v>2.5</v>
      </c>
      <c r="P5">
        <v>9.02</v>
      </c>
      <c r="Q5">
        <v>0</v>
      </c>
      <c r="R5">
        <v>100</v>
      </c>
      <c r="S5">
        <v>113</v>
      </c>
      <c r="T5">
        <v>1.0049999999999999</v>
      </c>
      <c r="U5">
        <v>140.1</v>
      </c>
      <c r="V5">
        <v>100</v>
      </c>
      <c r="W5" t="s">
        <v>110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C1C4-DC38-43BD-B308-419C0C4E626C}">
  <dimension ref="A1:P48"/>
  <sheetViews>
    <sheetView tabSelected="1" topLeftCell="H1" workbookViewId="0">
      <selection activeCell="P1" sqref="P1:P10"/>
    </sheetView>
  </sheetViews>
  <sheetFormatPr defaultRowHeight="15" x14ac:dyDescent="0.25"/>
  <cols>
    <col min="1" max="1" width="28.28515625" bestFit="1" customWidth="1"/>
    <col min="2" max="2" width="14.140625" bestFit="1" customWidth="1"/>
    <col min="3" max="3" width="44.42578125" bestFit="1" customWidth="1"/>
    <col min="5" max="5" width="23.140625" bestFit="1" customWidth="1"/>
    <col min="6" max="6" width="14.42578125" bestFit="1" customWidth="1"/>
    <col min="7" max="7" width="36.85546875" bestFit="1" customWidth="1"/>
    <col min="9" max="9" width="32.5703125" bestFit="1" customWidth="1"/>
    <col min="10" max="10" width="30.140625" bestFit="1" customWidth="1"/>
    <col min="12" max="12" width="32.5703125" bestFit="1" customWidth="1"/>
    <col min="13" max="13" width="30.140625" bestFit="1" customWidth="1"/>
    <col min="15" max="15" width="32.5703125" bestFit="1" customWidth="1"/>
  </cols>
  <sheetData>
    <row r="1" spans="1:16" x14ac:dyDescent="0.25">
      <c r="L1" t="s">
        <v>0</v>
      </c>
      <c r="M1" t="s">
        <v>1</v>
      </c>
      <c r="O1" s="18" t="s">
        <v>4</v>
      </c>
      <c r="P1" t="str">
        <f t="shared" ref="P1:P10" si="0">_xlfn.CONCAT("'",O1,"',")</f>
        <v>'PatientId',</v>
      </c>
    </row>
    <row r="2" spans="1:16" x14ac:dyDescent="0.25">
      <c r="A2" t="s">
        <v>125</v>
      </c>
      <c r="B2" s="5" t="s">
        <v>142</v>
      </c>
      <c r="C2" t="str">
        <f>_xlfn.CONCAT("'",A2,"': ","'",B2,"',")</f>
        <v>'field_name': 'Field',</v>
      </c>
      <c r="E2" t="s">
        <v>18</v>
      </c>
      <c r="F2" s="12" t="s">
        <v>147</v>
      </c>
      <c r="G2" t="str">
        <f t="shared" ref="G2:G33" si="1">_xlfn.CONCAT("'",E2,"': ","'",F2,"',")</f>
        <v>'PlanId': 'Plan',</v>
      </c>
      <c r="I2" t="s">
        <v>4</v>
      </c>
      <c r="J2" t="s">
        <v>5</v>
      </c>
      <c r="L2" t="s">
        <v>2</v>
      </c>
      <c r="M2" t="s">
        <v>3</v>
      </c>
      <c r="O2" s="18" t="s">
        <v>30</v>
      </c>
      <c r="P2" t="str">
        <f t="shared" si="0"/>
        <v>'ImageId',</v>
      </c>
    </row>
    <row r="3" spans="1:16" x14ac:dyDescent="0.25">
      <c r="A3" t="s">
        <v>170</v>
      </c>
      <c r="E3" t="s">
        <v>75</v>
      </c>
      <c r="F3" s="12" t="s">
        <v>75</v>
      </c>
      <c r="G3" t="str">
        <f t="shared" si="1"/>
        <v>'Course': 'Course',</v>
      </c>
      <c r="I3" t="s">
        <v>0</v>
      </c>
      <c r="J3" t="s">
        <v>1</v>
      </c>
      <c r="L3" s="18" t="s">
        <v>4</v>
      </c>
      <c r="M3" t="s">
        <v>5</v>
      </c>
      <c r="O3" s="18" t="s">
        <v>32</v>
      </c>
      <c r="P3" t="str">
        <f t="shared" si="0"/>
        <v>'ImageName',</v>
      </c>
    </row>
    <row r="4" spans="1:16" x14ac:dyDescent="0.25">
      <c r="A4" t="s">
        <v>124</v>
      </c>
      <c r="B4" s="5" t="s">
        <v>143</v>
      </c>
      <c r="C4" t="str">
        <f t="shared" ref="C4:C14" si="2">_xlfn.CONCAT("'",A4,"': ","'",B4,"',")</f>
        <v>'RefPointId': 'Point',</v>
      </c>
      <c r="E4" t="s">
        <v>84</v>
      </c>
      <c r="F4" s="11" t="s">
        <v>142</v>
      </c>
      <c r="G4" t="str">
        <f t="shared" si="1"/>
        <v>'FieldId': 'Field',</v>
      </c>
      <c r="I4" t="s">
        <v>2</v>
      </c>
      <c r="J4" t="s">
        <v>3</v>
      </c>
      <c r="L4" t="s">
        <v>6</v>
      </c>
      <c r="M4" t="s">
        <v>7</v>
      </c>
      <c r="O4" s="18" t="s">
        <v>47</v>
      </c>
      <c r="P4" t="str">
        <f t="shared" si="0"/>
        <v>'ImageUserOrigin',</v>
      </c>
    </row>
    <row r="5" spans="1:16" x14ac:dyDescent="0.25">
      <c r="A5" t="s">
        <v>120</v>
      </c>
      <c r="B5" s="10" t="s">
        <v>139</v>
      </c>
      <c r="C5" t="str">
        <f t="shared" si="2"/>
        <v>'FieldDose': 'Dose',</v>
      </c>
      <c r="E5" t="s">
        <v>90</v>
      </c>
      <c r="F5" s="11" t="s">
        <v>204</v>
      </c>
      <c r="G5" t="str">
        <f t="shared" si="1"/>
        <v>'FieldName': 'Field Name',</v>
      </c>
      <c r="I5" t="s">
        <v>6</v>
      </c>
      <c r="J5" t="s">
        <v>7</v>
      </c>
      <c r="L5" t="s">
        <v>9</v>
      </c>
      <c r="M5" t="s">
        <v>10</v>
      </c>
      <c r="O5" s="18" t="s">
        <v>27</v>
      </c>
      <c r="P5" t="str">
        <f t="shared" si="0"/>
        <v>'PlanModificationDate',</v>
      </c>
    </row>
    <row r="6" spans="1:16" x14ac:dyDescent="0.25">
      <c r="A6" t="s">
        <v>171</v>
      </c>
      <c r="E6" t="s">
        <v>88</v>
      </c>
      <c r="F6" s="12" t="s">
        <v>149</v>
      </c>
      <c r="G6" t="str">
        <f t="shared" si="1"/>
        <v>'FieldMachineId': 'Machine',</v>
      </c>
      <c r="I6" t="s">
        <v>14</v>
      </c>
      <c r="J6" t="s">
        <v>15</v>
      </c>
      <c r="L6" t="s">
        <v>11</v>
      </c>
      <c r="M6" t="s">
        <v>8</v>
      </c>
      <c r="O6" s="18" t="s">
        <v>49</v>
      </c>
      <c r="P6" t="str">
        <f t="shared" si="0"/>
        <v>'StructureId',</v>
      </c>
    </row>
    <row r="7" spans="1:16" x14ac:dyDescent="0.25">
      <c r="A7" t="s">
        <v>123</v>
      </c>
      <c r="B7" s="5" t="s">
        <v>141</v>
      </c>
      <c r="C7" t="str">
        <f t="shared" si="2"/>
        <v>'FieldRefPointSSD': 'SSD',</v>
      </c>
      <c r="E7" t="s">
        <v>176</v>
      </c>
      <c r="I7" t="s">
        <v>18</v>
      </c>
      <c r="J7" t="s">
        <v>19</v>
      </c>
      <c r="L7" t="s">
        <v>12</v>
      </c>
      <c r="O7" s="18" t="s">
        <v>50</v>
      </c>
      <c r="P7" t="str">
        <f t="shared" si="0"/>
        <v>'StructureName',</v>
      </c>
    </row>
    <row r="8" spans="1:16" x14ac:dyDescent="0.25">
      <c r="A8" t="s">
        <v>122</v>
      </c>
      <c r="B8" s="5" t="s">
        <v>140</v>
      </c>
      <c r="C8" t="str">
        <f t="shared" si="2"/>
        <v>'FieldRefPointPointDepth': 'Depth',</v>
      </c>
      <c r="E8" t="s">
        <v>177</v>
      </c>
      <c r="I8" t="s">
        <v>30</v>
      </c>
      <c r="J8" t="s">
        <v>31</v>
      </c>
      <c r="L8" t="s">
        <v>13</v>
      </c>
      <c r="O8" s="18" t="s">
        <v>61</v>
      </c>
      <c r="P8" t="str">
        <f t="shared" si="0"/>
        <v>'PlanNormValue',</v>
      </c>
    </row>
    <row r="9" spans="1:16" x14ac:dyDescent="0.25">
      <c r="A9" t="s">
        <v>121</v>
      </c>
      <c r="B9" s="6" t="s">
        <v>201</v>
      </c>
      <c r="C9" t="str">
        <f t="shared" si="2"/>
        <v>'FieldRefPointEffectiveDepth': 'Efective Depth',</v>
      </c>
      <c r="E9" t="s">
        <v>81</v>
      </c>
      <c r="F9" s="12" t="s">
        <v>151</v>
      </c>
      <c r="G9" t="str">
        <f t="shared" si="1"/>
        <v>'FieldEnergyMode': 'Energy',</v>
      </c>
      <c r="I9" t="s">
        <v>47</v>
      </c>
      <c r="J9" s="15" t="s">
        <v>48</v>
      </c>
      <c r="L9" t="s">
        <v>14</v>
      </c>
      <c r="M9" t="s">
        <v>15</v>
      </c>
      <c r="O9" s="18" t="s">
        <v>70</v>
      </c>
      <c r="P9" t="str">
        <f t="shared" si="0"/>
        <v>'PrescribedDose',</v>
      </c>
    </row>
    <row r="10" spans="1:16" x14ac:dyDescent="0.25">
      <c r="A10" t="s">
        <v>128</v>
      </c>
      <c r="B10" s="7" t="s">
        <v>144</v>
      </c>
      <c r="C10" t="str">
        <f t="shared" si="2"/>
        <v>'RefPointX': 'X',</v>
      </c>
      <c r="E10" t="s">
        <v>80</v>
      </c>
      <c r="G10" t="str">
        <f t="shared" si="1"/>
        <v>'FieldDoseRate': '',</v>
      </c>
      <c r="I10" t="s">
        <v>27</v>
      </c>
      <c r="J10" t="s">
        <v>28</v>
      </c>
      <c r="L10" t="s">
        <v>16</v>
      </c>
      <c r="M10" t="s">
        <v>17</v>
      </c>
      <c r="O10" s="18" t="s">
        <v>74</v>
      </c>
      <c r="P10" t="str">
        <f t="shared" si="0"/>
        <v>'Fractions',</v>
      </c>
    </row>
    <row r="11" spans="1:16" x14ac:dyDescent="0.25">
      <c r="A11" t="s">
        <v>129</v>
      </c>
      <c r="B11" s="7" t="s">
        <v>145</v>
      </c>
      <c r="C11" t="str">
        <f t="shared" si="2"/>
        <v>'RefPointY': 'Y',</v>
      </c>
      <c r="E11" t="s">
        <v>97</v>
      </c>
      <c r="F11" s="12" t="s">
        <v>164</v>
      </c>
      <c r="G11" t="str">
        <f t="shared" si="1"/>
        <v>'FieldTechnique': 'Technique',</v>
      </c>
      <c r="I11" t="s">
        <v>49</v>
      </c>
      <c r="J11" t="s">
        <v>33</v>
      </c>
      <c r="L11" t="s">
        <v>18</v>
      </c>
      <c r="M11" t="s">
        <v>19</v>
      </c>
    </row>
    <row r="12" spans="1:16" x14ac:dyDescent="0.25">
      <c r="A12" t="s">
        <v>130</v>
      </c>
      <c r="B12" s="8" t="s">
        <v>146</v>
      </c>
      <c r="C12" t="str">
        <f t="shared" si="2"/>
        <v>'RefPointZ': 'Z',</v>
      </c>
      <c r="E12" t="s">
        <v>89</v>
      </c>
      <c r="F12" s="12" t="s">
        <v>160</v>
      </c>
      <c r="G12" t="str">
        <f t="shared" si="1"/>
        <v>'FieldMonitorUnits': 'Mus',</v>
      </c>
      <c r="I12" t="s">
        <v>51</v>
      </c>
      <c r="J12" t="s">
        <v>52</v>
      </c>
      <c r="L12" t="s">
        <v>20</v>
      </c>
      <c r="M12" t="s">
        <v>21</v>
      </c>
    </row>
    <row r="13" spans="1:16" x14ac:dyDescent="0.25">
      <c r="A13" t="s">
        <v>172</v>
      </c>
      <c r="E13" t="s">
        <v>178</v>
      </c>
      <c r="I13" t="s">
        <v>53</v>
      </c>
      <c r="J13">
        <v>0.25</v>
      </c>
      <c r="L13" s="18" t="s">
        <v>30</v>
      </c>
      <c r="M13" t="s">
        <v>31</v>
      </c>
    </row>
    <row r="14" spans="1:16" x14ac:dyDescent="0.25">
      <c r="A14" s="17" t="s">
        <v>173</v>
      </c>
      <c r="B14" s="16" t="s">
        <v>202</v>
      </c>
      <c r="C14" t="str">
        <f t="shared" si="2"/>
        <v>'RefPointTotalDose': 'Total Dose',</v>
      </c>
      <c r="E14" t="s">
        <v>93</v>
      </c>
      <c r="F14" s="12" t="s">
        <v>162</v>
      </c>
      <c r="G14" t="str">
        <f t="shared" si="1"/>
        <v>'FieldRefDose': 'Field Dose',</v>
      </c>
      <c r="I14" t="s">
        <v>54</v>
      </c>
      <c r="J14">
        <v>100</v>
      </c>
      <c r="L14" s="18" t="s">
        <v>32</v>
      </c>
      <c r="M14" t="s">
        <v>33</v>
      </c>
    </row>
    <row r="15" spans="1:16" x14ac:dyDescent="0.25">
      <c r="A15" t="s">
        <v>174</v>
      </c>
      <c r="E15" t="s">
        <v>83</v>
      </c>
      <c r="I15" t="s">
        <v>55</v>
      </c>
      <c r="J15" t="s">
        <v>56</v>
      </c>
      <c r="L15" t="s">
        <v>34</v>
      </c>
      <c r="M15" t="s">
        <v>35</v>
      </c>
    </row>
    <row r="16" spans="1:16" x14ac:dyDescent="0.25">
      <c r="A16" t="s">
        <v>175</v>
      </c>
      <c r="E16" t="s">
        <v>94</v>
      </c>
      <c r="F16" s="12" t="s">
        <v>158</v>
      </c>
      <c r="G16" t="str">
        <f t="shared" si="1"/>
        <v>'FieldSAD': 'SAD',</v>
      </c>
      <c r="I16" t="s">
        <v>61</v>
      </c>
      <c r="J16">
        <v>100</v>
      </c>
      <c r="L16" t="s">
        <v>36</v>
      </c>
      <c r="M16" t="s">
        <v>37</v>
      </c>
    </row>
    <row r="17" spans="1:13" x14ac:dyDescent="0.25">
      <c r="E17" t="s">
        <v>95</v>
      </c>
      <c r="F17" s="12" t="s">
        <v>159</v>
      </c>
      <c r="G17" t="str">
        <f t="shared" si="1"/>
        <v>'FieldSSD': 'Field SSD',</v>
      </c>
      <c r="I17" t="s">
        <v>70</v>
      </c>
      <c r="J17">
        <v>100</v>
      </c>
      <c r="L17" t="s">
        <v>38</v>
      </c>
      <c r="M17" t="s">
        <v>39</v>
      </c>
    </row>
    <row r="18" spans="1:13" x14ac:dyDescent="0.25">
      <c r="E18" t="s">
        <v>76</v>
      </c>
      <c r="I18" t="s">
        <v>74</v>
      </c>
      <c r="J18">
        <v>1</v>
      </c>
      <c r="L18" t="s">
        <v>40</v>
      </c>
      <c r="M18" t="s">
        <v>41</v>
      </c>
    </row>
    <row r="19" spans="1:13" x14ac:dyDescent="0.25">
      <c r="A19" s="8" t="s">
        <v>143</v>
      </c>
      <c r="B19" t="str">
        <f>_xlfn.CONCAT("'",A19,"',")</f>
        <v>'Point',</v>
      </c>
      <c r="E19" t="s">
        <v>99</v>
      </c>
      <c r="F19" s="12" t="s">
        <v>99</v>
      </c>
      <c r="G19" t="str">
        <f t="shared" si="1"/>
        <v>'X1': 'X1',</v>
      </c>
      <c r="L19" t="s">
        <v>42</v>
      </c>
      <c r="M19" t="s">
        <v>43</v>
      </c>
    </row>
    <row r="20" spans="1:13" x14ac:dyDescent="0.25">
      <c r="A20" s="7" t="s">
        <v>144</v>
      </c>
      <c r="B20" t="str">
        <f t="shared" ref="B20:B22" si="3">_xlfn.CONCAT("'",A20,"',")</f>
        <v>'X',</v>
      </c>
      <c r="E20" t="s">
        <v>100</v>
      </c>
      <c r="F20" s="12" t="s">
        <v>100</v>
      </c>
      <c r="G20" t="str">
        <f t="shared" si="1"/>
        <v>'X2': 'X2',</v>
      </c>
      <c r="L20" t="s">
        <v>44</v>
      </c>
      <c r="M20" t="s">
        <v>43</v>
      </c>
    </row>
    <row r="21" spans="1:13" x14ac:dyDescent="0.25">
      <c r="A21" s="7" t="s">
        <v>145</v>
      </c>
      <c r="B21" t="str">
        <f t="shared" si="3"/>
        <v>'Y',</v>
      </c>
      <c r="E21" t="s">
        <v>101</v>
      </c>
      <c r="F21" s="12" t="s">
        <v>101</v>
      </c>
      <c r="G21" t="str">
        <f t="shared" si="1"/>
        <v>'Y1': 'Y1',</v>
      </c>
      <c r="L21" t="s">
        <v>45</v>
      </c>
      <c r="M21" t="s">
        <v>46</v>
      </c>
    </row>
    <row r="22" spans="1:13" x14ac:dyDescent="0.25">
      <c r="A22" s="8" t="s">
        <v>146</v>
      </c>
      <c r="B22" t="str">
        <f t="shared" si="3"/>
        <v>'Z',</v>
      </c>
      <c r="E22" t="s">
        <v>102</v>
      </c>
      <c r="F22" s="12" t="s">
        <v>102</v>
      </c>
      <c r="G22" t="str">
        <f t="shared" si="1"/>
        <v>'Y2': 'Y2',</v>
      </c>
      <c r="L22" t="s">
        <v>47</v>
      </c>
      <c r="M22" t="s">
        <v>48</v>
      </c>
    </row>
    <row r="23" spans="1:13" x14ac:dyDescent="0.25">
      <c r="E23" t="s">
        <v>179</v>
      </c>
      <c r="L23" t="s">
        <v>22</v>
      </c>
      <c r="M23" t="s">
        <v>23</v>
      </c>
    </row>
    <row r="24" spans="1:13" x14ac:dyDescent="0.25">
      <c r="E24" t="s">
        <v>82</v>
      </c>
      <c r="F24" s="12" t="s">
        <v>152</v>
      </c>
      <c r="G24" t="str">
        <f t="shared" si="1"/>
        <v>'FieldGantryAngle': 'Gantry',</v>
      </c>
      <c r="L24" t="s">
        <v>26</v>
      </c>
      <c r="M24" t="s">
        <v>10</v>
      </c>
    </row>
    <row r="25" spans="1:13" x14ac:dyDescent="0.25">
      <c r="A25" s="12" t="s">
        <v>90</v>
      </c>
      <c r="B25" s="5" t="s">
        <v>148</v>
      </c>
      <c r="E25" t="s">
        <v>79</v>
      </c>
      <c r="F25" s="12" t="s">
        <v>153</v>
      </c>
      <c r="G25" t="str">
        <f t="shared" si="1"/>
        <v>'FieldCollimatorAngle': 'Collimator',</v>
      </c>
      <c r="L25" t="s">
        <v>29</v>
      </c>
      <c r="M25" t="s">
        <v>10</v>
      </c>
    </row>
    <row r="26" spans="1:13" x14ac:dyDescent="0.25">
      <c r="A26" s="14" t="s">
        <v>108</v>
      </c>
      <c r="B26" s="14" t="str">
        <f>LEFT(A26,FIND(" ",A26))</f>
        <v xml:space="preserve">Thin </v>
      </c>
      <c r="E26" t="s">
        <v>96</v>
      </c>
      <c r="F26" s="12" t="s">
        <v>154</v>
      </c>
      <c r="G26" t="str">
        <f t="shared" si="1"/>
        <v>'FieldTableAngle': 'Couch',</v>
      </c>
      <c r="L26" t="s">
        <v>24</v>
      </c>
      <c r="M26" t="s">
        <v>25</v>
      </c>
    </row>
    <row r="27" spans="1:13" x14ac:dyDescent="0.25">
      <c r="E27" t="s">
        <v>85</v>
      </c>
      <c r="F27" s="12" t="s">
        <v>155</v>
      </c>
      <c r="G27" t="str">
        <f t="shared" si="1"/>
        <v>'FieldIsocentreX': 'Iso X',</v>
      </c>
      <c r="L27" s="18" t="s">
        <v>27</v>
      </c>
      <c r="M27" t="s">
        <v>28</v>
      </c>
    </row>
    <row r="28" spans="1:13" x14ac:dyDescent="0.25">
      <c r="A28" s="5" t="s">
        <v>124</v>
      </c>
      <c r="B28" s="5" t="s">
        <v>138</v>
      </c>
      <c r="E28" t="s">
        <v>86</v>
      </c>
      <c r="F28" s="12" t="s">
        <v>156</v>
      </c>
      <c r="G28" t="str">
        <f t="shared" si="1"/>
        <v>'FieldIsocentreY': 'Iso Y',</v>
      </c>
      <c r="L28" s="18" t="s">
        <v>49</v>
      </c>
      <c r="M28" t="s">
        <v>33</v>
      </c>
    </row>
    <row r="29" spans="1:13" x14ac:dyDescent="0.25">
      <c r="A29" s="9" t="s">
        <v>135</v>
      </c>
      <c r="B29" s="9" t="str">
        <f>LEFT(A29,FIND(" ",A29))</f>
        <v xml:space="preserve">Thin </v>
      </c>
      <c r="E29" t="s">
        <v>87</v>
      </c>
      <c r="F29" s="12" t="s">
        <v>157</v>
      </c>
      <c r="G29" t="str">
        <f t="shared" si="1"/>
        <v>'FieldIsocentreZ': 'Iso Z',</v>
      </c>
      <c r="L29" t="s">
        <v>50</v>
      </c>
      <c r="M29" t="s">
        <v>33</v>
      </c>
    </row>
    <row r="30" spans="1:13" x14ac:dyDescent="0.25">
      <c r="E30" t="s">
        <v>92</v>
      </c>
      <c r="L30" t="s">
        <v>51</v>
      </c>
      <c r="M30" t="s">
        <v>52</v>
      </c>
    </row>
    <row r="31" spans="1:13" x14ac:dyDescent="0.25">
      <c r="E31" t="s">
        <v>91</v>
      </c>
      <c r="F31" s="12" t="s">
        <v>163</v>
      </c>
      <c r="G31" t="str">
        <f t="shared" si="1"/>
        <v>'FieldNormFactor': 'Norm Factor',</v>
      </c>
      <c r="L31" t="s">
        <v>53</v>
      </c>
      <c r="M31">
        <v>0.25</v>
      </c>
    </row>
    <row r="32" spans="1:13" x14ac:dyDescent="0.25">
      <c r="E32" t="s">
        <v>98</v>
      </c>
      <c r="F32" s="12" t="s">
        <v>161</v>
      </c>
      <c r="G32" t="str">
        <f t="shared" si="1"/>
        <v>'FieldWeightFactor': 'Field Weight',</v>
      </c>
      <c r="L32" t="s">
        <v>54</v>
      </c>
      <c r="M32">
        <v>100</v>
      </c>
    </row>
    <row r="33" spans="1:13" x14ac:dyDescent="0.25">
      <c r="E33" t="s">
        <v>78</v>
      </c>
      <c r="F33" s="13" t="s">
        <v>165</v>
      </c>
      <c r="G33" t="str">
        <f t="shared" si="1"/>
        <v>'FieldCalculationWarning': 'Warning',</v>
      </c>
      <c r="L33" t="s">
        <v>55</v>
      </c>
      <c r="M33" t="s">
        <v>56</v>
      </c>
    </row>
    <row r="34" spans="1:13" x14ac:dyDescent="0.25">
      <c r="A34" s="12" t="s">
        <v>147</v>
      </c>
      <c r="B34" t="str">
        <f t="shared" ref="B34:B45" si="4">_xlfn.CONCAT("'",A34,"',")</f>
        <v>'Plan',</v>
      </c>
      <c r="E34" t="s">
        <v>77</v>
      </c>
      <c r="F34" t="s">
        <v>203</v>
      </c>
      <c r="L34" t="s">
        <v>57</v>
      </c>
      <c r="M34">
        <v>10</v>
      </c>
    </row>
    <row r="35" spans="1:13" x14ac:dyDescent="0.25">
      <c r="A35" s="12" t="s">
        <v>75</v>
      </c>
      <c r="B35" t="str">
        <f t="shared" si="4"/>
        <v>'Course',</v>
      </c>
      <c r="L35" t="s">
        <v>58</v>
      </c>
      <c r="M35" t="s">
        <v>59</v>
      </c>
    </row>
    <row r="36" spans="1:13" x14ac:dyDescent="0.25">
      <c r="A36" s="11" t="s">
        <v>142</v>
      </c>
      <c r="B36" t="str">
        <f t="shared" si="4"/>
        <v>'Field',</v>
      </c>
      <c r="L36" t="s">
        <v>60</v>
      </c>
      <c r="M36" t="s">
        <v>8</v>
      </c>
    </row>
    <row r="37" spans="1:13" x14ac:dyDescent="0.25">
      <c r="A37" s="11" t="s">
        <v>204</v>
      </c>
      <c r="B37" t="str">
        <f t="shared" si="4"/>
        <v>'Field Name',</v>
      </c>
      <c r="L37" s="18" t="s">
        <v>61</v>
      </c>
      <c r="M37">
        <v>100</v>
      </c>
    </row>
    <row r="38" spans="1:13" x14ac:dyDescent="0.25">
      <c r="A38" s="12" t="s">
        <v>151</v>
      </c>
      <c r="B38" t="str">
        <f t="shared" si="4"/>
        <v>'Energy',</v>
      </c>
      <c r="L38" t="s">
        <v>62</v>
      </c>
      <c r="M38" t="s">
        <v>63</v>
      </c>
    </row>
    <row r="39" spans="1:13" x14ac:dyDescent="0.25">
      <c r="A39" s="12" t="s">
        <v>205</v>
      </c>
      <c r="B39" t="str">
        <f t="shared" si="4"/>
        <v>'MUs',</v>
      </c>
      <c r="L39" t="s">
        <v>64</v>
      </c>
      <c r="M39">
        <v>100</v>
      </c>
    </row>
    <row r="40" spans="1:13" x14ac:dyDescent="0.25">
      <c r="A40" s="12" t="s">
        <v>162</v>
      </c>
      <c r="B40" t="str">
        <f t="shared" si="4"/>
        <v>'Field Dose',</v>
      </c>
      <c r="L40" t="s">
        <v>65</v>
      </c>
      <c r="M40" t="s">
        <v>8</v>
      </c>
    </row>
    <row r="41" spans="1:13" x14ac:dyDescent="0.25">
      <c r="A41" s="12" t="s">
        <v>158</v>
      </c>
      <c r="B41" t="str">
        <f t="shared" si="4"/>
        <v>'SAD',</v>
      </c>
      <c r="L41" t="s">
        <v>66</v>
      </c>
      <c r="M41" t="s">
        <v>8</v>
      </c>
    </row>
    <row r="42" spans="1:13" x14ac:dyDescent="0.25">
      <c r="A42" s="12" t="s">
        <v>159</v>
      </c>
      <c r="B42" t="str">
        <f t="shared" si="4"/>
        <v>'Field SSD',</v>
      </c>
      <c r="L42" t="s">
        <v>67</v>
      </c>
      <c r="M42">
        <v>1</v>
      </c>
    </row>
    <row r="43" spans="1:13" x14ac:dyDescent="0.25">
      <c r="A43" s="12" t="s">
        <v>155</v>
      </c>
      <c r="B43" t="str">
        <f t="shared" si="4"/>
        <v>'Iso X',</v>
      </c>
      <c r="L43" t="s">
        <v>68</v>
      </c>
      <c r="M43" t="s">
        <v>69</v>
      </c>
    </row>
    <row r="44" spans="1:13" x14ac:dyDescent="0.25">
      <c r="A44" s="12" t="s">
        <v>163</v>
      </c>
      <c r="B44" t="str">
        <f t="shared" si="4"/>
        <v>'Norm Factor',</v>
      </c>
      <c r="L44" s="18" t="s">
        <v>70</v>
      </c>
      <c r="M44">
        <v>100</v>
      </c>
    </row>
    <row r="45" spans="1:13" x14ac:dyDescent="0.25">
      <c r="A45" s="12" t="s">
        <v>161</v>
      </c>
      <c r="B45" t="str">
        <f t="shared" si="4"/>
        <v>'Field Weight',</v>
      </c>
      <c r="L45" t="s">
        <v>71</v>
      </c>
      <c r="M45">
        <v>100</v>
      </c>
    </row>
    <row r="46" spans="1:13" x14ac:dyDescent="0.25">
      <c r="L46" t="s">
        <v>72</v>
      </c>
      <c r="M46" t="s">
        <v>8</v>
      </c>
    </row>
    <row r="47" spans="1:13" x14ac:dyDescent="0.25">
      <c r="L47" t="s">
        <v>73</v>
      </c>
      <c r="M47" t="s">
        <v>8</v>
      </c>
    </row>
    <row r="48" spans="1:13" x14ac:dyDescent="0.25">
      <c r="L48" s="18" t="s">
        <v>74</v>
      </c>
      <c r="M48">
        <v>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D523-BF93-4A77-ACC4-E6815308A2E7}">
  <dimension ref="A1:O56"/>
  <sheetViews>
    <sheetView workbookViewId="0">
      <selection sqref="A1:XFD1"/>
    </sheetView>
  </sheetViews>
  <sheetFormatPr defaultRowHeight="15" x14ac:dyDescent="0.25"/>
  <cols>
    <col min="1" max="1" width="14.5703125" bestFit="1" customWidth="1"/>
    <col min="2" max="2" width="9.5703125" bestFit="1" customWidth="1"/>
    <col min="3" max="3" width="12.85546875" bestFit="1" customWidth="1"/>
    <col min="4" max="4" width="9.85546875" bestFit="1" customWidth="1"/>
    <col min="5" max="5" width="13.140625" bestFit="1" customWidth="1"/>
    <col min="6" max="6" width="16.5703125" bestFit="1" customWidth="1"/>
    <col min="7" max="7" width="23.7109375" bestFit="1" customWidth="1"/>
    <col min="8" max="8" width="27" bestFit="1" customWidth="1"/>
    <col min="9" max="9" width="9.85546875" bestFit="1" customWidth="1"/>
    <col min="10" max="11" width="9.7109375" bestFit="1" customWidth="1"/>
    <col min="12" max="12" width="28.28515625" bestFit="1" customWidth="1"/>
    <col min="13" max="13" width="17.85546875" bestFit="1" customWidth="1"/>
    <col min="14" max="14" width="17.28515625" bestFit="1" customWidth="1"/>
    <col min="15" max="15" width="24.28515625" bestFit="1" customWidth="1"/>
  </cols>
  <sheetData>
    <row r="1" spans="1:15" x14ac:dyDescent="0.25">
      <c r="A1" t="s">
        <v>125</v>
      </c>
      <c r="B1" t="s">
        <v>170</v>
      </c>
      <c r="C1" t="s">
        <v>124</v>
      </c>
      <c r="D1" t="s">
        <v>120</v>
      </c>
      <c r="E1" t="s">
        <v>171</v>
      </c>
      <c r="F1" t="s">
        <v>123</v>
      </c>
      <c r="G1" t="s">
        <v>122</v>
      </c>
      <c r="H1" t="s">
        <v>121</v>
      </c>
      <c r="I1" t="s">
        <v>128</v>
      </c>
      <c r="J1" t="s">
        <v>129</v>
      </c>
      <c r="K1" t="s">
        <v>130</v>
      </c>
      <c r="L1" t="s">
        <v>172</v>
      </c>
      <c r="M1" t="s">
        <v>173</v>
      </c>
      <c r="N1" t="s">
        <v>174</v>
      </c>
      <c r="O1" t="s">
        <v>175</v>
      </c>
    </row>
    <row r="2" spans="1:15" x14ac:dyDescent="0.25">
      <c r="A2" t="s">
        <v>106</v>
      </c>
      <c r="B2">
        <v>11</v>
      </c>
      <c r="C2" t="s">
        <v>193</v>
      </c>
      <c r="D2">
        <v>154.4</v>
      </c>
      <c r="F2">
        <v>100</v>
      </c>
      <c r="G2">
        <v>3</v>
      </c>
      <c r="H2">
        <v>3</v>
      </c>
    </row>
    <row r="3" spans="1:15" x14ac:dyDescent="0.25">
      <c r="A3" t="s">
        <v>106</v>
      </c>
      <c r="C3" t="s">
        <v>192</v>
      </c>
      <c r="D3">
        <v>136.1</v>
      </c>
      <c r="F3">
        <v>100</v>
      </c>
      <c r="G3">
        <v>6</v>
      </c>
      <c r="H3">
        <v>6</v>
      </c>
    </row>
    <row r="4" spans="1:15" x14ac:dyDescent="0.25">
      <c r="A4" t="s">
        <v>106</v>
      </c>
      <c r="C4" t="s">
        <v>191</v>
      </c>
      <c r="D4">
        <v>118.4</v>
      </c>
      <c r="F4">
        <v>100</v>
      </c>
      <c r="G4">
        <v>9</v>
      </c>
      <c r="H4">
        <v>9</v>
      </c>
    </row>
    <row r="5" spans="1:15" x14ac:dyDescent="0.25">
      <c r="A5" t="s">
        <v>106</v>
      </c>
      <c r="C5" t="s">
        <v>131</v>
      </c>
      <c r="D5">
        <v>106.4</v>
      </c>
      <c r="F5">
        <v>97.1</v>
      </c>
      <c r="G5">
        <v>12</v>
      </c>
      <c r="H5">
        <v>12</v>
      </c>
    </row>
    <row r="6" spans="1:15" x14ac:dyDescent="0.25">
      <c r="A6" t="s">
        <v>106</v>
      </c>
      <c r="C6" t="s">
        <v>132</v>
      </c>
      <c r="D6">
        <v>161.6</v>
      </c>
      <c r="F6">
        <v>97.1</v>
      </c>
      <c r="G6">
        <v>3</v>
      </c>
      <c r="H6">
        <v>3</v>
      </c>
    </row>
    <row r="7" spans="1:15" x14ac:dyDescent="0.25">
      <c r="A7" t="s">
        <v>106</v>
      </c>
      <c r="C7" t="s">
        <v>133</v>
      </c>
      <c r="D7">
        <v>142.1</v>
      </c>
      <c r="F7">
        <v>97.1</v>
      </c>
      <c r="G7">
        <v>6</v>
      </c>
      <c r="H7">
        <v>6</v>
      </c>
    </row>
    <row r="8" spans="1:15" x14ac:dyDescent="0.25">
      <c r="A8" t="s">
        <v>106</v>
      </c>
      <c r="C8" t="s">
        <v>134</v>
      </c>
      <c r="D8">
        <v>123.1</v>
      </c>
      <c r="F8">
        <v>97.1</v>
      </c>
      <c r="G8">
        <v>9</v>
      </c>
      <c r="H8">
        <v>9</v>
      </c>
    </row>
    <row r="9" spans="1:15" x14ac:dyDescent="0.25">
      <c r="A9" t="s">
        <v>106</v>
      </c>
      <c r="C9" t="s">
        <v>135</v>
      </c>
      <c r="D9">
        <v>48.1</v>
      </c>
      <c r="F9" t="s">
        <v>8</v>
      </c>
      <c r="G9" t="s">
        <v>8</v>
      </c>
      <c r="H9" t="s">
        <v>8</v>
      </c>
    </row>
    <row r="10" spans="1:15" x14ac:dyDescent="0.25">
      <c r="A10" t="s">
        <v>106</v>
      </c>
      <c r="C10" t="s">
        <v>136</v>
      </c>
      <c r="D10">
        <v>156.6</v>
      </c>
      <c r="F10">
        <v>100.2</v>
      </c>
      <c r="G10">
        <v>2.9</v>
      </c>
      <c r="H10">
        <v>2.9</v>
      </c>
    </row>
    <row r="11" spans="1:15" x14ac:dyDescent="0.25">
      <c r="A11" t="s">
        <v>106</v>
      </c>
      <c r="C11" t="s">
        <v>137</v>
      </c>
      <c r="D11">
        <v>137.19999999999999</v>
      </c>
      <c r="F11">
        <v>100.2</v>
      </c>
      <c r="G11">
        <v>5.9</v>
      </c>
      <c r="H11">
        <v>5.9</v>
      </c>
    </row>
    <row r="12" spans="1:15" x14ac:dyDescent="0.25">
      <c r="A12" t="s">
        <v>106</v>
      </c>
      <c r="C12" t="s">
        <v>126</v>
      </c>
      <c r="D12">
        <v>118.9</v>
      </c>
      <c r="F12">
        <v>100.2</v>
      </c>
      <c r="G12">
        <v>9</v>
      </c>
      <c r="H12">
        <v>9</v>
      </c>
    </row>
    <row r="13" spans="1:15" x14ac:dyDescent="0.25">
      <c r="A13" t="s">
        <v>112</v>
      </c>
      <c r="B13">
        <v>11</v>
      </c>
      <c r="C13" t="s">
        <v>193</v>
      </c>
      <c r="D13">
        <v>101.2</v>
      </c>
      <c r="F13">
        <v>97</v>
      </c>
      <c r="G13">
        <v>3</v>
      </c>
      <c r="H13">
        <v>3</v>
      </c>
    </row>
    <row r="14" spans="1:15" x14ac:dyDescent="0.25">
      <c r="A14" t="s">
        <v>112</v>
      </c>
      <c r="C14" t="s">
        <v>192</v>
      </c>
      <c r="D14">
        <v>88.9</v>
      </c>
      <c r="F14">
        <v>97</v>
      </c>
      <c r="G14">
        <v>6</v>
      </c>
      <c r="H14">
        <v>6</v>
      </c>
    </row>
    <row r="15" spans="1:15" x14ac:dyDescent="0.25">
      <c r="A15" t="s">
        <v>112</v>
      </c>
      <c r="C15" t="s">
        <v>191</v>
      </c>
      <c r="D15">
        <v>77.2</v>
      </c>
      <c r="F15">
        <v>97</v>
      </c>
      <c r="G15">
        <v>9</v>
      </c>
      <c r="H15">
        <v>9</v>
      </c>
    </row>
    <row r="16" spans="1:15" x14ac:dyDescent="0.25">
      <c r="A16" t="s">
        <v>112</v>
      </c>
      <c r="C16" t="s">
        <v>131</v>
      </c>
      <c r="D16">
        <v>69.3</v>
      </c>
      <c r="F16">
        <v>94.1</v>
      </c>
      <c r="G16">
        <v>12</v>
      </c>
      <c r="H16">
        <v>12</v>
      </c>
    </row>
    <row r="17" spans="1:8" x14ac:dyDescent="0.25">
      <c r="A17" t="s">
        <v>112</v>
      </c>
      <c r="C17" t="s">
        <v>132</v>
      </c>
      <c r="D17">
        <v>106.2</v>
      </c>
      <c r="F17">
        <v>94.1</v>
      </c>
      <c r="G17">
        <v>3</v>
      </c>
      <c r="H17">
        <v>3</v>
      </c>
    </row>
    <row r="18" spans="1:8" x14ac:dyDescent="0.25">
      <c r="A18" t="s">
        <v>112</v>
      </c>
      <c r="C18" t="s">
        <v>133</v>
      </c>
      <c r="D18">
        <v>93.1</v>
      </c>
      <c r="F18">
        <v>94.1</v>
      </c>
      <c r="G18">
        <v>6</v>
      </c>
      <c r="H18">
        <v>6</v>
      </c>
    </row>
    <row r="19" spans="1:8" x14ac:dyDescent="0.25">
      <c r="A19" t="s">
        <v>112</v>
      </c>
      <c r="C19" t="s">
        <v>134</v>
      </c>
      <c r="D19">
        <v>80.400000000000006</v>
      </c>
      <c r="F19">
        <v>94.1</v>
      </c>
      <c r="G19">
        <v>9</v>
      </c>
      <c r="H19">
        <v>9</v>
      </c>
    </row>
    <row r="20" spans="1:8" x14ac:dyDescent="0.25">
      <c r="A20" t="s">
        <v>112</v>
      </c>
      <c r="C20" t="s">
        <v>135</v>
      </c>
      <c r="D20">
        <v>32.200000000000003</v>
      </c>
      <c r="F20" t="s">
        <v>8</v>
      </c>
      <c r="G20" t="s">
        <v>8</v>
      </c>
      <c r="H20" t="s">
        <v>8</v>
      </c>
    </row>
    <row r="21" spans="1:8" x14ac:dyDescent="0.25">
      <c r="A21" t="s">
        <v>112</v>
      </c>
      <c r="C21" t="s">
        <v>136</v>
      </c>
      <c r="D21">
        <v>102.7</v>
      </c>
      <c r="F21">
        <v>97.2</v>
      </c>
      <c r="G21">
        <v>3</v>
      </c>
      <c r="H21">
        <v>3</v>
      </c>
    </row>
    <row r="22" spans="1:8" x14ac:dyDescent="0.25">
      <c r="A22" t="s">
        <v>112</v>
      </c>
      <c r="C22" t="s">
        <v>137</v>
      </c>
      <c r="D22">
        <v>89.7</v>
      </c>
      <c r="F22">
        <v>97.2</v>
      </c>
      <c r="G22">
        <v>6</v>
      </c>
      <c r="H22">
        <v>6</v>
      </c>
    </row>
    <row r="23" spans="1:8" x14ac:dyDescent="0.25">
      <c r="A23" t="s">
        <v>112</v>
      </c>
      <c r="C23" t="s">
        <v>126</v>
      </c>
      <c r="D23">
        <v>77.599999999999994</v>
      </c>
      <c r="F23">
        <v>97.2</v>
      </c>
      <c r="G23">
        <v>8.9</v>
      </c>
      <c r="H23">
        <v>9</v>
      </c>
    </row>
    <row r="24" spans="1:8" x14ac:dyDescent="0.25">
      <c r="A24" t="s">
        <v>115</v>
      </c>
      <c r="B24">
        <v>11</v>
      </c>
      <c r="C24" t="s">
        <v>193</v>
      </c>
      <c r="D24">
        <v>115.2</v>
      </c>
      <c r="F24">
        <v>94</v>
      </c>
      <c r="G24">
        <v>3</v>
      </c>
      <c r="H24">
        <v>3</v>
      </c>
    </row>
    <row r="25" spans="1:8" x14ac:dyDescent="0.25">
      <c r="A25" t="s">
        <v>115</v>
      </c>
      <c r="C25" t="s">
        <v>192</v>
      </c>
      <c r="D25">
        <v>101</v>
      </c>
      <c r="F25">
        <v>94</v>
      </c>
      <c r="G25">
        <v>6</v>
      </c>
      <c r="H25">
        <v>6</v>
      </c>
    </row>
    <row r="26" spans="1:8" x14ac:dyDescent="0.25">
      <c r="A26" t="s">
        <v>115</v>
      </c>
      <c r="C26" t="s">
        <v>191</v>
      </c>
      <c r="D26">
        <v>87.5</v>
      </c>
      <c r="F26">
        <v>94</v>
      </c>
      <c r="G26">
        <v>9</v>
      </c>
      <c r="H26">
        <v>9</v>
      </c>
    </row>
    <row r="27" spans="1:8" x14ac:dyDescent="0.25">
      <c r="A27" t="s">
        <v>115</v>
      </c>
      <c r="C27" t="s">
        <v>131</v>
      </c>
      <c r="D27">
        <v>78.5</v>
      </c>
      <c r="F27">
        <v>91.1</v>
      </c>
      <c r="G27">
        <v>12</v>
      </c>
      <c r="H27">
        <v>12</v>
      </c>
    </row>
    <row r="28" spans="1:8" x14ac:dyDescent="0.25">
      <c r="A28" t="s">
        <v>115</v>
      </c>
      <c r="C28" t="s">
        <v>132</v>
      </c>
      <c r="D28">
        <v>121.2</v>
      </c>
      <c r="F28">
        <v>91.1</v>
      </c>
      <c r="G28">
        <v>3</v>
      </c>
      <c r="H28">
        <v>3</v>
      </c>
    </row>
    <row r="29" spans="1:8" x14ac:dyDescent="0.25">
      <c r="A29" t="s">
        <v>115</v>
      </c>
      <c r="C29" t="s">
        <v>133</v>
      </c>
      <c r="D29">
        <v>105.9</v>
      </c>
      <c r="F29">
        <v>91.1</v>
      </c>
      <c r="G29">
        <v>6</v>
      </c>
      <c r="H29">
        <v>6</v>
      </c>
    </row>
    <row r="30" spans="1:8" x14ac:dyDescent="0.25">
      <c r="A30" t="s">
        <v>115</v>
      </c>
      <c r="C30" t="s">
        <v>134</v>
      </c>
      <c r="D30">
        <v>91.3</v>
      </c>
      <c r="F30">
        <v>91.1</v>
      </c>
      <c r="G30">
        <v>9</v>
      </c>
      <c r="H30">
        <v>9</v>
      </c>
    </row>
    <row r="31" spans="1:8" x14ac:dyDescent="0.25">
      <c r="A31" t="s">
        <v>115</v>
      </c>
      <c r="C31" t="s">
        <v>135</v>
      </c>
      <c r="D31">
        <v>37.6</v>
      </c>
      <c r="F31" t="s">
        <v>8</v>
      </c>
      <c r="G31" t="s">
        <v>8</v>
      </c>
      <c r="H31" t="s">
        <v>8</v>
      </c>
    </row>
    <row r="32" spans="1:8" x14ac:dyDescent="0.25">
      <c r="A32" t="s">
        <v>115</v>
      </c>
      <c r="C32" t="s">
        <v>136</v>
      </c>
      <c r="D32">
        <v>117</v>
      </c>
      <c r="F32">
        <v>94.2</v>
      </c>
      <c r="G32">
        <v>3</v>
      </c>
      <c r="H32">
        <v>3</v>
      </c>
    </row>
    <row r="33" spans="1:15" x14ac:dyDescent="0.25">
      <c r="A33" t="s">
        <v>115</v>
      </c>
      <c r="C33" t="s">
        <v>137</v>
      </c>
      <c r="D33">
        <v>102</v>
      </c>
      <c r="F33">
        <v>94.1</v>
      </c>
      <c r="G33">
        <v>6</v>
      </c>
      <c r="H33">
        <v>6</v>
      </c>
    </row>
    <row r="34" spans="1:15" x14ac:dyDescent="0.25">
      <c r="A34" t="s">
        <v>115</v>
      </c>
      <c r="C34" t="s">
        <v>126</v>
      </c>
      <c r="D34">
        <v>87.9</v>
      </c>
      <c r="F34">
        <v>94.2</v>
      </c>
      <c r="G34">
        <v>9</v>
      </c>
      <c r="H34">
        <v>9</v>
      </c>
    </row>
    <row r="35" spans="1:15" x14ac:dyDescent="0.25">
      <c r="A35" t="s">
        <v>118</v>
      </c>
      <c r="B35">
        <v>11</v>
      </c>
      <c r="C35" t="s">
        <v>193</v>
      </c>
      <c r="D35">
        <v>133.19999999999999</v>
      </c>
      <c r="F35">
        <v>91</v>
      </c>
      <c r="G35">
        <v>3</v>
      </c>
      <c r="H35">
        <v>3</v>
      </c>
    </row>
    <row r="36" spans="1:15" x14ac:dyDescent="0.25">
      <c r="A36" t="s">
        <v>118</v>
      </c>
      <c r="C36" t="s">
        <v>192</v>
      </c>
      <c r="D36">
        <v>116.5</v>
      </c>
      <c r="F36">
        <v>91</v>
      </c>
      <c r="G36">
        <v>6</v>
      </c>
      <c r="H36">
        <v>6</v>
      </c>
    </row>
    <row r="37" spans="1:15" x14ac:dyDescent="0.25">
      <c r="A37" t="s">
        <v>118</v>
      </c>
      <c r="C37" t="s">
        <v>191</v>
      </c>
      <c r="D37">
        <v>100.6</v>
      </c>
      <c r="F37">
        <v>91</v>
      </c>
      <c r="G37">
        <v>9</v>
      </c>
      <c r="H37">
        <v>9</v>
      </c>
    </row>
    <row r="38" spans="1:15" x14ac:dyDescent="0.25">
      <c r="A38" t="s">
        <v>118</v>
      </c>
      <c r="C38" t="s">
        <v>131</v>
      </c>
      <c r="D38">
        <v>90.2</v>
      </c>
      <c r="F38">
        <v>88.1</v>
      </c>
      <c r="G38">
        <v>12</v>
      </c>
      <c r="H38">
        <v>12</v>
      </c>
    </row>
    <row r="39" spans="1:15" x14ac:dyDescent="0.25">
      <c r="A39" t="s">
        <v>118</v>
      </c>
      <c r="C39" t="s">
        <v>132</v>
      </c>
      <c r="D39">
        <v>140.6</v>
      </c>
      <c r="F39">
        <v>88.1</v>
      </c>
      <c r="G39">
        <v>3</v>
      </c>
      <c r="H39">
        <v>3</v>
      </c>
    </row>
    <row r="40" spans="1:15" x14ac:dyDescent="0.25">
      <c r="A40" t="s">
        <v>118</v>
      </c>
      <c r="C40" t="s">
        <v>133</v>
      </c>
      <c r="D40">
        <v>122.4</v>
      </c>
      <c r="F40">
        <v>88.1</v>
      </c>
      <c r="G40">
        <v>6</v>
      </c>
      <c r="H40">
        <v>6</v>
      </c>
    </row>
    <row r="41" spans="1:15" x14ac:dyDescent="0.25">
      <c r="A41" t="s">
        <v>118</v>
      </c>
      <c r="C41" t="s">
        <v>134</v>
      </c>
      <c r="D41">
        <v>105.2</v>
      </c>
      <c r="F41">
        <v>88.1</v>
      </c>
      <c r="G41">
        <v>9</v>
      </c>
      <c r="H41">
        <v>9</v>
      </c>
    </row>
    <row r="42" spans="1:15" x14ac:dyDescent="0.25">
      <c r="A42" t="s">
        <v>118</v>
      </c>
      <c r="C42" t="s">
        <v>135</v>
      </c>
      <c r="D42">
        <v>44.1</v>
      </c>
      <c r="F42" t="s">
        <v>8</v>
      </c>
      <c r="G42" t="s">
        <v>8</v>
      </c>
      <c r="H42" t="s">
        <v>8</v>
      </c>
    </row>
    <row r="43" spans="1:15" x14ac:dyDescent="0.25">
      <c r="A43" t="s">
        <v>118</v>
      </c>
      <c r="C43" t="s">
        <v>136</v>
      </c>
      <c r="D43">
        <v>135.4</v>
      </c>
      <c r="F43">
        <v>91.2</v>
      </c>
      <c r="G43">
        <v>2.9</v>
      </c>
      <c r="H43">
        <v>3</v>
      </c>
    </row>
    <row r="44" spans="1:15" x14ac:dyDescent="0.25">
      <c r="A44" t="s">
        <v>118</v>
      </c>
      <c r="C44" t="s">
        <v>137</v>
      </c>
      <c r="D44">
        <v>117.6</v>
      </c>
      <c r="F44">
        <v>91.2</v>
      </c>
      <c r="G44">
        <v>6</v>
      </c>
      <c r="H44">
        <v>6</v>
      </c>
    </row>
    <row r="45" spans="1:15" x14ac:dyDescent="0.25">
      <c r="A45" t="s">
        <v>118</v>
      </c>
      <c r="C45" t="s">
        <v>126</v>
      </c>
      <c r="D45">
        <v>101.1</v>
      </c>
      <c r="F45">
        <v>91.2</v>
      </c>
      <c r="G45">
        <v>9</v>
      </c>
      <c r="H45">
        <v>9</v>
      </c>
    </row>
    <row r="46" spans="1:15" x14ac:dyDescent="0.25">
      <c r="A46" t="s">
        <v>127</v>
      </c>
      <c r="C46" t="s">
        <v>193</v>
      </c>
      <c r="I46">
        <v>2.5</v>
      </c>
      <c r="J46">
        <v>3</v>
      </c>
      <c r="K46">
        <v>0</v>
      </c>
      <c r="L46">
        <v>504</v>
      </c>
      <c r="M46">
        <v>504</v>
      </c>
      <c r="O46" t="s">
        <v>190</v>
      </c>
    </row>
    <row r="47" spans="1:15" x14ac:dyDescent="0.25">
      <c r="A47" t="s">
        <v>127</v>
      </c>
      <c r="C47" t="s">
        <v>192</v>
      </c>
      <c r="I47">
        <v>2.5</v>
      </c>
      <c r="J47">
        <v>6</v>
      </c>
      <c r="K47">
        <v>0</v>
      </c>
      <c r="L47">
        <v>442.5</v>
      </c>
      <c r="M47">
        <v>442.5</v>
      </c>
      <c r="O47" t="s">
        <v>190</v>
      </c>
    </row>
    <row r="48" spans="1:15" x14ac:dyDescent="0.25">
      <c r="A48" t="s">
        <v>127</v>
      </c>
      <c r="C48" t="s">
        <v>191</v>
      </c>
      <c r="I48">
        <v>2.5</v>
      </c>
      <c r="J48">
        <v>9</v>
      </c>
      <c r="K48">
        <v>0</v>
      </c>
      <c r="L48">
        <v>383.7</v>
      </c>
      <c r="M48">
        <v>383.7</v>
      </c>
      <c r="O48" t="s">
        <v>190</v>
      </c>
    </row>
    <row r="49" spans="1:15" x14ac:dyDescent="0.25">
      <c r="A49" t="s">
        <v>127</v>
      </c>
      <c r="C49" t="s">
        <v>131</v>
      </c>
      <c r="I49">
        <v>-2.5</v>
      </c>
      <c r="J49">
        <v>9</v>
      </c>
      <c r="K49">
        <v>0</v>
      </c>
      <c r="L49">
        <v>344.4</v>
      </c>
      <c r="M49">
        <v>344.4</v>
      </c>
      <c r="O49" t="s">
        <v>190</v>
      </c>
    </row>
    <row r="50" spans="1:15" x14ac:dyDescent="0.25">
      <c r="A50" t="s">
        <v>127</v>
      </c>
      <c r="C50" t="s">
        <v>132</v>
      </c>
      <c r="I50">
        <v>-2.5</v>
      </c>
      <c r="J50">
        <v>0</v>
      </c>
      <c r="K50">
        <v>0</v>
      </c>
      <c r="L50">
        <v>529.6</v>
      </c>
      <c r="M50">
        <v>529.6</v>
      </c>
      <c r="O50" t="s">
        <v>190</v>
      </c>
    </row>
    <row r="51" spans="1:15" x14ac:dyDescent="0.25">
      <c r="A51" t="s">
        <v>127</v>
      </c>
      <c r="C51" t="s">
        <v>133</v>
      </c>
      <c r="I51">
        <v>-2.5</v>
      </c>
      <c r="J51">
        <v>3</v>
      </c>
      <c r="K51">
        <v>0</v>
      </c>
      <c r="L51">
        <v>463.4</v>
      </c>
      <c r="M51">
        <v>463.4</v>
      </c>
      <c r="O51" t="s">
        <v>190</v>
      </c>
    </row>
    <row r="52" spans="1:15" x14ac:dyDescent="0.25">
      <c r="A52" t="s">
        <v>127</v>
      </c>
      <c r="C52" t="s">
        <v>134</v>
      </c>
      <c r="I52">
        <v>-2.5</v>
      </c>
      <c r="J52">
        <v>6</v>
      </c>
      <c r="K52">
        <v>0</v>
      </c>
      <c r="L52">
        <v>400</v>
      </c>
      <c r="M52">
        <v>400</v>
      </c>
      <c r="O52" t="s">
        <v>190</v>
      </c>
    </row>
    <row r="53" spans="1:15" x14ac:dyDescent="0.25">
      <c r="A53" t="s">
        <v>127</v>
      </c>
      <c r="C53" t="s">
        <v>135</v>
      </c>
      <c r="I53">
        <v>2.5</v>
      </c>
      <c r="J53">
        <v>0</v>
      </c>
      <c r="K53">
        <v>0</v>
      </c>
      <c r="L53">
        <v>162</v>
      </c>
      <c r="M53">
        <v>162</v>
      </c>
      <c r="O53" t="s">
        <v>190</v>
      </c>
    </row>
    <row r="54" spans="1:15" x14ac:dyDescent="0.25">
      <c r="A54" t="s">
        <v>127</v>
      </c>
      <c r="C54" t="s">
        <v>136</v>
      </c>
      <c r="I54">
        <v>7.5</v>
      </c>
      <c r="J54">
        <v>3</v>
      </c>
      <c r="K54">
        <v>0</v>
      </c>
      <c r="L54">
        <v>511.7</v>
      </c>
      <c r="M54">
        <v>511.7</v>
      </c>
      <c r="O54" t="s">
        <v>190</v>
      </c>
    </row>
    <row r="55" spans="1:15" x14ac:dyDescent="0.25">
      <c r="A55" t="s">
        <v>127</v>
      </c>
      <c r="C55" t="s">
        <v>137</v>
      </c>
      <c r="I55">
        <v>7.5</v>
      </c>
      <c r="J55">
        <v>6</v>
      </c>
      <c r="K55">
        <v>0</v>
      </c>
      <c r="L55">
        <v>446.5</v>
      </c>
      <c r="M55">
        <v>446.5</v>
      </c>
      <c r="O55" t="s">
        <v>190</v>
      </c>
    </row>
    <row r="56" spans="1:15" x14ac:dyDescent="0.25">
      <c r="A56" t="s">
        <v>127</v>
      </c>
      <c r="C56" t="s">
        <v>126</v>
      </c>
      <c r="I56">
        <v>7.5</v>
      </c>
      <c r="J56">
        <v>9</v>
      </c>
      <c r="K56">
        <v>0</v>
      </c>
      <c r="L56">
        <v>385.5</v>
      </c>
      <c r="M56">
        <v>385.5</v>
      </c>
      <c r="O56" t="s"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989C9-1A48-4957-A096-E010616680F6}">
  <dimension ref="A1:AG5"/>
  <sheetViews>
    <sheetView topLeftCell="K1" workbookViewId="0">
      <selection sqref="A1:XFD1"/>
    </sheetView>
  </sheetViews>
  <sheetFormatPr defaultRowHeight="15" x14ac:dyDescent="0.25"/>
  <sheetData>
    <row r="1" spans="1:33" x14ac:dyDescent="0.25">
      <c r="A1" t="s">
        <v>18</v>
      </c>
      <c r="B1" t="s">
        <v>75</v>
      </c>
      <c r="C1" t="s">
        <v>84</v>
      </c>
      <c r="D1" t="s">
        <v>90</v>
      </c>
      <c r="E1" t="s">
        <v>88</v>
      </c>
      <c r="F1" t="s">
        <v>176</v>
      </c>
      <c r="G1" t="s">
        <v>177</v>
      </c>
      <c r="H1" t="s">
        <v>81</v>
      </c>
      <c r="I1" t="s">
        <v>80</v>
      </c>
      <c r="J1" t="s">
        <v>97</v>
      </c>
      <c r="K1" t="s">
        <v>89</v>
      </c>
      <c r="L1" t="s">
        <v>178</v>
      </c>
      <c r="M1" t="s">
        <v>93</v>
      </c>
      <c r="N1" t="s">
        <v>83</v>
      </c>
      <c r="O1" t="s">
        <v>94</v>
      </c>
      <c r="P1" t="s">
        <v>95</v>
      </c>
      <c r="Q1" t="s">
        <v>76</v>
      </c>
      <c r="R1" t="s">
        <v>99</v>
      </c>
      <c r="S1" t="s">
        <v>100</v>
      </c>
      <c r="T1" t="s">
        <v>101</v>
      </c>
      <c r="U1" t="s">
        <v>102</v>
      </c>
      <c r="V1" t="s">
        <v>179</v>
      </c>
      <c r="W1" t="s">
        <v>82</v>
      </c>
      <c r="X1" t="s">
        <v>79</v>
      </c>
      <c r="Y1" t="s">
        <v>96</v>
      </c>
      <c r="Z1" t="s">
        <v>85</v>
      </c>
      <c r="AA1" t="s">
        <v>86</v>
      </c>
      <c r="AB1" t="s">
        <v>87</v>
      </c>
      <c r="AC1" t="s">
        <v>92</v>
      </c>
      <c r="AD1" t="s">
        <v>91</v>
      </c>
      <c r="AE1" t="s">
        <v>98</v>
      </c>
      <c r="AF1" t="s">
        <v>78</v>
      </c>
      <c r="AG1" t="s">
        <v>77</v>
      </c>
    </row>
    <row r="2" spans="1:33" x14ac:dyDescent="0.25">
      <c r="A2" t="s">
        <v>19</v>
      </c>
      <c r="B2" t="s">
        <v>15</v>
      </c>
      <c r="C2" t="s">
        <v>106</v>
      </c>
      <c r="D2" t="s">
        <v>108</v>
      </c>
      <c r="E2" t="s">
        <v>107</v>
      </c>
      <c r="F2" t="s">
        <v>196</v>
      </c>
      <c r="G2" t="s">
        <v>195</v>
      </c>
      <c r="H2">
        <v>6</v>
      </c>
      <c r="I2" t="s">
        <v>105</v>
      </c>
      <c r="J2" t="s">
        <v>110</v>
      </c>
      <c r="K2">
        <v>157</v>
      </c>
      <c r="L2" t="s">
        <v>8</v>
      </c>
      <c r="M2">
        <v>161.69999999999999</v>
      </c>
      <c r="O2">
        <v>100</v>
      </c>
      <c r="P2">
        <v>100</v>
      </c>
      <c r="Q2" t="s">
        <v>8</v>
      </c>
      <c r="R2">
        <v>10</v>
      </c>
      <c r="S2">
        <v>10</v>
      </c>
      <c r="T2">
        <v>10</v>
      </c>
      <c r="U2">
        <v>10</v>
      </c>
      <c r="V2" t="s">
        <v>194</v>
      </c>
      <c r="W2">
        <v>0</v>
      </c>
      <c r="X2">
        <v>0</v>
      </c>
      <c r="Y2">
        <v>0</v>
      </c>
      <c r="Z2">
        <v>2.5</v>
      </c>
      <c r="AA2">
        <v>0</v>
      </c>
      <c r="AB2">
        <v>0</v>
      </c>
      <c r="AC2" t="s">
        <v>109</v>
      </c>
      <c r="AD2">
        <v>100</v>
      </c>
      <c r="AE2">
        <v>1.6339999999999999</v>
      </c>
      <c r="AF2" t="s">
        <v>104</v>
      </c>
      <c r="AG2" t="s">
        <v>103</v>
      </c>
    </row>
    <row r="3" spans="1:33" x14ac:dyDescent="0.25">
      <c r="A3" t="s">
        <v>19</v>
      </c>
      <c r="B3" t="s">
        <v>15</v>
      </c>
      <c r="C3" t="s">
        <v>112</v>
      </c>
      <c r="D3" t="s">
        <v>113</v>
      </c>
      <c r="E3" t="s">
        <v>107</v>
      </c>
      <c r="F3" t="s">
        <v>196</v>
      </c>
      <c r="G3" t="s">
        <v>195</v>
      </c>
      <c r="H3">
        <v>6</v>
      </c>
      <c r="I3" t="s">
        <v>105</v>
      </c>
      <c r="J3" t="s">
        <v>110</v>
      </c>
      <c r="K3">
        <v>97</v>
      </c>
      <c r="L3" t="s">
        <v>8</v>
      </c>
      <c r="M3">
        <v>106.1</v>
      </c>
      <c r="O3">
        <v>100</v>
      </c>
      <c r="P3">
        <v>97</v>
      </c>
      <c r="Q3" t="s">
        <v>8</v>
      </c>
      <c r="R3">
        <v>10</v>
      </c>
      <c r="S3">
        <v>10</v>
      </c>
      <c r="T3">
        <v>10</v>
      </c>
      <c r="U3">
        <v>10</v>
      </c>
      <c r="V3" t="s">
        <v>194</v>
      </c>
      <c r="W3">
        <v>0</v>
      </c>
      <c r="X3">
        <v>0</v>
      </c>
      <c r="Y3">
        <v>0</v>
      </c>
      <c r="Z3">
        <v>2.5</v>
      </c>
      <c r="AA3">
        <v>3.02</v>
      </c>
      <c r="AB3">
        <v>0</v>
      </c>
      <c r="AC3" t="s">
        <v>109</v>
      </c>
      <c r="AD3">
        <v>100</v>
      </c>
      <c r="AE3">
        <v>1.0109999999999999</v>
      </c>
      <c r="AG3" t="s">
        <v>111</v>
      </c>
    </row>
    <row r="4" spans="1:33" x14ac:dyDescent="0.25">
      <c r="A4" t="s">
        <v>19</v>
      </c>
      <c r="B4" t="s">
        <v>15</v>
      </c>
      <c r="C4" t="s">
        <v>115</v>
      </c>
      <c r="D4" t="s">
        <v>116</v>
      </c>
      <c r="E4" t="s">
        <v>107</v>
      </c>
      <c r="F4" t="s">
        <v>196</v>
      </c>
      <c r="G4" t="s">
        <v>195</v>
      </c>
      <c r="H4">
        <v>6</v>
      </c>
      <c r="I4" t="s">
        <v>105</v>
      </c>
      <c r="J4" t="s">
        <v>110</v>
      </c>
      <c r="K4">
        <v>104</v>
      </c>
      <c r="L4" t="s">
        <v>8</v>
      </c>
      <c r="M4">
        <v>120.9</v>
      </c>
      <c r="O4">
        <v>100</v>
      </c>
      <c r="P4">
        <v>94</v>
      </c>
      <c r="Q4" t="s">
        <v>8</v>
      </c>
      <c r="R4">
        <v>10</v>
      </c>
      <c r="S4">
        <v>10</v>
      </c>
      <c r="T4">
        <v>10</v>
      </c>
      <c r="U4">
        <v>10</v>
      </c>
      <c r="V4" t="s">
        <v>194</v>
      </c>
      <c r="W4">
        <v>0</v>
      </c>
      <c r="X4">
        <v>0</v>
      </c>
      <c r="Y4">
        <v>0</v>
      </c>
      <c r="Z4">
        <v>2.5</v>
      </c>
      <c r="AA4">
        <v>6.02</v>
      </c>
      <c r="AB4">
        <v>0</v>
      </c>
      <c r="AC4" t="s">
        <v>109</v>
      </c>
      <c r="AD4">
        <v>100</v>
      </c>
      <c r="AE4">
        <v>1.0089999999999999</v>
      </c>
      <c r="AG4" t="s">
        <v>114</v>
      </c>
    </row>
    <row r="5" spans="1:33" x14ac:dyDescent="0.25">
      <c r="A5" t="s">
        <v>19</v>
      </c>
      <c r="B5" t="s">
        <v>15</v>
      </c>
      <c r="C5" t="s">
        <v>118</v>
      </c>
      <c r="D5" t="s">
        <v>119</v>
      </c>
      <c r="E5" t="s">
        <v>107</v>
      </c>
      <c r="F5" t="s">
        <v>196</v>
      </c>
      <c r="G5" t="s">
        <v>195</v>
      </c>
      <c r="H5">
        <v>6</v>
      </c>
      <c r="I5" t="s">
        <v>105</v>
      </c>
      <c r="J5" t="s">
        <v>110</v>
      </c>
      <c r="K5">
        <v>113</v>
      </c>
      <c r="L5" t="s">
        <v>8</v>
      </c>
      <c r="M5">
        <v>140.1</v>
      </c>
      <c r="O5">
        <v>100</v>
      </c>
      <c r="P5">
        <v>91</v>
      </c>
      <c r="Q5" t="s">
        <v>8</v>
      </c>
      <c r="R5">
        <v>10</v>
      </c>
      <c r="S5">
        <v>10</v>
      </c>
      <c r="T5">
        <v>10</v>
      </c>
      <c r="U5">
        <v>10</v>
      </c>
      <c r="V5" t="s">
        <v>194</v>
      </c>
      <c r="W5">
        <v>0</v>
      </c>
      <c r="X5">
        <v>0</v>
      </c>
      <c r="Y5">
        <v>0</v>
      </c>
      <c r="Z5">
        <v>2.5</v>
      </c>
      <c r="AA5">
        <v>9.02</v>
      </c>
      <c r="AB5">
        <v>0</v>
      </c>
      <c r="AC5" t="s">
        <v>109</v>
      </c>
      <c r="AD5">
        <v>100</v>
      </c>
      <c r="AE5">
        <v>1.0049999999999999</v>
      </c>
      <c r="AG5" t="s">
        <v>117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7F64-A871-4FEF-9D6A-E7230D8CC25E}">
  <dimension ref="A1:B58"/>
  <sheetViews>
    <sheetView workbookViewId="0">
      <selection sqref="A1:XFD1"/>
    </sheetView>
  </sheetViews>
  <sheetFormatPr defaultRowHeight="15" x14ac:dyDescent="0.25"/>
  <cols>
    <col min="1" max="1" width="32.5703125" bestFit="1" customWidth="1"/>
    <col min="2" max="2" width="3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180</v>
      </c>
    </row>
    <row r="4" spans="1:2" x14ac:dyDescent="0.25">
      <c r="A4" t="s">
        <v>4</v>
      </c>
      <c r="B4" t="s">
        <v>5</v>
      </c>
    </row>
    <row r="5" spans="1:2" x14ac:dyDescent="0.25">
      <c r="A5" t="s">
        <v>181</v>
      </c>
    </row>
    <row r="6" spans="1:2" x14ac:dyDescent="0.25">
      <c r="A6" t="s">
        <v>6</v>
      </c>
      <c r="B6" t="s">
        <v>7</v>
      </c>
    </row>
    <row r="7" spans="1:2" x14ac:dyDescent="0.25">
      <c r="A7" t="s">
        <v>182</v>
      </c>
      <c r="B7" t="s">
        <v>8</v>
      </c>
    </row>
    <row r="8" spans="1:2" x14ac:dyDescent="0.25">
      <c r="A8" t="s">
        <v>183</v>
      </c>
      <c r="B8">
        <v>4</v>
      </c>
    </row>
    <row r="9" spans="1:2" x14ac:dyDescent="0.25">
      <c r="A9" t="s">
        <v>184</v>
      </c>
      <c r="B9" t="s">
        <v>200</v>
      </c>
    </row>
    <row r="10" spans="1:2" x14ac:dyDescent="0.25">
      <c r="A10" t="s">
        <v>185</v>
      </c>
      <c r="B10" t="s">
        <v>200</v>
      </c>
    </row>
    <row r="11" spans="1:2" x14ac:dyDescent="0.25">
      <c r="A11" t="s">
        <v>186</v>
      </c>
      <c r="B11">
        <v>13</v>
      </c>
    </row>
    <row r="12" spans="1:2" x14ac:dyDescent="0.25">
      <c r="A12" t="s">
        <v>187</v>
      </c>
      <c r="B12" t="s">
        <v>199</v>
      </c>
    </row>
    <row r="13" spans="1:2" x14ac:dyDescent="0.25">
      <c r="A13" t="s">
        <v>9</v>
      </c>
      <c r="B13" t="s">
        <v>10</v>
      </c>
    </row>
    <row r="14" spans="1:2" x14ac:dyDescent="0.25">
      <c r="A14" t="s">
        <v>11</v>
      </c>
      <c r="B14" t="s">
        <v>8</v>
      </c>
    </row>
    <row r="15" spans="1:2" x14ac:dyDescent="0.25">
      <c r="A15" t="s">
        <v>12</v>
      </c>
    </row>
    <row r="16" spans="1:2" x14ac:dyDescent="0.25">
      <c r="A16" t="s">
        <v>13</v>
      </c>
    </row>
    <row r="17" spans="1:2" x14ac:dyDescent="0.25">
      <c r="A17" t="s">
        <v>14</v>
      </c>
      <c r="B17" t="s">
        <v>15</v>
      </c>
    </row>
    <row r="18" spans="1:2" x14ac:dyDescent="0.25">
      <c r="A18" t="s">
        <v>16</v>
      </c>
      <c r="B18" t="s">
        <v>17</v>
      </c>
    </row>
    <row r="19" spans="1:2" x14ac:dyDescent="0.25">
      <c r="A19" t="s">
        <v>18</v>
      </c>
      <c r="B19" t="s">
        <v>19</v>
      </c>
    </row>
    <row r="20" spans="1:2" x14ac:dyDescent="0.25">
      <c r="A20" t="s">
        <v>20</v>
      </c>
      <c r="B20" t="s">
        <v>21</v>
      </c>
    </row>
    <row r="21" spans="1:2" x14ac:dyDescent="0.25">
      <c r="A21" t="s">
        <v>22</v>
      </c>
      <c r="B21" t="s">
        <v>23</v>
      </c>
    </row>
    <row r="22" spans="1:2" x14ac:dyDescent="0.25">
      <c r="A22" t="s">
        <v>24</v>
      </c>
      <c r="B22" t="s">
        <v>25</v>
      </c>
    </row>
    <row r="23" spans="1:2" x14ac:dyDescent="0.25">
      <c r="A23" t="s">
        <v>26</v>
      </c>
      <c r="B23" t="s">
        <v>10</v>
      </c>
    </row>
    <row r="24" spans="1:2" x14ac:dyDescent="0.25">
      <c r="A24" t="s">
        <v>27</v>
      </c>
      <c r="B24" t="s">
        <v>198</v>
      </c>
    </row>
    <row r="25" spans="1:2" x14ac:dyDescent="0.25">
      <c r="A25" t="s">
        <v>29</v>
      </c>
      <c r="B25" t="s">
        <v>10</v>
      </c>
    </row>
    <row r="26" spans="1:2" x14ac:dyDescent="0.25">
      <c r="A26" t="s">
        <v>30</v>
      </c>
      <c r="B26" t="s">
        <v>31</v>
      </c>
    </row>
    <row r="27" spans="1:2" x14ac:dyDescent="0.25">
      <c r="A27" t="s">
        <v>32</v>
      </c>
      <c r="B27" t="s">
        <v>33</v>
      </c>
    </row>
    <row r="28" spans="1:2" x14ac:dyDescent="0.25">
      <c r="A28" t="s">
        <v>34</v>
      </c>
      <c r="B28" t="s">
        <v>35</v>
      </c>
    </row>
    <row r="29" spans="1:2" x14ac:dyDescent="0.25">
      <c r="A29" t="s">
        <v>36</v>
      </c>
      <c r="B29" t="s">
        <v>37</v>
      </c>
    </row>
    <row r="30" spans="1:2" x14ac:dyDescent="0.25">
      <c r="A30" t="s">
        <v>38</v>
      </c>
      <c r="B30" t="s">
        <v>39</v>
      </c>
    </row>
    <row r="31" spans="1:2" x14ac:dyDescent="0.25">
      <c r="A31" t="s">
        <v>40</v>
      </c>
      <c r="B31" t="s">
        <v>41</v>
      </c>
    </row>
    <row r="32" spans="1:2" x14ac:dyDescent="0.25">
      <c r="A32" t="s">
        <v>188</v>
      </c>
      <c r="B32" t="s">
        <v>197</v>
      </c>
    </row>
    <row r="33" spans="1:2" x14ac:dyDescent="0.25">
      <c r="A33" t="s">
        <v>189</v>
      </c>
    </row>
    <row r="34" spans="1:2" x14ac:dyDescent="0.25">
      <c r="A34" t="s">
        <v>42</v>
      </c>
      <c r="B34" t="s">
        <v>43</v>
      </c>
    </row>
    <row r="35" spans="1:2" x14ac:dyDescent="0.25">
      <c r="A35" t="s">
        <v>44</v>
      </c>
      <c r="B35" t="s">
        <v>43</v>
      </c>
    </row>
    <row r="36" spans="1:2" x14ac:dyDescent="0.25">
      <c r="A36" t="s">
        <v>45</v>
      </c>
      <c r="B36" t="s">
        <v>46</v>
      </c>
    </row>
    <row r="37" spans="1:2" x14ac:dyDescent="0.25">
      <c r="A37" t="s">
        <v>47</v>
      </c>
      <c r="B37" t="s">
        <v>48</v>
      </c>
    </row>
    <row r="38" spans="1:2" x14ac:dyDescent="0.25">
      <c r="A38" t="s">
        <v>49</v>
      </c>
      <c r="B38" t="s">
        <v>33</v>
      </c>
    </row>
    <row r="39" spans="1:2" x14ac:dyDescent="0.25">
      <c r="A39" t="s">
        <v>50</v>
      </c>
      <c r="B39" t="s">
        <v>33</v>
      </c>
    </row>
    <row r="40" spans="1:2" x14ac:dyDescent="0.25">
      <c r="A40" t="s">
        <v>51</v>
      </c>
      <c r="B40" t="s">
        <v>52</v>
      </c>
    </row>
    <row r="41" spans="1:2" x14ac:dyDescent="0.25">
      <c r="A41" t="s">
        <v>53</v>
      </c>
      <c r="B41">
        <v>0.25</v>
      </c>
    </row>
    <row r="42" spans="1:2" x14ac:dyDescent="0.25">
      <c r="A42" t="s">
        <v>54</v>
      </c>
      <c r="B42">
        <v>100</v>
      </c>
    </row>
    <row r="43" spans="1:2" x14ac:dyDescent="0.25">
      <c r="A43" t="s">
        <v>55</v>
      </c>
      <c r="B43" t="s">
        <v>56</v>
      </c>
    </row>
    <row r="44" spans="1:2" x14ac:dyDescent="0.25">
      <c r="A44" t="s">
        <v>57</v>
      </c>
      <c r="B44">
        <v>10</v>
      </c>
    </row>
    <row r="45" spans="1:2" x14ac:dyDescent="0.25">
      <c r="A45" t="s">
        <v>58</v>
      </c>
      <c r="B45" t="s">
        <v>59</v>
      </c>
    </row>
    <row r="46" spans="1:2" x14ac:dyDescent="0.25">
      <c r="A46" t="s">
        <v>60</v>
      </c>
      <c r="B46" t="s">
        <v>8</v>
      </c>
    </row>
    <row r="47" spans="1:2" x14ac:dyDescent="0.25">
      <c r="A47" t="s">
        <v>61</v>
      </c>
      <c r="B47">
        <v>100</v>
      </c>
    </row>
    <row r="48" spans="1:2" x14ac:dyDescent="0.25">
      <c r="A48" t="s">
        <v>62</v>
      </c>
      <c r="B48" t="s">
        <v>63</v>
      </c>
    </row>
    <row r="49" spans="1:2" x14ac:dyDescent="0.25">
      <c r="A49" t="s">
        <v>64</v>
      </c>
      <c r="B49">
        <v>100</v>
      </c>
    </row>
    <row r="50" spans="1:2" x14ac:dyDescent="0.25">
      <c r="A50" t="s">
        <v>65</v>
      </c>
      <c r="B50" t="s">
        <v>8</v>
      </c>
    </row>
    <row r="51" spans="1:2" x14ac:dyDescent="0.25">
      <c r="A51" t="s">
        <v>66</v>
      </c>
      <c r="B51" t="s">
        <v>8</v>
      </c>
    </row>
    <row r="52" spans="1:2" x14ac:dyDescent="0.25">
      <c r="A52" t="s">
        <v>67</v>
      </c>
      <c r="B52">
        <v>1</v>
      </c>
    </row>
    <row r="53" spans="1:2" x14ac:dyDescent="0.25">
      <c r="A53" t="s">
        <v>68</v>
      </c>
      <c r="B53" t="s">
        <v>69</v>
      </c>
    </row>
    <row r="54" spans="1:2" x14ac:dyDescent="0.25">
      <c r="A54" t="s">
        <v>70</v>
      </c>
      <c r="B54">
        <v>100</v>
      </c>
    </row>
    <row r="55" spans="1:2" x14ac:dyDescent="0.25">
      <c r="A55" t="s">
        <v>71</v>
      </c>
      <c r="B55">
        <v>100</v>
      </c>
    </row>
    <row r="56" spans="1:2" x14ac:dyDescent="0.25">
      <c r="A56" t="s">
        <v>72</v>
      </c>
      <c r="B56" t="s">
        <v>8</v>
      </c>
    </row>
    <row r="57" spans="1:2" x14ac:dyDescent="0.25">
      <c r="A57" t="s">
        <v>73</v>
      </c>
      <c r="B57" t="s">
        <v>8</v>
      </c>
    </row>
    <row r="58" spans="1:2" x14ac:dyDescent="0.25">
      <c r="A58" t="s">
        <v>74</v>
      </c>
      <c r="B5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points</vt:lpstr>
      <vt:lpstr>fields</vt:lpstr>
      <vt:lpstr>plan</vt:lpstr>
      <vt:lpstr>points (2)</vt:lpstr>
      <vt:lpstr>fields (2)</vt:lpstr>
      <vt:lpstr>Variable Mapping</vt:lpstr>
      <vt:lpstr>points (3)</vt:lpstr>
      <vt:lpstr>fields (3)</vt:lpstr>
      <vt:lpstr>plan (2)</vt:lpstr>
    </vt:vector>
  </TitlesOfParts>
  <Company>KGH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"gsalomon"</dc:creator>
  <cp:lastModifiedBy>Greg Salomons</cp:lastModifiedBy>
  <dcterms:created xsi:type="dcterms:W3CDTF">2019-10-04T15:32:53Z</dcterms:created>
  <dcterms:modified xsi:type="dcterms:W3CDTF">2019-10-06T04:17:49Z</dcterms:modified>
</cp:coreProperties>
</file>