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8C6736B8-17D0-4D35-9097-0DCD9D162BE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ex5q/10rm7tzHiY3nkskcCAEZjg=="/>
    </ext>
  </extLst>
</workbook>
</file>

<file path=xl/calcChain.xml><?xml version="1.0" encoding="utf-8"?>
<calcChain xmlns="http://schemas.openxmlformats.org/spreadsheetml/2006/main">
  <c r="C68" i="7" l="1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O15" i="7"/>
  <c r="C15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C69" i="7" s="1"/>
  <c r="N19" i="7" s="1"/>
  <c r="O5" i="7"/>
  <c r="C5" i="7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O14" i="6" s="1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O6" i="6" s="1"/>
  <c r="C26" i="6"/>
  <c r="C25" i="6"/>
  <c r="C24" i="6"/>
  <c r="O5" i="6" s="1"/>
  <c r="C23" i="6"/>
  <c r="C22" i="6"/>
  <c r="C21" i="6"/>
  <c r="O10" i="6" s="1"/>
  <c r="C20" i="6"/>
  <c r="C19" i="6"/>
  <c r="O8" i="6" s="1"/>
  <c r="C18" i="6"/>
  <c r="C17" i="6"/>
  <c r="C16" i="6"/>
  <c r="O15" i="6"/>
  <c r="C15" i="6"/>
  <c r="C14" i="6"/>
  <c r="O13" i="6"/>
  <c r="C13" i="6"/>
  <c r="O12" i="6"/>
  <c r="C12" i="6"/>
  <c r="O11" i="6"/>
  <c r="C11" i="6"/>
  <c r="C10" i="6"/>
  <c r="O9" i="6"/>
  <c r="C9" i="6"/>
  <c r="C8" i="6"/>
  <c r="O7" i="6"/>
  <c r="C7" i="6"/>
  <c r="C6" i="6"/>
  <c r="C5" i="6"/>
  <c r="C76" i="6" s="1"/>
  <c r="N19" i="6" s="1"/>
  <c r="C54" i="5"/>
  <c r="C53" i="5"/>
  <c r="C52" i="5"/>
  <c r="C51" i="5"/>
  <c r="C50" i="5"/>
  <c r="C49" i="5"/>
  <c r="C48" i="5"/>
  <c r="C47" i="5"/>
  <c r="C46" i="5"/>
  <c r="C45" i="5"/>
  <c r="S10" i="5" s="1"/>
  <c r="C44" i="5"/>
  <c r="C43" i="5"/>
  <c r="C42" i="5"/>
  <c r="C41" i="5"/>
  <c r="C40" i="5"/>
  <c r="C39" i="5"/>
  <c r="S9" i="5" s="1"/>
  <c r="C38" i="5"/>
  <c r="C37" i="5"/>
  <c r="C36" i="5"/>
  <c r="C35" i="5"/>
  <c r="C34" i="5"/>
  <c r="C33" i="5"/>
  <c r="C32" i="5"/>
  <c r="C31" i="5"/>
  <c r="C30" i="5"/>
  <c r="C29" i="5"/>
  <c r="C28" i="5"/>
  <c r="S7" i="5" s="1"/>
  <c r="C27" i="5"/>
  <c r="S5" i="5" s="1"/>
  <c r="C26" i="5"/>
  <c r="C25" i="5"/>
  <c r="C24" i="5"/>
  <c r="C23" i="5"/>
  <c r="C22" i="5"/>
  <c r="C21" i="5"/>
  <c r="C20" i="5"/>
  <c r="C19" i="5"/>
  <c r="C55" i="5" s="1"/>
  <c r="C18" i="5"/>
  <c r="C17" i="5"/>
  <c r="C16" i="5"/>
  <c r="S15" i="5"/>
  <c r="O15" i="5"/>
  <c r="C15" i="5"/>
  <c r="S14" i="5"/>
  <c r="O14" i="5"/>
  <c r="C14" i="5"/>
  <c r="S13" i="5"/>
  <c r="O13" i="5"/>
  <c r="C13" i="5"/>
  <c r="S12" i="5"/>
  <c r="O12" i="5"/>
  <c r="C12" i="5"/>
  <c r="S11" i="5"/>
  <c r="O11" i="5"/>
  <c r="C11" i="5"/>
  <c r="O10" i="5"/>
  <c r="C10" i="5"/>
  <c r="C9" i="5"/>
  <c r="S8" i="5"/>
  <c r="O8" i="5"/>
  <c r="C8" i="5"/>
  <c r="O7" i="5"/>
  <c r="C7" i="5"/>
  <c r="S6" i="5"/>
  <c r="C6" i="5"/>
  <c r="O5" i="5"/>
  <c r="C5" i="5"/>
  <c r="O6" i="5" s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O14" i="4" s="1"/>
  <c r="C32" i="4"/>
  <c r="C31" i="4"/>
  <c r="C30" i="4"/>
  <c r="C29" i="4"/>
  <c r="C28" i="4"/>
  <c r="C27" i="4"/>
  <c r="C26" i="4"/>
  <c r="C25" i="4"/>
  <c r="C24" i="4"/>
  <c r="C23" i="4"/>
  <c r="C22" i="4"/>
  <c r="C21" i="4"/>
  <c r="O8" i="4" s="1"/>
  <c r="C20" i="4"/>
  <c r="C19" i="4"/>
  <c r="C18" i="4"/>
  <c r="C17" i="4"/>
  <c r="C16" i="4"/>
  <c r="C15" i="4"/>
  <c r="C14" i="4"/>
  <c r="O13" i="4"/>
  <c r="C13" i="4"/>
  <c r="O12" i="4"/>
  <c r="C12" i="4"/>
  <c r="O11" i="4"/>
  <c r="C11" i="4"/>
  <c r="C10" i="4"/>
  <c r="O6" i="4" s="1"/>
  <c r="O9" i="4"/>
  <c r="C9" i="4"/>
  <c r="C8" i="4"/>
  <c r="O7" i="4"/>
  <c r="C7" i="4"/>
  <c r="C6" i="4"/>
  <c r="O10" i="4" s="1"/>
  <c r="O5" i="4"/>
  <c r="C5" i="4"/>
  <c r="C82" i="3"/>
  <c r="C81" i="3"/>
  <c r="C80" i="3"/>
  <c r="C79" i="3"/>
  <c r="C78" i="3"/>
  <c r="C77" i="3"/>
  <c r="C76" i="3"/>
  <c r="C75" i="3"/>
  <c r="C74" i="3"/>
  <c r="C73" i="3"/>
  <c r="O12" i="3" s="1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O5" i="3" s="1"/>
  <c r="C40" i="3"/>
  <c r="C39" i="3"/>
  <c r="C38" i="3"/>
  <c r="C37" i="3"/>
  <c r="C36" i="3"/>
  <c r="C35" i="3"/>
  <c r="C34" i="3"/>
  <c r="C33" i="3"/>
  <c r="C32" i="3"/>
  <c r="C31" i="3"/>
  <c r="O13" i="3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O14" i="3" s="1"/>
  <c r="C13" i="3"/>
  <c r="C12" i="3"/>
  <c r="O11" i="3"/>
  <c r="C11" i="3"/>
  <c r="C10" i="3"/>
  <c r="O9" i="3"/>
  <c r="C9" i="3"/>
  <c r="O8" i="3"/>
  <c r="C8" i="3"/>
  <c r="O7" i="3"/>
  <c r="C7" i="3"/>
  <c r="C6" i="3"/>
  <c r="O10" i="3" s="1"/>
  <c r="C5" i="3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O9" i="2" s="1"/>
  <c r="C40" i="2"/>
  <c r="C39" i="2"/>
  <c r="C38" i="2"/>
  <c r="C37" i="2"/>
  <c r="C36" i="2"/>
  <c r="C35" i="2"/>
  <c r="C34" i="2"/>
  <c r="O6" i="2" s="1"/>
  <c r="C33" i="2"/>
  <c r="C32" i="2"/>
  <c r="C31" i="2"/>
  <c r="C30" i="2"/>
  <c r="C29" i="2"/>
  <c r="O13" i="2" s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O12" i="2"/>
  <c r="C12" i="2"/>
  <c r="O11" i="2"/>
  <c r="C11" i="2"/>
  <c r="O10" i="2"/>
  <c r="C10" i="2"/>
  <c r="O14" i="2" s="1"/>
  <c r="C9" i="2"/>
  <c r="C8" i="2"/>
  <c r="O7" i="2"/>
  <c r="C7" i="2"/>
  <c r="C6" i="2"/>
  <c r="O8" i="2" s="1"/>
  <c r="O5" i="2"/>
  <c r="C5" i="2"/>
  <c r="O15" i="4" l="1"/>
  <c r="P7" i="4" s="1"/>
  <c r="P12" i="7"/>
  <c r="P13" i="4"/>
  <c r="P10" i="6"/>
  <c r="P7" i="7"/>
  <c r="P13" i="7"/>
  <c r="P14" i="7"/>
  <c r="O16" i="6"/>
  <c r="P13" i="6" s="1"/>
  <c r="P9" i="4"/>
  <c r="P9" i="7"/>
  <c r="P15" i="7"/>
  <c r="P6" i="4"/>
  <c r="P10" i="4"/>
  <c r="O15" i="2"/>
  <c r="P8" i="2" s="1"/>
  <c r="P10" i="7"/>
  <c r="P11" i="4"/>
  <c r="P8" i="4"/>
  <c r="P14" i="4"/>
  <c r="P11" i="2"/>
  <c r="P12" i="2"/>
  <c r="P5" i="7"/>
  <c r="P12" i="4"/>
  <c r="O16" i="5"/>
  <c r="P7" i="5" s="1"/>
  <c r="P5" i="4"/>
  <c r="O16" i="7"/>
  <c r="P11" i="7" s="1"/>
  <c r="O9" i="5"/>
  <c r="O6" i="3"/>
  <c r="O15" i="3" s="1"/>
  <c r="P10" i="3" l="1"/>
  <c r="P9" i="3"/>
  <c r="P7" i="3"/>
  <c r="P8" i="3"/>
  <c r="P11" i="3"/>
  <c r="P5" i="3"/>
  <c r="P14" i="3"/>
  <c r="P12" i="3"/>
  <c r="P13" i="3"/>
  <c r="P15" i="4"/>
  <c r="P6" i="5"/>
  <c r="P6" i="2"/>
  <c r="P14" i="6"/>
  <c r="P9" i="2"/>
  <c r="P5" i="6"/>
  <c r="P16" i="6" s="1"/>
  <c r="P8" i="5"/>
  <c r="P12" i="5"/>
  <c r="P5" i="5"/>
  <c r="P15" i="5"/>
  <c r="P12" i="6"/>
  <c r="P15" i="6"/>
  <c r="P11" i="6"/>
  <c r="P7" i="6"/>
  <c r="P5" i="2"/>
  <c r="P7" i="2"/>
  <c r="P8" i="7"/>
  <c r="P6" i="7"/>
  <c r="P9" i="5"/>
  <c r="P6" i="6"/>
  <c r="P8" i="6"/>
  <c r="P11" i="5"/>
  <c r="P13" i="2"/>
  <c r="P14" i="2"/>
  <c r="P16" i="7"/>
  <c r="P14" i="5"/>
  <c r="P10" i="2"/>
  <c r="P13" i="5"/>
  <c r="P10" i="5"/>
  <c r="P6" i="3"/>
  <c r="P9" i="6"/>
  <c r="P15" i="2" l="1"/>
  <c r="P16" i="5"/>
  <c r="P15" i="3"/>
</calcChain>
</file>

<file path=xl/sharedStrings.xml><?xml version="1.0" encoding="utf-8"?>
<sst xmlns="http://schemas.openxmlformats.org/spreadsheetml/2006/main" count="1383" uniqueCount="359">
  <si>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</si>
  <si>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</si>
  <si>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</si>
  <si>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</si>
  <si>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</si>
  <si>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</si>
  <si>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</si>
  <si>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</si>
  <si>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</si>
  <si>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</si>
  <si>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</si>
  <si>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</si>
  <si>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</si>
  <si>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</si>
  <si>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</si>
  <si>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</si>
  <si>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</si>
  <si>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</si>
  <si>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</si>
  <si>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</si>
  <si>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</si>
  <si>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</si>
  <si>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corymbose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</si>
  <si>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</si>
  <si>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</si>
  <si>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</si>
  <si>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</si>
  <si>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</si>
  <si>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</si>
  <si>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</si>
  <si>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</si>
  <si>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</si>
  <si>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</si>
  <si>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</si>
  <si>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</si>
  <si>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</si>
  <si>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</si>
  <si>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</si>
  <si>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turf</t>
  </si>
  <si>
    <t>P5260003-4-5-6-7-8-9</t>
  </si>
  <si>
    <t>-</t>
  </si>
  <si>
    <t>P5260009-10</t>
  </si>
  <si>
    <t>P52600090-11-12</t>
  </si>
  <si>
    <t>P52600012</t>
  </si>
  <si>
    <t>P52600012-3-4-5-6</t>
  </si>
  <si>
    <t>rubble</t>
  </si>
  <si>
    <t>shadow</t>
  </si>
  <si>
    <t>P52600016</t>
  </si>
  <si>
    <t>other</t>
  </si>
  <si>
    <t>P52600016-7</t>
  </si>
  <si>
    <t>P52600017</t>
  </si>
  <si>
    <t>P52600017-8-9-20</t>
  </si>
  <si>
    <t>P52600020-1</t>
  </si>
  <si>
    <t>P52600021</t>
  </si>
  <si>
    <t>NO ZOANTHIDS</t>
  </si>
  <si>
    <t>P52600021-22</t>
  </si>
  <si>
    <t>P52600022</t>
  </si>
  <si>
    <t>P52600022-3-4-5-6-7</t>
  </si>
  <si>
    <t>P52600027</t>
  </si>
  <si>
    <t>P52600027-8-9-30-31</t>
  </si>
  <si>
    <t>P52600031-32</t>
  </si>
  <si>
    <t>P52600032</t>
  </si>
  <si>
    <t>P52600032-3</t>
  </si>
  <si>
    <t>P52600033</t>
  </si>
  <si>
    <t>P52600033,6</t>
  </si>
  <si>
    <t>P52600036</t>
  </si>
  <si>
    <t>P52600036-7</t>
  </si>
  <si>
    <t>P52600037</t>
  </si>
  <si>
    <t>P52600037-8-9</t>
  </si>
  <si>
    <t>P52600039</t>
  </si>
  <si>
    <t>P52600039-40</t>
  </si>
  <si>
    <t>P52600040</t>
  </si>
  <si>
    <t>P52600040-41</t>
  </si>
  <si>
    <t>P52600041</t>
  </si>
  <si>
    <t>P52600041-2</t>
  </si>
  <si>
    <t>P52600042</t>
  </si>
  <si>
    <t>P52600043</t>
  </si>
  <si>
    <t>P52600043-4</t>
  </si>
  <si>
    <t>P52600044</t>
  </si>
  <si>
    <t>P52600044-5-6-7-8-9</t>
  </si>
  <si>
    <t>P52600049</t>
  </si>
  <si>
    <t>P52600049-50-1-2</t>
  </si>
  <si>
    <t>P52600052</t>
  </si>
  <si>
    <t>P52600052-to-62</t>
  </si>
  <si>
    <t>P52600062</t>
  </si>
  <si>
    <t>P52600062-3</t>
  </si>
  <si>
    <t>P52600063-4</t>
  </si>
  <si>
    <t>P52600064-5-6-7-8</t>
  </si>
  <si>
    <t>P52600068</t>
  </si>
  <si>
    <t>P52600068-9-70</t>
  </si>
  <si>
    <t>END</t>
  </si>
  <si>
    <t>P5260075---81</t>
  </si>
  <si>
    <t>P5260081-2</t>
  </si>
  <si>
    <t>P5260082</t>
  </si>
  <si>
    <t>P5260083---90</t>
  </si>
  <si>
    <t>P5260090</t>
  </si>
  <si>
    <t>P5260090---4</t>
  </si>
  <si>
    <t>P5260094</t>
  </si>
  <si>
    <t>P5260094---6</t>
  </si>
  <si>
    <t>P5260096</t>
  </si>
  <si>
    <t>P5260096-7</t>
  </si>
  <si>
    <t>CORRECT IN R</t>
  </si>
  <si>
    <t>P5260097</t>
  </si>
  <si>
    <t>P5260097-8</t>
  </si>
  <si>
    <t>P5260098</t>
  </si>
  <si>
    <t>P5260098-9-100</t>
  </si>
  <si>
    <t>P5260100</t>
  </si>
  <si>
    <t>P5260100---4</t>
  </si>
  <si>
    <t>P5260104</t>
  </si>
  <si>
    <t>P5260104-5</t>
  </si>
  <si>
    <t>P5260105-6</t>
  </si>
  <si>
    <t>P5260106</t>
  </si>
  <si>
    <t>P5260107</t>
  </si>
  <si>
    <t>P5260107---10</t>
  </si>
  <si>
    <t>P5260110</t>
  </si>
  <si>
    <t>P5260110-1</t>
  </si>
  <si>
    <t>P5260111</t>
  </si>
  <si>
    <t>P5260111-2</t>
  </si>
  <si>
    <t>P5260112</t>
  </si>
  <si>
    <t>P5260112---6</t>
  </si>
  <si>
    <t>P5260116</t>
  </si>
  <si>
    <t>P5260116-7-8</t>
  </si>
  <si>
    <t>P5260118</t>
  </si>
  <si>
    <t>P5260118---21</t>
  </si>
  <si>
    <t>P5260121</t>
  </si>
  <si>
    <t>P5260122</t>
  </si>
  <si>
    <t>P5260122--4</t>
  </si>
  <si>
    <t>P5260124</t>
  </si>
  <si>
    <t>P5260124-5</t>
  </si>
  <si>
    <t>P5260125</t>
  </si>
  <si>
    <t>P5260125-6</t>
  </si>
  <si>
    <t>P5260126</t>
  </si>
  <si>
    <t>P5260126-7</t>
  </si>
  <si>
    <t>P5260127</t>
  </si>
  <si>
    <t>P5260127-8</t>
  </si>
  <si>
    <t>P5260128</t>
  </si>
  <si>
    <t>P5260128---31</t>
  </si>
  <si>
    <t>P5260131</t>
  </si>
  <si>
    <t>P5260138</t>
  </si>
  <si>
    <t>P5260139</t>
  </si>
  <si>
    <t>P5260139---43</t>
  </si>
  <si>
    <t>P5260143</t>
  </si>
  <si>
    <t>Bryozoa</t>
  </si>
  <si>
    <t>P5260143---6</t>
  </si>
  <si>
    <t>plate</t>
  </si>
  <si>
    <t>P5260146-7</t>
  </si>
  <si>
    <t>P5260147</t>
  </si>
  <si>
    <t>P5260147---50</t>
  </si>
  <si>
    <t>P5260150-1</t>
  </si>
  <si>
    <t>P5260151</t>
  </si>
  <si>
    <t>P5260151-2</t>
  </si>
  <si>
    <t>P5260156---9</t>
  </si>
  <si>
    <t>P5260159</t>
  </si>
  <si>
    <t>P5260159-60</t>
  </si>
  <si>
    <t>P5260160-1</t>
  </si>
  <si>
    <t>P5260161---5</t>
  </si>
  <si>
    <t>P5260165-6</t>
  </si>
  <si>
    <t>P5260166</t>
  </si>
  <si>
    <t>P5260166-7</t>
  </si>
  <si>
    <t>P5260167</t>
  </si>
  <si>
    <t>P5260167-8</t>
  </si>
  <si>
    <t>P5260168</t>
  </si>
  <si>
    <t>P5260168-9</t>
  </si>
  <si>
    <t>P5260169</t>
  </si>
  <si>
    <t>P5260169---78</t>
  </si>
  <si>
    <t>P5260178</t>
  </si>
  <si>
    <t>P5260178---81</t>
  </si>
  <si>
    <t>P5260181</t>
  </si>
  <si>
    <t>P5260181-2</t>
  </si>
  <si>
    <t>P5260182</t>
  </si>
  <si>
    <t>covered</t>
  </si>
  <si>
    <t>P5260182---5</t>
  </si>
  <si>
    <t>P5260185</t>
  </si>
  <si>
    <t>P5260185-6</t>
  </si>
  <si>
    <t>P5260186---91</t>
  </si>
  <si>
    <t>P5260191</t>
  </si>
  <si>
    <t>P5260191-2-3</t>
  </si>
  <si>
    <t>P5260193</t>
  </si>
  <si>
    <t>P5260193-4-5</t>
  </si>
  <si>
    <t>P5260195</t>
  </si>
  <si>
    <t>P5260195---202</t>
  </si>
  <si>
    <t>P5260202</t>
  </si>
  <si>
    <t>P5260202-3-4</t>
  </si>
  <si>
    <t>P5260204</t>
  </si>
  <si>
    <t>P5260204---8</t>
  </si>
  <si>
    <t>P5260208</t>
  </si>
  <si>
    <t>P5260208-9</t>
  </si>
  <si>
    <t>P5260209</t>
  </si>
  <si>
    <t>P5260209---12</t>
  </si>
  <si>
    <t>P5260212</t>
  </si>
  <si>
    <t>P5260212---6</t>
  </si>
  <si>
    <t>P5260216</t>
  </si>
  <si>
    <t>P5260216---9</t>
  </si>
  <si>
    <t>P5260219</t>
  </si>
  <si>
    <t>P5260219---23</t>
  </si>
  <si>
    <t>P5260223</t>
  </si>
  <si>
    <t>P5260223---26</t>
  </si>
  <si>
    <t>P5260226</t>
  </si>
  <si>
    <t>P5260226---30</t>
  </si>
  <si>
    <t>P5260230</t>
  </si>
  <si>
    <t>P5260230-1</t>
  </si>
  <si>
    <t>P5260231</t>
  </si>
  <si>
    <t>P5260231---3</t>
  </si>
  <si>
    <t>P5260233</t>
  </si>
  <si>
    <t>P5260233-4-5</t>
  </si>
  <si>
    <t>P5260235</t>
  </si>
  <si>
    <t>P5260235-6-7</t>
  </si>
  <si>
    <t>P5260251</t>
  </si>
  <si>
    <t>P5260251---70</t>
  </si>
  <si>
    <t>P5260270</t>
  </si>
  <si>
    <t>P5260270---4</t>
  </si>
  <si>
    <t>P5260274</t>
  </si>
  <si>
    <t>P5260274-5</t>
  </si>
  <si>
    <t>P5260275</t>
  </si>
  <si>
    <t>P5260275---8</t>
  </si>
  <si>
    <t>P5260278</t>
  </si>
  <si>
    <t>P5260278---81</t>
  </si>
  <si>
    <t>zoanthids</t>
  </si>
  <si>
    <t>P5260281</t>
  </si>
  <si>
    <t>P5260281---6</t>
  </si>
  <si>
    <t>P5260286</t>
  </si>
  <si>
    <t>P5260286---91</t>
  </si>
  <si>
    <t>P5260291</t>
  </si>
  <si>
    <t>P5260291-2</t>
  </si>
  <si>
    <t>P5260292-3</t>
  </si>
  <si>
    <t>P5260293-4-5</t>
  </si>
  <si>
    <t>P5260295</t>
  </si>
  <si>
    <t>P5260295---9</t>
  </si>
  <si>
    <t>P5260299</t>
  </si>
  <si>
    <t>P5260299-304</t>
  </si>
  <si>
    <t>Pocillopora</t>
  </si>
  <si>
    <t>P5260304</t>
  </si>
  <si>
    <t>P5260304-5-6</t>
  </si>
  <si>
    <t>P5260306</t>
  </si>
  <si>
    <t>P5260306-7</t>
  </si>
  <si>
    <t>P5260307</t>
  </si>
  <si>
    <t>P5260307-8</t>
  </si>
  <si>
    <t>P5260308</t>
  </si>
  <si>
    <t>P5260308-9</t>
  </si>
  <si>
    <t>P5260309-10</t>
  </si>
  <si>
    <t>P5260310-1-2</t>
  </si>
  <si>
    <t>P5260312</t>
  </si>
  <si>
    <t>P5260312-3-4</t>
  </si>
  <si>
    <t>P5260314</t>
  </si>
  <si>
    <t>P5260314---7</t>
  </si>
  <si>
    <t>P5260317</t>
  </si>
  <si>
    <t>P5260317---20</t>
  </si>
  <si>
    <t>P5260320</t>
  </si>
  <si>
    <t>P5260320---3</t>
  </si>
  <si>
    <t>P5260323</t>
  </si>
  <si>
    <t>P5260323-4-5</t>
  </si>
  <si>
    <t>P5260328</t>
  </si>
  <si>
    <t>P5260328--31</t>
  </si>
  <si>
    <t>P5260331-2-3</t>
  </si>
  <si>
    <t>P5260333</t>
  </si>
  <si>
    <t>P5260333---36</t>
  </si>
  <si>
    <t>P5260336</t>
  </si>
  <si>
    <t>P5260336-7</t>
  </si>
  <si>
    <t>P5260337</t>
  </si>
  <si>
    <t>P5260337-8</t>
  </si>
  <si>
    <t>P5260338</t>
  </si>
  <si>
    <t>P5260338---41</t>
  </si>
  <si>
    <t>P5260341-2</t>
  </si>
  <si>
    <t>TOT-MISSING</t>
  </si>
  <si>
    <t>P5260342</t>
  </si>
  <si>
    <t>P5260342-3</t>
  </si>
  <si>
    <t>P5260343</t>
  </si>
  <si>
    <t>P5260343-4</t>
  </si>
  <si>
    <t>P5260344</t>
  </si>
  <si>
    <t>P5260344---7</t>
  </si>
  <si>
    <t>P5260347</t>
  </si>
  <si>
    <t>P5260347-8-9</t>
  </si>
  <si>
    <t>Galaxea</t>
  </si>
  <si>
    <t>P5260349</t>
  </si>
  <si>
    <t>P5260349---51</t>
  </si>
  <si>
    <t>P5260351</t>
  </si>
  <si>
    <t>P5260351---57</t>
  </si>
  <si>
    <t>P5260357</t>
  </si>
  <si>
    <t>P5260357-8</t>
  </si>
  <si>
    <t>missing</t>
  </si>
  <si>
    <t>missed overlap</t>
  </si>
  <si>
    <t>P5260359</t>
  </si>
  <si>
    <t>P5260360-61</t>
  </si>
  <si>
    <t>P5260361-2-3</t>
  </si>
  <si>
    <t>P5260363</t>
  </si>
  <si>
    <t>P5260363---7</t>
  </si>
  <si>
    <t>P5260367</t>
  </si>
  <si>
    <t>P5260367-8</t>
  </si>
  <si>
    <t>P5260368-9</t>
  </si>
  <si>
    <t>P5260369---72</t>
  </si>
  <si>
    <t>P5260372</t>
  </si>
  <si>
    <t>P5260372-3</t>
  </si>
  <si>
    <t>P5260373---7</t>
  </si>
  <si>
    <t>P5260377</t>
  </si>
  <si>
    <t>P5260377-8-9</t>
  </si>
  <si>
    <t>P5260379</t>
  </si>
  <si>
    <t>P5260379---82</t>
  </si>
  <si>
    <t>P5260383</t>
  </si>
  <si>
    <t>P5260383-4-5</t>
  </si>
  <si>
    <t>P5260385</t>
  </si>
  <si>
    <t>P5260385-6</t>
  </si>
  <si>
    <t>P5260385-6-7</t>
  </si>
  <si>
    <t>P5260387</t>
  </si>
  <si>
    <t>P5260387-8</t>
  </si>
  <si>
    <t>P5260388</t>
  </si>
  <si>
    <t>P5260388---93</t>
  </si>
  <si>
    <t>P5260393</t>
  </si>
  <si>
    <t>P5260393-4</t>
  </si>
  <si>
    <t>P5260394</t>
  </si>
  <si>
    <t>P5260394---401</t>
  </si>
  <si>
    <t>P5260401</t>
  </si>
  <si>
    <t>P5260401---5</t>
  </si>
  <si>
    <t>P5260410---4</t>
  </si>
  <si>
    <t>P5260414</t>
  </si>
  <si>
    <t>P5260414---7</t>
  </si>
  <si>
    <t>P5260417</t>
  </si>
  <si>
    <t>P5260417-8</t>
  </si>
  <si>
    <t>P5260418</t>
  </si>
  <si>
    <t>P5260418-9</t>
  </si>
  <si>
    <t>P5260419---34</t>
  </si>
  <si>
    <t>P5260434</t>
  </si>
  <si>
    <t>P5260434-5</t>
  </si>
  <si>
    <t>P5260436</t>
  </si>
  <si>
    <t>P5260436---9</t>
  </si>
  <si>
    <t>P5260439</t>
  </si>
  <si>
    <t>P5260439-40</t>
  </si>
  <si>
    <t>P5260440</t>
  </si>
  <si>
    <t>P5260440-1</t>
  </si>
  <si>
    <t>P5260441-2</t>
  </si>
  <si>
    <t>P5260442</t>
  </si>
  <si>
    <t>P5260443</t>
  </si>
  <si>
    <t>P5260444</t>
  </si>
  <si>
    <t>Acropora</t>
  </si>
  <si>
    <t>P5260444---53</t>
  </si>
  <si>
    <t>P5260453</t>
  </si>
  <si>
    <t>P5260453---6</t>
  </si>
  <si>
    <t>P5260456</t>
  </si>
  <si>
    <t>P5260456-7-8</t>
  </si>
  <si>
    <t>P5260458</t>
  </si>
  <si>
    <t>P5260458---61</t>
  </si>
  <si>
    <t>P5260461</t>
  </si>
  <si>
    <t>P5260461---65</t>
  </si>
  <si>
    <t>P5260465</t>
  </si>
  <si>
    <t>P5260465-6</t>
  </si>
  <si>
    <t>P5260466</t>
  </si>
  <si>
    <t>P5260466-7</t>
  </si>
  <si>
    <t>P5260467-8</t>
  </si>
  <si>
    <t>P5260468</t>
  </si>
  <si>
    <t>P5260468---70</t>
  </si>
  <si>
    <t>P5260470</t>
  </si>
  <si>
    <t>P5260470-1</t>
  </si>
  <si>
    <t>P5260471</t>
  </si>
  <si>
    <t>P5260471-2</t>
  </si>
  <si>
    <t>P5260472---75</t>
  </si>
  <si>
    <t>P5260475</t>
  </si>
  <si>
    <t>P5260475---85</t>
  </si>
  <si>
    <t>P5260486-7</t>
  </si>
  <si>
    <t>P5260487</t>
  </si>
  <si>
    <t>P5260487-8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</si>
</sst>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sz val="12"/>
      <color rgb="FF000000"/>
      <name val="Docs-Calibri"/>
    </font>
    <font>
      <i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0" fontId="5" fillId="0" borderId="0" xfId="0" applyFont="1"/>
    <xf numFmtId="0" fontId="4" fillId="2" borderId="0" xfId="0" applyFont="1" applyFill="1"/>
    <xf numFmtId="1" fontId="4" fillId="2" borderId="0" xfId="0" applyNumberFormat="1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 applyAlignment="1">
      <alignment horizontal="righ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4" fillId="3" borderId="0" xfId="0" applyFont="1" applyFill="1"/>
    <xf numFmtId="0" fontId="7" fillId="3" borderId="0" xfId="0" applyFont="1" applyFill="1"/>
    <xf numFmtId="0" fontId="7" fillId="0" borderId="0" xfId="0" applyFont="1"/>
    <xf numFmtId="0" fontId="4" fillId="6" borderId="0" xfId="0" applyFont="1" applyFill="1"/>
    <xf numFmtId="0" fontId="3" fillId="6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6"/>
  <sheetViews>
    <sheetView topLeftCell="A53" workbookViewId="0">
      <selection activeCell="B63" sqref="B63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</cols>
  <sheetData>
    <row r="1" spans="1:16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>
      <c r="A2" s="3" t="s">
        <v>31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6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</row>
    <row r="4" spans="1:16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</row>
    <row r="5" spans="1:16">
      <c r="A5" s="10">
        <v>70</v>
      </c>
      <c r="B5" s="10" t="s">
        <v>11</v>
      </c>
      <c r="C5" s="11">
        <f t="shared" ref="C5:C62" si="0">A6-A5</f>
        <v>236</v>
      </c>
      <c r="D5" s="10" t="s">
        <v>38</v>
      </c>
      <c r="I5" s="12"/>
      <c r="J5" s="13"/>
      <c r="K5" s="10" t="s">
        <v>39</v>
      </c>
      <c r="N5" s="10" t="s">
        <v>9</v>
      </c>
      <c r="O5" s="10">
        <f>SUMIF($B$5:$B$62,"hard_coral",$C$5:$C$62)</f>
        <v>0</v>
      </c>
      <c r="P5" s="14">
        <f t="shared" ref="P5:P14" si="1">(O5/$O$15)*100</f>
        <v>0</v>
      </c>
    </row>
    <row r="6" spans="1:16">
      <c r="A6" s="10">
        <v>306</v>
      </c>
      <c r="B6" s="10" t="s">
        <v>14</v>
      </c>
      <c r="C6" s="11">
        <f t="shared" si="0"/>
        <v>44</v>
      </c>
      <c r="D6" s="10" t="s">
        <v>40</v>
      </c>
      <c r="I6" s="12"/>
      <c r="J6" s="13"/>
      <c r="K6" s="10" t="s">
        <v>41</v>
      </c>
      <c r="N6" s="10" t="s">
        <v>11</v>
      </c>
      <c r="O6" s="10">
        <f>SUMIF($B$5:$B$62,"algae",$C$5:$C$62)</f>
        <v>2230</v>
      </c>
      <c r="P6" s="14">
        <f t="shared" si="1"/>
        <v>84.150943396226424</v>
      </c>
    </row>
    <row r="7" spans="1:16">
      <c r="A7" s="10">
        <v>350</v>
      </c>
      <c r="B7" s="10" t="s">
        <v>11</v>
      </c>
      <c r="C7" s="11">
        <f t="shared" si="0"/>
        <v>87</v>
      </c>
      <c r="D7" s="10" t="s">
        <v>38</v>
      </c>
      <c r="I7" s="12"/>
      <c r="J7" s="13"/>
      <c r="K7" s="10" t="s">
        <v>42</v>
      </c>
      <c r="N7" s="10" t="s">
        <v>10</v>
      </c>
      <c r="O7" s="10">
        <f>SUMIF($B$5:$B$62,"soft_coral",$C$5:$C$62)</f>
        <v>60</v>
      </c>
      <c r="P7" s="14">
        <f t="shared" si="1"/>
        <v>2.2641509433962264</v>
      </c>
    </row>
    <row r="8" spans="1:16">
      <c r="A8" s="10">
        <v>437</v>
      </c>
      <c r="B8" s="10" t="s">
        <v>14</v>
      </c>
      <c r="C8" s="11">
        <f t="shared" si="0"/>
        <v>4</v>
      </c>
      <c r="D8" s="10" t="s">
        <v>40</v>
      </c>
      <c r="I8" s="12"/>
      <c r="J8" s="13"/>
      <c r="K8" s="10" t="s">
        <v>43</v>
      </c>
      <c r="N8" s="10" t="s">
        <v>14</v>
      </c>
      <c r="O8" s="10">
        <f>SUMIF($B$5:$B$62,"boulder",$C$5:$C$62)</f>
        <v>48</v>
      </c>
      <c r="P8" s="14">
        <f t="shared" si="1"/>
        <v>1.8113207547169812</v>
      </c>
    </row>
    <row r="9" spans="1:16">
      <c r="A9" s="10">
        <v>441</v>
      </c>
      <c r="B9" s="10" t="s">
        <v>11</v>
      </c>
      <c r="C9" s="11">
        <f t="shared" si="0"/>
        <v>166</v>
      </c>
      <c r="D9" s="10" t="s">
        <v>38</v>
      </c>
      <c r="I9" s="12"/>
      <c r="J9" s="13"/>
      <c r="K9" s="10" t="s">
        <v>44</v>
      </c>
      <c r="N9" s="10" t="s">
        <v>45</v>
      </c>
      <c r="O9" s="10">
        <f>SUMIF($B$5:$B$62,"rubble",$C$5:$C$62)</f>
        <v>156</v>
      </c>
      <c r="P9" s="14">
        <f t="shared" si="1"/>
        <v>5.8867924528301883</v>
      </c>
    </row>
    <row r="10" spans="1:16">
      <c r="A10" s="10">
        <v>607</v>
      </c>
      <c r="B10" s="10" t="s">
        <v>46</v>
      </c>
      <c r="C10" s="11">
        <f t="shared" si="0"/>
        <v>14</v>
      </c>
      <c r="D10" s="10" t="s">
        <v>40</v>
      </c>
      <c r="F10" s="15"/>
      <c r="K10" s="10" t="s">
        <v>47</v>
      </c>
      <c r="L10" s="15"/>
      <c r="N10" s="10" t="s">
        <v>15</v>
      </c>
      <c r="O10" s="10">
        <f>SUMIF($B$5:$B$62,"sand",$C$5:$C$62)</f>
        <v>122</v>
      </c>
      <c r="P10" s="14">
        <f t="shared" si="1"/>
        <v>4.6037735849056602</v>
      </c>
    </row>
    <row r="11" spans="1:16">
      <c r="A11" s="10">
        <v>621</v>
      </c>
      <c r="B11" s="10" t="s">
        <v>11</v>
      </c>
      <c r="C11" s="11">
        <f t="shared" si="0"/>
        <v>16</v>
      </c>
      <c r="D11" s="10" t="s">
        <v>38</v>
      </c>
      <c r="K11" s="10" t="s">
        <v>47</v>
      </c>
      <c r="N11" s="10" t="s">
        <v>12</v>
      </c>
      <c r="O11" s="10">
        <f>SUMIF($B$5:$B$62,"sponge",$C$5:$C$62)</f>
        <v>0</v>
      </c>
      <c r="P11" s="14">
        <f t="shared" si="1"/>
        <v>0</v>
      </c>
    </row>
    <row r="12" spans="1:16">
      <c r="A12" s="10">
        <v>637</v>
      </c>
      <c r="B12" s="10" t="s">
        <v>46</v>
      </c>
      <c r="C12" s="11">
        <f t="shared" si="0"/>
        <v>5</v>
      </c>
      <c r="D12" s="10" t="s">
        <v>40</v>
      </c>
      <c r="K12" s="10" t="s">
        <v>47</v>
      </c>
      <c r="N12" s="10" t="s">
        <v>48</v>
      </c>
      <c r="O12" s="10">
        <f>SUMIF($B$5:$B$62,"other",$C$5:$C$62)</f>
        <v>0</v>
      </c>
      <c r="P12" s="14">
        <f t="shared" si="1"/>
        <v>0</v>
      </c>
    </row>
    <row r="13" spans="1:16">
      <c r="A13" s="10">
        <v>642</v>
      </c>
      <c r="B13" s="10" t="s">
        <v>11</v>
      </c>
      <c r="C13" s="11">
        <f t="shared" si="0"/>
        <v>13</v>
      </c>
      <c r="D13" s="10" t="s">
        <v>38</v>
      </c>
      <c r="K13" s="10" t="s">
        <v>49</v>
      </c>
      <c r="N13" s="10" t="s">
        <v>13</v>
      </c>
      <c r="O13" s="10">
        <f>SUMIF($B$5:$B$62,"unknown",$C$5:$C$62)</f>
        <v>7</v>
      </c>
      <c r="P13" s="14">
        <f t="shared" si="1"/>
        <v>0.26415094339622641</v>
      </c>
    </row>
    <row r="14" spans="1:16">
      <c r="A14" s="10">
        <v>655</v>
      </c>
      <c r="B14" s="10" t="s">
        <v>46</v>
      </c>
      <c r="C14" s="11">
        <f t="shared" si="0"/>
        <v>3</v>
      </c>
      <c r="D14" s="10" t="s">
        <v>40</v>
      </c>
      <c r="K14" s="10" t="s">
        <v>50</v>
      </c>
      <c r="L14" s="10"/>
      <c r="N14" s="10" t="s">
        <v>46</v>
      </c>
      <c r="O14" s="10">
        <f>SUMIF($B$5:$B$62,"shadow",$C$5:$C$62)</f>
        <v>27</v>
      </c>
      <c r="P14" s="14">
        <f t="shared" si="1"/>
        <v>1.0188679245283019</v>
      </c>
    </row>
    <row r="15" spans="1:16">
      <c r="A15" s="10">
        <v>658</v>
      </c>
      <c r="B15" s="10" t="s">
        <v>11</v>
      </c>
      <c r="C15" s="11">
        <f t="shared" si="0"/>
        <v>119</v>
      </c>
      <c r="D15" s="10" t="s">
        <v>38</v>
      </c>
      <c r="K15" s="10" t="s">
        <v>51</v>
      </c>
      <c r="O15" s="16">
        <f t="shared" ref="O15:P15" si="2">SUM(O5:O14)</f>
        <v>2650</v>
      </c>
      <c r="P15" s="17">
        <f t="shared" si="2"/>
        <v>100.00000000000003</v>
      </c>
    </row>
    <row r="16" spans="1:16">
      <c r="A16" s="10">
        <v>777</v>
      </c>
      <c r="B16" s="10" t="s">
        <v>15</v>
      </c>
      <c r="C16" s="11">
        <f t="shared" si="0"/>
        <v>28</v>
      </c>
      <c r="D16" s="10" t="s">
        <v>40</v>
      </c>
      <c r="K16" s="10" t="s">
        <v>52</v>
      </c>
    </row>
    <row r="17" spans="1:14">
      <c r="A17" s="11">
        <v>805</v>
      </c>
      <c r="B17" s="11" t="s">
        <v>11</v>
      </c>
      <c r="C17" s="11">
        <f t="shared" si="0"/>
        <v>10</v>
      </c>
      <c r="D17" s="10" t="s">
        <v>38</v>
      </c>
      <c r="K17" s="10" t="s">
        <v>53</v>
      </c>
      <c r="N17" s="11" t="s">
        <v>54</v>
      </c>
    </row>
    <row r="18" spans="1:14">
      <c r="A18" s="10">
        <v>815</v>
      </c>
      <c r="B18" s="10" t="s">
        <v>15</v>
      </c>
      <c r="C18" s="11">
        <f t="shared" si="0"/>
        <v>9</v>
      </c>
      <c r="D18" s="10" t="s">
        <v>40</v>
      </c>
      <c r="F18" s="15"/>
      <c r="K18" s="10" t="s">
        <v>53</v>
      </c>
      <c r="L18" s="15"/>
    </row>
    <row r="19" spans="1:14">
      <c r="A19" s="10">
        <v>824</v>
      </c>
      <c r="B19" s="11" t="s">
        <v>11</v>
      </c>
      <c r="C19" s="11">
        <f t="shared" si="0"/>
        <v>26</v>
      </c>
      <c r="D19" s="10" t="s">
        <v>38</v>
      </c>
      <c r="K19" s="10" t="s">
        <v>55</v>
      </c>
    </row>
    <row r="20" spans="1:14">
      <c r="A20" s="10">
        <v>850</v>
      </c>
      <c r="B20" s="10" t="s">
        <v>45</v>
      </c>
      <c r="C20" s="11">
        <f t="shared" si="0"/>
        <v>10</v>
      </c>
      <c r="D20" s="10" t="s">
        <v>40</v>
      </c>
      <c r="K20" s="10" t="s">
        <v>56</v>
      </c>
    </row>
    <row r="21" spans="1:14">
      <c r="A21" s="10">
        <v>860</v>
      </c>
      <c r="B21" s="11" t="s">
        <v>11</v>
      </c>
      <c r="C21" s="11">
        <f t="shared" si="0"/>
        <v>210</v>
      </c>
      <c r="D21" s="10" t="s">
        <v>38</v>
      </c>
      <c r="K21" s="10" t="s">
        <v>57</v>
      </c>
    </row>
    <row r="22" spans="1:14">
      <c r="A22" s="10">
        <v>1070</v>
      </c>
      <c r="B22" s="10" t="s">
        <v>46</v>
      </c>
      <c r="C22" s="11">
        <f t="shared" si="0"/>
        <v>3</v>
      </c>
      <c r="D22" s="10" t="s">
        <v>40</v>
      </c>
      <c r="E22" s="10"/>
      <c r="K22" s="10" t="s">
        <v>58</v>
      </c>
    </row>
    <row r="23" spans="1:14">
      <c r="A23" s="10">
        <v>1073</v>
      </c>
      <c r="B23" s="11" t="s">
        <v>11</v>
      </c>
      <c r="C23" s="11">
        <f t="shared" si="0"/>
        <v>144</v>
      </c>
      <c r="D23" s="10" t="s">
        <v>38</v>
      </c>
      <c r="F23" s="10"/>
      <c r="K23" s="10" t="s">
        <v>59</v>
      </c>
    </row>
    <row r="24" spans="1:14">
      <c r="A24" s="10">
        <v>1217</v>
      </c>
      <c r="B24" s="10" t="s">
        <v>15</v>
      </c>
      <c r="C24" s="11">
        <f t="shared" si="0"/>
        <v>16</v>
      </c>
      <c r="D24" s="10" t="s">
        <v>40</v>
      </c>
      <c r="K24" s="10" t="s">
        <v>60</v>
      </c>
      <c r="L24" s="1"/>
    </row>
    <row r="25" spans="1:14">
      <c r="A25" s="10">
        <v>1233</v>
      </c>
      <c r="B25" s="10" t="s">
        <v>11</v>
      </c>
      <c r="C25" s="11">
        <f t="shared" si="0"/>
        <v>42</v>
      </c>
      <c r="D25" s="11" t="s">
        <v>38</v>
      </c>
      <c r="K25" s="10" t="s">
        <v>61</v>
      </c>
      <c r="L25" s="1"/>
    </row>
    <row r="26" spans="1:14">
      <c r="A26" s="10">
        <v>1275</v>
      </c>
      <c r="B26" s="10" t="s">
        <v>15</v>
      </c>
      <c r="C26" s="11">
        <f t="shared" si="0"/>
        <v>35</v>
      </c>
      <c r="D26" s="10" t="s">
        <v>40</v>
      </c>
      <c r="K26" s="10" t="s">
        <v>62</v>
      </c>
      <c r="L26" s="1"/>
    </row>
    <row r="27" spans="1:14">
      <c r="A27" s="10">
        <v>1310</v>
      </c>
      <c r="B27" s="10" t="s">
        <v>11</v>
      </c>
      <c r="C27" s="11">
        <f t="shared" si="0"/>
        <v>5</v>
      </c>
      <c r="D27" s="11" t="s">
        <v>38</v>
      </c>
      <c r="K27" s="10" t="s">
        <v>63</v>
      </c>
      <c r="L27" s="1"/>
    </row>
    <row r="28" spans="1:14">
      <c r="A28" s="10">
        <v>1315</v>
      </c>
      <c r="B28" s="10" t="s">
        <v>10</v>
      </c>
      <c r="C28" s="11">
        <f t="shared" si="0"/>
        <v>38</v>
      </c>
      <c r="D28" s="10"/>
      <c r="K28" s="10" t="s">
        <v>64</v>
      </c>
    </row>
    <row r="29" spans="1:14">
      <c r="A29" s="10">
        <v>1353</v>
      </c>
      <c r="B29" s="18" t="s">
        <v>13</v>
      </c>
      <c r="C29" s="11">
        <f t="shared" si="0"/>
        <v>3</v>
      </c>
      <c r="D29" s="18"/>
      <c r="K29" s="10" t="s">
        <v>65</v>
      </c>
    </row>
    <row r="30" spans="1:14">
      <c r="A30" s="10">
        <v>1356</v>
      </c>
      <c r="B30" s="10" t="s">
        <v>46</v>
      </c>
      <c r="C30" s="11">
        <f t="shared" si="0"/>
        <v>2</v>
      </c>
      <c r="D30" s="10" t="s">
        <v>40</v>
      </c>
      <c r="K30" s="10" t="s">
        <v>65</v>
      </c>
    </row>
    <row r="31" spans="1:14">
      <c r="A31" s="10">
        <v>1358</v>
      </c>
      <c r="B31" s="18" t="s">
        <v>13</v>
      </c>
      <c r="C31" s="11">
        <f t="shared" si="0"/>
        <v>4</v>
      </c>
      <c r="D31" s="18"/>
      <c r="K31" s="10" t="s">
        <v>65</v>
      </c>
    </row>
    <row r="32" spans="1:14">
      <c r="A32" s="10">
        <v>1362</v>
      </c>
      <c r="B32" s="10" t="s">
        <v>11</v>
      </c>
      <c r="C32" s="11">
        <f t="shared" si="0"/>
        <v>24</v>
      </c>
      <c r="D32" s="11" t="s">
        <v>38</v>
      </c>
      <c r="K32" s="10" t="s">
        <v>66</v>
      </c>
    </row>
    <row r="33" spans="1:12">
      <c r="A33" s="10">
        <v>1386</v>
      </c>
      <c r="B33" s="10" t="s">
        <v>10</v>
      </c>
      <c r="C33" s="11">
        <f t="shared" si="0"/>
        <v>22</v>
      </c>
      <c r="D33" s="10"/>
      <c r="K33" s="10" t="s">
        <v>67</v>
      </c>
    </row>
    <row r="34" spans="1:12">
      <c r="A34" s="10">
        <v>1408</v>
      </c>
      <c r="B34" s="10" t="s">
        <v>11</v>
      </c>
      <c r="C34" s="11">
        <f t="shared" si="0"/>
        <v>52</v>
      </c>
      <c r="D34" s="11" t="s">
        <v>38</v>
      </c>
      <c r="K34" s="10" t="s">
        <v>68</v>
      </c>
    </row>
    <row r="35" spans="1:12">
      <c r="A35" s="10">
        <v>1460</v>
      </c>
      <c r="B35" s="10" t="s">
        <v>15</v>
      </c>
      <c r="C35" s="11">
        <f t="shared" si="0"/>
        <v>4</v>
      </c>
      <c r="D35" s="10" t="s">
        <v>40</v>
      </c>
      <c r="K35" s="10" t="s">
        <v>69</v>
      </c>
    </row>
    <row r="36" spans="1:12">
      <c r="A36" s="10">
        <v>1464</v>
      </c>
      <c r="B36" s="10" t="s">
        <v>11</v>
      </c>
      <c r="C36" s="11">
        <f t="shared" si="0"/>
        <v>21</v>
      </c>
      <c r="D36" s="10" t="s">
        <v>38</v>
      </c>
      <c r="K36" s="10" t="s">
        <v>69</v>
      </c>
    </row>
    <row r="37" spans="1:12">
      <c r="A37" s="10">
        <v>1485</v>
      </c>
      <c r="B37" s="10" t="s">
        <v>45</v>
      </c>
      <c r="C37" s="11">
        <f t="shared" si="0"/>
        <v>11</v>
      </c>
      <c r="D37" s="10" t="s">
        <v>40</v>
      </c>
      <c r="K37" s="10" t="s">
        <v>69</v>
      </c>
    </row>
    <row r="38" spans="1:12">
      <c r="A38" s="10">
        <v>1496</v>
      </c>
      <c r="B38" s="10" t="s">
        <v>11</v>
      </c>
      <c r="C38" s="11">
        <f t="shared" si="0"/>
        <v>39</v>
      </c>
      <c r="D38" s="10" t="s">
        <v>38</v>
      </c>
      <c r="K38" s="10" t="s">
        <v>69</v>
      </c>
    </row>
    <row r="39" spans="1:12">
      <c r="A39" s="10">
        <v>1535</v>
      </c>
      <c r="B39" s="10" t="s">
        <v>45</v>
      </c>
      <c r="C39" s="11">
        <f t="shared" si="0"/>
        <v>8</v>
      </c>
      <c r="D39" s="10" t="s">
        <v>40</v>
      </c>
      <c r="K39" s="10" t="s">
        <v>70</v>
      </c>
    </row>
    <row r="40" spans="1:12">
      <c r="A40" s="10">
        <v>1543</v>
      </c>
      <c r="B40" s="10" t="s">
        <v>11</v>
      </c>
      <c r="C40" s="11">
        <f t="shared" si="0"/>
        <v>9</v>
      </c>
      <c r="D40" s="10" t="s">
        <v>38</v>
      </c>
      <c r="K40" s="10" t="s">
        <v>71</v>
      </c>
    </row>
    <row r="41" spans="1:12">
      <c r="A41" s="10">
        <v>1552</v>
      </c>
      <c r="B41" s="10" t="s">
        <v>45</v>
      </c>
      <c r="C41" s="11">
        <f t="shared" si="0"/>
        <v>45</v>
      </c>
      <c r="D41" s="10" t="s">
        <v>40</v>
      </c>
      <c r="K41" s="10" t="s">
        <v>72</v>
      </c>
    </row>
    <row r="42" spans="1:12">
      <c r="A42" s="10">
        <v>1597</v>
      </c>
      <c r="B42" s="10" t="s">
        <v>11</v>
      </c>
      <c r="C42" s="11">
        <f t="shared" si="0"/>
        <v>10</v>
      </c>
      <c r="D42" s="10" t="s">
        <v>38</v>
      </c>
      <c r="K42" s="10" t="s">
        <v>73</v>
      </c>
      <c r="L42" s="1"/>
    </row>
    <row r="43" spans="1:12">
      <c r="A43" s="11">
        <v>1607</v>
      </c>
      <c r="B43" s="10" t="s">
        <v>45</v>
      </c>
      <c r="C43" s="11">
        <f t="shared" si="0"/>
        <v>8</v>
      </c>
      <c r="D43" s="10" t="s">
        <v>40</v>
      </c>
      <c r="K43" s="10" t="s">
        <v>74</v>
      </c>
    </row>
    <row r="44" spans="1:12">
      <c r="A44" s="11">
        <v>1615</v>
      </c>
      <c r="B44" s="10" t="s">
        <v>11</v>
      </c>
      <c r="C44" s="11">
        <f t="shared" si="0"/>
        <v>40</v>
      </c>
      <c r="D44" s="10" t="s">
        <v>38</v>
      </c>
      <c r="K44" s="10" t="s">
        <v>75</v>
      </c>
    </row>
    <row r="45" spans="1:12">
      <c r="A45" s="10">
        <v>1655</v>
      </c>
      <c r="B45" s="10" t="s">
        <v>45</v>
      </c>
      <c r="C45" s="11">
        <f t="shared" si="0"/>
        <v>5</v>
      </c>
      <c r="D45" s="10" t="s">
        <v>40</v>
      </c>
      <c r="K45" s="10" t="s">
        <v>75</v>
      </c>
    </row>
    <row r="46" spans="1:12">
      <c r="A46" s="11">
        <v>1660</v>
      </c>
      <c r="B46" s="10" t="s">
        <v>11</v>
      </c>
      <c r="C46" s="11">
        <f t="shared" si="0"/>
        <v>10</v>
      </c>
      <c r="D46" s="10" t="s">
        <v>38</v>
      </c>
      <c r="K46" s="10" t="s">
        <v>75</v>
      </c>
    </row>
    <row r="47" spans="1:12">
      <c r="A47" s="10">
        <v>1670</v>
      </c>
      <c r="B47" s="10" t="s">
        <v>45</v>
      </c>
      <c r="C47" s="11">
        <f t="shared" si="0"/>
        <v>24</v>
      </c>
      <c r="D47" s="11" t="s">
        <v>40</v>
      </c>
      <c r="K47" s="10" t="s">
        <v>76</v>
      </c>
    </row>
    <row r="48" spans="1:12">
      <c r="A48" s="10">
        <v>1694</v>
      </c>
      <c r="B48" s="10" t="s">
        <v>11</v>
      </c>
      <c r="C48" s="11">
        <f t="shared" si="0"/>
        <v>36</v>
      </c>
      <c r="D48" s="10" t="s">
        <v>38</v>
      </c>
      <c r="K48" s="10" t="s">
        <v>77</v>
      </c>
    </row>
    <row r="49" spans="1:12">
      <c r="A49" s="10">
        <v>1730</v>
      </c>
      <c r="B49" s="10" t="s">
        <v>15</v>
      </c>
      <c r="C49" s="11">
        <f t="shared" si="0"/>
        <v>4</v>
      </c>
      <c r="D49" s="10" t="s">
        <v>40</v>
      </c>
      <c r="K49" s="10" t="s">
        <v>78</v>
      </c>
    </row>
    <row r="50" spans="1:12">
      <c r="A50" s="10">
        <v>1734</v>
      </c>
      <c r="B50" s="10" t="s">
        <v>11</v>
      </c>
      <c r="C50" s="11">
        <f t="shared" si="0"/>
        <v>158</v>
      </c>
      <c r="D50" s="10" t="s">
        <v>38</v>
      </c>
      <c r="K50" s="10" t="s">
        <v>79</v>
      </c>
    </row>
    <row r="51" spans="1:12">
      <c r="A51" s="10">
        <v>1892</v>
      </c>
      <c r="B51" s="10" t="s">
        <v>15</v>
      </c>
      <c r="C51" s="11">
        <f t="shared" si="0"/>
        <v>7</v>
      </c>
      <c r="D51" s="10" t="s">
        <v>40</v>
      </c>
      <c r="K51" s="10" t="s">
        <v>80</v>
      </c>
    </row>
    <row r="52" spans="1:12">
      <c r="A52" s="10">
        <v>1899</v>
      </c>
      <c r="B52" s="10" t="s">
        <v>11</v>
      </c>
      <c r="C52" s="11">
        <f t="shared" si="0"/>
        <v>114</v>
      </c>
      <c r="D52" s="10" t="s">
        <v>38</v>
      </c>
      <c r="K52" s="10" t="s">
        <v>81</v>
      </c>
    </row>
    <row r="53" spans="1:12">
      <c r="A53" s="10">
        <v>2013</v>
      </c>
      <c r="B53" s="10" t="s">
        <v>15</v>
      </c>
      <c r="C53" s="11">
        <f t="shared" si="0"/>
        <v>11</v>
      </c>
      <c r="D53" s="10" t="s">
        <v>40</v>
      </c>
      <c r="K53" s="10" t="s">
        <v>82</v>
      </c>
    </row>
    <row r="54" spans="1:12">
      <c r="A54" s="10">
        <v>2024</v>
      </c>
      <c r="B54" s="10" t="s">
        <v>11</v>
      </c>
      <c r="C54" s="11">
        <f t="shared" si="0"/>
        <v>373</v>
      </c>
      <c r="D54" s="10" t="s">
        <v>38</v>
      </c>
      <c r="K54" s="10" t="s">
        <v>83</v>
      </c>
    </row>
    <row r="55" spans="1:12">
      <c r="A55" s="10">
        <v>2397</v>
      </c>
      <c r="B55" s="10" t="s">
        <v>15</v>
      </c>
      <c r="C55" s="11">
        <f t="shared" si="0"/>
        <v>3</v>
      </c>
      <c r="D55" s="10" t="s">
        <v>40</v>
      </c>
      <c r="K55" s="10" t="s">
        <v>84</v>
      </c>
    </row>
    <row r="56" spans="1:12">
      <c r="A56" s="10">
        <v>2400</v>
      </c>
      <c r="B56" s="10" t="s">
        <v>11</v>
      </c>
      <c r="C56" s="11">
        <f t="shared" si="0"/>
        <v>5</v>
      </c>
      <c r="D56" s="10" t="s">
        <v>38</v>
      </c>
      <c r="K56" s="10" t="s">
        <v>84</v>
      </c>
    </row>
    <row r="57" spans="1:12">
      <c r="A57" s="10">
        <v>2405</v>
      </c>
      <c r="B57" s="10" t="s">
        <v>15</v>
      </c>
      <c r="C57" s="11">
        <f t="shared" si="0"/>
        <v>5</v>
      </c>
      <c r="D57" s="10" t="s">
        <v>40</v>
      </c>
      <c r="K57" s="10" t="s">
        <v>84</v>
      </c>
    </row>
    <row r="58" spans="1:12">
      <c r="A58" s="10">
        <v>2410</v>
      </c>
      <c r="B58" s="10" t="s">
        <v>11</v>
      </c>
      <c r="C58" s="11">
        <f t="shared" si="0"/>
        <v>40</v>
      </c>
      <c r="D58" s="10" t="s">
        <v>38</v>
      </c>
      <c r="K58" s="10" t="s">
        <v>85</v>
      </c>
    </row>
    <row r="59" spans="1:12">
      <c r="A59" s="10">
        <v>2450</v>
      </c>
      <c r="B59" s="10" t="s">
        <v>45</v>
      </c>
      <c r="C59" s="11">
        <f t="shared" si="0"/>
        <v>38</v>
      </c>
      <c r="D59" s="10" t="s">
        <v>40</v>
      </c>
      <c r="K59" s="10" t="s">
        <v>86</v>
      </c>
    </row>
    <row r="60" spans="1:12">
      <c r="A60" s="10">
        <v>2488</v>
      </c>
      <c r="B60" s="10" t="s">
        <v>11</v>
      </c>
      <c r="C60" s="11">
        <f t="shared" si="0"/>
        <v>147</v>
      </c>
      <c r="D60" s="10" t="s">
        <v>38</v>
      </c>
      <c r="K60" s="10" t="s">
        <v>87</v>
      </c>
    </row>
    <row r="61" spans="1:12">
      <c r="A61" s="10">
        <v>2635</v>
      </c>
      <c r="B61" s="10" t="s">
        <v>45</v>
      </c>
      <c r="C61" s="11">
        <f t="shared" si="0"/>
        <v>7</v>
      </c>
      <c r="D61" s="10" t="s">
        <v>40</v>
      </c>
      <c r="K61" s="10" t="s">
        <v>88</v>
      </c>
    </row>
    <row r="62" spans="1:12">
      <c r="A62" s="10">
        <v>2642</v>
      </c>
      <c r="B62" s="10" t="s">
        <v>11</v>
      </c>
      <c r="C62" s="11">
        <f t="shared" si="0"/>
        <v>78</v>
      </c>
      <c r="D62" s="10" t="s">
        <v>38</v>
      </c>
      <c r="K62" s="10" t="s">
        <v>89</v>
      </c>
      <c r="L62" s="1"/>
    </row>
    <row r="63" spans="1:12">
      <c r="A63" s="10">
        <v>2720</v>
      </c>
      <c r="B63" s="10"/>
      <c r="C63" s="19"/>
      <c r="D63" s="10"/>
      <c r="K63" s="10"/>
    </row>
    <row r="64" spans="1:12">
      <c r="B64" s="10"/>
      <c r="D64" s="10"/>
      <c r="E64" s="10"/>
      <c r="K64" s="10"/>
    </row>
    <row r="65" spans="1:12">
      <c r="A65" s="10"/>
      <c r="B65" s="10"/>
      <c r="F65" s="15"/>
      <c r="K65" s="10"/>
      <c r="L65" s="15"/>
    </row>
    <row r="66" spans="1:12">
      <c r="A66" s="10"/>
      <c r="B66" s="10"/>
      <c r="D66" s="10"/>
      <c r="K66" s="10"/>
    </row>
    <row r="67" spans="1:12">
      <c r="A67" s="10"/>
      <c r="B67" s="10"/>
      <c r="D67" s="10"/>
      <c r="K67" s="10"/>
    </row>
    <row r="68" spans="1:12">
      <c r="A68" s="10"/>
      <c r="B68" s="10"/>
      <c r="D68" s="10"/>
      <c r="K68" s="10"/>
    </row>
    <row r="69" spans="1:12">
      <c r="A69" s="10"/>
      <c r="B69" s="10"/>
      <c r="D69" s="10"/>
      <c r="K69" s="10"/>
    </row>
    <row r="70" spans="1:12">
      <c r="A70" s="10"/>
      <c r="B70" s="10"/>
      <c r="D70" s="10"/>
      <c r="K70" s="10"/>
    </row>
    <row r="71" spans="1:12">
      <c r="A71" s="10"/>
      <c r="B71" s="10"/>
      <c r="D71" s="10"/>
      <c r="K71" s="10"/>
    </row>
    <row r="72" spans="1:12">
      <c r="A72" s="10"/>
      <c r="B72" s="10"/>
      <c r="D72" s="10"/>
      <c r="K72" s="10"/>
    </row>
    <row r="73" spans="1:12">
      <c r="A73" s="10"/>
      <c r="B73" s="10"/>
      <c r="D73" s="10"/>
      <c r="K73" s="10"/>
    </row>
    <row r="74" spans="1:12">
      <c r="A74" s="10"/>
      <c r="B74" s="10"/>
      <c r="D74" s="10"/>
      <c r="K74" s="10"/>
    </row>
    <row r="75" spans="1:12">
      <c r="A75" s="10"/>
      <c r="B75" s="10"/>
      <c r="D75" s="10"/>
      <c r="K75" s="10"/>
    </row>
    <row r="76" spans="1:12">
      <c r="A76" s="10"/>
      <c r="B76" s="10"/>
      <c r="D76" s="10"/>
      <c r="K76" s="10"/>
    </row>
    <row r="77" spans="1:12">
      <c r="A77" s="10"/>
      <c r="B77" s="10"/>
      <c r="D77" s="10"/>
      <c r="K77" s="10"/>
      <c r="L77" s="10"/>
    </row>
    <row r="78" spans="1:12">
      <c r="A78" s="10"/>
      <c r="B78" s="10"/>
      <c r="C78" s="10"/>
      <c r="D78" s="10"/>
      <c r="K78" s="10"/>
      <c r="L78" s="10"/>
    </row>
    <row r="79" spans="1:12">
      <c r="A79" s="10"/>
      <c r="B79" s="10"/>
      <c r="D79" s="10"/>
      <c r="K79" s="10"/>
    </row>
    <row r="80" spans="1:12">
      <c r="A80" s="10"/>
      <c r="B80" s="10"/>
      <c r="D80" s="10"/>
      <c r="K80" s="10"/>
    </row>
    <row r="81" spans="1:11">
      <c r="A81" s="10"/>
      <c r="B81" s="10"/>
      <c r="D81" s="10"/>
      <c r="K81" s="10"/>
    </row>
    <row r="82" spans="1:11">
      <c r="A82" s="10"/>
      <c r="B82" s="10"/>
      <c r="D82" s="10"/>
      <c r="K82" s="10"/>
    </row>
    <row r="83" spans="1:11">
      <c r="A83" s="10"/>
      <c r="B83" s="10"/>
      <c r="K83" s="10"/>
    </row>
    <row r="84" spans="1:11">
      <c r="A84" s="10"/>
      <c r="B84" s="10"/>
      <c r="D84" s="10"/>
      <c r="K84" s="10"/>
    </row>
    <row r="85" spans="1:11">
      <c r="A85" s="10"/>
      <c r="B85" s="10"/>
      <c r="D85" s="10"/>
      <c r="K85" s="10"/>
    </row>
    <row r="86" spans="1:11">
      <c r="A86" s="10"/>
      <c r="B86" s="10"/>
      <c r="D86" s="10"/>
      <c r="K86" s="10"/>
    </row>
    <row r="87" spans="1:11">
      <c r="A87" s="10"/>
      <c r="B87" s="10"/>
      <c r="D87" s="10"/>
      <c r="K87" s="10"/>
    </row>
    <row r="88" spans="1:11">
      <c r="A88" s="10"/>
      <c r="B88" s="10"/>
      <c r="D88" s="10"/>
      <c r="K88" s="10"/>
    </row>
    <row r="89" spans="1:11">
      <c r="A89" s="10"/>
      <c r="B89" s="10"/>
      <c r="D89" s="10"/>
      <c r="K89" s="1"/>
    </row>
    <row r="90" spans="1:11">
      <c r="A90" s="10"/>
      <c r="B90" s="10"/>
      <c r="D90" s="10"/>
      <c r="K90" s="1"/>
    </row>
    <row r="91" spans="1:11">
      <c r="A91" s="10"/>
      <c r="B91" s="10"/>
      <c r="D91" s="10"/>
      <c r="K91" s="1"/>
    </row>
    <row r="92" spans="1:11">
      <c r="A92" s="10"/>
      <c r="B92" s="10"/>
      <c r="D92" s="10"/>
      <c r="K92" s="1"/>
    </row>
    <row r="93" spans="1:11">
      <c r="A93" s="10"/>
      <c r="B93" s="10"/>
      <c r="D93" s="10"/>
      <c r="K93" s="1"/>
    </row>
    <row r="94" spans="1:11">
      <c r="A94" s="10"/>
      <c r="B94" s="10"/>
      <c r="D94" s="10"/>
      <c r="K94" s="1"/>
    </row>
    <row r="95" spans="1:11">
      <c r="A95" s="10"/>
      <c r="B95" s="10"/>
      <c r="K95" s="1"/>
    </row>
    <row r="96" spans="1:11">
      <c r="A96" s="10"/>
      <c r="B96" s="10"/>
      <c r="D96" s="10"/>
      <c r="K96" s="1"/>
    </row>
    <row r="97" spans="1:11">
      <c r="A97" s="10"/>
      <c r="B97" s="10"/>
      <c r="D97" s="10"/>
      <c r="K97" s="1"/>
    </row>
    <row r="98" spans="1:11">
      <c r="A98" s="10"/>
      <c r="B98" s="10"/>
      <c r="K98" s="1"/>
    </row>
    <row r="99" spans="1:11">
      <c r="A99" s="10"/>
      <c r="B99" s="10"/>
      <c r="D99" s="10"/>
      <c r="K99" s="1"/>
    </row>
    <row r="100" spans="1:11">
      <c r="A100" s="10"/>
      <c r="B100" s="10"/>
      <c r="D100" s="10"/>
      <c r="K100" s="1"/>
    </row>
    <row r="101" spans="1:11">
      <c r="A101" s="10"/>
      <c r="B101" s="10"/>
      <c r="D101" s="10"/>
      <c r="K101" s="1"/>
    </row>
    <row r="102" spans="1:11">
      <c r="A102" s="10"/>
      <c r="B102" s="10"/>
      <c r="D102" s="10"/>
      <c r="K102" s="1"/>
    </row>
    <row r="103" spans="1:11">
      <c r="A103" s="10"/>
      <c r="B103" s="10"/>
      <c r="D103" s="10"/>
      <c r="K103" s="1"/>
    </row>
    <row r="104" spans="1:11">
      <c r="A104" s="10"/>
      <c r="B104" s="10"/>
      <c r="D104" s="10"/>
      <c r="K104" s="1"/>
    </row>
    <row r="105" spans="1:11">
      <c r="A105" s="10"/>
      <c r="B105" s="10"/>
      <c r="D105" s="10"/>
      <c r="K105" s="1"/>
    </row>
    <row r="106" spans="1:11">
      <c r="A106" s="10"/>
      <c r="B106" s="10"/>
      <c r="D106" s="10"/>
      <c r="K106" s="1"/>
    </row>
    <row r="107" spans="1:11">
      <c r="A107" s="10"/>
      <c r="B107" s="10"/>
      <c r="K107" s="1"/>
    </row>
    <row r="108" spans="1:11">
      <c r="A108" s="10"/>
      <c r="B108" s="10"/>
      <c r="D108" s="10"/>
      <c r="K108" s="1"/>
    </row>
    <row r="109" spans="1:11">
      <c r="A109" s="10"/>
      <c r="B109" s="10"/>
      <c r="D109" s="10"/>
      <c r="K109" s="1"/>
    </row>
    <row r="110" spans="1:11">
      <c r="A110" s="10"/>
      <c r="B110" s="10"/>
      <c r="D110" s="10"/>
      <c r="K110" s="1"/>
    </row>
    <row r="111" spans="1:11">
      <c r="A111" s="10"/>
      <c r="B111" s="10"/>
      <c r="D111" s="10"/>
      <c r="K111" s="1"/>
    </row>
    <row r="112" spans="1:11">
      <c r="A112" s="10"/>
      <c r="B112" s="10"/>
      <c r="D112" s="10"/>
      <c r="K112" s="1"/>
    </row>
    <row r="113" spans="1:11">
      <c r="A113" s="10"/>
      <c r="B113" s="10"/>
      <c r="D113" s="10"/>
      <c r="K113" s="1"/>
    </row>
    <row r="114" spans="1:11">
      <c r="A114" s="10"/>
      <c r="B114" s="10"/>
      <c r="D114" s="10"/>
      <c r="K114" s="1"/>
    </row>
    <row r="115" spans="1:11">
      <c r="A115" s="10"/>
      <c r="B115" s="10"/>
      <c r="D115" s="10"/>
      <c r="E115" s="10"/>
      <c r="K115" s="1"/>
    </row>
    <row r="116" spans="1:11">
      <c r="A116" s="10"/>
      <c r="B116" s="10"/>
      <c r="D116" s="10"/>
      <c r="K116" s="1"/>
    </row>
    <row r="117" spans="1:11">
      <c r="A117" s="10"/>
      <c r="B117" s="10"/>
      <c r="D117" s="10"/>
      <c r="K117" s="1"/>
    </row>
    <row r="118" spans="1:11">
      <c r="A118" s="10"/>
      <c r="B118" s="10"/>
      <c r="D118" s="10"/>
      <c r="K118" s="1"/>
    </row>
    <row r="119" spans="1:11">
      <c r="A119" s="10"/>
      <c r="B119" s="10"/>
      <c r="D119" s="10"/>
      <c r="K119" s="1"/>
    </row>
    <row r="120" spans="1:11">
      <c r="A120" s="10"/>
      <c r="B120" s="10"/>
      <c r="D120" s="10"/>
      <c r="K120" s="1"/>
    </row>
    <row r="121" spans="1:11">
      <c r="A121" s="10"/>
      <c r="B121" s="10"/>
      <c r="D121" s="10"/>
      <c r="K121" s="1"/>
    </row>
    <row r="122" spans="1:11">
      <c r="A122" s="10"/>
      <c r="B122" s="10"/>
      <c r="D122" s="10"/>
      <c r="K122" s="1"/>
    </row>
    <row r="123" spans="1:11">
      <c r="A123" s="10"/>
      <c r="B123" s="10"/>
      <c r="D123" s="10"/>
      <c r="K123" s="1"/>
    </row>
    <row r="124" spans="1:11">
      <c r="A124" s="10"/>
      <c r="B124" s="10"/>
      <c r="D124" s="10"/>
      <c r="K124" s="1"/>
    </row>
    <row r="125" spans="1:11">
      <c r="A125" s="10"/>
      <c r="B125" s="10"/>
      <c r="D125" s="10"/>
      <c r="K125" s="1"/>
    </row>
    <row r="126" spans="1:11">
      <c r="A126" s="10"/>
      <c r="B126" s="10"/>
      <c r="K126" s="1"/>
    </row>
    <row r="127" spans="1:11">
      <c r="A127" s="10"/>
      <c r="B127" s="10"/>
      <c r="D127" s="10"/>
      <c r="K127" s="1"/>
    </row>
    <row r="128" spans="1:11">
      <c r="A128" s="10"/>
      <c r="B128" s="10"/>
      <c r="K128" s="1"/>
    </row>
    <row r="129" spans="1:11">
      <c r="A129" s="10"/>
      <c r="B129" s="10"/>
      <c r="D129" s="10"/>
      <c r="K129" s="1"/>
    </row>
    <row r="130" spans="1:11">
      <c r="A130" s="10"/>
      <c r="B130" s="10"/>
      <c r="D130" s="10"/>
      <c r="K130" s="1"/>
    </row>
    <row r="131" spans="1:11">
      <c r="A131" s="10"/>
      <c r="B131" s="10"/>
      <c r="D131" s="10"/>
      <c r="K131" s="1"/>
    </row>
    <row r="132" spans="1:11">
      <c r="A132" s="10"/>
      <c r="B132" s="10"/>
      <c r="D132" s="10"/>
      <c r="K132" s="1"/>
    </row>
    <row r="133" spans="1:11">
      <c r="A133" s="10"/>
      <c r="B133" s="10"/>
      <c r="D133" s="10"/>
      <c r="K133" s="1"/>
    </row>
    <row r="134" spans="1:11">
      <c r="A134" s="10"/>
      <c r="B134" s="10"/>
      <c r="D134" s="10"/>
      <c r="K134" s="1"/>
    </row>
    <row r="135" spans="1:11">
      <c r="A135" s="10"/>
      <c r="B135" s="10"/>
      <c r="D135" s="10"/>
      <c r="K135" s="1"/>
    </row>
    <row r="136" spans="1:11">
      <c r="A136" s="10"/>
      <c r="B136" s="10"/>
      <c r="D136" s="10"/>
      <c r="K136" s="1"/>
    </row>
    <row r="137" spans="1:11">
      <c r="A137" s="10"/>
      <c r="B137" s="10"/>
      <c r="D137" s="10"/>
      <c r="K137" s="1"/>
    </row>
    <row r="138" spans="1:11">
      <c r="A138" s="10"/>
      <c r="B138" s="10"/>
      <c r="D138" s="10"/>
      <c r="K138" s="1"/>
    </row>
    <row r="139" spans="1:11">
      <c r="A139" s="10"/>
      <c r="B139" s="10"/>
      <c r="D139" s="10"/>
      <c r="K139" s="1"/>
    </row>
    <row r="140" spans="1:11">
      <c r="A140" s="10"/>
      <c r="B140" s="10"/>
      <c r="C140" s="10"/>
      <c r="D140" s="10"/>
      <c r="K140" s="1"/>
    </row>
    <row r="141" spans="1:11">
      <c r="A141" s="10"/>
      <c r="B141" s="10"/>
      <c r="D141" s="10"/>
      <c r="K141" s="1"/>
    </row>
    <row r="142" spans="1:11">
      <c r="A142" s="10"/>
      <c r="B142" s="10"/>
      <c r="D142" s="10"/>
      <c r="K142" s="1"/>
    </row>
    <row r="143" spans="1:11">
      <c r="A143" s="10"/>
      <c r="B143" s="10"/>
      <c r="D143" s="10"/>
      <c r="K143" s="1"/>
    </row>
    <row r="144" spans="1:11">
      <c r="A144" s="10"/>
      <c r="B144" s="10"/>
      <c r="D144" s="10"/>
      <c r="K144" s="1"/>
    </row>
    <row r="145" spans="1:11">
      <c r="A145" s="10"/>
      <c r="B145" s="10"/>
      <c r="D145" s="10"/>
      <c r="K145" s="1"/>
    </row>
    <row r="146" spans="1:11">
      <c r="A146" s="10"/>
      <c r="B146" s="10"/>
      <c r="D146" s="10"/>
      <c r="K146" s="1"/>
    </row>
    <row r="147" spans="1:11">
      <c r="A147" s="10"/>
      <c r="B147" s="10"/>
      <c r="D147" s="10"/>
      <c r="K147" s="1"/>
    </row>
    <row r="148" spans="1:11">
      <c r="A148" s="10"/>
      <c r="B148" s="10"/>
      <c r="D148" s="10"/>
      <c r="K148" s="1"/>
    </row>
    <row r="149" spans="1:11">
      <c r="A149" s="10"/>
      <c r="B149" s="10"/>
      <c r="D149" s="10"/>
      <c r="K149" s="1"/>
    </row>
    <row r="150" spans="1:11">
      <c r="A150" s="10"/>
      <c r="B150" s="10"/>
      <c r="D150" s="10"/>
      <c r="K150" s="1"/>
    </row>
    <row r="151" spans="1:11">
      <c r="A151" s="10"/>
      <c r="B151" s="10"/>
      <c r="D151" s="10"/>
      <c r="K151" s="1"/>
    </row>
    <row r="152" spans="1:11">
      <c r="A152" s="10"/>
      <c r="B152" s="10"/>
      <c r="D152" s="10"/>
      <c r="K152" s="1"/>
    </row>
    <row r="153" spans="1:11">
      <c r="A153" s="10"/>
      <c r="B153" s="10"/>
      <c r="D153" s="10"/>
      <c r="K153" s="1"/>
    </row>
    <row r="154" spans="1:11">
      <c r="A154" s="10"/>
      <c r="B154" s="10"/>
      <c r="D154" s="10"/>
      <c r="K154" s="1"/>
    </row>
    <row r="155" spans="1:11">
      <c r="A155" s="10"/>
      <c r="B155" s="10"/>
      <c r="K155" s="1"/>
    </row>
    <row r="156" spans="1:11">
      <c r="A156" s="10"/>
      <c r="B156" s="10"/>
      <c r="D156" s="10"/>
      <c r="K156" s="1"/>
    </row>
    <row r="157" spans="1:11">
      <c r="A157" s="10"/>
      <c r="B157" s="10"/>
      <c r="D157" s="10"/>
      <c r="K157" s="1"/>
    </row>
    <row r="158" spans="1:11">
      <c r="A158" s="10"/>
      <c r="B158" s="10"/>
      <c r="D158" s="10"/>
      <c r="K158" s="1"/>
    </row>
    <row r="159" spans="1:11">
      <c r="A159" s="10"/>
      <c r="B159" s="10"/>
      <c r="K159" s="1"/>
    </row>
    <row r="160" spans="1:11">
      <c r="A160" s="10"/>
      <c r="B160" s="10"/>
      <c r="D160" s="10"/>
      <c r="K160" s="1"/>
    </row>
    <row r="161" spans="1:11">
      <c r="A161" s="10"/>
      <c r="B161" s="10"/>
      <c r="D161" s="10"/>
      <c r="K161" s="1"/>
    </row>
    <row r="162" spans="1:11">
      <c r="A162" s="10"/>
      <c r="B162" s="10"/>
      <c r="D162" s="10"/>
      <c r="K162" s="1"/>
    </row>
    <row r="163" spans="1:11">
      <c r="A163" s="10"/>
      <c r="B163" s="10"/>
      <c r="D163" s="10"/>
      <c r="K163" s="10"/>
    </row>
    <row r="164" spans="1:11">
      <c r="A164" s="10"/>
      <c r="B164" s="10"/>
      <c r="D164" s="10"/>
      <c r="K164" s="1"/>
    </row>
    <row r="165" spans="1:11">
      <c r="A165" s="10"/>
      <c r="B165" s="10"/>
      <c r="D165" s="10"/>
      <c r="K165" s="1"/>
    </row>
    <row r="166" spans="1:11">
      <c r="A16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72"/>
  <sheetViews>
    <sheetView topLeftCell="A70" workbookViewId="0">
      <selection activeCell="A84" sqref="A84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14.6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0">
        <v>34</v>
      </c>
      <c r="B5" s="10" t="s">
        <v>11</v>
      </c>
      <c r="C5" s="11">
        <f t="shared" ref="C5:C82" si="0">A6-A5</f>
        <v>356</v>
      </c>
      <c r="D5" s="10" t="s">
        <v>38</v>
      </c>
      <c r="I5" s="12"/>
      <c r="J5" s="13"/>
      <c r="K5" s="10" t="s">
        <v>91</v>
      </c>
      <c r="N5" s="10" t="s">
        <v>9</v>
      </c>
      <c r="O5" s="10">
        <f>SUMIF($B$5:$B$82,"hard_coral",$C$5:$C$82)</f>
        <v>48</v>
      </c>
      <c r="P5" s="14">
        <f t="shared" ref="P5:P14" si="1">(O5/$O$15)*100</f>
        <v>1.7673048600883652</v>
      </c>
      <c r="R5" s="10" t="s">
        <v>9</v>
      </c>
      <c r="S5" s="10">
        <v>48</v>
      </c>
      <c r="T5" s="10"/>
      <c r="U5" s="10"/>
      <c r="V5" s="10"/>
      <c r="W5" s="10"/>
      <c r="X5" s="10"/>
    </row>
    <row r="6" spans="1:24">
      <c r="A6" s="10">
        <v>390</v>
      </c>
      <c r="B6" s="10" t="s">
        <v>15</v>
      </c>
      <c r="C6" s="11">
        <f t="shared" si="0"/>
        <v>42</v>
      </c>
      <c r="D6" s="10" t="s">
        <v>40</v>
      </c>
      <c r="I6" s="12"/>
      <c r="J6" s="13"/>
      <c r="K6" s="10" t="s">
        <v>92</v>
      </c>
      <c r="N6" s="10" t="s">
        <v>11</v>
      </c>
      <c r="O6" s="10">
        <f>SUMIF($B$5:$B$82,"algae",$C$5:$C$82)</f>
        <v>2390</v>
      </c>
      <c r="P6" s="14">
        <f t="shared" si="1"/>
        <v>87.997054491899846</v>
      </c>
      <c r="R6" s="11" t="s">
        <v>11</v>
      </c>
      <c r="S6" s="11">
        <v>2390</v>
      </c>
    </row>
    <row r="7" spans="1:24">
      <c r="A7" s="10">
        <v>432</v>
      </c>
      <c r="B7" s="10" t="s">
        <v>11</v>
      </c>
      <c r="C7" s="11">
        <f t="shared" si="0"/>
        <v>7</v>
      </c>
      <c r="D7" s="10" t="s">
        <v>38</v>
      </c>
      <c r="I7" s="12"/>
      <c r="J7" s="13"/>
      <c r="K7" s="10" t="s">
        <v>93</v>
      </c>
      <c r="N7" s="10" t="s">
        <v>10</v>
      </c>
      <c r="O7" s="10">
        <f>SUMIF($B$5:$B$82,"soft_coral",$C$5:$C$82)</f>
        <v>2</v>
      </c>
      <c r="P7" s="14">
        <f t="shared" si="1"/>
        <v>7.3637702503681887E-2</v>
      </c>
      <c r="R7" s="10" t="s">
        <v>10</v>
      </c>
      <c r="S7" s="10">
        <v>2</v>
      </c>
    </row>
    <row r="8" spans="1:24">
      <c r="A8" s="10">
        <v>439</v>
      </c>
      <c r="B8" s="10" t="s">
        <v>15</v>
      </c>
      <c r="C8" s="11">
        <f t="shared" si="0"/>
        <v>31</v>
      </c>
      <c r="D8" s="10" t="s">
        <v>40</v>
      </c>
      <c r="I8" s="12"/>
      <c r="J8" s="13"/>
      <c r="K8" s="10" t="s">
        <v>93</v>
      </c>
      <c r="N8" s="10" t="s">
        <v>14</v>
      </c>
      <c r="O8" s="10">
        <f>SUMIF($B$5:$B$82,"boulder",$C$5:$C$82)</f>
        <v>0</v>
      </c>
      <c r="P8" s="14">
        <f t="shared" si="1"/>
        <v>0</v>
      </c>
      <c r="R8" s="10" t="s">
        <v>14</v>
      </c>
      <c r="S8" s="10">
        <v>0</v>
      </c>
      <c r="T8" s="10"/>
      <c r="U8" s="10"/>
      <c r="V8" s="10"/>
      <c r="W8" s="10"/>
    </row>
    <row r="9" spans="1:24">
      <c r="A9" s="10">
        <v>470</v>
      </c>
      <c r="B9" s="10" t="s">
        <v>11</v>
      </c>
      <c r="C9" s="11">
        <f t="shared" si="0"/>
        <v>235</v>
      </c>
      <c r="D9" s="10" t="s">
        <v>38</v>
      </c>
      <c r="I9" s="12"/>
      <c r="J9" s="13"/>
      <c r="K9" s="10" t="s">
        <v>94</v>
      </c>
      <c r="N9" s="10" t="s">
        <v>45</v>
      </c>
      <c r="O9" s="10">
        <f>SUMIF($B$5:$B$82,"rubble",$C$5:$C$82)</f>
        <v>10</v>
      </c>
      <c r="P9" s="14">
        <f t="shared" si="1"/>
        <v>0.36818851251840939</v>
      </c>
      <c r="R9" s="10" t="s">
        <v>45</v>
      </c>
      <c r="S9" s="10">
        <v>10</v>
      </c>
      <c r="T9" s="10"/>
      <c r="U9" s="10"/>
      <c r="V9" s="10"/>
      <c r="W9" s="10"/>
    </row>
    <row r="10" spans="1:24">
      <c r="A10" s="10">
        <v>705</v>
      </c>
      <c r="B10" s="10" t="s">
        <v>15</v>
      </c>
      <c r="C10" s="11">
        <f t="shared" si="0"/>
        <v>8</v>
      </c>
      <c r="D10" s="10" t="s">
        <v>40</v>
      </c>
      <c r="F10" s="15"/>
      <c r="K10" s="10" t="s">
        <v>95</v>
      </c>
      <c r="L10" s="15"/>
      <c r="N10" s="10" t="s">
        <v>15</v>
      </c>
      <c r="O10" s="10">
        <f>SUMIF($B$5:$B$82,"sand",$C$5:$C$82)</f>
        <v>109</v>
      </c>
      <c r="P10" s="14">
        <f t="shared" si="1"/>
        <v>4.0132547864506627</v>
      </c>
      <c r="R10" s="11" t="s">
        <v>15</v>
      </c>
      <c r="S10" s="11">
        <v>109</v>
      </c>
    </row>
    <row r="11" spans="1:24">
      <c r="A11" s="10">
        <v>713</v>
      </c>
      <c r="B11" s="10" t="s">
        <v>11</v>
      </c>
      <c r="C11" s="11">
        <f t="shared" si="0"/>
        <v>5</v>
      </c>
      <c r="D11" s="10" t="s">
        <v>38</v>
      </c>
      <c r="K11" s="10" t="s">
        <v>95</v>
      </c>
      <c r="N11" s="10" t="s">
        <v>12</v>
      </c>
      <c r="O11" s="10">
        <f>SUMIF($B$5:$B$82,"sponge",$C$5:$C$82)</f>
        <v>0</v>
      </c>
      <c r="P11" s="14">
        <f t="shared" si="1"/>
        <v>0</v>
      </c>
      <c r="R11" s="11" t="s">
        <v>12</v>
      </c>
      <c r="S11" s="11">
        <v>0</v>
      </c>
    </row>
    <row r="12" spans="1:24">
      <c r="A12" s="10">
        <v>718</v>
      </c>
      <c r="B12" s="10" t="s">
        <v>9</v>
      </c>
      <c r="C12" s="11">
        <f t="shared" si="0"/>
        <v>7</v>
      </c>
      <c r="D12" s="10" t="s">
        <v>26</v>
      </c>
      <c r="K12" s="10" t="s">
        <v>95</v>
      </c>
      <c r="N12" s="10" t="s">
        <v>48</v>
      </c>
      <c r="O12" s="10">
        <f>SUMIF($B$5:$B$82,"other",$C$5:$C$82)</f>
        <v>3</v>
      </c>
      <c r="P12" s="14">
        <f t="shared" si="1"/>
        <v>0.11045655375552282</v>
      </c>
      <c r="R12" s="11" t="s">
        <v>48</v>
      </c>
      <c r="S12" s="11">
        <v>3</v>
      </c>
    </row>
    <row r="13" spans="1:24">
      <c r="A13" s="10">
        <v>725</v>
      </c>
      <c r="B13" s="10" t="s">
        <v>11</v>
      </c>
      <c r="C13" s="11">
        <f t="shared" si="0"/>
        <v>76</v>
      </c>
      <c r="D13" s="10" t="s">
        <v>38</v>
      </c>
      <c r="K13" s="10" t="s">
        <v>96</v>
      </c>
      <c r="N13" s="10" t="s">
        <v>13</v>
      </c>
      <c r="O13" s="10">
        <f>SUMIF($B$5:$B$82,"unknown",$C$5:$C$82)</f>
        <v>36</v>
      </c>
      <c r="P13" s="14">
        <f t="shared" si="1"/>
        <v>1.3254786450662739</v>
      </c>
      <c r="R13" s="11" t="s">
        <v>13</v>
      </c>
      <c r="S13" s="11">
        <v>36</v>
      </c>
    </row>
    <row r="14" spans="1:24">
      <c r="A14" s="10">
        <v>801</v>
      </c>
      <c r="B14" s="10" t="s">
        <v>46</v>
      </c>
      <c r="C14" s="11">
        <f t="shared" si="0"/>
        <v>5</v>
      </c>
      <c r="D14" s="11" t="s">
        <v>40</v>
      </c>
      <c r="F14" s="15"/>
      <c r="H14" s="15"/>
      <c r="K14" s="10" t="s">
        <v>97</v>
      </c>
      <c r="L14" s="15"/>
      <c r="N14" s="10" t="s">
        <v>46</v>
      </c>
      <c r="O14" s="10">
        <f>SUMIF($B$5:$B$82,"shadow",$C$5:$C$82)</f>
        <v>118</v>
      </c>
      <c r="P14" s="14">
        <f t="shared" si="1"/>
        <v>4.3446244477172309</v>
      </c>
      <c r="R14" s="11" t="s">
        <v>46</v>
      </c>
      <c r="S14" s="11">
        <v>118</v>
      </c>
    </row>
    <row r="15" spans="1:24">
      <c r="A15" s="10">
        <v>806</v>
      </c>
      <c r="B15" s="10" t="s">
        <v>11</v>
      </c>
      <c r="C15" s="11">
        <f t="shared" si="0"/>
        <v>14</v>
      </c>
      <c r="D15" s="10" t="s">
        <v>38</v>
      </c>
      <c r="K15" s="10" t="s">
        <v>97</v>
      </c>
      <c r="O15" s="16">
        <f t="shared" ref="O15:P15" si="2">SUM(O5:O14)</f>
        <v>2716</v>
      </c>
      <c r="P15" s="17">
        <f t="shared" si="2"/>
        <v>100</v>
      </c>
    </row>
    <row r="16" spans="1:24">
      <c r="A16" s="10">
        <v>820</v>
      </c>
      <c r="B16" s="10" t="s">
        <v>46</v>
      </c>
      <c r="C16" s="11">
        <f t="shared" si="0"/>
        <v>10</v>
      </c>
      <c r="D16" s="11" t="s">
        <v>40</v>
      </c>
      <c r="K16" s="10" t="s">
        <v>97</v>
      </c>
    </row>
    <row r="17" spans="1:14">
      <c r="A17" s="10">
        <v>830</v>
      </c>
      <c r="B17" s="10" t="s">
        <v>11</v>
      </c>
      <c r="C17" s="11">
        <f t="shared" si="0"/>
        <v>77</v>
      </c>
      <c r="D17" s="10" t="s">
        <v>38</v>
      </c>
      <c r="K17" s="10" t="s">
        <v>98</v>
      </c>
      <c r="N17" s="11" t="s">
        <v>54</v>
      </c>
    </row>
    <row r="18" spans="1:14">
      <c r="A18" s="10">
        <v>907</v>
      </c>
      <c r="B18" s="10" t="s">
        <v>46</v>
      </c>
      <c r="C18" s="11">
        <f t="shared" si="0"/>
        <v>10</v>
      </c>
      <c r="D18" s="11" t="s">
        <v>40</v>
      </c>
      <c r="F18" s="15"/>
      <c r="K18" s="10" t="s">
        <v>99</v>
      </c>
      <c r="L18" s="15"/>
    </row>
    <row r="19" spans="1:14">
      <c r="A19" s="11">
        <v>917</v>
      </c>
      <c r="B19" s="10" t="s">
        <v>11</v>
      </c>
      <c r="C19" s="11">
        <f t="shared" si="0"/>
        <v>23</v>
      </c>
      <c r="D19" s="10" t="s">
        <v>38</v>
      </c>
      <c r="K19" s="10" t="s">
        <v>100</v>
      </c>
      <c r="N19" s="11" t="s">
        <v>101</v>
      </c>
    </row>
    <row r="20" spans="1:14">
      <c r="A20" s="10">
        <v>940</v>
      </c>
      <c r="B20" s="10" t="s">
        <v>46</v>
      </c>
      <c r="C20" s="11">
        <f t="shared" si="0"/>
        <v>12</v>
      </c>
      <c r="D20" s="11" t="s">
        <v>40</v>
      </c>
      <c r="K20" s="10" t="s">
        <v>102</v>
      </c>
    </row>
    <row r="21" spans="1:14">
      <c r="A21" s="10">
        <v>952</v>
      </c>
      <c r="B21" s="10" t="s">
        <v>11</v>
      </c>
      <c r="C21" s="11">
        <f t="shared" si="0"/>
        <v>5</v>
      </c>
      <c r="D21" s="10" t="s">
        <v>38</v>
      </c>
      <c r="K21" s="10" t="s">
        <v>102</v>
      </c>
    </row>
    <row r="22" spans="1:14">
      <c r="A22" s="10">
        <v>957</v>
      </c>
      <c r="B22" s="10" t="s">
        <v>11</v>
      </c>
      <c r="C22" s="11">
        <f t="shared" si="0"/>
        <v>4</v>
      </c>
      <c r="D22" s="10" t="s">
        <v>29</v>
      </c>
      <c r="K22" s="10" t="s">
        <v>102</v>
      </c>
    </row>
    <row r="23" spans="1:14">
      <c r="A23" s="10">
        <v>961</v>
      </c>
      <c r="B23" s="10" t="s">
        <v>11</v>
      </c>
      <c r="C23" s="11">
        <f t="shared" si="0"/>
        <v>4</v>
      </c>
      <c r="D23" s="10" t="s">
        <v>38</v>
      </c>
      <c r="K23" s="10" t="s">
        <v>103</v>
      </c>
      <c r="L23" s="15"/>
    </row>
    <row r="24" spans="1:14">
      <c r="A24" s="10">
        <v>965</v>
      </c>
      <c r="B24" s="10" t="s">
        <v>46</v>
      </c>
      <c r="C24" s="11">
        <f t="shared" si="0"/>
        <v>5</v>
      </c>
      <c r="D24" s="10" t="s">
        <v>40</v>
      </c>
      <c r="K24" s="10" t="s">
        <v>104</v>
      </c>
    </row>
    <row r="25" spans="1:14">
      <c r="A25" s="10">
        <v>970</v>
      </c>
      <c r="B25" s="10" t="s">
        <v>11</v>
      </c>
      <c r="C25" s="11">
        <f t="shared" si="0"/>
        <v>63</v>
      </c>
      <c r="D25" s="10" t="s">
        <v>38</v>
      </c>
      <c r="K25" s="10" t="s">
        <v>105</v>
      </c>
      <c r="L25" s="15"/>
    </row>
    <row r="26" spans="1:14">
      <c r="A26" s="10">
        <v>1033</v>
      </c>
      <c r="B26" s="10" t="s">
        <v>46</v>
      </c>
      <c r="C26" s="11">
        <f t="shared" si="0"/>
        <v>7</v>
      </c>
      <c r="D26" s="10" t="s">
        <v>40</v>
      </c>
      <c r="K26" s="10" t="s">
        <v>106</v>
      </c>
    </row>
    <row r="27" spans="1:14">
      <c r="A27" s="10">
        <v>1040</v>
      </c>
      <c r="B27" s="10" t="s">
        <v>11</v>
      </c>
      <c r="C27" s="11">
        <f t="shared" si="0"/>
        <v>120</v>
      </c>
      <c r="D27" s="10" t="s">
        <v>38</v>
      </c>
      <c r="K27" s="10" t="s">
        <v>107</v>
      </c>
    </row>
    <row r="28" spans="1:14">
      <c r="A28" s="10">
        <v>1160</v>
      </c>
      <c r="B28" s="10" t="s">
        <v>15</v>
      </c>
      <c r="C28" s="11">
        <f t="shared" si="0"/>
        <v>10</v>
      </c>
      <c r="D28" s="10" t="s">
        <v>40</v>
      </c>
      <c r="K28" s="10" t="s">
        <v>108</v>
      </c>
      <c r="L28" s="15"/>
    </row>
    <row r="29" spans="1:14">
      <c r="A29" s="10">
        <v>1170</v>
      </c>
      <c r="B29" s="10" t="s">
        <v>11</v>
      </c>
      <c r="C29" s="11">
        <f t="shared" si="0"/>
        <v>31</v>
      </c>
      <c r="D29" s="10" t="s">
        <v>38</v>
      </c>
      <c r="K29" s="10" t="s">
        <v>109</v>
      </c>
    </row>
    <row r="30" spans="1:14">
      <c r="A30" s="10">
        <v>1201</v>
      </c>
      <c r="B30" s="10" t="s">
        <v>11</v>
      </c>
      <c r="C30" s="11">
        <f t="shared" si="0"/>
        <v>17</v>
      </c>
      <c r="D30" s="10" t="s">
        <v>29</v>
      </c>
      <c r="K30" s="10" t="s">
        <v>110</v>
      </c>
    </row>
    <row r="31" spans="1:14">
      <c r="A31" s="10">
        <v>1218</v>
      </c>
      <c r="B31" s="18" t="s">
        <v>13</v>
      </c>
      <c r="C31" s="11">
        <f t="shared" si="0"/>
        <v>6</v>
      </c>
      <c r="D31" s="18"/>
      <c r="K31" s="10" t="s">
        <v>111</v>
      </c>
      <c r="L31" s="15"/>
    </row>
    <row r="32" spans="1:14">
      <c r="A32" s="10">
        <v>1224</v>
      </c>
      <c r="B32" s="10" t="s">
        <v>11</v>
      </c>
      <c r="C32" s="11">
        <f t="shared" si="0"/>
        <v>33</v>
      </c>
      <c r="D32" s="10" t="s">
        <v>38</v>
      </c>
      <c r="K32" s="10" t="s">
        <v>111</v>
      </c>
    </row>
    <row r="33" spans="1:12">
      <c r="A33" s="10">
        <v>1257</v>
      </c>
      <c r="B33" s="10" t="s">
        <v>45</v>
      </c>
      <c r="C33" s="11">
        <f t="shared" si="0"/>
        <v>10</v>
      </c>
      <c r="D33" s="10" t="s">
        <v>40</v>
      </c>
      <c r="K33" s="10" t="s">
        <v>112</v>
      </c>
    </row>
    <row r="34" spans="1:12">
      <c r="A34" s="10">
        <v>1267</v>
      </c>
      <c r="B34" s="10" t="s">
        <v>11</v>
      </c>
      <c r="C34" s="11">
        <f t="shared" si="0"/>
        <v>122</v>
      </c>
      <c r="D34" s="10" t="s">
        <v>38</v>
      </c>
      <c r="K34" s="10" t="s">
        <v>113</v>
      </c>
      <c r="L34" s="15"/>
    </row>
    <row r="35" spans="1:12">
      <c r="A35" s="10">
        <v>1389</v>
      </c>
      <c r="B35" s="10" t="s">
        <v>9</v>
      </c>
      <c r="C35" s="11">
        <f t="shared" si="0"/>
        <v>5</v>
      </c>
      <c r="D35" s="10" t="s">
        <v>23</v>
      </c>
      <c r="K35" s="10" t="s">
        <v>114</v>
      </c>
    </row>
    <row r="36" spans="1:12">
      <c r="A36" s="10">
        <v>1394</v>
      </c>
      <c r="B36" s="10" t="s">
        <v>11</v>
      </c>
      <c r="C36" s="11">
        <f t="shared" si="0"/>
        <v>28</v>
      </c>
      <c r="D36" s="10" t="s">
        <v>38</v>
      </c>
      <c r="K36" s="10" t="s">
        <v>115</v>
      </c>
      <c r="L36" s="10"/>
    </row>
    <row r="37" spans="1:12">
      <c r="A37" s="10">
        <v>1422</v>
      </c>
      <c r="B37" s="10" t="s">
        <v>46</v>
      </c>
      <c r="C37" s="11">
        <f t="shared" si="0"/>
        <v>6</v>
      </c>
      <c r="D37" s="10" t="s">
        <v>40</v>
      </c>
      <c r="K37" s="10" t="s">
        <v>116</v>
      </c>
      <c r="L37" s="15"/>
    </row>
    <row r="38" spans="1:12">
      <c r="A38" s="10">
        <v>1428</v>
      </c>
      <c r="B38" s="10" t="s">
        <v>11</v>
      </c>
      <c r="C38" s="11">
        <f t="shared" si="0"/>
        <v>30</v>
      </c>
      <c r="D38" s="10" t="s">
        <v>38</v>
      </c>
      <c r="K38" s="10" t="s">
        <v>117</v>
      </c>
    </row>
    <row r="39" spans="1:12">
      <c r="A39" s="10">
        <v>1458</v>
      </c>
      <c r="B39" s="10" t="s">
        <v>46</v>
      </c>
      <c r="C39" s="11">
        <f t="shared" si="0"/>
        <v>2</v>
      </c>
      <c r="D39" s="10" t="s">
        <v>40</v>
      </c>
      <c r="F39" s="15"/>
      <c r="H39" s="15"/>
      <c r="K39" s="10" t="s">
        <v>118</v>
      </c>
      <c r="L39" s="15"/>
    </row>
    <row r="40" spans="1:12">
      <c r="A40" s="10">
        <v>1460</v>
      </c>
      <c r="B40" s="10" t="s">
        <v>11</v>
      </c>
      <c r="C40" s="11">
        <f t="shared" si="0"/>
        <v>10</v>
      </c>
      <c r="D40" s="10" t="s">
        <v>38</v>
      </c>
      <c r="K40" s="10" t="s">
        <v>118</v>
      </c>
      <c r="L40" s="15"/>
    </row>
    <row r="41" spans="1:12">
      <c r="A41" s="10">
        <v>1470</v>
      </c>
      <c r="B41" s="10" t="s">
        <v>9</v>
      </c>
      <c r="C41" s="11">
        <f t="shared" si="0"/>
        <v>11</v>
      </c>
      <c r="D41" s="10" t="s">
        <v>23</v>
      </c>
      <c r="K41" s="10" t="s">
        <v>118</v>
      </c>
    </row>
    <row r="42" spans="1:12">
      <c r="A42" s="10">
        <v>1481</v>
      </c>
      <c r="B42" s="10" t="s">
        <v>11</v>
      </c>
      <c r="C42" s="11">
        <f t="shared" si="0"/>
        <v>118</v>
      </c>
      <c r="D42" s="10" t="s">
        <v>38</v>
      </c>
      <c r="K42" s="10" t="s">
        <v>119</v>
      </c>
    </row>
    <row r="43" spans="1:12">
      <c r="A43" s="10">
        <v>1599</v>
      </c>
      <c r="B43" s="10" t="s">
        <v>46</v>
      </c>
      <c r="C43" s="11">
        <f t="shared" si="0"/>
        <v>10</v>
      </c>
      <c r="D43" s="10" t="s">
        <v>40</v>
      </c>
      <c r="K43" s="10" t="s">
        <v>120</v>
      </c>
      <c r="L43" s="15"/>
    </row>
    <row r="44" spans="1:12">
      <c r="A44" s="11">
        <v>1609</v>
      </c>
      <c r="B44" s="10" t="s">
        <v>11</v>
      </c>
      <c r="C44" s="11">
        <f t="shared" si="0"/>
        <v>21</v>
      </c>
      <c r="D44" s="10" t="s">
        <v>38</v>
      </c>
      <c r="K44" s="10" t="s">
        <v>120</v>
      </c>
    </row>
    <row r="45" spans="1:12">
      <c r="A45" s="20">
        <v>1630</v>
      </c>
      <c r="B45" s="10" t="s">
        <v>46</v>
      </c>
      <c r="C45" s="11">
        <f t="shared" si="0"/>
        <v>3</v>
      </c>
      <c r="D45" s="10" t="s">
        <v>40</v>
      </c>
      <c r="K45" s="10" t="s">
        <v>120</v>
      </c>
    </row>
    <row r="46" spans="1:12">
      <c r="A46" s="10">
        <v>1633</v>
      </c>
      <c r="B46" s="10" t="s">
        <v>11</v>
      </c>
      <c r="C46" s="11">
        <f t="shared" si="0"/>
        <v>49</v>
      </c>
      <c r="D46" s="10" t="s">
        <v>38</v>
      </c>
      <c r="K46" s="10" t="s">
        <v>121</v>
      </c>
      <c r="L46" s="15"/>
    </row>
    <row r="47" spans="1:12">
      <c r="A47" s="10">
        <v>1682</v>
      </c>
      <c r="B47" s="10" t="s">
        <v>46</v>
      </c>
      <c r="C47" s="11">
        <f t="shared" si="0"/>
        <v>5</v>
      </c>
      <c r="D47" s="10" t="s">
        <v>40</v>
      </c>
      <c r="K47" s="10" t="s">
        <v>122</v>
      </c>
    </row>
    <row r="48" spans="1:12">
      <c r="A48" s="10">
        <v>1687</v>
      </c>
      <c r="B48" s="10" t="s">
        <v>11</v>
      </c>
      <c r="C48" s="11">
        <f t="shared" si="0"/>
        <v>79</v>
      </c>
      <c r="D48" s="10" t="s">
        <v>38</v>
      </c>
      <c r="K48" s="10" t="s">
        <v>123</v>
      </c>
    </row>
    <row r="49" spans="1:12">
      <c r="A49" s="10">
        <v>1766</v>
      </c>
      <c r="B49" s="18" t="s">
        <v>13</v>
      </c>
      <c r="C49" s="11">
        <f t="shared" si="0"/>
        <v>5</v>
      </c>
      <c r="D49" s="18"/>
      <c r="K49" s="10" t="s">
        <v>124</v>
      </c>
      <c r="L49" s="15"/>
    </row>
    <row r="50" spans="1:12">
      <c r="A50" s="10">
        <v>1771</v>
      </c>
      <c r="B50" s="10" t="s">
        <v>46</v>
      </c>
      <c r="C50" s="11">
        <f t="shared" si="0"/>
        <v>19</v>
      </c>
      <c r="D50" s="10" t="s">
        <v>40</v>
      </c>
      <c r="K50" s="10" t="s">
        <v>124</v>
      </c>
    </row>
    <row r="51" spans="1:12">
      <c r="A51" s="10">
        <v>1790</v>
      </c>
      <c r="B51" s="10" t="s">
        <v>11</v>
      </c>
      <c r="C51" s="11">
        <f t="shared" si="0"/>
        <v>7</v>
      </c>
      <c r="D51" s="10" t="s">
        <v>29</v>
      </c>
      <c r="K51" s="10" t="s">
        <v>125</v>
      </c>
    </row>
    <row r="52" spans="1:12">
      <c r="A52" s="10">
        <v>1797</v>
      </c>
      <c r="B52" s="10" t="s">
        <v>11</v>
      </c>
      <c r="C52" s="11">
        <f t="shared" si="0"/>
        <v>45</v>
      </c>
      <c r="D52" s="10" t="s">
        <v>38</v>
      </c>
      <c r="K52" s="10" t="s">
        <v>126</v>
      </c>
      <c r="L52" s="15"/>
    </row>
    <row r="53" spans="1:12">
      <c r="A53" s="10">
        <v>1842</v>
      </c>
      <c r="B53" s="10" t="s">
        <v>46</v>
      </c>
      <c r="C53" s="11">
        <f t="shared" si="0"/>
        <v>8</v>
      </c>
      <c r="D53" s="10" t="s">
        <v>40</v>
      </c>
      <c r="K53" s="10" t="s">
        <v>127</v>
      </c>
    </row>
    <row r="54" spans="1:12">
      <c r="A54" s="10">
        <v>1850</v>
      </c>
      <c r="B54" s="10" t="s">
        <v>11</v>
      </c>
      <c r="C54" s="11">
        <f t="shared" si="0"/>
        <v>7</v>
      </c>
      <c r="D54" s="10" t="s">
        <v>29</v>
      </c>
      <c r="K54" s="10" t="s">
        <v>127</v>
      </c>
    </row>
    <row r="55" spans="1:12">
      <c r="A55" s="10">
        <v>1857</v>
      </c>
      <c r="B55" s="10" t="s">
        <v>11</v>
      </c>
      <c r="C55" s="11">
        <f t="shared" si="0"/>
        <v>23</v>
      </c>
      <c r="D55" s="10" t="s">
        <v>38</v>
      </c>
      <c r="K55" s="10" t="s">
        <v>128</v>
      </c>
      <c r="L55" s="15"/>
    </row>
    <row r="56" spans="1:12">
      <c r="A56" s="10">
        <v>1880</v>
      </c>
      <c r="B56" s="10" t="s">
        <v>46</v>
      </c>
      <c r="C56" s="11">
        <f t="shared" si="0"/>
        <v>10</v>
      </c>
      <c r="D56" s="10" t="s">
        <v>40</v>
      </c>
      <c r="K56" s="10" t="s">
        <v>129</v>
      </c>
    </row>
    <row r="57" spans="1:12">
      <c r="A57" s="10">
        <v>1890</v>
      </c>
      <c r="B57" s="10" t="s">
        <v>11</v>
      </c>
      <c r="C57" s="11">
        <f t="shared" si="0"/>
        <v>30</v>
      </c>
      <c r="D57" s="10" t="s">
        <v>38</v>
      </c>
      <c r="K57" s="10" t="s">
        <v>130</v>
      </c>
    </row>
    <row r="58" spans="1:12">
      <c r="A58" s="10">
        <v>1920</v>
      </c>
      <c r="B58" s="18" t="s">
        <v>9</v>
      </c>
      <c r="C58" s="11">
        <f t="shared" si="0"/>
        <v>4</v>
      </c>
      <c r="D58" s="10" t="s">
        <v>23</v>
      </c>
      <c r="K58" s="10" t="s">
        <v>131</v>
      </c>
      <c r="L58" s="15"/>
    </row>
    <row r="59" spans="1:12">
      <c r="A59" s="10">
        <v>1924</v>
      </c>
      <c r="B59" s="10" t="s">
        <v>11</v>
      </c>
      <c r="C59" s="11">
        <f t="shared" si="0"/>
        <v>35</v>
      </c>
      <c r="D59" s="10" t="s">
        <v>38</v>
      </c>
      <c r="K59" s="10" t="s">
        <v>132</v>
      </c>
    </row>
    <row r="60" spans="1:12">
      <c r="A60" s="10">
        <v>1959</v>
      </c>
      <c r="B60" s="18" t="s">
        <v>13</v>
      </c>
      <c r="C60" s="11">
        <f t="shared" si="0"/>
        <v>7</v>
      </c>
      <c r="D60" s="18"/>
      <c r="K60" s="10" t="s">
        <v>133</v>
      </c>
    </row>
    <row r="61" spans="1:12">
      <c r="A61" s="10">
        <v>1966</v>
      </c>
      <c r="B61" s="18" t="s">
        <v>13</v>
      </c>
      <c r="C61" s="11">
        <f t="shared" si="0"/>
        <v>3</v>
      </c>
      <c r="D61" s="18"/>
      <c r="K61" s="10" t="s">
        <v>133</v>
      </c>
      <c r="L61" s="15"/>
    </row>
    <row r="62" spans="1:12">
      <c r="A62" s="10">
        <v>1969</v>
      </c>
      <c r="B62" s="18" t="s">
        <v>13</v>
      </c>
      <c r="C62" s="11">
        <f t="shared" si="0"/>
        <v>15</v>
      </c>
      <c r="D62" s="18"/>
      <c r="K62" s="10" t="s">
        <v>134</v>
      </c>
    </row>
    <row r="63" spans="1:12">
      <c r="A63" s="10">
        <v>1984</v>
      </c>
      <c r="B63" s="10" t="s">
        <v>11</v>
      </c>
      <c r="C63" s="11">
        <f t="shared" si="0"/>
        <v>24</v>
      </c>
      <c r="D63" s="11" t="s">
        <v>38</v>
      </c>
      <c r="F63" s="15"/>
      <c r="H63" s="15"/>
      <c r="K63" s="10" t="s">
        <v>135</v>
      </c>
      <c r="L63" s="15"/>
    </row>
    <row r="64" spans="1:12">
      <c r="A64" s="10">
        <v>2008</v>
      </c>
      <c r="B64" s="10" t="s">
        <v>46</v>
      </c>
      <c r="C64" s="11">
        <f t="shared" si="0"/>
        <v>3</v>
      </c>
      <c r="D64" s="10" t="s">
        <v>40</v>
      </c>
      <c r="K64" s="10" t="s">
        <v>135</v>
      </c>
      <c r="L64" s="15"/>
    </row>
    <row r="65" spans="1:12">
      <c r="A65" s="10">
        <v>2011</v>
      </c>
      <c r="B65" s="10" t="s">
        <v>11</v>
      </c>
      <c r="C65" s="11">
        <f t="shared" si="0"/>
        <v>198</v>
      </c>
      <c r="D65" s="11" t="s">
        <v>38</v>
      </c>
      <c r="K65" s="10" t="s">
        <v>136</v>
      </c>
    </row>
    <row r="66" spans="1:12">
      <c r="A66" s="10">
        <v>2209</v>
      </c>
      <c r="B66" s="10" t="s">
        <v>11</v>
      </c>
      <c r="C66" s="11">
        <f t="shared" si="0"/>
        <v>14</v>
      </c>
      <c r="D66" s="10" t="s">
        <v>29</v>
      </c>
      <c r="K66" s="10" t="s">
        <v>137</v>
      </c>
    </row>
    <row r="67" spans="1:12">
      <c r="A67" s="10">
        <v>2223</v>
      </c>
      <c r="B67" s="10" t="s">
        <v>15</v>
      </c>
      <c r="C67" s="11">
        <f t="shared" si="0"/>
        <v>7</v>
      </c>
      <c r="D67" s="10" t="s">
        <v>40</v>
      </c>
      <c r="K67" s="10" t="s">
        <v>138</v>
      </c>
      <c r="L67" s="15"/>
    </row>
    <row r="68" spans="1:12">
      <c r="A68" s="10">
        <v>2230</v>
      </c>
      <c r="B68" s="10" t="s">
        <v>11</v>
      </c>
      <c r="C68" s="11">
        <f t="shared" si="0"/>
        <v>8</v>
      </c>
      <c r="D68" s="10" t="s">
        <v>38</v>
      </c>
      <c r="K68" s="10" t="s">
        <v>138</v>
      </c>
    </row>
    <row r="69" spans="1:12">
      <c r="A69" s="10">
        <v>2238</v>
      </c>
      <c r="B69" s="10" t="s">
        <v>15</v>
      </c>
      <c r="C69" s="11">
        <f t="shared" si="0"/>
        <v>5</v>
      </c>
      <c r="D69" s="11" t="s">
        <v>40</v>
      </c>
      <c r="K69" s="10" t="s">
        <v>138</v>
      </c>
    </row>
    <row r="70" spans="1:12">
      <c r="A70" s="10">
        <v>2243</v>
      </c>
      <c r="B70" s="10" t="s">
        <v>11</v>
      </c>
      <c r="C70" s="11">
        <f t="shared" si="0"/>
        <v>29</v>
      </c>
      <c r="D70" s="10" t="s">
        <v>38</v>
      </c>
      <c r="K70" s="10" t="s">
        <v>138</v>
      </c>
      <c r="L70" s="15"/>
    </row>
    <row r="71" spans="1:12">
      <c r="A71" s="10">
        <v>2272</v>
      </c>
      <c r="B71" s="10" t="s">
        <v>9</v>
      </c>
      <c r="C71" s="11">
        <f t="shared" si="0"/>
        <v>11</v>
      </c>
      <c r="D71" s="10" t="s">
        <v>28</v>
      </c>
      <c r="K71" s="10" t="s">
        <v>139</v>
      </c>
    </row>
    <row r="72" spans="1:12">
      <c r="A72" s="10">
        <v>2283</v>
      </c>
      <c r="B72" s="10" t="s">
        <v>11</v>
      </c>
      <c r="C72" s="11">
        <f t="shared" si="0"/>
        <v>140</v>
      </c>
      <c r="D72" s="10" t="s">
        <v>38</v>
      </c>
      <c r="K72" s="10" t="s">
        <v>140</v>
      </c>
      <c r="L72" s="15"/>
    </row>
    <row r="73" spans="1:12">
      <c r="A73" s="10">
        <v>2423</v>
      </c>
      <c r="B73" s="10" t="s">
        <v>48</v>
      </c>
      <c r="C73" s="11">
        <f t="shared" si="0"/>
        <v>3</v>
      </c>
      <c r="K73" s="10" t="s">
        <v>141</v>
      </c>
      <c r="L73" s="10" t="s">
        <v>142</v>
      </c>
    </row>
    <row r="74" spans="1:12">
      <c r="A74" s="11">
        <v>2426</v>
      </c>
      <c r="B74" s="11" t="s">
        <v>11</v>
      </c>
      <c r="C74" s="11">
        <f t="shared" si="0"/>
        <v>121</v>
      </c>
      <c r="D74" s="11" t="s">
        <v>38</v>
      </c>
      <c r="K74" s="10" t="s">
        <v>143</v>
      </c>
    </row>
    <row r="75" spans="1:12">
      <c r="A75" s="10">
        <v>2547</v>
      </c>
      <c r="B75" s="10" t="s">
        <v>9</v>
      </c>
      <c r="C75" s="11">
        <f t="shared" si="0"/>
        <v>5</v>
      </c>
      <c r="D75" s="10" t="s">
        <v>144</v>
      </c>
      <c r="K75" s="10" t="s">
        <v>145</v>
      </c>
    </row>
    <row r="76" spans="1:12">
      <c r="A76" s="10">
        <v>2552</v>
      </c>
      <c r="B76" s="10" t="s">
        <v>15</v>
      </c>
      <c r="C76" s="11">
        <f t="shared" si="0"/>
        <v>6</v>
      </c>
      <c r="D76" s="10"/>
      <c r="K76" s="10" t="s">
        <v>146</v>
      </c>
      <c r="L76" s="15"/>
    </row>
    <row r="77" spans="1:12">
      <c r="A77" s="10">
        <v>2558</v>
      </c>
      <c r="B77" s="11" t="s">
        <v>11</v>
      </c>
      <c r="C77" s="11">
        <f t="shared" si="0"/>
        <v>101</v>
      </c>
      <c r="D77" s="11" t="s">
        <v>38</v>
      </c>
      <c r="K77" s="10" t="s">
        <v>147</v>
      </c>
    </row>
    <row r="78" spans="1:12">
      <c r="A78" s="10">
        <v>2659</v>
      </c>
      <c r="B78" s="10" t="s">
        <v>10</v>
      </c>
      <c r="C78" s="11">
        <f t="shared" si="0"/>
        <v>2</v>
      </c>
      <c r="D78" s="10"/>
      <c r="K78" s="10" t="s">
        <v>148</v>
      </c>
      <c r="L78" s="15"/>
    </row>
    <row r="79" spans="1:12">
      <c r="A79" s="10">
        <v>2661</v>
      </c>
      <c r="B79" s="11" t="s">
        <v>11</v>
      </c>
      <c r="C79" s="11">
        <f t="shared" si="0"/>
        <v>40</v>
      </c>
      <c r="D79" s="11" t="s">
        <v>38</v>
      </c>
      <c r="K79" s="10" t="s">
        <v>149</v>
      </c>
    </row>
    <row r="80" spans="1:12">
      <c r="A80" s="10">
        <v>2701</v>
      </c>
      <c r="B80" s="10" t="s">
        <v>9</v>
      </c>
      <c r="C80" s="11">
        <f t="shared" si="0"/>
        <v>5</v>
      </c>
      <c r="D80" s="10" t="s">
        <v>23</v>
      </c>
      <c r="K80" s="10" t="s">
        <v>149</v>
      </c>
    </row>
    <row r="81" spans="1:12">
      <c r="A81" s="10">
        <v>2706</v>
      </c>
      <c r="B81" s="10" t="s">
        <v>46</v>
      </c>
      <c r="C81" s="11">
        <f t="shared" si="0"/>
        <v>3</v>
      </c>
      <c r="D81" s="10" t="s">
        <v>40</v>
      </c>
      <c r="K81" s="10" t="s">
        <v>149</v>
      </c>
      <c r="L81" s="15"/>
    </row>
    <row r="82" spans="1:12">
      <c r="A82" s="10">
        <v>2709</v>
      </c>
      <c r="B82" s="11" t="s">
        <v>11</v>
      </c>
      <c r="C82" s="11">
        <f t="shared" si="0"/>
        <v>41</v>
      </c>
      <c r="D82" s="11" t="s">
        <v>38</v>
      </c>
      <c r="K82" s="10" t="s">
        <v>150</v>
      </c>
    </row>
    <row r="83" spans="1:12">
      <c r="A83" s="10">
        <v>2750</v>
      </c>
      <c r="B83" s="10"/>
      <c r="C83" s="11"/>
      <c r="D83" s="10"/>
      <c r="K83" s="10"/>
    </row>
    <row r="84" spans="1:12">
      <c r="A84" s="10"/>
      <c r="B84" s="10"/>
      <c r="D84" s="10"/>
      <c r="K84" s="10"/>
      <c r="L84" s="15"/>
    </row>
    <row r="85" spans="1:12">
      <c r="A85" s="10"/>
      <c r="B85" s="10"/>
      <c r="D85" s="10"/>
      <c r="K85" s="10"/>
    </row>
    <row r="86" spans="1:12">
      <c r="A86" s="10"/>
      <c r="B86" s="10"/>
      <c r="D86" s="10"/>
      <c r="K86" s="10"/>
    </row>
    <row r="87" spans="1:12">
      <c r="A87" s="10"/>
      <c r="B87" s="10"/>
      <c r="D87" s="10"/>
      <c r="K87" s="10"/>
      <c r="L87" s="15"/>
    </row>
    <row r="88" spans="1:12">
      <c r="A88" s="10"/>
      <c r="B88" s="10"/>
      <c r="D88" s="10"/>
      <c r="K88" s="10"/>
    </row>
    <row r="89" spans="1:12">
      <c r="A89" s="10"/>
      <c r="B89" s="10"/>
      <c r="D89" s="10"/>
      <c r="K89" s="10"/>
    </row>
    <row r="90" spans="1:12">
      <c r="A90" s="10"/>
      <c r="B90" s="10"/>
      <c r="D90" s="10"/>
      <c r="K90" s="10"/>
      <c r="L90" s="15"/>
    </row>
    <row r="91" spans="1:12">
      <c r="A91" s="10"/>
      <c r="B91" s="10"/>
      <c r="F91" s="15"/>
      <c r="H91" s="15"/>
      <c r="K91" s="10"/>
      <c r="L91" s="15"/>
    </row>
    <row r="92" spans="1:12">
      <c r="A92" s="10"/>
      <c r="B92" s="10"/>
      <c r="D92" s="10"/>
      <c r="K92" s="10"/>
    </row>
    <row r="93" spans="1:12">
      <c r="A93" s="10"/>
      <c r="B93" s="10"/>
      <c r="D93" s="10"/>
      <c r="K93" s="10"/>
      <c r="L93" s="15"/>
    </row>
    <row r="94" spans="1:12">
      <c r="A94" s="10"/>
      <c r="B94" s="10"/>
      <c r="K94" s="10"/>
    </row>
    <row r="95" spans="1:12">
      <c r="A95" s="10"/>
      <c r="B95" s="10"/>
      <c r="D95" s="10"/>
      <c r="K95" s="10"/>
    </row>
    <row r="96" spans="1:12">
      <c r="A96" s="10"/>
      <c r="B96" s="10"/>
      <c r="D96" s="10"/>
      <c r="K96" s="10"/>
      <c r="L96" s="15"/>
    </row>
    <row r="97" spans="1:12">
      <c r="A97" s="10"/>
      <c r="B97" s="10"/>
      <c r="D97" s="10"/>
      <c r="K97" s="10"/>
    </row>
    <row r="98" spans="1:12">
      <c r="A98" s="10"/>
      <c r="B98" s="10"/>
      <c r="D98" s="10"/>
      <c r="K98" s="10"/>
    </row>
    <row r="99" spans="1:12">
      <c r="A99" s="10"/>
      <c r="B99" s="10"/>
      <c r="D99" s="10"/>
      <c r="K99" s="10"/>
      <c r="L99" s="15"/>
    </row>
    <row r="100" spans="1:12">
      <c r="A100" s="10"/>
      <c r="B100" s="10"/>
      <c r="D100" s="10"/>
      <c r="K100" s="10"/>
    </row>
    <row r="101" spans="1:12">
      <c r="A101" s="10"/>
      <c r="B101" s="10"/>
      <c r="D101" s="10"/>
      <c r="K101" s="10"/>
    </row>
    <row r="102" spans="1:12">
      <c r="A102" s="10"/>
      <c r="B102" s="10"/>
      <c r="D102" s="10"/>
      <c r="K102" s="10"/>
      <c r="L102" s="15"/>
    </row>
    <row r="103" spans="1:12">
      <c r="A103" s="10"/>
      <c r="B103" s="10"/>
      <c r="D103" s="10"/>
      <c r="K103" s="10"/>
    </row>
    <row r="104" spans="1:12">
      <c r="A104" s="10"/>
      <c r="B104" s="10"/>
      <c r="D104" s="10"/>
      <c r="K104" s="10"/>
    </row>
    <row r="105" spans="1:12">
      <c r="A105" s="10"/>
      <c r="B105" s="10"/>
      <c r="K105" s="10"/>
      <c r="L105" s="15"/>
    </row>
    <row r="106" spans="1:12">
      <c r="A106" s="10"/>
      <c r="B106" s="10"/>
      <c r="C106" s="10"/>
      <c r="D106" s="10"/>
      <c r="K106" s="10"/>
    </row>
    <row r="107" spans="1:12">
      <c r="A107" s="10"/>
      <c r="B107" s="10"/>
      <c r="D107" s="10"/>
      <c r="K107" s="10"/>
    </row>
    <row r="108" spans="1:12">
      <c r="A108" s="10"/>
      <c r="B108" s="10"/>
      <c r="C108" s="10"/>
      <c r="D108" s="10"/>
      <c r="K108" s="10"/>
      <c r="L108" s="15"/>
    </row>
    <row r="109" spans="1:12">
      <c r="A109" s="10"/>
      <c r="B109" s="10"/>
      <c r="D109" s="10"/>
      <c r="K109" s="10"/>
    </row>
    <row r="110" spans="1:12">
      <c r="A110" s="10"/>
      <c r="B110" s="10"/>
      <c r="C110" s="10"/>
      <c r="D110" s="10"/>
      <c r="K110" s="10"/>
    </row>
    <row r="111" spans="1:12">
      <c r="A111" s="10"/>
      <c r="B111" s="10"/>
      <c r="D111" s="10"/>
      <c r="K111" s="10"/>
      <c r="L111" s="15"/>
    </row>
    <row r="112" spans="1:12">
      <c r="A112" s="10"/>
      <c r="B112" s="10"/>
      <c r="D112" s="10"/>
      <c r="K112" s="10"/>
    </row>
    <row r="113" spans="1:12">
      <c r="A113" s="10"/>
      <c r="B113" s="10"/>
      <c r="F113" s="15"/>
      <c r="H113" s="15"/>
      <c r="K113" s="10"/>
      <c r="L113" s="15"/>
    </row>
    <row r="114" spans="1:12">
      <c r="A114" s="10"/>
      <c r="B114" s="10"/>
      <c r="D114" s="10"/>
      <c r="K114" s="10"/>
      <c r="L114" s="15"/>
    </row>
    <row r="115" spans="1:12">
      <c r="A115" s="10"/>
      <c r="B115" s="10"/>
      <c r="D115" s="10"/>
      <c r="K115" s="10"/>
    </row>
    <row r="116" spans="1:12">
      <c r="A116" s="10"/>
      <c r="B116" s="10"/>
      <c r="D116" s="10"/>
      <c r="K116" s="10"/>
    </row>
    <row r="117" spans="1:12">
      <c r="A117" s="10"/>
      <c r="B117" s="10"/>
      <c r="D117" s="10"/>
      <c r="K117" s="10"/>
      <c r="L117" s="15"/>
    </row>
    <row r="118" spans="1:12">
      <c r="A118" s="10"/>
      <c r="B118" s="10"/>
      <c r="D118" s="10"/>
      <c r="K118" s="10"/>
    </row>
    <row r="119" spans="1:12">
      <c r="A119" s="10"/>
      <c r="B119" s="10"/>
      <c r="D119" s="10"/>
      <c r="K119" s="10"/>
    </row>
    <row r="120" spans="1:12">
      <c r="A120" s="10"/>
      <c r="B120" s="10"/>
      <c r="D120" s="10"/>
      <c r="K120" s="10"/>
    </row>
    <row r="121" spans="1:12">
      <c r="A121" s="10"/>
      <c r="B121" s="10"/>
      <c r="C121" s="10"/>
      <c r="D121" s="10"/>
      <c r="K121" s="10"/>
    </row>
    <row r="122" spans="1:12">
      <c r="A122" s="10"/>
      <c r="B122" s="10"/>
      <c r="D122" s="10"/>
      <c r="K122" s="10"/>
    </row>
    <row r="123" spans="1:12">
      <c r="A123" s="10"/>
      <c r="B123" s="10"/>
      <c r="K123" s="10"/>
    </row>
    <row r="124" spans="1:12">
      <c r="A124" s="10"/>
      <c r="B124" s="10"/>
      <c r="D124" s="10"/>
      <c r="K124" s="10"/>
    </row>
    <row r="125" spans="1:12">
      <c r="A125" s="10"/>
      <c r="B125" s="10"/>
      <c r="D125" s="10"/>
      <c r="K125" s="10"/>
    </row>
    <row r="126" spans="1:12">
      <c r="A126" s="10"/>
      <c r="B126" s="10"/>
      <c r="K126" s="10"/>
    </row>
    <row r="127" spans="1:12">
      <c r="A127" s="10"/>
      <c r="B127" s="10"/>
      <c r="D127" s="10"/>
      <c r="K127" s="10"/>
    </row>
    <row r="128" spans="1:12">
      <c r="A128" s="10"/>
      <c r="B128" s="10"/>
      <c r="K128" s="10"/>
    </row>
    <row r="129" spans="1:11">
      <c r="A129" s="10"/>
      <c r="B129" s="10"/>
      <c r="D129" s="10"/>
      <c r="K129" s="10"/>
    </row>
    <row r="130" spans="1:11">
      <c r="A130" s="10"/>
      <c r="B130" s="10"/>
      <c r="D130" s="10"/>
      <c r="K130" s="10"/>
    </row>
    <row r="131" spans="1:11">
      <c r="A131" s="10"/>
      <c r="B131" s="10"/>
      <c r="D131" s="10"/>
      <c r="K131" s="10"/>
    </row>
    <row r="132" spans="1:11">
      <c r="A132" s="10"/>
      <c r="B132" s="10"/>
      <c r="D132" s="10"/>
      <c r="K132" s="10"/>
    </row>
    <row r="133" spans="1:11">
      <c r="A133" s="10"/>
      <c r="B133" s="10"/>
      <c r="D133" s="21"/>
      <c r="K133" s="10"/>
    </row>
    <row r="134" spans="1:11">
      <c r="A134" s="10"/>
      <c r="B134" s="10"/>
      <c r="D134" s="10"/>
      <c r="K134" s="10"/>
    </row>
    <row r="135" spans="1:11">
      <c r="A135" s="10"/>
      <c r="B135" s="10"/>
      <c r="D135" s="21"/>
      <c r="K135" s="10"/>
    </row>
    <row r="136" spans="1:11">
      <c r="A136" s="10"/>
      <c r="B136" s="10"/>
      <c r="D136" s="10"/>
      <c r="K136" s="10"/>
    </row>
    <row r="137" spans="1:11">
      <c r="A137" s="10"/>
      <c r="B137" s="10"/>
      <c r="D137" s="10"/>
      <c r="K137" s="10"/>
    </row>
    <row r="138" spans="1:11">
      <c r="A138" s="10"/>
      <c r="B138" s="10"/>
      <c r="D138" s="10"/>
      <c r="K138" s="10"/>
    </row>
    <row r="139" spans="1:11">
      <c r="A139" s="10"/>
      <c r="B139" s="10"/>
      <c r="D139" s="10"/>
      <c r="K139" s="10"/>
    </row>
    <row r="140" spans="1:11">
      <c r="A140" s="10"/>
      <c r="B140" s="10"/>
      <c r="D140" s="10"/>
      <c r="K140" s="10"/>
    </row>
    <row r="141" spans="1:11">
      <c r="A141" s="10"/>
      <c r="B141" s="10"/>
      <c r="D141" s="10"/>
      <c r="K141" s="10"/>
    </row>
    <row r="142" spans="1:11">
      <c r="A142" s="10"/>
      <c r="B142" s="10"/>
      <c r="D142" s="10"/>
      <c r="K142" s="10"/>
    </row>
    <row r="143" spans="1:11">
      <c r="A143" s="10"/>
      <c r="B143" s="10"/>
      <c r="D143" s="10"/>
      <c r="K143" s="10"/>
    </row>
    <row r="144" spans="1:11">
      <c r="A144" s="10"/>
      <c r="B144" s="10"/>
      <c r="D144" s="10"/>
      <c r="K144" s="10"/>
    </row>
    <row r="145" spans="1:11">
      <c r="A145" s="10"/>
      <c r="B145" s="10"/>
      <c r="D145" s="10"/>
      <c r="K145" s="10"/>
    </row>
    <row r="146" spans="1:11">
      <c r="A146" s="10"/>
      <c r="B146" s="10"/>
      <c r="D146" s="10"/>
      <c r="K146" s="10"/>
    </row>
    <row r="147" spans="1:11">
      <c r="A147" s="10"/>
      <c r="B147" s="10"/>
      <c r="D147" s="10"/>
      <c r="K147" s="10"/>
    </row>
    <row r="148" spans="1:11">
      <c r="A148" s="10"/>
      <c r="B148" s="10"/>
      <c r="D148" s="10"/>
      <c r="K148" s="10"/>
    </row>
    <row r="149" spans="1:11">
      <c r="A149" s="10"/>
      <c r="B149" s="10"/>
      <c r="D149" s="10"/>
      <c r="K149" s="10"/>
    </row>
    <row r="150" spans="1:11">
      <c r="A150" s="10"/>
      <c r="B150" s="10"/>
      <c r="K150" s="10"/>
    </row>
    <row r="151" spans="1:11">
      <c r="A151" s="10"/>
      <c r="B151" s="10"/>
      <c r="D151" s="10"/>
      <c r="K151" s="10"/>
    </row>
    <row r="152" spans="1:11">
      <c r="A152" s="10"/>
      <c r="B152" s="10"/>
      <c r="D152" s="10"/>
      <c r="K152" s="10"/>
    </row>
    <row r="153" spans="1:11">
      <c r="A153" s="10"/>
      <c r="B153" s="10"/>
      <c r="D153" s="10"/>
      <c r="K153" s="10"/>
    </row>
    <row r="154" spans="1:11">
      <c r="A154" s="10"/>
      <c r="B154" s="10"/>
      <c r="D154" s="10"/>
      <c r="K154" s="10"/>
    </row>
    <row r="155" spans="1:11">
      <c r="A155" s="10"/>
      <c r="B155" s="10"/>
      <c r="D155" s="10"/>
      <c r="K155" s="10"/>
    </row>
    <row r="156" spans="1:11">
      <c r="A156" s="10"/>
      <c r="B156" s="10"/>
      <c r="D156" s="10"/>
      <c r="K156" s="10"/>
    </row>
    <row r="157" spans="1:11">
      <c r="A157" s="10"/>
      <c r="B157" s="10"/>
      <c r="D157" s="10"/>
      <c r="K157" s="10"/>
    </row>
    <row r="158" spans="1:11">
      <c r="A158" s="10"/>
      <c r="B158" s="10"/>
      <c r="D158" s="10"/>
      <c r="K158" s="10"/>
    </row>
    <row r="159" spans="1:11">
      <c r="A159" s="10"/>
      <c r="B159" s="10"/>
      <c r="K159" s="10"/>
    </row>
    <row r="160" spans="1:11">
      <c r="A160" s="10"/>
      <c r="B160" s="10"/>
      <c r="D160" s="10"/>
      <c r="K160" s="10"/>
    </row>
    <row r="161" spans="1:11">
      <c r="A161" s="10"/>
      <c r="B161" s="10"/>
      <c r="D161" s="10"/>
      <c r="K161" s="10"/>
    </row>
    <row r="162" spans="1:11">
      <c r="A162" s="10"/>
      <c r="B162" s="10"/>
      <c r="D162" s="10"/>
      <c r="K162" s="10"/>
    </row>
    <row r="163" spans="1:11">
      <c r="A163" s="10"/>
      <c r="B163" s="10"/>
      <c r="D163" s="10"/>
      <c r="K163" s="10"/>
    </row>
    <row r="164" spans="1:11">
      <c r="A164" s="10"/>
      <c r="B164" s="10"/>
      <c r="D164" s="10"/>
      <c r="K164" s="10"/>
    </row>
    <row r="165" spans="1:11">
      <c r="A165" s="10"/>
      <c r="B165" s="10"/>
      <c r="D165" s="10"/>
      <c r="K165" s="10"/>
    </row>
    <row r="166" spans="1:11">
      <c r="A166" s="10"/>
      <c r="B166" s="10"/>
      <c r="D166" s="10"/>
      <c r="K166" s="10"/>
    </row>
    <row r="167" spans="1:11">
      <c r="A167" s="10"/>
      <c r="B167" s="10"/>
      <c r="D167" s="10"/>
      <c r="K167" s="10"/>
    </row>
    <row r="168" spans="1:11">
      <c r="A168" s="10"/>
      <c r="B168" s="10"/>
      <c r="D168" s="10"/>
      <c r="K168" s="10"/>
    </row>
    <row r="169" spans="1:11">
      <c r="A169" s="10"/>
      <c r="B169" s="10"/>
      <c r="D169" s="10"/>
      <c r="K169" s="10"/>
    </row>
    <row r="170" spans="1:11">
      <c r="A170" s="10"/>
      <c r="B170" s="10"/>
      <c r="D170" s="10"/>
      <c r="K170" s="10"/>
    </row>
    <row r="171" spans="1:11">
      <c r="A171" s="10"/>
    </row>
    <row r="172" spans="1:11">
      <c r="A17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71"/>
  <sheetViews>
    <sheetView topLeftCell="A53" workbookViewId="0">
      <selection activeCell="A71" sqref="A71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13.2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63</v>
      </c>
      <c r="B5" s="11" t="s">
        <v>11</v>
      </c>
      <c r="C5" s="11">
        <f t="shared" ref="C5:C69" si="0">A6-A5</f>
        <v>127</v>
      </c>
      <c r="D5" s="11" t="s">
        <v>38</v>
      </c>
      <c r="K5" s="11" t="s">
        <v>151</v>
      </c>
      <c r="N5" s="10" t="s">
        <v>9</v>
      </c>
      <c r="O5" s="10">
        <f>SUMIF($B$5:$B$69,"hard_coral",$C$5:$C$69)</f>
        <v>68</v>
      </c>
      <c r="P5" s="14">
        <f t="shared" ref="P5:P14" si="1">(O5/$O$15)*100</f>
        <v>2.5401568920433317</v>
      </c>
      <c r="R5" s="11" t="s">
        <v>11</v>
      </c>
      <c r="S5" s="11">
        <v>2468</v>
      </c>
      <c r="T5" s="10"/>
      <c r="U5" s="10"/>
      <c r="V5" s="10"/>
      <c r="W5" s="10"/>
      <c r="X5" s="10"/>
    </row>
    <row r="6" spans="1:24">
      <c r="A6" s="11">
        <v>190</v>
      </c>
      <c r="B6" s="11" t="s">
        <v>15</v>
      </c>
      <c r="C6" s="11">
        <f t="shared" si="0"/>
        <v>5</v>
      </c>
      <c r="D6" s="11" t="s">
        <v>40</v>
      </c>
      <c r="K6" s="11" t="s">
        <v>152</v>
      </c>
      <c r="N6" s="10" t="s">
        <v>11</v>
      </c>
      <c r="O6" s="10">
        <f>SUMIF($B$5:$B$69,"algae",$C$5:$C$69)</f>
        <v>2468</v>
      </c>
      <c r="P6" s="14">
        <f t="shared" si="1"/>
        <v>92.192753081807993</v>
      </c>
      <c r="R6" s="10" t="s">
        <v>14</v>
      </c>
      <c r="S6" s="10">
        <v>27</v>
      </c>
    </row>
    <row r="7" spans="1:24">
      <c r="A7" s="11">
        <v>195</v>
      </c>
      <c r="B7" s="11" t="s">
        <v>11</v>
      </c>
      <c r="C7" s="11">
        <f t="shared" si="0"/>
        <v>13</v>
      </c>
      <c r="D7" s="11" t="s">
        <v>38</v>
      </c>
      <c r="K7" s="11" t="s">
        <v>152</v>
      </c>
      <c r="N7" s="10" t="s">
        <v>10</v>
      </c>
      <c r="O7" s="10">
        <f>SUMIF($B$5:$B$69,"soft_coral",$C$5:$C$69)</f>
        <v>0</v>
      </c>
      <c r="P7" s="14">
        <f t="shared" si="1"/>
        <v>0</v>
      </c>
      <c r="R7" s="10" t="s">
        <v>9</v>
      </c>
      <c r="S7" s="10">
        <v>68</v>
      </c>
    </row>
    <row r="8" spans="1:24">
      <c r="A8" s="11">
        <v>208</v>
      </c>
      <c r="B8" s="11" t="s">
        <v>11</v>
      </c>
      <c r="C8" s="11">
        <f t="shared" si="0"/>
        <v>2</v>
      </c>
      <c r="D8" s="11" t="s">
        <v>29</v>
      </c>
      <c r="K8" s="11" t="s">
        <v>152</v>
      </c>
      <c r="N8" s="10" t="s">
        <v>14</v>
      </c>
      <c r="O8" s="10">
        <f>SUMIF($B$5:$B$69,"boulder",$C$5:$C$69)</f>
        <v>27</v>
      </c>
      <c r="P8" s="14">
        <f t="shared" si="1"/>
        <v>1.0085917071348525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1">
        <v>210</v>
      </c>
      <c r="B9" s="11" t="s">
        <v>45</v>
      </c>
      <c r="C9" s="11">
        <f t="shared" si="0"/>
        <v>4</v>
      </c>
      <c r="D9" s="11" t="s">
        <v>40</v>
      </c>
      <c r="K9" s="11" t="s">
        <v>152</v>
      </c>
      <c r="N9" s="10" t="s">
        <v>45</v>
      </c>
      <c r="O9" s="10">
        <f>SUMIF($B$5:$B$69,"rubble",$C$5:$C$69)</f>
        <v>38</v>
      </c>
      <c r="P9" s="14">
        <f t="shared" si="1"/>
        <v>1.4194994396712739</v>
      </c>
      <c r="R9" s="10" t="s">
        <v>45</v>
      </c>
      <c r="S9" s="10">
        <v>38</v>
      </c>
      <c r="T9" s="10"/>
      <c r="U9" s="10"/>
      <c r="V9" s="10"/>
      <c r="W9" s="10"/>
    </row>
    <row r="10" spans="1:24">
      <c r="A10" s="11">
        <v>214</v>
      </c>
      <c r="B10" s="11" t="s">
        <v>11</v>
      </c>
      <c r="C10" s="11">
        <f t="shared" si="0"/>
        <v>34</v>
      </c>
      <c r="D10" s="11" t="s">
        <v>38</v>
      </c>
      <c r="K10" s="11" t="s">
        <v>153</v>
      </c>
      <c r="N10" s="10" t="s">
        <v>15</v>
      </c>
      <c r="O10" s="10">
        <f>SUMIF($B$5:$B$69,"sand",$C$5:$C$69)</f>
        <v>15</v>
      </c>
      <c r="P10" s="14">
        <f t="shared" si="1"/>
        <v>0.56032872618602914</v>
      </c>
      <c r="R10" s="11" t="s">
        <v>15</v>
      </c>
      <c r="S10" s="11">
        <v>15</v>
      </c>
    </row>
    <row r="11" spans="1:24">
      <c r="A11" s="11">
        <v>248</v>
      </c>
      <c r="B11" s="11" t="s">
        <v>45</v>
      </c>
      <c r="C11" s="11">
        <f t="shared" si="0"/>
        <v>22</v>
      </c>
      <c r="D11" s="11" t="s">
        <v>40</v>
      </c>
      <c r="K11" s="11" t="s">
        <v>154</v>
      </c>
      <c r="N11" s="10" t="s">
        <v>12</v>
      </c>
      <c r="O11" s="10">
        <f>SUMIF($B$5:$B$69,"sponge",$C$5:$C$69)</f>
        <v>0</v>
      </c>
      <c r="P11" s="14">
        <f t="shared" si="1"/>
        <v>0</v>
      </c>
      <c r="R11" s="11" t="s">
        <v>46</v>
      </c>
      <c r="S11" s="11">
        <v>36</v>
      </c>
    </row>
    <row r="12" spans="1:24">
      <c r="A12" s="11">
        <v>270</v>
      </c>
      <c r="B12" s="11" t="s">
        <v>11</v>
      </c>
      <c r="C12" s="11">
        <f t="shared" si="0"/>
        <v>185</v>
      </c>
      <c r="D12" s="11" t="s">
        <v>38</v>
      </c>
      <c r="K12" s="11" t="s">
        <v>155</v>
      </c>
      <c r="N12" s="10" t="s">
        <v>48</v>
      </c>
      <c r="O12" s="10">
        <f>SUMIF($B$5:$B$69,"other",$C$5:$C$69)</f>
        <v>0</v>
      </c>
      <c r="P12" s="14">
        <f t="shared" si="1"/>
        <v>0</v>
      </c>
      <c r="R12" s="10" t="s">
        <v>10</v>
      </c>
      <c r="S12" s="10">
        <v>0</v>
      </c>
    </row>
    <row r="13" spans="1:24">
      <c r="A13" s="11">
        <v>455</v>
      </c>
      <c r="B13" s="11" t="s">
        <v>9</v>
      </c>
      <c r="C13" s="11">
        <f t="shared" si="0"/>
        <v>12</v>
      </c>
      <c r="D13" s="11" t="s">
        <v>23</v>
      </c>
      <c r="K13" s="11" t="s">
        <v>156</v>
      </c>
      <c r="N13" s="10" t="s">
        <v>13</v>
      </c>
      <c r="O13" s="10">
        <f>SUMIF($B$5:$B$69,"unknown",$C$5:$C$69)</f>
        <v>25</v>
      </c>
      <c r="P13" s="14">
        <f t="shared" si="1"/>
        <v>0.93388121031004845</v>
      </c>
      <c r="R13" s="11" t="s">
        <v>12</v>
      </c>
      <c r="S13" s="11">
        <v>0</v>
      </c>
    </row>
    <row r="14" spans="1:24">
      <c r="A14" s="11">
        <v>467</v>
      </c>
      <c r="B14" s="11" t="s">
        <v>11</v>
      </c>
      <c r="C14" s="11">
        <f t="shared" si="0"/>
        <v>2</v>
      </c>
      <c r="D14" s="11" t="s">
        <v>38</v>
      </c>
      <c r="K14" s="11" t="s">
        <v>157</v>
      </c>
      <c r="N14" s="10" t="s">
        <v>46</v>
      </c>
      <c r="O14" s="10">
        <f>SUMIF($B$5:$B$69,"shadow",$C$5:$C$69)</f>
        <v>36</v>
      </c>
      <c r="P14" s="14">
        <f t="shared" si="1"/>
        <v>1.3447889428464699</v>
      </c>
      <c r="R14" s="11" t="s">
        <v>13</v>
      </c>
      <c r="S14" s="11">
        <v>25</v>
      </c>
    </row>
    <row r="15" spans="1:24">
      <c r="A15" s="11">
        <v>469</v>
      </c>
      <c r="B15" s="11" t="s">
        <v>9</v>
      </c>
      <c r="C15" s="11">
        <f t="shared" si="0"/>
        <v>3</v>
      </c>
      <c r="D15" s="11" t="s">
        <v>23</v>
      </c>
      <c r="K15" s="11" t="s">
        <v>157</v>
      </c>
      <c r="O15" s="16">
        <f t="shared" ref="O15:P15" si="2">SUM(O5:O14)</f>
        <v>2677</v>
      </c>
      <c r="P15" s="17">
        <f t="shared" si="2"/>
        <v>99.999999999999986</v>
      </c>
    </row>
    <row r="16" spans="1:24">
      <c r="A16" s="11">
        <v>472</v>
      </c>
      <c r="B16" s="11" t="s">
        <v>11</v>
      </c>
      <c r="C16" s="11">
        <f t="shared" si="0"/>
        <v>12</v>
      </c>
      <c r="D16" s="11" t="s">
        <v>38</v>
      </c>
      <c r="K16" s="11" t="s">
        <v>158</v>
      </c>
    </row>
    <row r="17" spans="1:14">
      <c r="A17" s="11">
        <v>484</v>
      </c>
      <c r="B17" s="11" t="s">
        <v>11</v>
      </c>
      <c r="C17" s="11">
        <f t="shared" si="0"/>
        <v>3</v>
      </c>
      <c r="D17" s="11" t="s">
        <v>29</v>
      </c>
      <c r="K17" s="11" t="s">
        <v>159</v>
      </c>
      <c r="N17" s="11" t="s">
        <v>54</v>
      </c>
    </row>
    <row r="18" spans="1:14">
      <c r="A18" s="11">
        <v>487</v>
      </c>
      <c r="B18" s="11" t="s">
        <v>11</v>
      </c>
      <c r="C18" s="11">
        <f t="shared" si="0"/>
        <v>44</v>
      </c>
      <c r="D18" s="11" t="s">
        <v>38</v>
      </c>
      <c r="K18" s="11" t="s">
        <v>160</v>
      </c>
    </row>
    <row r="19" spans="1:14">
      <c r="A19" s="11">
        <v>531</v>
      </c>
      <c r="B19" s="11" t="s">
        <v>46</v>
      </c>
      <c r="C19" s="11">
        <f t="shared" si="0"/>
        <v>4</v>
      </c>
      <c r="D19" s="11" t="s">
        <v>40</v>
      </c>
      <c r="K19" s="11" t="s">
        <v>161</v>
      </c>
      <c r="N19" s="11" t="s">
        <v>101</v>
      </c>
    </row>
    <row r="20" spans="1:14">
      <c r="A20" s="11">
        <v>535</v>
      </c>
      <c r="B20" s="11" t="s">
        <v>45</v>
      </c>
      <c r="C20" s="11">
        <f t="shared" si="0"/>
        <v>12</v>
      </c>
      <c r="D20" s="11" t="s">
        <v>40</v>
      </c>
      <c r="K20" s="11" t="s">
        <v>162</v>
      </c>
    </row>
    <row r="21" spans="1:14">
      <c r="A21" s="11">
        <v>547</v>
      </c>
      <c r="B21" s="11" t="s">
        <v>14</v>
      </c>
      <c r="C21" s="11">
        <f t="shared" si="0"/>
        <v>23</v>
      </c>
      <c r="D21" s="11" t="s">
        <v>40</v>
      </c>
      <c r="K21" s="11" t="s">
        <v>163</v>
      </c>
    </row>
    <row r="22" spans="1:14">
      <c r="A22" s="11">
        <v>570</v>
      </c>
      <c r="B22" s="11" t="s">
        <v>11</v>
      </c>
      <c r="C22" s="11">
        <f t="shared" si="0"/>
        <v>133</v>
      </c>
      <c r="D22" s="11" t="s">
        <v>38</v>
      </c>
      <c r="K22" s="11" t="s">
        <v>164</v>
      </c>
    </row>
    <row r="23" spans="1:14">
      <c r="A23" s="11">
        <v>703</v>
      </c>
      <c r="B23" s="11" t="s">
        <v>46</v>
      </c>
      <c r="C23" s="11">
        <f t="shared" si="0"/>
        <v>2</v>
      </c>
      <c r="D23" s="11" t="s">
        <v>40</v>
      </c>
      <c r="K23" s="11" t="s">
        <v>165</v>
      </c>
    </row>
    <row r="24" spans="1:14">
      <c r="A24" s="11">
        <v>705</v>
      </c>
      <c r="B24" s="11" t="s">
        <v>11</v>
      </c>
      <c r="C24" s="11">
        <f t="shared" si="0"/>
        <v>66</v>
      </c>
      <c r="D24" s="11" t="s">
        <v>38</v>
      </c>
      <c r="K24" s="11" t="s">
        <v>166</v>
      </c>
    </row>
    <row r="25" spans="1:14">
      <c r="A25" s="11">
        <v>771</v>
      </c>
      <c r="B25" s="11" t="s">
        <v>11</v>
      </c>
      <c r="C25" s="11">
        <f t="shared" si="0"/>
        <v>7</v>
      </c>
      <c r="D25" s="11" t="s">
        <v>29</v>
      </c>
      <c r="K25" s="11" t="s">
        <v>167</v>
      </c>
    </row>
    <row r="26" spans="1:14">
      <c r="A26" s="11">
        <v>778</v>
      </c>
      <c r="B26" s="11" t="s">
        <v>11</v>
      </c>
      <c r="C26" s="11">
        <f t="shared" si="0"/>
        <v>25</v>
      </c>
      <c r="D26" s="11" t="s">
        <v>38</v>
      </c>
      <c r="K26" s="11" t="s">
        <v>168</v>
      </c>
    </row>
    <row r="27" spans="1:14">
      <c r="A27" s="11">
        <v>803</v>
      </c>
      <c r="B27" s="23" t="s">
        <v>13</v>
      </c>
      <c r="C27" s="11">
        <f t="shared" si="0"/>
        <v>6</v>
      </c>
      <c r="D27" s="23"/>
      <c r="K27" s="11" t="s">
        <v>169</v>
      </c>
      <c r="L27" s="23" t="s">
        <v>170</v>
      </c>
    </row>
    <row r="28" spans="1:14">
      <c r="A28" s="11">
        <v>809</v>
      </c>
      <c r="B28" s="11" t="s">
        <v>11</v>
      </c>
      <c r="C28" s="11">
        <f t="shared" si="0"/>
        <v>111</v>
      </c>
      <c r="D28" s="11" t="s">
        <v>38</v>
      </c>
      <c r="K28" s="11" t="s">
        <v>171</v>
      </c>
    </row>
    <row r="29" spans="1:14">
      <c r="A29" s="11">
        <v>920</v>
      </c>
      <c r="B29" s="11" t="s">
        <v>9</v>
      </c>
      <c r="C29" s="11">
        <f t="shared" si="0"/>
        <v>3</v>
      </c>
      <c r="D29" s="11" t="s">
        <v>144</v>
      </c>
      <c r="K29" s="11" t="s">
        <v>172</v>
      </c>
    </row>
    <row r="30" spans="1:14">
      <c r="A30" s="11">
        <v>923</v>
      </c>
      <c r="B30" s="11" t="s">
        <v>11</v>
      </c>
      <c r="C30" s="11">
        <f t="shared" si="0"/>
        <v>12</v>
      </c>
      <c r="D30" s="11" t="s">
        <v>38</v>
      </c>
      <c r="K30" s="11" t="s">
        <v>172</v>
      </c>
    </row>
    <row r="31" spans="1:14">
      <c r="A31" s="11">
        <v>935</v>
      </c>
      <c r="B31" s="11" t="s">
        <v>9</v>
      </c>
      <c r="C31" s="11">
        <f t="shared" si="0"/>
        <v>18</v>
      </c>
      <c r="D31" s="11" t="s">
        <v>26</v>
      </c>
      <c r="K31" s="11" t="s">
        <v>173</v>
      </c>
    </row>
    <row r="32" spans="1:14">
      <c r="A32" s="11">
        <v>953</v>
      </c>
      <c r="B32" s="11" t="s">
        <v>11</v>
      </c>
      <c r="C32" s="11">
        <f t="shared" si="0"/>
        <v>220</v>
      </c>
      <c r="D32" s="11" t="s">
        <v>38</v>
      </c>
      <c r="K32" s="11" t="s">
        <v>174</v>
      </c>
    </row>
    <row r="33" spans="1:11">
      <c r="A33" s="11">
        <v>1173</v>
      </c>
      <c r="B33" s="11" t="s">
        <v>46</v>
      </c>
      <c r="C33" s="11">
        <f t="shared" si="0"/>
        <v>3</v>
      </c>
      <c r="D33" s="11" t="s">
        <v>40</v>
      </c>
      <c r="K33" s="11" t="s">
        <v>175</v>
      </c>
    </row>
    <row r="34" spans="1:11">
      <c r="A34" s="11">
        <v>1176</v>
      </c>
      <c r="B34" s="11" t="s">
        <v>11</v>
      </c>
      <c r="C34" s="11">
        <f t="shared" si="0"/>
        <v>72</v>
      </c>
      <c r="D34" s="11" t="s">
        <v>38</v>
      </c>
      <c r="K34" s="11" t="s">
        <v>176</v>
      </c>
    </row>
    <row r="35" spans="1:11">
      <c r="A35" s="11">
        <v>1248</v>
      </c>
      <c r="B35" s="11" t="s">
        <v>9</v>
      </c>
      <c r="C35" s="11">
        <f t="shared" si="0"/>
        <v>5</v>
      </c>
      <c r="D35" s="11" t="s">
        <v>23</v>
      </c>
      <c r="K35" s="11" t="s">
        <v>177</v>
      </c>
    </row>
    <row r="36" spans="1:11">
      <c r="A36" s="11">
        <v>1253</v>
      </c>
      <c r="B36" s="11" t="s">
        <v>11</v>
      </c>
      <c r="C36" s="11">
        <f t="shared" si="0"/>
        <v>38</v>
      </c>
      <c r="D36" s="11" t="s">
        <v>38</v>
      </c>
      <c r="K36" s="11" t="s">
        <v>178</v>
      </c>
    </row>
    <row r="37" spans="1:11">
      <c r="A37" s="11">
        <v>1291</v>
      </c>
      <c r="B37" s="11" t="s">
        <v>15</v>
      </c>
      <c r="C37" s="11">
        <f t="shared" si="0"/>
        <v>5</v>
      </c>
      <c r="D37" s="11" t="s">
        <v>40</v>
      </c>
      <c r="K37" s="11" t="s">
        <v>179</v>
      </c>
    </row>
    <row r="38" spans="1:11">
      <c r="A38" s="11">
        <v>1296</v>
      </c>
      <c r="B38" s="11" t="s">
        <v>11</v>
      </c>
      <c r="C38" s="11">
        <f t="shared" si="0"/>
        <v>265</v>
      </c>
      <c r="D38" s="11" t="s">
        <v>38</v>
      </c>
      <c r="K38" s="11" t="s">
        <v>180</v>
      </c>
    </row>
    <row r="39" spans="1:11">
      <c r="A39" s="11">
        <v>1561</v>
      </c>
      <c r="B39" s="11" t="s">
        <v>46</v>
      </c>
      <c r="C39" s="11">
        <f t="shared" si="0"/>
        <v>4</v>
      </c>
      <c r="D39" s="11" t="s">
        <v>40</v>
      </c>
      <c r="K39" s="11" t="s">
        <v>181</v>
      </c>
    </row>
    <row r="40" spans="1:11">
      <c r="A40" s="11">
        <v>1565</v>
      </c>
      <c r="B40" s="11" t="s">
        <v>11</v>
      </c>
      <c r="C40" s="11">
        <f t="shared" si="0"/>
        <v>21</v>
      </c>
      <c r="D40" s="11" t="s">
        <v>38</v>
      </c>
      <c r="K40" s="11" t="s">
        <v>181</v>
      </c>
    </row>
    <row r="41" spans="1:11">
      <c r="A41" s="11">
        <v>1586</v>
      </c>
      <c r="B41" s="11" t="s">
        <v>46</v>
      </c>
      <c r="C41" s="11">
        <f t="shared" si="0"/>
        <v>7</v>
      </c>
      <c r="D41" s="11" t="s">
        <v>40</v>
      </c>
      <c r="K41" s="11" t="s">
        <v>181</v>
      </c>
    </row>
    <row r="42" spans="1:11">
      <c r="A42" s="11">
        <v>1593</v>
      </c>
      <c r="B42" s="11" t="s">
        <v>11</v>
      </c>
      <c r="C42" s="11">
        <f t="shared" si="0"/>
        <v>47</v>
      </c>
      <c r="D42" s="11" t="s">
        <v>38</v>
      </c>
      <c r="K42" s="11" t="s">
        <v>182</v>
      </c>
    </row>
    <row r="43" spans="1:11">
      <c r="A43" s="11">
        <v>1640</v>
      </c>
      <c r="B43" s="11" t="s">
        <v>46</v>
      </c>
      <c r="C43" s="11">
        <f t="shared" si="0"/>
        <v>8</v>
      </c>
      <c r="D43" s="11" t="s">
        <v>40</v>
      </c>
      <c r="K43" s="11" t="s">
        <v>183</v>
      </c>
    </row>
    <row r="44" spans="1:11">
      <c r="A44" s="11">
        <v>1648</v>
      </c>
      <c r="B44" s="11" t="s">
        <v>11</v>
      </c>
      <c r="C44" s="11">
        <f t="shared" si="0"/>
        <v>15</v>
      </c>
      <c r="D44" s="11" t="s">
        <v>38</v>
      </c>
      <c r="K44" s="11" t="s">
        <v>183</v>
      </c>
    </row>
    <row r="45" spans="1:11">
      <c r="A45" s="11">
        <v>1663</v>
      </c>
      <c r="B45" s="11" t="s">
        <v>9</v>
      </c>
      <c r="C45" s="11">
        <f t="shared" si="0"/>
        <v>4</v>
      </c>
      <c r="D45" s="11" t="s">
        <v>23</v>
      </c>
      <c r="K45" s="11" t="s">
        <v>183</v>
      </c>
    </row>
    <row r="46" spans="1:11">
      <c r="A46" s="11">
        <v>1667</v>
      </c>
      <c r="B46" s="11" t="s">
        <v>11</v>
      </c>
      <c r="C46" s="11">
        <f t="shared" si="0"/>
        <v>105</v>
      </c>
      <c r="D46" s="11" t="s">
        <v>38</v>
      </c>
      <c r="K46" s="11" t="s">
        <v>184</v>
      </c>
    </row>
    <row r="47" spans="1:11">
      <c r="A47" s="11">
        <v>1772</v>
      </c>
      <c r="B47" s="11" t="s">
        <v>46</v>
      </c>
      <c r="C47" s="11">
        <f t="shared" si="0"/>
        <v>2</v>
      </c>
      <c r="D47" s="11" t="s">
        <v>40</v>
      </c>
      <c r="K47" s="11" t="s">
        <v>185</v>
      </c>
    </row>
    <row r="48" spans="1:11">
      <c r="A48" s="11">
        <v>1774</v>
      </c>
      <c r="B48" s="11" t="s">
        <v>11</v>
      </c>
      <c r="C48" s="11">
        <f t="shared" si="0"/>
        <v>44</v>
      </c>
      <c r="D48" s="11" t="s">
        <v>38</v>
      </c>
      <c r="K48" s="11" t="s">
        <v>186</v>
      </c>
    </row>
    <row r="49" spans="1:11">
      <c r="A49" s="11">
        <v>1818</v>
      </c>
      <c r="B49" s="11" t="s">
        <v>46</v>
      </c>
      <c r="C49" s="11">
        <f t="shared" si="0"/>
        <v>6</v>
      </c>
      <c r="D49" s="11" t="s">
        <v>40</v>
      </c>
      <c r="K49" s="11" t="s">
        <v>187</v>
      </c>
    </row>
    <row r="50" spans="1:11">
      <c r="A50" s="11">
        <v>1824</v>
      </c>
      <c r="B50" s="11" t="s">
        <v>11</v>
      </c>
      <c r="C50" s="11">
        <f t="shared" si="0"/>
        <v>111</v>
      </c>
      <c r="D50" s="11" t="s">
        <v>38</v>
      </c>
      <c r="K50" s="11" t="s">
        <v>188</v>
      </c>
    </row>
    <row r="51" spans="1:11">
      <c r="A51" s="11">
        <v>1935</v>
      </c>
      <c r="B51" s="11" t="s">
        <v>14</v>
      </c>
      <c r="C51" s="11">
        <f t="shared" si="0"/>
        <v>4</v>
      </c>
      <c r="D51" s="11" t="s">
        <v>40</v>
      </c>
      <c r="K51" s="11" t="s">
        <v>189</v>
      </c>
    </row>
    <row r="52" spans="1:11">
      <c r="A52" s="11">
        <v>1939</v>
      </c>
      <c r="B52" s="11" t="s">
        <v>11</v>
      </c>
      <c r="C52" s="11">
        <f t="shared" si="0"/>
        <v>83</v>
      </c>
      <c r="D52" s="11" t="s">
        <v>38</v>
      </c>
      <c r="K52" s="11" t="s">
        <v>190</v>
      </c>
    </row>
    <row r="53" spans="1:11">
      <c r="A53" s="11">
        <v>2022</v>
      </c>
      <c r="B53" s="11" t="s">
        <v>15</v>
      </c>
      <c r="C53" s="11">
        <f t="shared" si="0"/>
        <v>5</v>
      </c>
      <c r="D53" s="11" t="s">
        <v>40</v>
      </c>
      <c r="K53" s="11" t="s">
        <v>191</v>
      </c>
    </row>
    <row r="54" spans="1:11">
      <c r="A54" s="11">
        <v>2027</v>
      </c>
      <c r="B54" s="11" t="s">
        <v>11</v>
      </c>
      <c r="C54" s="11">
        <f t="shared" si="0"/>
        <v>113</v>
      </c>
      <c r="D54" s="11" t="s">
        <v>38</v>
      </c>
      <c r="K54" s="11" t="s">
        <v>192</v>
      </c>
    </row>
    <row r="55" spans="1:11">
      <c r="A55" s="11">
        <v>2140</v>
      </c>
      <c r="B55" s="23" t="s">
        <v>13</v>
      </c>
      <c r="C55" s="11">
        <f t="shared" si="0"/>
        <v>16</v>
      </c>
      <c r="D55" s="23"/>
      <c r="K55" s="11" t="s">
        <v>193</v>
      </c>
    </row>
    <row r="56" spans="1:11">
      <c r="A56" s="11">
        <v>2156</v>
      </c>
      <c r="B56" s="11" t="s">
        <v>11</v>
      </c>
      <c r="C56" s="11">
        <f t="shared" si="0"/>
        <v>172</v>
      </c>
      <c r="D56" s="11" t="s">
        <v>38</v>
      </c>
      <c r="K56" s="11" t="s">
        <v>194</v>
      </c>
    </row>
    <row r="57" spans="1:11">
      <c r="A57" s="11">
        <v>2328</v>
      </c>
      <c r="B57" s="11" t="s">
        <v>11</v>
      </c>
      <c r="C57" s="11">
        <f t="shared" si="0"/>
        <v>2</v>
      </c>
      <c r="D57" s="11" t="s">
        <v>29</v>
      </c>
      <c r="K57" s="11" t="s">
        <v>195</v>
      </c>
    </row>
    <row r="58" spans="1:11">
      <c r="A58" s="11">
        <v>2330</v>
      </c>
      <c r="B58" s="11" t="s">
        <v>11</v>
      </c>
      <c r="C58" s="11">
        <f t="shared" si="0"/>
        <v>55</v>
      </c>
      <c r="D58" s="11" t="s">
        <v>38</v>
      </c>
      <c r="K58" s="11" t="s">
        <v>196</v>
      </c>
    </row>
    <row r="59" spans="1:11">
      <c r="A59" s="11">
        <v>2385</v>
      </c>
      <c r="B59" s="23" t="s">
        <v>13</v>
      </c>
      <c r="C59" s="11">
        <f t="shared" si="0"/>
        <v>3</v>
      </c>
      <c r="D59" s="23"/>
      <c r="K59" s="11" t="s">
        <v>197</v>
      </c>
    </row>
    <row r="60" spans="1:11">
      <c r="A60" s="11">
        <v>2388</v>
      </c>
      <c r="B60" s="23" t="s">
        <v>9</v>
      </c>
      <c r="C60" s="11">
        <f t="shared" si="0"/>
        <v>1</v>
      </c>
      <c r="D60" s="23" t="s">
        <v>23</v>
      </c>
      <c r="K60" s="11" t="s">
        <v>197</v>
      </c>
    </row>
    <row r="61" spans="1:11">
      <c r="A61" s="11">
        <v>2389</v>
      </c>
      <c r="B61" s="11" t="s">
        <v>11</v>
      </c>
      <c r="C61" s="11">
        <f t="shared" si="0"/>
        <v>119</v>
      </c>
      <c r="D61" s="11" t="s">
        <v>38</v>
      </c>
      <c r="K61" s="11" t="s">
        <v>198</v>
      </c>
    </row>
    <row r="62" spans="1:11">
      <c r="A62" s="11">
        <v>2508</v>
      </c>
      <c r="B62" s="11" t="s">
        <v>9</v>
      </c>
      <c r="C62" s="11">
        <f t="shared" si="0"/>
        <v>4</v>
      </c>
      <c r="D62" s="11" t="s">
        <v>23</v>
      </c>
      <c r="K62" s="11" t="s">
        <v>199</v>
      </c>
    </row>
    <row r="63" spans="1:11">
      <c r="A63" s="11">
        <v>2512</v>
      </c>
      <c r="B63" s="11" t="s">
        <v>11</v>
      </c>
      <c r="C63" s="11">
        <f t="shared" si="0"/>
        <v>27</v>
      </c>
      <c r="D63" s="11" t="s">
        <v>38</v>
      </c>
      <c r="K63" s="11" t="s">
        <v>200</v>
      </c>
    </row>
    <row r="64" spans="1:11">
      <c r="A64" s="11">
        <v>2539</v>
      </c>
      <c r="B64" s="11" t="s">
        <v>9</v>
      </c>
      <c r="C64" s="11">
        <f t="shared" si="0"/>
        <v>8</v>
      </c>
      <c r="D64" s="11" t="s">
        <v>26</v>
      </c>
      <c r="K64" s="11" t="s">
        <v>201</v>
      </c>
    </row>
    <row r="65" spans="1:11">
      <c r="A65" s="11">
        <v>2547</v>
      </c>
      <c r="B65" s="11" t="s">
        <v>11</v>
      </c>
      <c r="C65" s="11">
        <f t="shared" si="0"/>
        <v>60</v>
      </c>
      <c r="D65" s="11" t="s">
        <v>38</v>
      </c>
      <c r="K65" s="11" t="s">
        <v>202</v>
      </c>
    </row>
    <row r="66" spans="1:11">
      <c r="A66" s="11">
        <v>2607</v>
      </c>
      <c r="B66" s="11" t="s">
        <v>11</v>
      </c>
      <c r="C66" s="11">
        <f t="shared" si="0"/>
        <v>3</v>
      </c>
      <c r="D66" s="11" t="s">
        <v>29</v>
      </c>
      <c r="K66" s="11" t="s">
        <v>203</v>
      </c>
    </row>
    <row r="67" spans="1:11">
      <c r="A67" s="11">
        <v>2610</v>
      </c>
      <c r="B67" s="11" t="s">
        <v>11</v>
      </c>
      <c r="C67" s="11">
        <f t="shared" si="0"/>
        <v>64</v>
      </c>
      <c r="D67" s="11" t="s">
        <v>38</v>
      </c>
      <c r="K67" s="11" t="s">
        <v>204</v>
      </c>
    </row>
    <row r="68" spans="1:11">
      <c r="A68" s="11">
        <v>2674</v>
      </c>
      <c r="B68" s="11" t="s">
        <v>9</v>
      </c>
      <c r="C68" s="11">
        <f t="shared" si="0"/>
        <v>10</v>
      </c>
      <c r="D68" s="11" t="s">
        <v>26</v>
      </c>
      <c r="K68" s="11" t="s">
        <v>205</v>
      </c>
    </row>
    <row r="69" spans="1:11">
      <c r="A69" s="11">
        <v>2684</v>
      </c>
      <c r="B69" s="11" t="s">
        <v>11</v>
      </c>
      <c r="C69" s="11">
        <f t="shared" si="0"/>
        <v>56</v>
      </c>
      <c r="D69" s="11" t="s">
        <v>38</v>
      </c>
      <c r="K69" s="11" t="s">
        <v>206</v>
      </c>
    </row>
    <row r="70" spans="1:11">
      <c r="A70" s="11">
        <v>2740</v>
      </c>
      <c r="C70" s="11"/>
    </row>
    <row r="71" spans="1:11">
      <c r="A7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topLeftCell="A43" workbookViewId="0">
      <selection activeCell="B55" sqref="B55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2" t="s">
        <v>31</v>
      </c>
      <c r="B2" s="3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70</v>
      </c>
      <c r="B5" s="11" t="s">
        <v>11</v>
      </c>
      <c r="C5" s="11">
        <f t="shared" ref="C5:C54" si="0">A6-A5</f>
        <v>25</v>
      </c>
      <c r="D5" s="11" t="s">
        <v>38</v>
      </c>
      <c r="K5" s="11" t="s">
        <v>207</v>
      </c>
      <c r="N5" s="10" t="s">
        <v>9</v>
      </c>
      <c r="O5" s="10">
        <f>SUMIF($B$5:$B$54,"hard_coral",$C$5:$C$54)</f>
        <v>61</v>
      </c>
      <c r="P5" s="14">
        <f t="shared" ref="P5:P15" si="1">(O5/$O$16)*100</f>
        <v>2.2426470588235294</v>
      </c>
      <c r="R5" s="10" t="s">
        <v>11</v>
      </c>
      <c r="S5" s="10">
        <f>SUMIF($B$5:$B$54,"algae",$C$5:$C$54)</f>
        <v>2552</v>
      </c>
      <c r="T5" s="10"/>
      <c r="U5" s="10"/>
      <c r="V5" s="10"/>
      <c r="W5" s="10"/>
      <c r="X5" s="10"/>
    </row>
    <row r="6" spans="1:24">
      <c r="A6" s="11">
        <v>95</v>
      </c>
      <c r="B6" s="11" t="s">
        <v>9</v>
      </c>
      <c r="C6" s="11">
        <f t="shared" si="0"/>
        <v>2</v>
      </c>
      <c r="K6" s="11" t="s">
        <v>207</v>
      </c>
      <c r="N6" s="10" t="s">
        <v>11</v>
      </c>
      <c r="O6" s="10">
        <f>SUMIF($B$5:$B$54,"algae",$C$5:$C$54)</f>
        <v>2552</v>
      </c>
      <c r="P6" s="14">
        <f t="shared" si="1"/>
        <v>93.82352941176471</v>
      </c>
      <c r="R6" s="10" t="s">
        <v>14</v>
      </c>
      <c r="S6" s="10">
        <f>SUMIF($B$5:$B$54,"boulder",$C$5:$C$54)</f>
        <v>0</v>
      </c>
    </row>
    <row r="7" spans="1:24">
      <c r="A7" s="11">
        <v>97</v>
      </c>
      <c r="B7" s="11" t="s">
        <v>11</v>
      </c>
      <c r="C7" s="11">
        <f t="shared" si="0"/>
        <v>679</v>
      </c>
      <c r="D7" s="11" t="s">
        <v>38</v>
      </c>
      <c r="K7" s="11" t="s">
        <v>208</v>
      </c>
      <c r="N7" s="10" t="s">
        <v>10</v>
      </c>
      <c r="O7" s="10">
        <f>SUMIF($B$5:$B$54,"soft_coral",$C$5:$C$54)</f>
        <v>0</v>
      </c>
      <c r="P7" s="14">
        <f t="shared" si="1"/>
        <v>0</v>
      </c>
      <c r="R7" s="10" t="s">
        <v>9</v>
      </c>
      <c r="S7" s="10">
        <f>SUMIF($B$5:$B$54,"hard_coral",$C$5:$C$54)</f>
        <v>61</v>
      </c>
    </row>
    <row r="8" spans="1:24">
      <c r="A8" s="11">
        <v>776</v>
      </c>
      <c r="B8" s="11" t="s">
        <v>46</v>
      </c>
      <c r="C8" s="11">
        <f t="shared" si="0"/>
        <v>3</v>
      </c>
      <c r="D8" s="11" t="s">
        <v>40</v>
      </c>
      <c r="K8" s="11" t="s">
        <v>209</v>
      </c>
      <c r="N8" s="10" t="s">
        <v>14</v>
      </c>
      <c r="O8" s="10">
        <f>SUMIF($B$5:$B$54,"boulder",$C$5:$C$54)</f>
        <v>0</v>
      </c>
      <c r="P8" s="14">
        <f t="shared" si="1"/>
        <v>0</v>
      </c>
      <c r="R8" s="10" t="s">
        <v>48</v>
      </c>
      <c r="S8" s="10">
        <f>SUMIF($B$5:$B$54,"other",$C$5:$C$54)</f>
        <v>0</v>
      </c>
      <c r="T8" s="10"/>
      <c r="U8" s="10"/>
      <c r="V8" s="10"/>
      <c r="W8" s="10"/>
    </row>
    <row r="9" spans="1:24">
      <c r="A9" s="11">
        <v>779</v>
      </c>
      <c r="B9" s="11" t="s">
        <v>11</v>
      </c>
      <c r="C9" s="11">
        <f t="shared" si="0"/>
        <v>163</v>
      </c>
      <c r="D9" s="11" t="s">
        <v>38</v>
      </c>
      <c r="K9" s="11" t="s">
        <v>210</v>
      </c>
      <c r="N9" s="10" t="s">
        <v>45</v>
      </c>
      <c r="O9" s="10">
        <f>SUMIF($B$5:$B$54,"rubble",$C$5:$C$54)</f>
        <v>52</v>
      </c>
      <c r="P9" s="14">
        <f t="shared" si="1"/>
        <v>1.911764705882353</v>
      </c>
      <c r="R9" s="10" t="s">
        <v>45</v>
      </c>
      <c r="S9" s="10">
        <f>SUMIF($B$5:$B$54,"rubble",$C$5:$C$54)</f>
        <v>52</v>
      </c>
      <c r="T9" s="10"/>
      <c r="U9" s="10"/>
      <c r="V9" s="10"/>
      <c r="W9" s="10"/>
    </row>
    <row r="10" spans="1:24">
      <c r="A10" s="11">
        <v>942</v>
      </c>
      <c r="B10" s="11" t="s">
        <v>9</v>
      </c>
      <c r="C10" s="11">
        <f t="shared" si="0"/>
        <v>3</v>
      </c>
      <c r="D10" s="11" t="s">
        <v>23</v>
      </c>
      <c r="K10" s="11" t="s">
        <v>211</v>
      </c>
      <c r="N10" s="10" t="s">
        <v>15</v>
      </c>
      <c r="O10" s="10">
        <f>SUMIF($B$5:$B$54,"sand",$C$5:$C$54)</f>
        <v>9</v>
      </c>
      <c r="P10" s="14">
        <f t="shared" si="1"/>
        <v>0.33088235294117646</v>
      </c>
      <c r="R10" s="10" t="s">
        <v>15</v>
      </c>
      <c r="S10" s="10">
        <f>SUMIF($B$5:$B$54,"sand",$C$5:$C$54)</f>
        <v>9</v>
      </c>
    </row>
    <row r="11" spans="1:24">
      <c r="A11" s="11">
        <v>945</v>
      </c>
      <c r="B11" s="11" t="s">
        <v>11</v>
      </c>
      <c r="C11" s="11">
        <f t="shared" si="0"/>
        <v>51</v>
      </c>
      <c r="D11" s="11" t="s">
        <v>38</v>
      </c>
      <c r="K11" s="11" t="s">
        <v>212</v>
      </c>
      <c r="N11" s="10" t="s">
        <v>12</v>
      </c>
      <c r="O11" s="10">
        <f>SUMIF($B$5:$B$54,"sponge",$C$5:$C$54)</f>
        <v>0</v>
      </c>
      <c r="P11" s="14">
        <f t="shared" si="1"/>
        <v>0</v>
      </c>
      <c r="R11" s="10" t="s">
        <v>46</v>
      </c>
      <c r="S11" s="10">
        <f>SUMIF($B$5:$B$54,"shadow",$C$5:$C$54)</f>
        <v>43</v>
      </c>
    </row>
    <row r="12" spans="1:24">
      <c r="A12" s="11">
        <v>996</v>
      </c>
      <c r="B12" s="11" t="s">
        <v>9</v>
      </c>
      <c r="C12" s="11">
        <f t="shared" si="0"/>
        <v>3</v>
      </c>
      <c r="D12" s="11" t="s">
        <v>23</v>
      </c>
      <c r="K12" s="11" t="s">
        <v>213</v>
      </c>
      <c r="N12" s="10" t="s">
        <v>48</v>
      </c>
      <c r="O12" s="10">
        <f>SUMIF($B$5:$B$54,"other",$C$5:$C$54)</f>
        <v>0</v>
      </c>
      <c r="P12" s="14">
        <f t="shared" si="1"/>
        <v>0</v>
      </c>
      <c r="R12" s="10" t="s">
        <v>10</v>
      </c>
      <c r="S12" s="10">
        <f>SUMIF($B$5:$B$54,"soft_coral",$C$5:$C$54)</f>
        <v>0</v>
      </c>
    </row>
    <row r="13" spans="1:24">
      <c r="A13" s="11">
        <v>999</v>
      </c>
      <c r="B13" s="11" t="s">
        <v>11</v>
      </c>
      <c r="C13" s="11">
        <f t="shared" si="0"/>
        <v>51</v>
      </c>
      <c r="D13" s="11" t="s">
        <v>38</v>
      </c>
      <c r="K13" s="11" t="s">
        <v>214</v>
      </c>
      <c r="N13" s="10" t="s">
        <v>13</v>
      </c>
      <c r="O13" s="10">
        <f>SUMIF($B$5:$B$54,"unknown",$C$5:$C$54)</f>
        <v>3</v>
      </c>
      <c r="P13" s="14">
        <f t="shared" si="1"/>
        <v>0.11029411764705882</v>
      </c>
      <c r="R13" s="10" t="s">
        <v>12</v>
      </c>
      <c r="S13" s="10">
        <f>SUMIF($B$5:$B$54,"sponge",$C$5:$C$54)</f>
        <v>0</v>
      </c>
    </row>
    <row r="14" spans="1:24">
      <c r="A14" s="11">
        <v>1050</v>
      </c>
      <c r="B14" s="23" t="s">
        <v>13</v>
      </c>
      <c r="C14" s="11">
        <f t="shared" si="0"/>
        <v>1</v>
      </c>
      <c r="D14" s="23"/>
      <c r="K14" s="11" t="s">
        <v>215</v>
      </c>
      <c r="N14" s="10" t="s">
        <v>46</v>
      </c>
      <c r="O14" s="10">
        <f>SUMIF($B$5:$B$54,"shadow",$C$5:$C$54)</f>
        <v>43</v>
      </c>
      <c r="P14" s="14">
        <f t="shared" si="1"/>
        <v>1.5808823529411764</v>
      </c>
      <c r="R14" s="10" t="s">
        <v>13</v>
      </c>
      <c r="S14" s="10">
        <f>SUMIF($B$5:$B$54,"unknown",$C$5:$C$54)</f>
        <v>3</v>
      </c>
    </row>
    <row r="15" spans="1:24">
      <c r="A15" s="11">
        <v>1051</v>
      </c>
      <c r="B15" s="11" t="s">
        <v>11</v>
      </c>
      <c r="C15" s="11">
        <f t="shared" si="0"/>
        <v>103</v>
      </c>
      <c r="D15" s="11" t="s">
        <v>38</v>
      </c>
      <c r="K15" s="11" t="s">
        <v>216</v>
      </c>
      <c r="N15" s="11" t="s">
        <v>217</v>
      </c>
      <c r="O15" s="10">
        <f>SUMIF($B$5:$B$54,"zoanthids",$C$5:$C$54)</f>
        <v>0</v>
      </c>
      <c r="P15" s="14">
        <f t="shared" si="1"/>
        <v>0</v>
      </c>
      <c r="R15" s="11" t="s">
        <v>217</v>
      </c>
      <c r="S15" s="10">
        <f>SUMIF($B$5:$B$54,"zoanthids",$C$5:$C$54)</f>
        <v>0</v>
      </c>
    </row>
    <row r="16" spans="1:24">
      <c r="A16" s="11">
        <v>1154</v>
      </c>
      <c r="B16" s="11" t="s">
        <v>9</v>
      </c>
      <c r="C16" s="11">
        <f t="shared" si="0"/>
        <v>21</v>
      </c>
      <c r="D16" s="11" t="s">
        <v>26</v>
      </c>
      <c r="K16" s="11" t="s">
        <v>218</v>
      </c>
      <c r="O16" s="16">
        <f t="shared" ref="O16:P16" si="2">SUM(O5:O15)</f>
        <v>2720</v>
      </c>
      <c r="P16" s="17">
        <f t="shared" si="2"/>
        <v>100</v>
      </c>
    </row>
    <row r="17" spans="1:14">
      <c r="A17" s="11">
        <v>1175</v>
      </c>
      <c r="B17" s="11" t="s">
        <v>11</v>
      </c>
      <c r="C17" s="11">
        <f t="shared" si="0"/>
        <v>205</v>
      </c>
      <c r="D17" s="11" t="s">
        <v>38</v>
      </c>
      <c r="K17" s="11" t="s">
        <v>219</v>
      </c>
    </row>
    <row r="18" spans="1:14">
      <c r="A18" s="11">
        <v>1380</v>
      </c>
      <c r="B18" s="11" t="s">
        <v>11</v>
      </c>
      <c r="C18" s="11">
        <f t="shared" si="0"/>
        <v>3</v>
      </c>
      <c r="D18" s="11" t="s">
        <v>29</v>
      </c>
      <c r="K18" s="11" t="s">
        <v>220</v>
      </c>
    </row>
    <row r="19" spans="1:14">
      <c r="A19" s="11">
        <v>1383</v>
      </c>
      <c r="B19" s="11" t="s">
        <v>11</v>
      </c>
      <c r="C19" s="11">
        <f t="shared" si="0"/>
        <v>178</v>
      </c>
      <c r="D19" s="11" t="s">
        <v>38</v>
      </c>
      <c r="K19" s="11" t="s">
        <v>221</v>
      </c>
      <c r="N19" s="11" t="s">
        <v>101</v>
      </c>
    </row>
    <row r="20" spans="1:14">
      <c r="A20" s="11">
        <v>1561</v>
      </c>
      <c r="B20" s="11" t="s">
        <v>9</v>
      </c>
      <c r="C20" s="11">
        <f t="shared" si="0"/>
        <v>2</v>
      </c>
      <c r="D20" s="11" t="s">
        <v>144</v>
      </c>
      <c r="K20" s="11" t="s">
        <v>222</v>
      </c>
    </row>
    <row r="21" spans="1:14">
      <c r="A21" s="11">
        <v>1563</v>
      </c>
      <c r="B21" s="11" t="s">
        <v>11</v>
      </c>
      <c r="C21" s="11">
        <f t="shared" si="0"/>
        <v>51</v>
      </c>
      <c r="D21" s="11" t="s">
        <v>38</v>
      </c>
      <c r="K21" s="11" t="s">
        <v>223</v>
      </c>
    </row>
    <row r="22" spans="1:14">
      <c r="A22" s="11">
        <v>1614</v>
      </c>
      <c r="B22" s="11" t="s">
        <v>46</v>
      </c>
      <c r="C22" s="11">
        <f t="shared" si="0"/>
        <v>36</v>
      </c>
      <c r="D22" s="11" t="s">
        <v>40</v>
      </c>
      <c r="K22" s="11" t="s">
        <v>224</v>
      </c>
    </row>
    <row r="23" spans="1:14">
      <c r="A23" s="11">
        <v>1650</v>
      </c>
      <c r="B23" s="11" t="s">
        <v>11</v>
      </c>
      <c r="C23" s="11">
        <f t="shared" si="0"/>
        <v>35</v>
      </c>
      <c r="D23" s="11" t="s">
        <v>38</v>
      </c>
      <c r="K23" s="11" t="s">
        <v>225</v>
      </c>
    </row>
    <row r="24" spans="1:14">
      <c r="A24" s="11">
        <v>1685</v>
      </c>
      <c r="B24" s="11" t="s">
        <v>9</v>
      </c>
      <c r="C24" s="11">
        <f t="shared" si="0"/>
        <v>4</v>
      </c>
      <c r="D24" s="11" t="s">
        <v>23</v>
      </c>
      <c r="K24" s="11" t="s">
        <v>226</v>
      </c>
    </row>
    <row r="25" spans="1:14">
      <c r="A25" s="11">
        <v>1689</v>
      </c>
      <c r="B25" s="11" t="s">
        <v>11</v>
      </c>
      <c r="C25" s="11">
        <f t="shared" si="0"/>
        <v>144</v>
      </c>
      <c r="D25" s="11" t="s">
        <v>38</v>
      </c>
      <c r="K25" s="11" t="s">
        <v>227</v>
      </c>
    </row>
    <row r="26" spans="1:14">
      <c r="A26" s="11">
        <v>1833</v>
      </c>
      <c r="B26" s="23" t="s">
        <v>13</v>
      </c>
      <c r="C26" s="11">
        <f t="shared" si="0"/>
        <v>2</v>
      </c>
      <c r="D26" s="23"/>
      <c r="K26" s="11" t="s">
        <v>228</v>
      </c>
    </row>
    <row r="27" spans="1:14">
      <c r="A27" s="11">
        <v>1835</v>
      </c>
      <c r="B27" s="11" t="s">
        <v>11</v>
      </c>
      <c r="C27" s="11">
        <f t="shared" si="0"/>
        <v>167</v>
      </c>
      <c r="D27" s="11" t="s">
        <v>38</v>
      </c>
      <c r="K27" s="11" t="s">
        <v>229</v>
      </c>
    </row>
    <row r="28" spans="1:14">
      <c r="A28" s="11">
        <v>2002</v>
      </c>
      <c r="B28" s="11" t="s">
        <v>9</v>
      </c>
      <c r="C28" s="11">
        <f t="shared" si="0"/>
        <v>8</v>
      </c>
      <c r="D28" s="23"/>
      <c r="F28" s="24" t="s">
        <v>230</v>
      </c>
      <c r="K28" s="11" t="s">
        <v>231</v>
      </c>
    </row>
    <row r="29" spans="1:14">
      <c r="A29" s="11">
        <v>2010</v>
      </c>
      <c r="B29" s="11" t="s">
        <v>11</v>
      </c>
      <c r="C29" s="11">
        <f t="shared" si="0"/>
        <v>66</v>
      </c>
      <c r="D29" s="11" t="s">
        <v>38</v>
      </c>
      <c r="K29" s="11" t="s">
        <v>232</v>
      </c>
    </row>
    <row r="30" spans="1:14">
      <c r="A30" s="11">
        <v>2076</v>
      </c>
      <c r="B30" s="11" t="s">
        <v>9</v>
      </c>
      <c r="C30" s="11">
        <f t="shared" si="0"/>
        <v>3</v>
      </c>
      <c r="D30" s="11" t="s">
        <v>144</v>
      </c>
      <c r="K30" s="11" t="s">
        <v>233</v>
      </c>
    </row>
    <row r="31" spans="1:14">
      <c r="A31" s="11">
        <v>2079</v>
      </c>
      <c r="B31" s="11" t="s">
        <v>11</v>
      </c>
      <c r="C31" s="11">
        <f t="shared" si="0"/>
        <v>18</v>
      </c>
      <c r="D31" s="11" t="s">
        <v>38</v>
      </c>
      <c r="K31" s="11" t="s">
        <v>234</v>
      </c>
    </row>
    <row r="32" spans="1:14">
      <c r="A32" s="11">
        <v>2097</v>
      </c>
      <c r="B32" s="11" t="s">
        <v>9</v>
      </c>
      <c r="C32" s="11">
        <f t="shared" si="0"/>
        <v>3</v>
      </c>
      <c r="D32" s="23" t="s">
        <v>22</v>
      </c>
      <c r="K32" s="11" t="s">
        <v>235</v>
      </c>
    </row>
    <row r="33" spans="1:11">
      <c r="A33" s="11">
        <v>2100</v>
      </c>
      <c r="B33" s="11" t="s">
        <v>11</v>
      </c>
      <c r="C33" s="11">
        <f t="shared" si="0"/>
        <v>14</v>
      </c>
      <c r="D33" s="11" t="s">
        <v>38</v>
      </c>
      <c r="K33" s="11" t="s">
        <v>235</v>
      </c>
    </row>
    <row r="34" spans="1:11">
      <c r="A34" s="11">
        <v>2114</v>
      </c>
      <c r="B34" s="11" t="s">
        <v>9</v>
      </c>
      <c r="C34" s="11">
        <f t="shared" si="0"/>
        <v>9</v>
      </c>
      <c r="D34" s="11" t="s">
        <v>25</v>
      </c>
      <c r="K34" s="11" t="s">
        <v>235</v>
      </c>
    </row>
    <row r="35" spans="1:11">
      <c r="A35" s="11">
        <v>2123</v>
      </c>
      <c r="B35" s="11" t="s">
        <v>11</v>
      </c>
      <c r="C35" s="11">
        <f t="shared" si="0"/>
        <v>28</v>
      </c>
      <c r="D35" s="11" t="s">
        <v>38</v>
      </c>
      <c r="K35" s="11" t="s">
        <v>236</v>
      </c>
    </row>
    <row r="36" spans="1:11">
      <c r="A36" s="11">
        <v>2151</v>
      </c>
      <c r="B36" s="11" t="s">
        <v>45</v>
      </c>
      <c r="C36" s="11">
        <f t="shared" si="0"/>
        <v>5</v>
      </c>
      <c r="D36" s="11" t="s">
        <v>40</v>
      </c>
      <c r="K36" s="11" t="s">
        <v>237</v>
      </c>
    </row>
    <row r="37" spans="1:11">
      <c r="A37" s="11">
        <v>2156</v>
      </c>
      <c r="B37" s="11" t="s">
        <v>11</v>
      </c>
      <c r="C37" s="11">
        <f t="shared" si="0"/>
        <v>28</v>
      </c>
      <c r="D37" s="11" t="s">
        <v>38</v>
      </c>
      <c r="K37" s="11" t="s">
        <v>238</v>
      </c>
    </row>
    <row r="38" spans="1:11">
      <c r="A38" s="11">
        <v>2184</v>
      </c>
      <c r="B38" s="11" t="s">
        <v>11</v>
      </c>
      <c r="C38" s="11">
        <f t="shared" si="0"/>
        <v>10</v>
      </c>
      <c r="D38" s="11" t="s">
        <v>38</v>
      </c>
      <c r="K38" s="11" t="s">
        <v>238</v>
      </c>
    </row>
    <row r="39" spans="1:11">
      <c r="A39" s="11">
        <v>2194</v>
      </c>
      <c r="B39" s="11" t="s">
        <v>45</v>
      </c>
      <c r="C39" s="11">
        <f t="shared" si="0"/>
        <v>30</v>
      </c>
      <c r="D39" s="11" t="s">
        <v>40</v>
      </c>
      <c r="K39" s="11" t="s">
        <v>239</v>
      </c>
    </row>
    <row r="40" spans="1:11">
      <c r="A40" s="11">
        <v>2224</v>
      </c>
      <c r="B40" s="11" t="s">
        <v>11</v>
      </c>
      <c r="C40" s="11">
        <f t="shared" si="0"/>
        <v>73</v>
      </c>
      <c r="D40" s="11" t="s">
        <v>38</v>
      </c>
      <c r="K40" s="11" t="s">
        <v>240</v>
      </c>
    </row>
    <row r="41" spans="1:11">
      <c r="A41" s="11">
        <v>2297</v>
      </c>
      <c r="B41" s="11" t="s">
        <v>9</v>
      </c>
      <c r="C41" s="11">
        <f t="shared" si="0"/>
        <v>3</v>
      </c>
      <c r="D41" s="11" t="s">
        <v>23</v>
      </c>
      <c r="K41" s="11" t="s">
        <v>241</v>
      </c>
    </row>
    <row r="42" spans="1:11">
      <c r="A42" s="11">
        <v>2300</v>
      </c>
      <c r="B42" s="11" t="s">
        <v>11</v>
      </c>
      <c r="C42" s="11">
        <f t="shared" si="0"/>
        <v>83</v>
      </c>
      <c r="D42" s="11" t="s">
        <v>38</v>
      </c>
      <c r="K42" s="11" t="s">
        <v>242</v>
      </c>
    </row>
    <row r="43" spans="1:11">
      <c r="A43" s="11">
        <v>2383</v>
      </c>
      <c r="B43" s="11" t="s">
        <v>45</v>
      </c>
      <c r="C43" s="11">
        <f t="shared" si="0"/>
        <v>4</v>
      </c>
      <c r="D43" s="11" t="s">
        <v>40</v>
      </c>
      <c r="K43" s="11" t="s">
        <v>243</v>
      </c>
    </row>
    <row r="44" spans="1:11">
      <c r="A44" s="11">
        <v>2387</v>
      </c>
      <c r="B44" s="11" t="s">
        <v>11</v>
      </c>
      <c r="C44" s="11">
        <f t="shared" si="0"/>
        <v>102</v>
      </c>
      <c r="D44" s="11" t="s">
        <v>38</v>
      </c>
      <c r="K44" s="11" t="s">
        <v>244</v>
      </c>
    </row>
    <row r="45" spans="1:11">
      <c r="A45" s="11">
        <v>2489</v>
      </c>
      <c r="B45" s="11" t="s">
        <v>15</v>
      </c>
      <c r="C45" s="11">
        <f t="shared" si="0"/>
        <v>6</v>
      </c>
      <c r="D45" s="11" t="s">
        <v>40</v>
      </c>
      <c r="K45" s="11" t="s">
        <v>245</v>
      </c>
    </row>
    <row r="46" spans="1:11">
      <c r="A46" s="11">
        <v>2495</v>
      </c>
      <c r="B46" s="11" t="s">
        <v>11</v>
      </c>
      <c r="C46" s="11">
        <f t="shared" si="0"/>
        <v>122</v>
      </c>
      <c r="D46" s="11" t="s">
        <v>38</v>
      </c>
      <c r="K46" s="11" t="s">
        <v>246</v>
      </c>
    </row>
    <row r="47" spans="1:11">
      <c r="A47" s="11">
        <v>2617</v>
      </c>
      <c r="B47" s="11" t="s">
        <v>45</v>
      </c>
      <c r="C47" s="11">
        <f t="shared" si="0"/>
        <v>7</v>
      </c>
      <c r="D47" s="11" t="s">
        <v>40</v>
      </c>
      <c r="K47" s="11" t="s">
        <v>247</v>
      </c>
    </row>
    <row r="48" spans="1:11">
      <c r="A48" s="11">
        <v>2624</v>
      </c>
      <c r="B48" s="11" t="s">
        <v>11</v>
      </c>
      <c r="C48" s="11">
        <f t="shared" si="0"/>
        <v>2</v>
      </c>
      <c r="D48" s="11" t="s">
        <v>38</v>
      </c>
      <c r="K48" s="11" t="s">
        <v>247</v>
      </c>
    </row>
    <row r="49" spans="1:11">
      <c r="A49" s="11">
        <v>2626</v>
      </c>
      <c r="B49" s="11" t="s">
        <v>45</v>
      </c>
      <c r="C49" s="11">
        <f t="shared" si="0"/>
        <v>6</v>
      </c>
      <c r="D49" s="11" t="s">
        <v>40</v>
      </c>
      <c r="K49" s="11" t="s">
        <v>247</v>
      </c>
    </row>
    <row r="50" spans="1:11">
      <c r="A50" s="11">
        <v>2632</v>
      </c>
      <c r="B50" s="11" t="s">
        <v>11</v>
      </c>
      <c r="C50" s="11">
        <f t="shared" si="0"/>
        <v>78</v>
      </c>
      <c r="D50" s="11" t="s">
        <v>38</v>
      </c>
      <c r="K50" s="11" t="s">
        <v>248</v>
      </c>
    </row>
    <row r="51" spans="1:11">
      <c r="A51" s="11">
        <v>2710</v>
      </c>
      <c r="B51" s="11" t="s">
        <v>15</v>
      </c>
      <c r="C51" s="11">
        <f t="shared" si="0"/>
        <v>3</v>
      </c>
      <c r="D51" s="11" t="s">
        <v>40</v>
      </c>
      <c r="K51" s="11" t="s">
        <v>249</v>
      </c>
    </row>
    <row r="52" spans="1:11">
      <c r="A52" s="11">
        <v>2713</v>
      </c>
      <c r="B52" s="11" t="s">
        <v>11</v>
      </c>
      <c r="C52" s="11">
        <f t="shared" si="0"/>
        <v>25</v>
      </c>
      <c r="D52" s="11" t="s">
        <v>38</v>
      </c>
      <c r="K52" s="11" t="s">
        <v>249</v>
      </c>
    </row>
    <row r="53" spans="1:11">
      <c r="A53" s="11">
        <v>2738</v>
      </c>
      <c r="B53" s="11" t="s">
        <v>46</v>
      </c>
      <c r="C53" s="11">
        <f t="shared" si="0"/>
        <v>4</v>
      </c>
      <c r="D53" s="11" t="s">
        <v>40</v>
      </c>
      <c r="K53" s="11" t="s">
        <v>249</v>
      </c>
    </row>
    <row r="54" spans="1:11">
      <c r="A54" s="11">
        <v>2742</v>
      </c>
      <c r="B54" s="11" t="s">
        <v>11</v>
      </c>
      <c r="C54" s="11">
        <f t="shared" si="0"/>
        <v>48</v>
      </c>
      <c r="D54" s="11" t="s">
        <v>38</v>
      </c>
      <c r="K54" s="11" t="s">
        <v>250</v>
      </c>
    </row>
    <row r="55" spans="1:11">
      <c r="A55" s="11">
        <v>2790</v>
      </c>
      <c r="B55" s="11"/>
      <c r="C55" s="11">
        <f>SUM(C5:C54)</f>
        <v>2720</v>
      </c>
    </row>
    <row r="56" spans="1:11"/>
    <row r="243" spans="13:17">
      <c r="M243" s="10"/>
      <c r="N243" s="10"/>
      <c r="O243" s="10"/>
      <c r="P243" s="10"/>
      <c r="Q243" s="10"/>
    </row>
    <row r="244" spans="13:17">
      <c r="M244" s="10"/>
      <c r="N244" s="10"/>
      <c r="O244" s="10"/>
      <c r="P244" s="10"/>
      <c r="Q244" s="10"/>
    </row>
    <row r="245" spans="13:17">
      <c r="M245" s="10"/>
      <c r="N245" s="10"/>
      <c r="O245" s="10"/>
      <c r="P245" s="10"/>
      <c r="Q245" s="10"/>
    </row>
    <row r="246" spans="13:17">
      <c r="M246" s="10"/>
      <c r="N246" s="10"/>
      <c r="O246" s="10"/>
      <c r="P246" s="10"/>
      <c r="Q246" s="10"/>
    </row>
    <row r="247" spans="13:17">
      <c r="M247" s="10"/>
      <c r="N247" s="10"/>
      <c r="O247" s="10"/>
      <c r="P247" s="10"/>
      <c r="Q247" s="10"/>
    </row>
    <row r="248" spans="13:17">
      <c r="M248" s="10"/>
      <c r="N248" s="10"/>
      <c r="O248" s="10"/>
      <c r="P248" s="10"/>
      <c r="Q248" s="10"/>
    </row>
    <row r="249" spans="13:17">
      <c r="M249" s="10"/>
      <c r="N249" s="10"/>
      <c r="O249" s="10"/>
      <c r="P249" s="10"/>
      <c r="Q249" s="10"/>
    </row>
    <row r="250" spans="13:17">
      <c r="M250" s="10"/>
      <c r="N250" s="10"/>
      <c r="O250" s="10"/>
      <c r="P250" s="10"/>
      <c r="Q250" s="10"/>
    </row>
    <row r="251" spans="13:17">
      <c r="M251" s="10"/>
      <c r="N251" s="10"/>
      <c r="O251" s="10"/>
      <c r="P251" s="10"/>
      <c r="Q251" s="10"/>
    </row>
    <row r="252" spans="13:17">
      <c r="M252" s="10"/>
      <c r="N252" s="10"/>
      <c r="O252" s="10"/>
      <c r="P252" s="10"/>
      <c r="Q25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77"/>
  <sheetViews>
    <sheetView topLeftCell="A69" workbookViewId="0"/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1">
        <v>30</v>
      </c>
      <c r="B5" s="11" t="s">
        <v>11</v>
      </c>
      <c r="C5" s="11">
        <f t="shared" ref="C5:C75" si="0">A6-A5</f>
        <v>124</v>
      </c>
      <c r="D5" s="11" t="s">
        <v>38</v>
      </c>
      <c r="K5" s="11" t="s">
        <v>251</v>
      </c>
      <c r="N5" s="10" t="s">
        <v>9</v>
      </c>
      <c r="O5" s="10">
        <f>SUMIF($B$5:$B$75,"hard_coral",$C$5:$C$75)</f>
        <v>189</v>
      </c>
      <c r="P5" s="14">
        <f t="shared" ref="P5:P15" si="1">(O5/$O$16)*100</f>
        <v>7.3114119922630563</v>
      </c>
      <c r="R5" s="11" t="s">
        <v>11</v>
      </c>
      <c r="S5" s="11">
        <v>2252</v>
      </c>
      <c r="T5" s="10"/>
      <c r="U5" s="10"/>
      <c r="V5" s="10"/>
      <c r="W5" s="10"/>
      <c r="X5" s="10"/>
    </row>
    <row r="6" spans="1:24">
      <c r="A6" s="11">
        <v>154</v>
      </c>
      <c r="B6" s="11" t="s">
        <v>10</v>
      </c>
      <c r="C6" s="11">
        <f t="shared" si="0"/>
        <v>3</v>
      </c>
      <c r="K6" s="11" t="s">
        <v>252</v>
      </c>
      <c r="N6" s="10" t="s">
        <v>11</v>
      </c>
      <c r="O6" s="10">
        <f>SUMIF($B$5:$B$75,"algae",$C$5:$C$75)</f>
        <v>2252</v>
      </c>
      <c r="P6" s="14">
        <f t="shared" si="1"/>
        <v>87.117988394584131</v>
      </c>
      <c r="R6" s="10" t="s">
        <v>14</v>
      </c>
      <c r="S6" s="10">
        <v>58</v>
      </c>
    </row>
    <row r="7" spans="1:24">
      <c r="A7" s="11">
        <v>157</v>
      </c>
      <c r="B7" s="11" t="s">
        <v>11</v>
      </c>
      <c r="C7" s="11">
        <f t="shared" si="0"/>
        <v>52</v>
      </c>
      <c r="D7" s="11" t="s">
        <v>38</v>
      </c>
      <c r="K7" s="11" t="s">
        <v>253</v>
      </c>
      <c r="N7" s="10" t="s">
        <v>10</v>
      </c>
      <c r="O7" s="10">
        <f>SUMIF($B$5:$B$75,"soft_coral",$C$5:$C$75)</f>
        <v>3</v>
      </c>
      <c r="P7" s="14">
        <f t="shared" si="1"/>
        <v>0.11605415860735009</v>
      </c>
      <c r="R7" s="10" t="s">
        <v>9</v>
      </c>
      <c r="S7" s="10">
        <v>189</v>
      </c>
    </row>
    <row r="8" spans="1:24">
      <c r="A8" s="11">
        <v>209</v>
      </c>
      <c r="B8" s="11" t="s">
        <v>15</v>
      </c>
      <c r="C8" s="11">
        <f t="shared" si="0"/>
        <v>7</v>
      </c>
      <c r="D8" s="11" t="s">
        <v>40</v>
      </c>
      <c r="K8" s="11" t="s">
        <v>254</v>
      </c>
      <c r="N8" s="10" t="s">
        <v>14</v>
      </c>
      <c r="O8" s="10">
        <f>SUMIF($B$5:$B$75,"boulder",$C$5:$C$75)</f>
        <v>58</v>
      </c>
      <c r="P8" s="14">
        <f t="shared" si="1"/>
        <v>2.2437137330754351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1">
        <v>216</v>
      </c>
      <c r="B9" s="11" t="s">
        <v>11</v>
      </c>
      <c r="C9" s="11">
        <f t="shared" si="0"/>
        <v>9</v>
      </c>
      <c r="D9" s="11" t="s">
        <v>38</v>
      </c>
      <c r="K9" s="11" t="s">
        <v>254</v>
      </c>
      <c r="N9" s="10" t="s">
        <v>45</v>
      </c>
      <c r="O9" s="10">
        <f>SUMIF($B$5:$B$75,"rubble",$C$5:$C$75)</f>
        <v>3</v>
      </c>
      <c r="P9" s="14">
        <f t="shared" si="1"/>
        <v>0.11605415860735009</v>
      </c>
      <c r="R9" s="10" t="s">
        <v>45</v>
      </c>
      <c r="S9" s="10">
        <v>3</v>
      </c>
      <c r="T9" s="10"/>
      <c r="U9" s="10"/>
      <c r="V9" s="10"/>
      <c r="W9" s="10"/>
    </row>
    <row r="10" spans="1:24">
      <c r="A10" s="11">
        <v>225</v>
      </c>
      <c r="B10" s="11" t="s">
        <v>14</v>
      </c>
      <c r="C10" s="11">
        <f t="shared" si="0"/>
        <v>8</v>
      </c>
      <c r="D10" s="11" t="s">
        <v>40</v>
      </c>
      <c r="K10" s="11" t="s">
        <v>254</v>
      </c>
      <c r="N10" s="10" t="s">
        <v>15</v>
      </c>
      <c r="O10" s="10">
        <f>SUMIF($B$5:$B$75,"sand",$C$5:$C$75)</f>
        <v>61</v>
      </c>
      <c r="P10" s="14">
        <f t="shared" si="1"/>
        <v>2.3597678916827856</v>
      </c>
      <c r="R10" s="11" t="s">
        <v>15</v>
      </c>
      <c r="S10" s="11">
        <v>61</v>
      </c>
    </row>
    <row r="11" spans="1:24">
      <c r="A11" s="11">
        <v>233</v>
      </c>
      <c r="B11" s="11" t="s">
        <v>11</v>
      </c>
      <c r="C11" s="11">
        <f t="shared" si="0"/>
        <v>88</v>
      </c>
      <c r="D11" s="11" t="s">
        <v>38</v>
      </c>
      <c r="K11" s="11" t="s">
        <v>255</v>
      </c>
      <c r="N11" s="10" t="s">
        <v>12</v>
      </c>
      <c r="O11" s="10">
        <f>SUMIF($B$5:$B$75,"sponge",$C$5:$C$75)</f>
        <v>0</v>
      </c>
      <c r="P11" s="14">
        <f t="shared" si="1"/>
        <v>0</v>
      </c>
      <c r="R11" s="11" t="s">
        <v>46</v>
      </c>
      <c r="S11" s="11">
        <v>9</v>
      </c>
    </row>
    <row r="12" spans="1:24">
      <c r="A12" s="11">
        <v>321</v>
      </c>
      <c r="B12" s="11" t="s">
        <v>9</v>
      </c>
      <c r="C12" s="11">
        <f t="shared" si="0"/>
        <v>1</v>
      </c>
      <c r="D12" s="11" t="s">
        <v>23</v>
      </c>
      <c r="K12" s="11" t="s">
        <v>256</v>
      </c>
      <c r="N12" s="10" t="s">
        <v>48</v>
      </c>
      <c r="O12" s="10">
        <f>SUMIF($B$5:$B$75,"other",$C$5:$C$75)</f>
        <v>0</v>
      </c>
      <c r="P12" s="14">
        <f t="shared" si="1"/>
        <v>0</v>
      </c>
      <c r="R12" s="10" t="s">
        <v>10</v>
      </c>
      <c r="S12" s="10">
        <v>3</v>
      </c>
    </row>
    <row r="13" spans="1:24">
      <c r="A13" s="11">
        <v>322</v>
      </c>
      <c r="B13" s="11" t="s">
        <v>11</v>
      </c>
      <c r="C13" s="11">
        <f t="shared" si="0"/>
        <v>44</v>
      </c>
      <c r="D13" s="11" t="s">
        <v>38</v>
      </c>
      <c r="K13" s="11" t="s">
        <v>257</v>
      </c>
      <c r="N13" s="10" t="s">
        <v>13</v>
      </c>
      <c r="O13" s="10">
        <f>SUMIF($B$5:$B$75,"unknown",$C$5:$C$75)</f>
        <v>10</v>
      </c>
      <c r="P13" s="14">
        <f t="shared" si="1"/>
        <v>0.38684719535783368</v>
      </c>
      <c r="R13" s="11" t="s">
        <v>12</v>
      </c>
      <c r="S13" s="11">
        <v>0</v>
      </c>
    </row>
    <row r="14" spans="1:24">
      <c r="A14" s="11">
        <v>366</v>
      </c>
      <c r="B14" s="11" t="s">
        <v>9</v>
      </c>
      <c r="C14" s="11">
        <f t="shared" si="0"/>
        <v>1</v>
      </c>
      <c r="D14" s="11" t="s">
        <v>23</v>
      </c>
      <c r="K14" s="11" t="s">
        <v>258</v>
      </c>
      <c r="N14" s="10" t="s">
        <v>46</v>
      </c>
      <c r="O14" s="10">
        <f>SUMIF($B$5:$B$75,"shadow",$C$5:$C$75)</f>
        <v>9</v>
      </c>
      <c r="P14" s="14">
        <f t="shared" si="1"/>
        <v>0.34816247582205029</v>
      </c>
      <c r="R14" s="11" t="s">
        <v>13</v>
      </c>
      <c r="S14" s="11">
        <v>10</v>
      </c>
    </row>
    <row r="15" spans="1:24">
      <c r="A15" s="11">
        <v>367</v>
      </c>
      <c r="B15" s="11" t="s">
        <v>11</v>
      </c>
      <c r="C15" s="11">
        <f t="shared" si="0"/>
        <v>8</v>
      </c>
      <c r="D15" s="11" t="s">
        <v>38</v>
      </c>
      <c r="K15" s="11" t="s">
        <v>259</v>
      </c>
      <c r="N15" s="11" t="s">
        <v>217</v>
      </c>
      <c r="O15" s="10">
        <f>SUMIF($B$5:$B$75,"zoanthids",$C$5:$C$75)</f>
        <v>0</v>
      </c>
      <c r="P15" s="14">
        <f t="shared" si="1"/>
        <v>0</v>
      </c>
      <c r="R15" s="11" t="s">
        <v>217</v>
      </c>
      <c r="S15" s="11">
        <v>0</v>
      </c>
    </row>
    <row r="16" spans="1:24">
      <c r="A16" s="11">
        <v>375</v>
      </c>
      <c r="B16" s="11" t="s">
        <v>9</v>
      </c>
      <c r="C16" s="11">
        <f t="shared" si="0"/>
        <v>5</v>
      </c>
      <c r="D16" s="11" t="s">
        <v>26</v>
      </c>
      <c r="K16" s="11" t="s">
        <v>260</v>
      </c>
      <c r="O16" s="16">
        <f t="shared" ref="O16:P16" si="2">SUM(O5:O15)</f>
        <v>2585</v>
      </c>
      <c r="P16" s="17">
        <f t="shared" si="2"/>
        <v>100</v>
      </c>
    </row>
    <row r="17" spans="1:14">
      <c r="A17" s="11">
        <v>380</v>
      </c>
      <c r="B17" s="11" t="s">
        <v>11</v>
      </c>
      <c r="C17" s="11">
        <f t="shared" si="0"/>
        <v>127</v>
      </c>
      <c r="D17" s="11" t="s">
        <v>38</v>
      </c>
      <c r="K17" s="11" t="s">
        <v>261</v>
      </c>
    </row>
    <row r="18" spans="1:14">
      <c r="A18" s="11">
        <v>507</v>
      </c>
      <c r="B18" s="11" t="s">
        <v>9</v>
      </c>
      <c r="C18" s="11">
        <f t="shared" si="0"/>
        <v>12</v>
      </c>
      <c r="D18" s="11" t="s">
        <v>26</v>
      </c>
      <c r="K18" s="11" t="s">
        <v>262</v>
      </c>
      <c r="N18" s="11" t="s">
        <v>263</v>
      </c>
    </row>
    <row r="19" spans="1:14">
      <c r="A19" s="11">
        <v>519</v>
      </c>
      <c r="B19" s="11" t="s">
        <v>14</v>
      </c>
      <c r="C19" s="11">
        <f t="shared" si="0"/>
        <v>16</v>
      </c>
      <c r="D19" s="11" t="s">
        <v>40</v>
      </c>
      <c r="K19" s="11" t="s">
        <v>264</v>
      </c>
      <c r="N19" s="16">
        <f>C76-SUMIF(B5:B75,"missing",C5:C75)</f>
        <v>2585</v>
      </c>
    </row>
    <row r="20" spans="1:14">
      <c r="A20" s="11">
        <v>535</v>
      </c>
      <c r="B20" s="11" t="s">
        <v>11</v>
      </c>
      <c r="C20" s="11">
        <f t="shared" si="0"/>
        <v>30</v>
      </c>
      <c r="D20" s="11" t="s">
        <v>38</v>
      </c>
      <c r="K20" s="11" t="s">
        <v>265</v>
      </c>
    </row>
    <row r="21" spans="1:14">
      <c r="A21" s="11">
        <v>565</v>
      </c>
      <c r="B21" s="11" t="s">
        <v>15</v>
      </c>
      <c r="C21" s="11">
        <f t="shared" si="0"/>
        <v>3</v>
      </c>
      <c r="D21" s="11" t="s">
        <v>40</v>
      </c>
      <c r="K21" s="11" t="s">
        <v>266</v>
      </c>
      <c r="N21" s="11" t="s">
        <v>101</v>
      </c>
    </row>
    <row r="22" spans="1:14">
      <c r="A22" s="11">
        <v>568</v>
      </c>
      <c r="B22" s="11" t="s">
        <v>11</v>
      </c>
      <c r="C22" s="11">
        <f t="shared" si="0"/>
        <v>3</v>
      </c>
      <c r="D22" s="11" t="s">
        <v>38</v>
      </c>
      <c r="K22" s="11" t="s">
        <v>266</v>
      </c>
    </row>
    <row r="23" spans="1:14">
      <c r="A23" s="11">
        <v>571</v>
      </c>
      <c r="B23" s="11" t="s">
        <v>15</v>
      </c>
      <c r="C23" s="11">
        <f t="shared" si="0"/>
        <v>27</v>
      </c>
      <c r="K23" s="11" t="s">
        <v>267</v>
      </c>
    </row>
    <row r="24" spans="1:14">
      <c r="A24" s="11">
        <v>598</v>
      </c>
      <c r="B24" s="11" t="s">
        <v>9</v>
      </c>
      <c r="C24" s="11">
        <f t="shared" si="0"/>
        <v>5</v>
      </c>
      <c r="D24" s="11" t="s">
        <v>26</v>
      </c>
      <c r="K24" s="11" t="s">
        <v>268</v>
      </c>
    </row>
    <row r="25" spans="1:14">
      <c r="A25" s="11">
        <v>603</v>
      </c>
      <c r="B25" s="11" t="s">
        <v>15</v>
      </c>
      <c r="C25" s="11">
        <f t="shared" si="0"/>
        <v>5</v>
      </c>
      <c r="D25" s="11" t="s">
        <v>40</v>
      </c>
      <c r="K25" s="11" t="s">
        <v>268</v>
      </c>
    </row>
    <row r="26" spans="1:14">
      <c r="A26" s="11">
        <v>608</v>
      </c>
      <c r="B26" s="11" t="s">
        <v>11</v>
      </c>
      <c r="C26" s="11">
        <f t="shared" si="0"/>
        <v>116</v>
      </c>
      <c r="D26" s="11" t="s">
        <v>38</v>
      </c>
      <c r="K26" s="11" t="s">
        <v>269</v>
      </c>
    </row>
    <row r="27" spans="1:14">
      <c r="A27" s="11">
        <v>724</v>
      </c>
      <c r="B27" s="11" t="s">
        <v>11</v>
      </c>
      <c r="C27" s="11">
        <f t="shared" si="0"/>
        <v>5</v>
      </c>
      <c r="D27" s="11" t="s">
        <v>29</v>
      </c>
      <c r="K27" s="11" t="s">
        <v>270</v>
      </c>
    </row>
    <row r="28" spans="1:14">
      <c r="A28" s="11">
        <v>729</v>
      </c>
      <c r="B28" s="11" t="s">
        <v>11</v>
      </c>
      <c r="C28" s="11">
        <f t="shared" si="0"/>
        <v>6</v>
      </c>
      <c r="D28" s="11" t="s">
        <v>38</v>
      </c>
      <c r="K28" s="11" t="s">
        <v>270</v>
      </c>
    </row>
    <row r="29" spans="1:14">
      <c r="A29" s="11">
        <v>735</v>
      </c>
      <c r="B29" s="11" t="s">
        <v>11</v>
      </c>
      <c r="C29" s="11">
        <f t="shared" si="0"/>
        <v>2</v>
      </c>
      <c r="D29" s="11" t="s">
        <v>29</v>
      </c>
      <c r="K29" s="11" t="s">
        <v>270</v>
      </c>
    </row>
    <row r="30" spans="1:14">
      <c r="A30" s="11">
        <v>737</v>
      </c>
      <c r="B30" s="11" t="s">
        <v>11</v>
      </c>
      <c r="C30" s="11">
        <f t="shared" si="0"/>
        <v>37</v>
      </c>
      <c r="D30" s="11" t="s">
        <v>38</v>
      </c>
      <c r="K30" s="11" t="s">
        <v>271</v>
      </c>
    </row>
    <row r="31" spans="1:14">
      <c r="A31" s="11">
        <v>774</v>
      </c>
      <c r="B31" s="11" t="s">
        <v>9</v>
      </c>
      <c r="C31" s="11">
        <f t="shared" si="0"/>
        <v>4</v>
      </c>
      <c r="D31" s="11" t="s">
        <v>23</v>
      </c>
      <c r="F31" s="25" t="s">
        <v>272</v>
      </c>
      <c r="K31" s="11" t="s">
        <v>273</v>
      </c>
    </row>
    <row r="32" spans="1:14">
      <c r="A32" s="11">
        <v>778</v>
      </c>
      <c r="B32" s="11" t="s">
        <v>11</v>
      </c>
      <c r="C32" s="11">
        <f t="shared" si="0"/>
        <v>61</v>
      </c>
      <c r="D32" s="11" t="s">
        <v>38</v>
      </c>
      <c r="K32" s="11" t="s">
        <v>274</v>
      </c>
    </row>
    <row r="33" spans="1:12">
      <c r="A33" s="11">
        <v>839</v>
      </c>
      <c r="B33" s="11" t="s">
        <v>45</v>
      </c>
      <c r="C33" s="11">
        <f t="shared" si="0"/>
        <v>3</v>
      </c>
      <c r="D33" s="11" t="s">
        <v>40</v>
      </c>
      <c r="K33" s="11" t="s">
        <v>275</v>
      </c>
    </row>
    <row r="34" spans="1:12">
      <c r="A34" s="11">
        <v>842</v>
      </c>
      <c r="B34" s="11" t="s">
        <v>11</v>
      </c>
      <c r="C34" s="11">
        <f t="shared" si="0"/>
        <v>181</v>
      </c>
      <c r="D34" s="11" t="s">
        <v>38</v>
      </c>
      <c r="K34" s="11" t="s">
        <v>276</v>
      </c>
    </row>
    <row r="35" spans="1:12">
      <c r="A35" s="11">
        <v>1023</v>
      </c>
      <c r="B35" s="23" t="s">
        <v>13</v>
      </c>
      <c r="C35" s="11">
        <f t="shared" si="0"/>
        <v>5</v>
      </c>
      <c r="D35" s="23"/>
      <c r="K35" s="11" t="s">
        <v>277</v>
      </c>
    </row>
    <row r="36" spans="1:12">
      <c r="A36" s="11">
        <v>1028</v>
      </c>
      <c r="B36" s="11" t="s">
        <v>11</v>
      </c>
      <c r="C36" s="11">
        <f t="shared" si="0"/>
        <v>37</v>
      </c>
      <c r="D36" s="11" t="s">
        <v>38</v>
      </c>
      <c r="K36" s="11" t="s">
        <v>278</v>
      </c>
    </row>
    <row r="37" spans="1:12">
      <c r="A37" s="11">
        <v>1065</v>
      </c>
      <c r="B37" s="26" t="s">
        <v>279</v>
      </c>
      <c r="C37" s="11">
        <f t="shared" si="0"/>
        <v>15</v>
      </c>
      <c r="K37" s="11" t="s">
        <v>40</v>
      </c>
      <c r="L37" s="26" t="s">
        <v>280</v>
      </c>
    </row>
    <row r="38" spans="1:12">
      <c r="A38" s="11">
        <v>1080</v>
      </c>
      <c r="B38" s="11" t="s">
        <v>11</v>
      </c>
      <c r="C38" s="11">
        <f t="shared" si="0"/>
        <v>29</v>
      </c>
      <c r="D38" s="11" t="s">
        <v>38</v>
      </c>
      <c r="K38" s="11" t="s">
        <v>281</v>
      </c>
    </row>
    <row r="39" spans="1:12">
      <c r="A39" s="11">
        <v>1109</v>
      </c>
      <c r="B39" s="11" t="s">
        <v>15</v>
      </c>
      <c r="C39" s="11">
        <f t="shared" si="0"/>
        <v>4</v>
      </c>
      <c r="D39" s="11" t="s">
        <v>40</v>
      </c>
      <c r="K39" s="11" t="s">
        <v>281</v>
      </c>
    </row>
    <row r="40" spans="1:12">
      <c r="A40" s="11">
        <v>1113</v>
      </c>
      <c r="B40" s="11" t="s">
        <v>11</v>
      </c>
      <c r="C40" s="11">
        <f t="shared" si="0"/>
        <v>41</v>
      </c>
      <c r="D40" s="11" t="s">
        <v>38</v>
      </c>
      <c r="K40" s="11" t="s">
        <v>281</v>
      </c>
    </row>
    <row r="41" spans="1:12">
      <c r="A41" s="11">
        <v>1154</v>
      </c>
      <c r="B41" s="11" t="s">
        <v>14</v>
      </c>
      <c r="C41" s="11">
        <f t="shared" si="0"/>
        <v>34</v>
      </c>
      <c r="D41" s="11" t="s">
        <v>40</v>
      </c>
      <c r="K41" s="11" t="s">
        <v>282</v>
      </c>
    </row>
    <row r="42" spans="1:12">
      <c r="A42" s="11">
        <v>1188</v>
      </c>
      <c r="B42" s="11" t="s">
        <v>11</v>
      </c>
      <c r="C42" s="11">
        <f t="shared" si="0"/>
        <v>85</v>
      </c>
      <c r="D42" s="11" t="s">
        <v>38</v>
      </c>
      <c r="K42" s="11" t="s">
        <v>283</v>
      </c>
    </row>
    <row r="43" spans="1:12">
      <c r="A43" s="11">
        <v>1273</v>
      </c>
      <c r="B43" s="11" t="s">
        <v>9</v>
      </c>
      <c r="C43" s="11">
        <f t="shared" si="0"/>
        <v>3</v>
      </c>
      <c r="D43" s="11" t="s">
        <v>23</v>
      </c>
      <c r="K43" s="11" t="s">
        <v>284</v>
      </c>
    </row>
    <row r="44" spans="1:12">
      <c r="A44" s="11">
        <v>1276</v>
      </c>
      <c r="B44" s="11" t="s">
        <v>11</v>
      </c>
      <c r="C44" s="11">
        <f t="shared" si="0"/>
        <v>154</v>
      </c>
      <c r="D44" s="11" t="s">
        <v>38</v>
      </c>
      <c r="K44" s="11" t="s">
        <v>285</v>
      </c>
    </row>
    <row r="45" spans="1:12">
      <c r="A45" s="11">
        <v>1430</v>
      </c>
      <c r="B45" s="11" t="s">
        <v>9</v>
      </c>
      <c r="C45" s="11">
        <f t="shared" si="0"/>
        <v>3</v>
      </c>
      <c r="D45" s="11" t="s">
        <v>23</v>
      </c>
      <c r="K45" s="11" t="s">
        <v>286</v>
      </c>
    </row>
    <row r="46" spans="1:12">
      <c r="A46" s="11">
        <v>1433</v>
      </c>
      <c r="B46" s="11" t="s">
        <v>11</v>
      </c>
      <c r="C46" s="11">
        <f t="shared" si="0"/>
        <v>49</v>
      </c>
      <c r="D46" s="11" t="s">
        <v>38</v>
      </c>
      <c r="K46" s="11" t="s">
        <v>287</v>
      </c>
    </row>
    <row r="47" spans="1:12">
      <c r="A47" s="11">
        <v>1482</v>
      </c>
      <c r="B47" s="11" t="s">
        <v>9</v>
      </c>
      <c r="C47" s="11">
        <f t="shared" si="0"/>
        <v>13</v>
      </c>
      <c r="D47" s="11" t="s">
        <v>26</v>
      </c>
      <c r="K47" s="11" t="s">
        <v>288</v>
      </c>
    </row>
    <row r="48" spans="1:12">
      <c r="A48" s="11">
        <v>1495</v>
      </c>
      <c r="B48" s="11" t="s">
        <v>11</v>
      </c>
      <c r="C48" s="11">
        <f t="shared" si="0"/>
        <v>113</v>
      </c>
      <c r="D48" s="11" t="s">
        <v>38</v>
      </c>
      <c r="K48" s="11" t="s">
        <v>289</v>
      </c>
    </row>
    <row r="49" spans="1:11">
      <c r="A49" s="11">
        <v>1608</v>
      </c>
      <c r="B49" s="11" t="s">
        <v>9</v>
      </c>
      <c r="C49" s="11">
        <f t="shared" si="0"/>
        <v>11</v>
      </c>
      <c r="D49" s="11" t="s">
        <v>27</v>
      </c>
      <c r="K49" s="11" t="s">
        <v>290</v>
      </c>
    </row>
    <row r="50" spans="1:11">
      <c r="A50" s="11">
        <v>1619</v>
      </c>
      <c r="B50" s="11" t="s">
        <v>9</v>
      </c>
      <c r="C50" s="11">
        <f t="shared" si="0"/>
        <v>3</v>
      </c>
      <c r="D50" s="11" t="s">
        <v>25</v>
      </c>
      <c r="K50" s="11" t="s">
        <v>290</v>
      </c>
    </row>
    <row r="51" spans="1:11">
      <c r="A51" s="11">
        <v>1622</v>
      </c>
      <c r="B51" s="11" t="s">
        <v>11</v>
      </c>
      <c r="C51" s="11">
        <f t="shared" si="0"/>
        <v>3</v>
      </c>
      <c r="D51" s="11" t="s">
        <v>38</v>
      </c>
      <c r="K51" s="11" t="s">
        <v>290</v>
      </c>
    </row>
    <row r="52" spans="1:11">
      <c r="A52" s="11">
        <v>1625</v>
      </c>
      <c r="B52" s="11" t="s">
        <v>9</v>
      </c>
      <c r="C52" s="11">
        <f t="shared" si="0"/>
        <v>16</v>
      </c>
      <c r="D52" s="11" t="s">
        <v>27</v>
      </c>
      <c r="K52" s="11" t="s">
        <v>291</v>
      </c>
    </row>
    <row r="53" spans="1:11">
      <c r="A53" s="11">
        <v>1641</v>
      </c>
      <c r="B53" s="11" t="s">
        <v>11</v>
      </c>
      <c r="C53" s="11">
        <f t="shared" si="0"/>
        <v>99</v>
      </c>
      <c r="D53" s="11" t="s">
        <v>38</v>
      </c>
      <c r="K53" s="11" t="s">
        <v>292</v>
      </c>
    </row>
    <row r="54" spans="1:11">
      <c r="A54" s="11">
        <v>1740</v>
      </c>
      <c r="B54" s="11" t="s">
        <v>9</v>
      </c>
      <c r="C54" s="11">
        <f t="shared" si="0"/>
        <v>3</v>
      </c>
      <c r="D54" s="11" t="s">
        <v>25</v>
      </c>
      <c r="K54" s="11" t="s">
        <v>293</v>
      </c>
    </row>
    <row r="55" spans="1:11">
      <c r="A55" s="11">
        <v>1743</v>
      </c>
      <c r="B55" s="11" t="s">
        <v>11</v>
      </c>
      <c r="C55" s="11">
        <f t="shared" si="0"/>
        <v>75</v>
      </c>
      <c r="D55" s="11" t="s">
        <v>38</v>
      </c>
      <c r="K55" s="11" t="s">
        <v>294</v>
      </c>
    </row>
    <row r="56" spans="1:11">
      <c r="A56" s="11">
        <v>1818</v>
      </c>
      <c r="B56" s="11" t="s">
        <v>46</v>
      </c>
      <c r="C56" s="11">
        <f t="shared" si="0"/>
        <v>2</v>
      </c>
      <c r="D56" s="11" t="s">
        <v>40</v>
      </c>
      <c r="K56" s="11" t="s">
        <v>295</v>
      </c>
    </row>
    <row r="57" spans="1:11">
      <c r="A57" s="11">
        <v>1820</v>
      </c>
      <c r="B57" s="11" t="s">
        <v>11</v>
      </c>
      <c r="C57" s="11">
        <f t="shared" si="0"/>
        <v>83</v>
      </c>
      <c r="D57" s="11" t="s">
        <v>38</v>
      </c>
      <c r="K57" s="11" t="s">
        <v>296</v>
      </c>
    </row>
    <row r="58" spans="1:11">
      <c r="A58" s="11">
        <v>1903</v>
      </c>
      <c r="B58" s="11" t="s">
        <v>9</v>
      </c>
      <c r="C58" s="11">
        <f t="shared" si="0"/>
        <v>17</v>
      </c>
      <c r="D58" s="23"/>
      <c r="K58" s="11" t="s">
        <v>297</v>
      </c>
    </row>
    <row r="59" spans="1:11">
      <c r="A59" s="11">
        <v>1920</v>
      </c>
      <c r="B59" s="11" t="s">
        <v>11</v>
      </c>
      <c r="C59" s="11">
        <f t="shared" si="0"/>
        <v>40</v>
      </c>
      <c r="D59" s="11" t="s">
        <v>38</v>
      </c>
      <c r="K59" s="11" t="s">
        <v>298</v>
      </c>
    </row>
    <row r="60" spans="1:11">
      <c r="A60" s="11">
        <v>1960</v>
      </c>
      <c r="B60" s="11" t="s">
        <v>46</v>
      </c>
      <c r="C60" s="11">
        <f t="shared" si="0"/>
        <v>7</v>
      </c>
      <c r="D60" s="11" t="s">
        <v>40</v>
      </c>
      <c r="K60" s="11" t="s">
        <v>299</v>
      </c>
    </row>
    <row r="61" spans="1:11">
      <c r="A61" s="11">
        <v>1967</v>
      </c>
      <c r="B61" s="11" t="s">
        <v>11</v>
      </c>
      <c r="C61" s="11">
        <f t="shared" si="0"/>
        <v>15</v>
      </c>
      <c r="D61" s="11" t="s">
        <v>38</v>
      </c>
      <c r="K61" s="11" t="s">
        <v>299</v>
      </c>
    </row>
    <row r="62" spans="1:11">
      <c r="A62" s="11">
        <v>1982</v>
      </c>
      <c r="B62" s="11" t="s">
        <v>9</v>
      </c>
      <c r="C62" s="11">
        <f t="shared" si="0"/>
        <v>33</v>
      </c>
      <c r="D62" s="11" t="s">
        <v>27</v>
      </c>
      <c r="K62" s="11" t="s">
        <v>300</v>
      </c>
    </row>
    <row r="63" spans="1:11">
      <c r="A63" s="11">
        <v>2015</v>
      </c>
      <c r="B63" s="11" t="s">
        <v>9</v>
      </c>
      <c r="C63" s="11">
        <f t="shared" si="0"/>
        <v>47</v>
      </c>
      <c r="D63" s="11" t="s">
        <v>24</v>
      </c>
      <c r="K63" s="11" t="s">
        <v>299</v>
      </c>
    </row>
    <row r="64" spans="1:11">
      <c r="A64" s="11">
        <v>2062</v>
      </c>
      <c r="B64" s="11" t="s">
        <v>11</v>
      </c>
      <c r="C64" s="11">
        <f t="shared" si="0"/>
        <v>5</v>
      </c>
      <c r="D64" s="11" t="s">
        <v>38</v>
      </c>
      <c r="K64" s="11" t="s">
        <v>301</v>
      </c>
    </row>
    <row r="65" spans="1:12">
      <c r="A65" s="11">
        <v>2067</v>
      </c>
      <c r="B65" s="11" t="s">
        <v>11</v>
      </c>
      <c r="C65" s="11">
        <f t="shared" si="0"/>
        <v>7</v>
      </c>
      <c r="D65" s="11" t="s">
        <v>29</v>
      </c>
      <c r="K65" s="11" t="s">
        <v>302</v>
      </c>
    </row>
    <row r="66" spans="1:12">
      <c r="A66" s="11">
        <v>2074</v>
      </c>
      <c r="B66" s="11" t="s">
        <v>11</v>
      </c>
      <c r="C66" s="11">
        <f t="shared" si="0"/>
        <v>6</v>
      </c>
      <c r="D66" s="11" t="s">
        <v>38</v>
      </c>
      <c r="K66" s="11" t="s">
        <v>302</v>
      </c>
    </row>
    <row r="67" spans="1:12">
      <c r="A67" s="11">
        <v>2080</v>
      </c>
      <c r="B67" s="11" t="s">
        <v>11</v>
      </c>
      <c r="C67" s="11">
        <f t="shared" si="0"/>
        <v>23</v>
      </c>
      <c r="D67" s="11" t="s">
        <v>38</v>
      </c>
      <c r="K67" s="11" t="s">
        <v>303</v>
      </c>
      <c r="L67" s="23" t="s">
        <v>170</v>
      </c>
    </row>
    <row r="68" spans="1:12">
      <c r="A68" s="11">
        <v>2103</v>
      </c>
      <c r="B68" s="23" t="s">
        <v>13</v>
      </c>
      <c r="C68" s="11">
        <f t="shared" si="0"/>
        <v>5</v>
      </c>
      <c r="D68" s="23"/>
      <c r="K68" s="11" t="s">
        <v>304</v>
      </c>
    </row>
    <row r="69" spans="1:12">
      <c r="A69" s="11">
        <v>2108</v>
      </c>
      <c r="B69" s="11" t="s">
        <v>11</v>
      </c>
      <c r="C69" s="11">
        <f t="shared" si="0"/>
        <v>104</v>
      </c>
      <c r="D69" s="11" t="s">
        <v>38</v>
      </c>
      <c r="K69" s="11" t="s">
        <v>305</v>
      </c>
    </row>
    <row r="70" spans="1:12">
      <c r="A70" s="11">
        <v>2212</v>
      </c>
      <c r="B70" s="11" t="s">
        <v>15</v>
      </c>
      <c r="C70" s="11">
        <f t="shared" si="0"/>
        <v>5</v>
      </c>
      <c r="D70" s="11" t="s">
        <v>40</v>
      </c>
      <c r="K70" s="11" t="s">
        <v>306</v>
      </c>
    </row>
    <row r="71" spans="1:12">
      <c r="A71" s="11">
        <v>2217</v>
      </c>
      <c r="B71" s="11" t="s">
        <v>11</v>
      </c>
      <c r="C71" s="11">
        <f t="shared" si="0"/>
        <v>38</v>
      </c>
      <c r="D71" s="11" t="s">
        <v>38</v>
      </c>
      <c r="K71" s="11" t="s">
        <v>307</v>
      </c>
    </row>
    <row r="72" spans="1:12">
      <c r="A72" s="11">
        <v>2255</v>
      </c>
      <c r="B72" s="11" t="s">
        <v>15</v>
      </c>
      <c r="C72" s="11">
        <f t="shared" si="0"/>
        <v>10</v>
      </c>
      <c r="D72" s="11" t="s">
        <v>40</v>
      </c>
      <c r="K72" s="11" t="s">
        <v>308</v>
      </c>
    </row>
    <row r="73" spans="1:12">
      <c r="A73" s="11">
        <v>2265</v>
      </c>
      <c r="B73" s="11" t="s">
        <v>11</v>
      </c>
      <c r="C73" s="11">
        <f t="shared" si="0"/>
        <v>235</v>
      </c>
      <c r="D73" s="11" t="s">
        <v>38</v>
      </c>
      <c r="K73" s="11" t="s">
        <v>309</v>
      </c>
    </row>
    <row r="74" spans="1:12">
      <c r="A74" s="11">
        <v>2500</v>
      </c>
      <c r="B74" s="11" t="s">
        <v>9</v>
      </c>
      <c r="C74" s="11">
        <f t="shared" si="0"/>
        <v>12</v>
      </c>
      <c r="D74" s="11" t="s">
        <v>26</v>
      </c>
      <c r="K74" s="11" t="s">
        <v>310</v>
      </c>
    </row>
    <row r="75" spans="1:12">
      <c r="A75" s="11">
        <v>2512</v>
      </c>
      <c r="B75" s="11" t="s">
        <v>11</v>
      </c>
      <c r="C75" s="11">
        <f t="shared" si="0"/>
        <v>118</v>
      </c>
      <c r="D75" s="11" t="s">
        <v>38</v>
      </c>
      <c r="K75" s="11" t="s">
        <v>311</v>
      </c>
    </row>
    <row r="76" spans="1:12">
      <c r="A76" s="11">
        <v>2630</v>
      </c>
      <c r="C76" s="11">
        <f>SUM(C5:C75)</f>
        <v>2600</v>
      </c>
    </row>
    <row r="77" spans="1:12">
      <c r="A77" s="1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6"/>
  <sheetViews>
    <sheetView tabSelected="1" workbookViewId="0">
      <selection activeCell="A70" sqref="A70"/>
    </sheetView>
  </sheetViews>
  <sheetFormatPr defaultColWidth="11.19921875" defaultRowHeight="15" customHeight="1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>
      <c r="A1" s="2" t="s">
        <v>30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>
      <c r="A2" s="3" t="s">
        <v>31</v>
      </c>
      <c r="B2" s="3">
        <v>4.4000000000000004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R3" s="10"/>
    </row>
    <row r="4" spans="1:24">
      <c r="A4" s="6" t="s">
        <v>7</v>
      </c>
      <c r="B4" s="6" t="s">
        <v>8</v>
      </c>
      <c r="C4" s="6" t="s">
        <v>16</v>
      </c>
      <c r="D4" s="6" t="s">
        <v>17</v>
      </c>
      <c r="E4" s="6" t="s">
        <v>34</v>
      </c>
      <c r="F4" s="6" t="s">
        <v>18</v>
      </c>
      <c r="G4" s="6" t="s">
        <v>35</v>
      </c>
      <c r="H4" s="6" t="s">
        <v>19</v>
      </c>
      <c r="I4" s="7" t="s">
        <v>36</v>
      </c>
      <c r="J4" s="8" t="s">
        <v>6</v>
      </c>
      <c r="K4" s="8" t="s">
        <v>20</v>
      </c>
      <c r="L4" s="8" t="s">
        <v>21</v>
      </c>
      <c r="N4" s="9" t="s">
        <v>8</v>
      </c>
      <c r="O4" s="3" t="s">
        <v>36</v>
      </c>
      <c r="P4" s="3" t="s">
        <v>37</v>
      </c>
      <c r="R4" s="10"/>
      <c r="S4" s="10"/>
      <c r="T4" s="10"/>
      <c r="U4" s="10"/>
      <c r="V4" s="10"/>
      <c r="W4" s="10"/>
      <c r="X4" s="10"/>
    </row>
    <row r="5" spans="1:24">
      <c r="A5" s="10">
        <v>0</v>
      </c>
      <c r="B5" s="10" t="s">
        <v>11</v>
      </c>
      <c r="C5" s="11">
        <f t="shared" ref="C5:C68" si="0">A6-A5</f>
        <v>155</v>
      </c>
      <c r="D5" s="10" t="s">
        <v>38</v>
      </c>
      <c r="I5" s="12"/>
      <c r="J5" s="13"/>
      <c r="K5" s="10" t="s">
        <v>312</v>
      </c>
      <c r="N5" s="10" t="s">
        <v>9</v>
      </c>
      <c r="O5" s="10">
        <f>SUMIF($B$5:$B$68,"hard_coral",$C$5:$C$68)</f>
        <v>184</v>
      </c>
      <c r="P5" s="14">
        <f t="shared" ref="P5:P15" si="1">(O5/$O$16)*100</f>
        <v>7.3717948717948723</v>
      </c>
      <c r="R5" s="11" t="s">
        <v>11</v>
      </c>
      <c r="S5" s="11">
        <v>2209</v>
      </c>
      <c r="T5" s="10"/>
      <c r="U5" s="10"/>
      <c r="V5" s="10"/>
      <c r="W5" s="10"/>
      <c r="X5" s="10"/>
    </row>
    <row r="6" spans="1:24">
      <c r="A6" s="10">
        <v>155</v>
      </c>
      <c r="B6" s="10" t="s">
        <v>9</v>
      </c>
      <c r="C6" s="11">
        <f t="shared" si="0"/>
        <v>9</v>
      </c>
      <c r="D6" s="18" t="s">
        <v>26</v>
      </c>
      <c r="I6" s="12"/>
      <c r="J6" s="13"/>
      <c r="K6" s="10" t="s">
        <v>313</v>
      </c>
      <c r="N6" s="10" t="s">
        <v>11</v>
      </c>
      <c r="O6" s="10">
        <f>SUMIF($B$5:$B$68,"algae",$C$5:$C$68)</f>
        <v>2209</v>
      </c>
      <c r="P6" s="14">
        <f t="shared" si="1"/>
        <v>88.501602564102569</v>
      </c>
      <c r="R6" s="10" t="s">
        <v>14</v>
      </c>
      <c r="S6" s="10">
        <v>0</v>
      </c>
    </row>
    <row r="7" spans="1:24">
      <c r="A7" s="10">
        <v>164</v>
      </c>
      <c r="B7" s="10" t="s">
        <v>11</v>
      </c>
      <c r="C7" s="11">
        <f t="shared" si="0"/>
        <v>88</v>
      </c>
      <c r="D7" s="10" t="s">
        <v>38</v>
      </c>
      <c r="I7" s="12"/>
      <c r="J7" s="13"/>
      <c r="K7" s="10" t="s">
        <v>314</v>
      </c>
      <c r="N7" s="10" t="s">
        <v>10</v>
      </c>
      <c r="O7" s="10">
        <f>SUMIF($B$5:$B$68,"soft_coral",$C$5:$C$68)</f>
        <v>6</v>
      </c>
      <c r="P7" s="14">
        <f t="shared" si="1"/>
        <v>0.24038461538461539</v>
      </c>
      <c r="R7" s="10" t="s">
        <v>9</v>
      </c>
      <c r="S7" s="10">
        <v>184</v>
      </c>
    </row>
    <row r="8" spans="1:24">
      <c r="A8" s="10">
        <v>252</v>
      </c>
      <c r="B8" s="10" t="s">
        <v>9</v>
      </c>
      <c r="C8" s="11">
        <f t="shared" si="0"/>
        <v>2</v>
      </c>
      <c r="D8" s="10" t="s">
        <v>23</v>
      </c>
      <c r="I8" s="12"/>
      <c r="J8" s="13"/>
      <c r="K8" s="10" t="s">
        <v>315</v>
      </c>
      <c r="N8" s="10" t="s">
        <v>14</v>
      </c>
      <c r="O8" s="10">
        <f>SUMIF($B$5:$B$68,"boulder",$C$5:$C$668)</f>
        <v>0</v>
      </c>
      <c r="P8" s="14">
        <f t="shared" si="1"/>
        <v>0</v>
      </c>
      <c r="R8" s="11" t="s">
        <v>48</v>
      </c>
      <c r="S8" s="11">
        <v>0</v>
      </c>
      <c r="T8" s="10"/>
      <c r="U8" s="10"/>
      <c r="V8" s="10"/>
      <c r="W8" s="10"/>
    </row>
    <row r="9" spans="1:24">
      <c r="A9" s="10">
        <v>254</v>
      </c>
      <c r="B9" s="10" t="s">
        <v>11</v>
      </c>
      <c r="C9" s="11">
        <f t="shared" si="0"/>
        <v>16</v>
      </c>
      <c r="D9" s="10" t="s">
        <v>38</v>
      </c>
      <c r="I9" s="12"/>
      <c r="J9" s="13"/>
      <c r="K9" s="10" t="s">
        <v>315</v>
      </c>
      <c r="N9" s="10" t="s">
        <v>45</v>
      </c>
      <c r="O9" s="10">
        <f>SUMIF($B$5:$B$68,"rubble",$C$5:$C$68)</f>
        <v>24</v>
      </c>
      <c r="P9" s="14">
        <f t="shared" si="1"/>
        <v>0.96153846153846156</v>
      </c>
      <c r="R9" s="10" t="s">
        <v>45</v>
      </c>
      <c r="S9" s="10">
        <v>24</v>
      </c>
      <c r="T9" s="10"/>
      <c r="U9" s="10"/>
      <c r="V9" s="10"/>
      <c r="W9" s="10"/>
    </row>
    <row r="10" spans="1:24">
      <c r="A10" s="10">
        <v>270</v>
      </c>
      <c r="B10" s="10" t="s">
        <v>9</v>
      </c>
      <c r="C10" s="11">
        <f t="shared" si="0"/>
        <v>3</v>
      </c>
      <c r="D10" s="18"/>
      <c r="F10" s="15" t="s">
        <v>230</v>
      </c>
      <c r="K10" s="10" t="s">
        <v>316</v>
      </c>
      <c r="L10" s="15"/>
      <c r="N10" s="10" t="s">
        <v>15</v>
      </c>
      <c r="O10" s="10">
        <f>SUMIF($B$5:$B$68,"sand",$C$5:$C$68)</f>
        <v>20</v>
      </c>
      <c r="P10" s="14">
        <f t="shared" si="1"/>
        <v>0.80128205128205121</v>
      </c>
      <c r="R10" s="11" t="s">
        <v>15</v>
      </c>
      <c r="S10" s="11">
        <v>20</v>
      </c>
    </row>
    <row r="11" spans="1:24">
      <c r="A11" s="10">
        <v>273</v>
      </c>
      <c r="B11" s="10" t="s">
        <v>11</v>
      </c>
      <c r="C11" s="11">
        <f t="shared" si="0"/>
        <v>5</v>
      </c>
      <c r="D11" s="10" t="s">
        <v>38</v>
      </c>
      <c r="K11" s="10" t="s">
        <v>316</v>
      </c>
      <c r="N11" s="10" t="s">
        <v>12</v>
      </c>
      <c r="O11" s="10">
        <f>SUMIF($B$5:$B$68,"sponge",$C$5:$C$68)</f>
        <v>0</v>
      </c>
      <c r="P11" s="14">
        <f t="shared" si="1"/>
        <v>0</v>
      </c>
      <c r="R11" s="11" t="s">
        <v>46</v>
      </c>
      <c r="S11" s="11">
        <v>38</v>
      </c>
    </row>
    <row r="12" spans="1:24">
      <c r="A12" s="10">
        <v>278</v>
      </c>
      <c r="B12" s="10" t="s">
        <v>9</v>
      </c>
      <c r="C12" s="11">
        <f t="shared" si="0"/>
        <v>4</v>
      </c>
      <c r="D12" s="10" t="s">
        <v>27</v>
      </c>
      <c r="F12" s="15"/>
      <c r="K12" s="10" t="s">
        <v>317</v>
      </c>
      <c r="N12" s="10" t="s">
        <v>48</v>
      </c>
      <c r="O12" s="10">
        <f>SUMIF($B$5:$B$68,"other",$C$5:$C$68)</f>
        <v>0</v>
      </c>
      <c r="P12" s="14">
        <f t="shared" si="1"/>
        <v>0</v>
      </c>
      <c r="R12" s="10" t="s">
        <v>10</v>
      </c>
      <c r="S12" s="10">
        <v>6</v>
      </c>
    </row>
    <row r="13" spans="1:24">
      <c r="A13" s="10">
        <v>282</v>
      </c>
      <c r="B13" s="10" t="s">
        <v>11</v>
      </c>
      <c r="C13" s="11">
        <f t="shared" si="0"/>
        <v>11</v>
      </c>
      <c r="D13" s="10" t="s">
        <v>38</v>
      </c>
      <c r="K13" s="10" t="s">
        <v>317</v>
      </c>
      <c r="N13" s="10" t="s">
        <v>13</v>
      </c>
      <c r="O13" s="10">
        <f>SUMIF($B$5:$B$68,"unknown",$C$5:$C$68)</f>
        <v>8</v>
      </c>
      <c r="P13" s="14">
        <f t="shared" si="1"/>
        <v>0.32051282051282048</v>
      </c>
      <c r="R13" s="11" t="s">
        <v>12</v>
      </c>
      <c r="S13" s="11">
        <v>0</v>
      </c>
    </row>
    <row r="14" spans="1:24">
      <c r="A14" s="10">
        <v>293</v>
      </c>
      <c r="B14" s="10" t="s">
        <v>9</v>
      </c>
      <c r="C14" s="11">
        <f t="shared" si="0"/>
        <v>28</v>
      </c>
      <c r="D14" s="10" t="s">
        <v>25</v>
      </c>
      <c r="K14" s="10" t="s">
        <v>318</v>
      </c>
      <c r="L14" s="10"/>
      <c r="N14" s="10" t="s">
        <v>46</v>
      </c>
      <c r="O14" s="10">
        <f>SUMIF($B$5:$B$68,"shadow",$C$5:$C$68)</f>
        <v>38</v>
      </c>
      <c r="P14" s="14">
        <f t="shared" si="1"/>
        <v>1.5224358974358974</v>
      </c>
      <c r="R14" s="11" t="s">
        <v>13</v>
      </c>
      <c r="S14" s="11">
        <v>8</v>
      </c>
    </row>
    <row r="15" spans="1:24">
      <c r="A15" s="10">
        <v>321</v>
      </c>
      <c r="B15" s="10" t="s">
        <v>11</v>
      </c>
      <c r="C15" s="11">
        <f t="shared" si="0"/>
        <v>361</v>
      </c>
      <c r="D15" s="10" t="s">
        <v>38</v>
      </c>
      <c r="K15" s="10" t="s">
        <v>319</v>
      </c>
      <c r="N15" s="11" t="s">
        <v>217</v>
      </c>
      <c r="O15" s="10">
        <f>SUMIF($B$5:$B$68,"zoanthids",$C$5:$C$68)</f>
        <v>7</v>
      </c>
      <c r="P15" s="14">
        <f t="shared" si="1"/>
        <v>0.28044871794871795</v>
      </c>
      <c r="R15" s="11" t="s">
        <v>217</v>
      </c>
      <c r="S15" s="11">
        <v>7</v>
      </c>
    </row>
    <row r="16" spans="1:24">
      <c r="A16" s="10">
        <v>682</v>
      </c>
      <c r="B16" s="10" t="s">
        <v>9</v>
      </c>
      <c r="C16" s="11">
        <f t="shared" si="0"/>
        <v>5</v>
      </c>
      <c r="D16" s="10" t="s">
        <v>22</v>
      </c>
      <c r="K16" s="10" t="s">
        <v>320</v>
      </c>
      <c r="O16" s="16">
        <f t="shared" ref="O16:P16" si="2">SUM(O5:O15)</f>
        <v>2496</v>
      </c>
      <c r="P16" s="17">
        <f t="shared" si="2"/>
        <v>100.00000000000001</v>
      </c>
    </row>
    <row r="17" spans="1:14">
      <c r="A17" s="10">
        <v>687</v>
      </c>
      <c r="B17" s="10" t="s">
        <v>11</v>
      </c>
      <c r="C17" s="11">
        <f t="shared" si="0"/>
        <v>2</v>
      </c>
      <c r="D17" s="10" t="s">
        <v>29</v>
      </c>
      <c r="K17" s="10" t="s">
        <v>320</v>
      </c>
    </row>
    <row r="18" spans="1:14">
      <c r="A18" s="10">
        <v>689</v>
      </c>
      <c r="B18" s="10" t="s">
        <v>9</v>
      </c>
      <c r="C18" s="11">
        <f t="shared" si="0"/>
        <v>2</v>
      </c>
      <c r="D18" s="10" t="s">
        <v>22</v>
      </c>
      <c r="F18" s="15"/>
      <c r="K18" s="10" t="s">
        <v>320</v>
      </c>
      <c r="L18" s="15"/>
      <c r="N18" s="11" t="s">
        <v>263</v>
      </c>
    </row>
    <row r="19" spans="1:14">
      <c r="A19" s="10">
        <v>691</v>
      </c>
      <c r="B19" s="10" t="s">
        <v>11</v>
      </c>
      <c r="C19" s="11">
        <f t="shared" si="0"/>
        <v>73</v>
      </c>
      <c r="D19" s="10" t="s">
        <v>38</v>
      </c>
      <c r="K19" s="10" t="s">
        <v>321</v>
      </c>
      <c r="L19" s="10"/>
      <c r="N19" s="16">
        <f>C69-SUMIF(B5:B68,"missing",C5:C68)</f>
        <v>2496</v>
      </c>
    </row>
    <row r="20" spans="1:14">
      <c r="A20" s="10">
        <v>764</v>
      </c>
      <c r="B20" s="10" t="s">
        <v>9</v>
      </c>
      <c r="C20" s="11">
        <f t="shared" si="0"/>
        <v>2</v>
      </c>
      <c r="D20" s="18"/>
      <c r="K20" s="10" t="s">
        <v>322</v>
      </c>
      <c r="L20" s="10"/>
    </row>
    <row r="21" spans="1:14">
      <c r="A21" s="10">
        <v>766</v>
      </c>
      <c r="B21" s="10" t="s">
        <v>11</v>
      </c>
      <c r="C21" s="11">
        <f t="shared" si="0"/>
        <v>9</v>
      </c>
      <c r="D21" s="10" t="s">
        <v>38</v>
      </c>
      <c r="K21" s="10" t="s">
        <v>322</v>
      </c>
      <c r="L21" s="10"/>
      <c r="N21" s="11" t="s">
        <v>101</v>
      </c>
    </row>
    <row r="22" spans="1:14">
      <c r="A22" s="10">
        <v>775</v>
      </c>
      <c r="B22" s="10" t="s">
        <v>46</v>
      </c>
      <c r="C22" s="11">
        <f t="shared" si="0"/>
        <v>15</v>
      </c>
      <c r="D22" s="10" t="s">
        <v>40</v>
      </c>
      <c r="K22" s="10" t="s">
        <v>322</v>
      </c>
    </row>
    <row r="23" spans="1:14">
      <c r="A23" s="10">
        <v>790</v>
      </c>
      <c r="B23" s="10" t="s">
        <v>11</v>
      </c>
      <c r="C23" s="11">
        <f t="shared" si="0"/>
        <v>63</v>
      </c>
      <c r="D23" s="10" t="s">
        <v>38</v>
      </c>
      <c r="F23" s="15"/>
      <c r="K23" s="10" t="s">
        <v>323</v>
      </c>
    </row>
    <row r="24" spans="1:14">
      <c r="A24" s="10">
        <v>853</v>
      </c>
      <c r="B24" s="10" t="s">
        <v>9</v>
      </c>
      <c r="C24" s="11">
        <f t="shared" si="0"/>
        <v>3</v>
      </c>
      <c r="D24" s="10" t="s">
        <v>23</v>
      </c>
      <c r="K24" s="10" t="s">
        <v>324</v>
      </c>
      <c r="L24" s="1"/>
    </row>
    <row r="25" spans="1:14">
      <c r="A25" s="10">
        <v>856</v>
      </c>
      <c r="B25" s="10" t="s">
        <v>11</v>
      </c>
      <c r="C25" s="11">
        <f t="shared" si="0"/>
        <v>2</v>
      </c>
      <c r="D25" s="10" t="s">
        <v>38</v>
      </c>
      <c r="K25" s="10" t="s">
        <v>324</v>
      </c>
      <c r="L25" s="1"/>
    </row>
    <row r="26" spans="1:14">
      <c r="A26" s="10">
        <v>858</v>
      </c>
      <c r="B26" s="10" t="s">
        <v>46</v>
      </c>
      <c r="C26" s="11">
        <f t="shared" si="0"/>
        <v>22</v>
      </c>
      <c r="D26" s="10" t="s">
        <v>40</v>
      </c>
      <c r="K26" s="10" t="s">
        <v>325</v>
      </c>
      <c r="L26" s="1"/>
    </row>
    <row r="27" spans="1:14">
      <c r="A27" s="10">
        <v>880</v>
      </c>
      <c r="B27" s="18" t="s">
        <v>13</v>
      </c>
      <c r="C27" s="11">
        <f t="shared" si="0"/>
        <v>4</v>
      </c>
      <c r="D27" s="18"/>
      <c r="K27" s="10" t="s">
        <v>326</v>
      </c>
      <c r="L27" s="1"/>
    </row>
    <row r="28" spans="1:14">
      <c r="A28" s="10">
        <v>884</v>
      </c>
      <c r="B28" s="18" t="s">
        <v>217</v>
      </c>
      <c r="C28" s="11">
        <f t="shared" si="0"/>
        <v>7</v>
      </c>
      <c r="D28" s="10"/>
      <c r="K28" s="10" t="s">
        <v>326</v>
      </c>
    </row>
    <row r="29" spans="1:14">
      <c r="A29" s="10">
        <v>891</v>
      </c>
      <c r="B29" s="11" t="s">
        <v>11</v>
      </c>
      <c r="C29" s="11">
        <f t="shared" si="0"/>
        <v>5</v>
      </c>
      <c r="D29" s="11" t="s">
        <v>38</v>
      </c>
      <c r="F29" s="15"/>
      <c r="K29" s="10" t="s">
        <v>326</v>
      </c>
      <c r="L29" s="15"/>
    </row>
    <row r="30" spans="1:14">
      <c r="A30" s="11">
        <v>896</v>
      </c>
      <c r="B30" s="10" t="s">
        <v>9</v>
      </c>
      <c r="C30" s="11">
        <f t="shared" si="0"/>
        <v>3</v>
      </c>
      <c r="D30" s="11" t="s">
        <v>22</v>
      </c>
      <c r="K30" s="10" t="s">
        <v>327</v>
      </c>
    </row>
    <row r="31" spans="1:14">
      <c r="A31" s="10">
        <v>899</v>
      </c>
      <c r="B31" s="11" t="s">
        <v>11</v>
      </c>
      <c r="C31" s="11">
        <f t="shared" si="0"/>
        <v>36</v>
      </c>
      <c r="D31" s="11" t="s">
        <v>38</v>
      </c>
      <c r="K31" s="10" t="s">
        <v>328</v>
      </c>
    </row>
    <row r="32" spans="1:14">
      <c r="A32" s="10">
        <v>935</v>
      </c>
      <c r="B32" s="10" t="s">
        <v>9</v>
      </c>
      <c r="C32" s="11">
        <f t="shared" si="0"/>
        <v>21</v>
      </c>
      <c r="D32" s="10" t="s">
        <v>27</v>
      </c>
      <c r="K32" s="10" t="s">
        <v>329</v>
      </c>
    </row>
    <row r="33" spans="1:12">
      <c r="A33" s="10">
        <v>956</v>
      </c>
      <c r="B33" s="10" t="s">
        <v>9</v>
      </c>
      <c r="C33" s="11">
        <f t="shared" si="0"/>
        <v>10</v>
      </c>
      <c r="D33" s="10" t="s">
        <v>26</v>
      </c>
      <c r="K33" s="10" t="s">
        <v>330</v>
      </c>
    </row>
    <row r="34" spans="1:12">
      <c r="A34" s="10">
        <v>966</v>
      </c>
      <c r="B34" s="10" t="s">
        <v>9</v>
      </c>
      <c r="C34" s="11">
        <f t="shared" si="0"/>
        <v>3</v>
      </c>
      <c r="D34" s="10" t="s">
        <v>26</v>
      </c>
      <c r="K34" s="10" t="s">
        <v>331</v>
      </c>
    </row>
    <row r="35" spans="1:12">
      <c r="A35" s="10">
        <v>969</v>
      </c>
      <c r="B35" s="18" t="s">
        <v>13</v>
      </c>
      <c r="C35" s="11">
        <f t="shared" si="0"/>
        <v>4</v>
      </c>
      <c r="D35" s="18"/>
      <c r="K35" s="10" t="s">
        <v>331</v>
      </c>
    </row>
    <row r="36" spans="1:12">
      <c r="A36" s="10">
        <v>973</v>
      </c>
      <c r="B36" s="10" t="s">
        <v>9</v>
      </c>
      <c r="C36" s="11">
        <f t="shared" si="0"/>
        <v>4</v>
      </c>
      <c r="D36" s="10" t="s">
        <v>28</v>
      </c>
      <c r="F36" s="25" t="s">
        <v>332</v>
      </c>
      <c r="K36" s="10" t="s">
        <v>331</v>
      </c>
    </row>
    <row r="37" spans="1:12">
      <c r="A37" s="10">
        <v>977</v>
      </c>
      <c r="B37" s="11" t="s">
        <v>11</v>
      </c>
      <c r="C37" s="11">
        <f t="shared" si="0"/>
        <v>339</v>
      </c>
      <c r="D37" s="11" t="s">
        <v>38</v>
      </c>
      <c r="K37" s="10" t="s">
        <v>333</v>
      </c>
    </row>
    <row r="38" spans="1:12">
      <c r="A38" s="10">
        <v>1316</v>
      </c>
      <c r="B38" s="10" t="s">
        <v>9</v>
      </c>
      <c r="C38" s="11">
        <f t="shared" si="0"/>
        <v>4</v>
      </c>
      <c r="D38" s="11" t="s">
        <v>23</v>
      </c>
      <c r="F38" s="15"/>
      <c r="K38" s="10" t="s">
        <v>334</v>
      </c>
      <c r="L38" s="15"/>
    </row>
    <row r="39" spans="1:12">
      <c r="A39" s="10">
        <v>1320</v>
      </c>
      <c r="B39" s="10" t="s">
        <v>15</v>
      </c>
      <c r="C39" s="11">
        <f t="shared" si="0"/>
        <v>8</v>
      </c>
      <c r="D39" s="10" t="s">
        <v>40</v>
      </c>
      <c r="K39" s="10" t="s">
        <v>334</v>
      </c>
    </row>
    <row r="40" spans="1:12">
      <c r="A40" s="10">
        <v>1328</v>
      </c>
      <c r="B40" s="11" t="s">
        <v>11</v>
      </c>
      <c r="C40" s="11">
        <f t="shared" si="0"/>
        <v>71</v>
      </c>
      <c r="D40" s="11" t="s">
        <v>38</v>
      </c>
      <c r="K40" s="10" t="s">
        <v>335</v>
      </c>
    </row>
    <row r="41" spans="1:12">
      <c r="A41" s="10">
        <v>1399</v>
      </c>
      <c r="B41" s="11" t="s">
        <v>11</v>
      </c>
      <c r="C41" s="11">
        <f t="shared" si="0"/>
        <v>2</v>
      </c>
      <c r="D41" s="11" t="s">
        <v>29</v>
      </c>
      <c r="K41" s="10" t="s">
        <v>336</v>
      </c>
    </row>
    <row r="42" spans="1:12">
      <c r="A42" s="10">
        <v>1401</v>
      </c>
      <c r="B42" s="11" t="s">
        <v>11</v>
      </c>
      <c r="C42" s="11">
        <f t="shared" si="0"/>
        <v>24</v>
      </c>
      <c r="D42" s="11" t="s">
        <v>38</v>
      </c>
      <c r="K42" s="10" t="s">
        <v>337</v>
      </c>
      <c r="L42" s="1"/>
    </row>
    <row r="43" spans="1:12">
      <c r="A43" s="10">
        <v>1425</v>
      </c>
      <c r="B43" s="10" t="s">
        <v>45</v>
      </c>
      <c r="C43" s="11">
        <f t="shared" si="0"/>
        <v>5</v>
      </c>
      <c r="D43" s="10" t="s">
        <v>40</v>
      </c>
      <c r="K43" s="10" t="s">
        <v>338</v>
      </c>
    </row>
    <row r="44" spans="1:12">
      <c r="A44" s="10">
        <v>1430</v>
      </c>
      <c r="B44" s="11" t="s">
        <v>11</v>
      </c>
      <c r="C44" s="11">
        <f t="shared" si="0"/>
        <v>80</v>
      </c>
      <c r="D44" s="11" t="s">
        <v>38</v>
      </c>
      <c r="K44" s="10" t="s">
        <v>339</v>
      </c>
    </row>
    <row r="45" spans="1:12">
      <c r="A45" s="10">
        <v>1510</v>
      </c>
      <c r="B45" s="10" t="s">
        <v>46</v>
      </c>
      <c r="C45" s="11">
        <f t="shared" si="0"/>
        <v>1</v>
      </c>
      <c r="D45" s="10" t="s">
        <v>40</v>
      </c>
      <c r="K45" s="10" t="s">
        <v>340</v>
      </c>
    </row>
    <row r="46" spans="1:12">
      <c r="A46" s="10">
        <v>1511</v>
      </c>
      <c r="B46" s="11" t="s">
        <v>11</v>
      </c>
      <c r="C46" s="11">
        <f t="shared" si="0"/>
        <v>127</v>
      </c>
      <c r="D46" s="11" t="s">
        <v>38</v>
      </c>
      <c r="K46" s="10" t="s">
        <v>341</v>
      </c>
    </row>
    <row r="47" spans="1:12">
      <c r="A47" s="10">
        <v>1638</v>
      </c>
      <c r="B47" s="10" t="s">
        <v>15</v>
      </c>
      <c r="C47" s="11">
        <f t="shared" si="0"/>
        <v>4</v>
      </c>
      <c r="D47" s="10" t="s">
        <v>40</v>
      </c>
      <c r="K47" s="10" t="s">
        <v>342</v>
      </c>
    </row>
    <row r="48" spans="1:12">
      <c r="A48" s="10">
        <v>1642</v>
      </c>
      <c r="B48" s="11" t="s">
        <v>11</v>
      </c>
      <c r="C48" s="11">
        <f t="shared" si="0"/>
        <v>5</v>
      </c>
      <c r="D48" s="11" t="s">
        <v>38</v>
      </c>
      <c r="K48" s="10" t="s">
        <v>342</v>
      </c>
    </row>
    <row r="49" spans="1:12">
      <c r="A49" s="11">
        <v>1647</v>
      </c>
      <c r="B49" s="10" t="s">
        <v>15</v>
      </c>
      <c r="C49" s="11">
        <f t="shared" si="0"/>
        <v>7</v>
      </c>
      <c r="D49" s="10" t="s">
        <v>40</v>
      </c>
      <c r="K49" s="10" t="s">
        <v>342</v>
      </c>
    </row>
    <row r="50" spans="1:12">
      <c r="A50" s="10">
        <v>1654</v>
      </c>
      <c r="B50" s="11" t="s">
        <v>11</v>
      </c>
      <c r="C50" s="11">
        <f t="shared" si="0"/>
        <v>22</v>
      </c>
      <c r="D50" s="11" t="s">
        <v>38</v>
      </c>
      <c r="K50" s="10" t="s">
        <v>342</v>
      </c>
    </row>
    <row r="51" spans="1:12">
      <c r="A51" s="10">
        <v>1676</v>
      </c>
      <c r="B51" s="10" t="s">
        <v>45</v>
      </c>
      <c r="C51" s="11">
        <f t="shared" si="0"/>
        <v>11</v>
      </c>
      <c r="D51" s="10" t="s">
        <v>40</v>
      </c>
      <c r="K51" s="10" t="s">
        <v>343</v>
      </c>
    </row>
    <row r="52" spans="1:12">
      <c r="A52" s="11">
        <v>1687</v>
      </c>
      <c r="B52" s="10" t="s">
        <v>11</v>
      </c>
      <c r="C52" s="11">
        <f t="shared" si="0"/>
        <v>23</v>
      </c>
      <c r="D52" s="10" t="s">
        <v>38</v>
      </c>
      <c r="K52" s="10" t="s">
        <v>344</v>
      </c>
    </row>
    <row r="53" spans="1:12">
      <c r="A53" s="10">
        <v>1710</v>
      </c>
      <c r="B53" s="10" t="s">
        <v>9</v>
      </c>
      <c r="C53" s="11">
        <f t="shared" si="0"/>
        <v>25</v>
      </c>
      <c r="D53" s="10" t="s">
        <v>25</v>
      </c>
      <c r="K53" s="10" t="s">
        <v>345</v>
      </c>
    </row>
    <row r="54" spans="1:12">
      <c r="A54" s="10">
        <v>1735</v>
      </c>
      <c r="B54" s="10" t="s">
        <v>11</v>
      </c>
      <c r="C54" s="11">
        <f t="shared" si="0"/>
        <v>55</v>
      </c>
      <c r="D54" s="10" t="s">
        <v>38</v>
      </c>
      <c r="F54" s="15"/>
      <c r="K54" s="10" t="s">
        <v>346</v>
      </c>
    </row>
    <row r="55" spans="1:12">
      <c r="A55" s="10">
        <v>1790</v>
      </c>
      <c r="B55" s="10" t="s">
        <v>45</v>
      </c>
      <c r="C55" s="11">
        <f t="shared" si="0"/>
        <v>4</v>
      </c>
      <c r="D55" s="10" t="s">
        <v>40</v>
      </c>
      <c r="K55" s="10" t="s">
        <v>347</v>
      </c>
      <c r="L55" s="10"/>
    </row>
    <row r="56" spans="1:12">
      <c r="A56" s="10">
        <v>1794</v>
      </c>
      <c r="B56" s="10" t="s">
        <v>11</v>
      </c>
      <c r="C56" s="11">
        <f t="shared" si="0"/>
        <v>70</v>
      </c>
      <c r="D56" s="10" t="s">
        <v>38</v>
      </c>
      <c r="K56" s="10" t="s">
        <v>348</v>
      </c>
    </row>
    <row r="57" spans="1:12">
      <c r="A57" s="10">
        <v>1864</v>
      </c>
      <c r="B57" s="10" t="s">
        <v>10</v>
      </c>
      <c r="C57" s="11">
        <f t="shared" si="0"/>
        <v>6</v>
      </c>
      <c r="D57" s="10"/>
      <c r="K57" s="10" t="s">
        <v>349</v>
      </c>
    </row>
    <row r="58" spans="1:12">
      <c r="A58" s="10">
        <v>1870</v>
      </c>
      <c r="B58" s="10" t="s">
        <v>45</v>
      </c>
      <c r="C58" s="11">
        <f t="shared" si="0"/>
        <v>4</v>
      </c>
      <c r="D58" s="10" t="s">
        <v>40</v>
      </c>
      <c r="K58" s="10" t="s">
        <v>350</v>
      </c>
    </row>
    <row r="59" spans="1:12">
      <c r="A59" s="10">
        <v>1874</v>
      </c>
      <c r="B59" s="10" t="s">
        <v>9</v>
      </c>
      <c r="C59" s="11">
        <f t="shared" si="0"/>
        <v>1</v>
      </c>
      <c r="D59" s="10" t="s">
        <v>23</v>
      </c>
      <c r="K59" s="10" t="s">
        <v>351</v>
      </c>
    </row>
    <row r="60" spans="1:12">
      <c r="A60" s="10">
        <v>1875</v>
      </c>
      <c r="B60" s="10" t="s">
        <v>15</v>
      </c>
      <c r="C60" s="11">
        <f t="shared" si="0"/>
        <v>1</v>
      </c>
      <c r="D60" s="10" t="s">
        <v>40</v>
      </c>
      <c r="K60" s="10" t="s">
        <v>351</v>
      </c>
    </row>
    <row r="61" spans="1:12">
      <c r="A61" s="10">
        <v>1876</v>
      </c>
      <c r="B61" s="10" t="s">
        <v>9</v>
      </c>
      <c r="C61" s="11">
        <f t="shared" si="0"/>
        <v>23</v>
      </c>
      <c r="D61" s="10" t="s">
        <v>26</v>
      </c>
      <c r="K61" s="10" t="s">
        <v>352</v>
      </c>
    </row>
    <row r="62" spans="1:12">
      <c r="A62" s="10">
        <v>1899</v>
      </c>
      <c r="B62" s="10" t="s">
        <v>11</v>
      </c>
      <c r="C62" s="11">
        <f t="shared" si="0"/>
        <v>101</v>
      </c>
      <c r="D62" s="10" t="s">
        <v>38</v>
      </c>
      <c r="K62" s="10" t="s">
        <v>353</v>
      </c>
      <c r="L62" s="1"/>
    </row>
    <row r="63" spans="1:12">
      <c r="A63" s="10">
        <v>2000</v>
      </c>
      <c r="B63" s="10" t="s">
        <v>9</v>
      </c>
      <c r="C63" s="11">
        <f t="shared" si="0"/>
        <v>27</v>
      </c>
      <c r="D63" s="10" t="s">
        <v>26</v>
      </c>
      <c r="F63" s="15"/>
      <c r="K63" s="10" t="s">
        <v>354</v>
      </c>
      <c r="L63" s="18" t="s">
        <v>170</v>
      </c>
    </row>
    <row r="64" spans="1:12">
      <c r="A64" s="10">
        <v>2027</v>
      </c>
      <c r="B64" s="10" t="s">
        <v>11</v>
      </c>
      <c r="C64" s="11">
        <f t="shared" si="0"/>
        <v>373</v>
      </c>
      <c r="D64" s="10" t="s">
        <v>38</v>
      </c>
      <c r="K64" s="10" t="s">
        <v>355</v>
      </c>
    </row>
    <row r="65" spans="1:12">
      <c r="A65" s="10">
        <v>2400</v>
      </c>
      <c r="B65" s="27" t="s">
        <v>279</v>
      </c>
      <c r="C65" s="11">
        <f t="shared" si="0"/>
        <v>20</v>
      </c>
      <c r="D65" s="10"/>
      <c r="K65" s="10" t="s">
        <v>40</v>
      </c>
      <c r="L65" s="28" t="s">
        <v>280</v>
      </c>
    </row>
    <row r="66" spans="1:12">
      <c r="A66" s="10">
        <v>2420</v>
      </c>
      <c r="B66" s="10" t="s">
        <v>11</v>
      </c>
      <c r="C66" s="11">
        <f t="shared" si="0"/>
        <v>40</v>
      </c>
      <c r="D66" s="10" t="s">
        <v>38</v>
      </c>
      <c r="K66" s="10" t="s">
        <v>356</v>
      </c>
    </row>
    <row r="67" spans="1:12">
      <c r="A67" s="10">
        <v>2460</v>
      </c>
      <c r="B67" s="10" t="s">
        <v>9</v>
      </c>
      <c r="C67" s="11">
        <f t="shared" si="0"/>
        <v>5</v>
      </c>
      <c r="D67" s="10" t="s">
        <v>23</v>
      </c>
      <c r="K67" s="10" t="s">
        <v>357</v>
      </c>
    </row>
    <row r="68" spans="1:12">
      <c r="A68" s="10">
        <v>2465</v>
      </c>
      <c r="B68" s="10" t="s">
        <v>11</v>
      </c>
      <c r="C68" s="11">
        <f t="shared" si="0"/>
        <v>51</v>
      </c>
      <c r="D68" s="10" t="s">
        <v>38</v>
      </c>
      <c r="K68" s="10" t="s">
        <v>358</v>
      </c>
    </row>
    <row r="69" spans="1:12">
      <c r="A69" s="10">
        <v>2516</v>
      </c>
      <c r="B69" s="10"/>
      <c r="C69" s="11">
        <f>SUM(C5:C68)</f>
        <v>2516</v>
      </c>
      <c r="D69" s="10"/>
      <c r="K69" s="10"/>
    </row>
    <row r="70" spans="1:12">
      <c r="A70" s="10"/>
      <c r="B70" s="10"/>
      <c r="D70" s="10"/>
      <c r="K70" s="10"/>
    </row>
    <row r="71" spans="1:12">
      <c r="A71" s="10"/>
      <c r="B71" s="10"/>
      <c r="D71" s="10"/>
      <c r="E71" s="10"/>
      <c r="K71" s="10"/>
    </row>
    <row r="72" spans="1:12">
      <c r="A72" s="10"/>
      <c r="B72" s="10"/>
      <c r="D72" s="10"/>
      <c r="K72" s="10"/>
    </row>
    <row r="73" spans="1:12">
      <c r="A73" s="10"/>
      <c r="B73" s="10"/>
      <c r="D73" s="10"/>
      <c r="K73" s="10"/>
    </row>
    <row r="74" spans="1:12">
      <c r="A74" s="10"/>
      <c r="B74" s="10"/>
      <c r="D74" s="10"/>
      <c r="K74" s="10"/>
    </row>
    <row r="75" spans="1:12">
      <c r="A75" s="10"/>
      <c r="B75" s="10"/>
      <c r="D75" s="10"/>
      <c r="K75" s="10"/>
    </row>
    <row r="76" spans="1:12">
      <c r="A76" s="10"/>
      <c r="B76" s="10"/>
      <c r="D76" s="10"/>
      <c r="K76" s="10"/>
    </row>
    <row r="77" spans="1:12">
      <c r="A77" s="10"/>
      <c r="B77" s="10"/>
      <c r="C77" s="10"/>
      <c r="D77" s="10"/>
      <c r="K77" s="10"/>
    </row>
    <row r="78" spans="1:12">
      <c r="A78" s="10"/>
      <c r="B78" s="10"/>
      <c r="D78" s="10"/>
      <c r="K78" s="10"/>
      <c r="L78" s="10"/>
    </row>
    <row r="79" spans="1:12">
      <c r="A79" s="10"/>
      <c r="B79" s="10"/>
      <c r="D79" s="10"/>
      <c r="K79" s="10"/>
    </row>
    <row r="80" spans="1:12">
      <c r="A80" s="10"/>
      <c r="B80" s="10"/>
      <c r="D80" s="10"/>
      <c r="K80" s="10"/>
    </row>
    <row r="81" spans="1:12">
      <c r="A81" s="10"/>
      <c r="B81" s="10"/>
      <c r="D81" s="10"/>
      <c r="K81" s="10"/>
    </row>
    <row r="82" spans="1:12">
      <c r="A82" s="10"/>
      <c r="B82" s="10"/>
      <c r="D82" s="10"/>
      <c r="K82" s="10"/>
    </row>
    <row r="83" spans="1:12">
      <c r="A83" s="10"/>
      <c r="B83" s="10"/>
      <c r="D83" s="10"/>
      <c r="K83" s="10"/>
    </row>
    <row r="84" spans="1:12">
      <c r="A84" s="10"/>
      <c r="B84" s="10"/>
      <c r="D84" s="10"/>
      <c r="K84" s="10"/>
    </row>
    <row r="85" spans="1:12">
      <c r="A85" s="10"/>
      <c r="B85" s="10"/>
      <c r="D85" s="10"/>
      <c r="K85" s="10"/>
    </row>
    <row r="86" spans="1:12">
      <c r="A86" s="10"/>
      <c r="B86" s="10"/>
      <c r="D86" s="10"/>
      <c r="K86" s="10"/>
    </row>
    <row r="87" spans="1:12">
      <c r="A87" s="10"/>
      <c r="B87" s="10"/>
      <c r="D87" s="10"/>
      <c r="K87" s="10"/>
    </row>
    <row r="88" spans="1:12">
      <c r="A88" s="10"/>
      <c r="B88" s="10"/>
      <c r="D88" s="10"/>
      <c r="K88" s="10"/>
    </row>
    <row r="89" spans="1:12">
      <c r="A89" s="10"/>
      <c r="B89" s="10"/>
      <c r="C89" s="10"/>
      <c r="D89" s="10"/>
      <c r="K89" s="10"/>
      <c r="L89" s="10"/>
    </row>
    <row r="90" spans="1:12">
      <c r="A90" s="10"/>
      <c r="B90" s="10"/>
      <c r="D90" s="10"/>
      <c r="K90" s="10"/>
      <c r="L90" s="10"/>
    </row>
    <row r="91" spans="1:12">
      <c r="A91" s="10"/>
      <c r="B91" s="10"/>
      <c r="D91" s="10"/>
      <c r="F91" s="15"/>
      <c r="K91" s="10"/>
    </row>
    <row r="92" spans="1:12">
      <c r="A92" s="10"/>
      <c r="B92" s="10"/>
      <c r="D92" s="10"/>
      <c r="K92" s="10"/>
    </row>
    <row r="93" spans="1:12">
      <c r="A93" s="10"/>
      <c r="B93" s="10"/>
      <c r="C93" s="10"/>
      <c r="D93" s="10"/>
      <c r="K93" s="10"/>
    </row>
    <row r="94" spans="1:12">
      <c r="A94" s="10"/>
      <c r="B94" s="10"/>
      <c r="D94" s="10"/>
      <c r="K94" s="10"/>
    </row>
    <row r="95" spans="1:12">
      <c r="A95" s="10"/>
      <c r="B95" s="10"/>
      <c r="D95" s="10"/>
      <c r="K95" s="10"/>
    </row>
    <row r="96" spans="1:12">
      <c r="A96" s="10"/>
      <c r="B96" s="10"/>
      <c r="D96" s="10"/>
      <c r="K96" s="10"/>
    </row>
    <row r="97" spans="1:12">
      <c r="A97" s="10"/>
      <c r="B97" s="10"/>
      <c r="D97" s="10"/>
      <c r="K97" s="10"/>
    </row>
    <row r="98" spans="1:12">
      <c r="A98" s="10"/>
      <c r="B98" s="10"/>
      <c r="D98" s="10"/>
      <c r="K98" s="10"/>
    </row>
    <row r="99" spans="1:12">
      <c r="A99" s="10"/>
      <c r="B99" s="10"/>
      <c r="D99" s="10"/>
      <c r="K99" s="10"/>
    </row>
    <row r="100" spans="1:12">
      <c r="A100" s="10"/>
      <c r="B100" s="10"/>
      <c r="D100" s="10"/>
      <c r="K100" s="10"/>
    </row>
    <row r="101" spans="1:12">
      <c r="A101" s="10"/>
      <c r="B101" s="10"/>
      <c r="D101" s="10"/>
      <c r="K101" s="10"/>
    </row>
    <row r="102" spans="1:12">
      <c r="A102" s="10"/>
      <c r="B102" s="10"/>
      <c r="D102" s="10"/>
      <c r="K102" s="10"/>
    </row>
    <row r="103" spans="1:12">
      <c r="A103" s="10"/>
      <c r="B103" s="10"/>
      <c r="D103" s="10"/>
      <c r="K103" s="10"/>
    </row>
    <row r="104" spans="1:12">
      <c r="A104" s="10"/>
      <c r="B104" s="10"/>
      <c r="D104" s="10"/>
      <c r="K104" s="10"/>
    </row>
    <row r="105" spans="1:12">
      <c r="A105" s="10"/>
      <c r="B105" s="10"/>
      <c r="D105" s="10"/>
      <c r="K105" s="10"/>
    </row>
    <row r="106" spans="1:12">
      <c r="A106" s="10"/>
      <c r="B106" s="10"/>
      <c r="D106" s="10"/>
      <c r="K106" s="10"/>
    </row>
    <row r="107" spans="1:12">
      <c r="A107" s="10"/>
      <c r="B107" s="10"/>
      <c r="C107" s="10"/>
      <c r="D107" s="10"/>
      <c r="K107" s="10"/>
    </row>
    <row r="108" spans="1:12">
      <c r="A108" s="10"/>
      <c r="B108" s="10"/>
      <c r="D108" s="10"/>
      <c r="K108" s="10"/>
    </row>
    <row r="109" spans="1:12">
      <c r="A109" s="10"/>
      <c r="B109" s="10"/>
      <c r="D109" s="10"/>
      <c r="F109" s="15"/>
      <c r="K109" s="10"/>
    </row>
    <row r="110" spans="1:12">
      <c r="A110" s="10"/>
      <c r="B110" s="10"/>
      <c r="D110" s="10"/>
      <c r="K110" s="10"/>
      <c r="L110" s="10"/>
    </row>
    <row r="111" spans="1:12">
      <c r="A111" s="10"/>
      <c r="B111" s="10"/>
      <c r="C111" s="10"/>
      <c r="D111" s="10"/>
      <c r="K111" s="10"/>
    </row>
    <row r="112" spans="1:12">
      <c r="A112" s="10"/>
      <c r="B112" s="10"/>
      <c r="D112" s="10"/>
      <c r="K112" s="10"/>
    </row>
    <row r="113" spans="1:12">
      <c r="A113" s="10"/>
      <c r="B113" s="10"/>
      <c r="D113" s="10"/>
      <c r="K113" s="10"/>
    </row>
    <row r="114" spans="1:12">
      <c r="A114" s="10"/>
      <c r="B114" s="10"/>
      <c r="D114" s="10"/>
      <c r="K114" s="10"/>
    </row>
    <row r="115" spans="1:12">
      <c r="A115" s="10"/>
      <c r="B115" s="10"/>
      <c r="D115" s="10"/>
      <c r="E115" s="10"/>
      <c r="K115" s="10"/>
    </row>
    <row r="116" spans="1:12">
      <c r="A116" s="10"/>
      <c r="B116" s="10"/>
      <c r="D116" s="10"/>
      <c r="K116" s="10"/>
    </row>
    <row r="117" spans="1:12">
      <c r="A117" s="10"/>
      <c r="B117" s="10"/>
      <c r="F117" s="15"/>
      <c r="K117" s="10"/>
      <c r="L117" s="15"/>
    </row>
    <row r="118" spans="1:12">
      <c r="A118" s="10"/>
      <c r="B118" s="10"/>
      <c r="C118" s="10"/>
      <c r="D118" s="10"/>
      <c r="K118" s="10"/>
    </row>
    <row r="119" spans="1:12">
      <c r="A119" s="10"/>
      <c r="B119" s="10"/>
      <c r="D119" s="10"/>
      <c r="K119" s="10"/>
    </row>
    <row r="120" spans="1:12">
      <c r="A120" s="10"/>
      <c r="B120" s="10"/>
      <c r="D120" s="10"/>
      <c r="K120" s="10"/>
    </row>
    <row r="121" spans="1:12">
      <c r="A121" s="10"/>
      <c r="B121" s="10"/>
      <c r="D121" s="10"/>
      <c r="K121" s="10"/>
    </row>
    <row r="122" spans="1:12">
      <c r="A122" s="10"/>
      <c r="B122" s="10"/>
      <c r="D122" s="10"/>
      <c r="K122" s="10"/>
      <c r="L122" s="10"/>
    </row>
    <row r="123" spans="1:12">
      <c r="A123" s="10"/>
      <c r="B123" s="10"/>
      <c r="D123" s="10"/>
      <c r="K123" s="10"/>
    </row>
    <row r="124" spans="1:12">
      <c r="A124" s="10"/>
      <c r="B124" s="10"/>
      <c r="D124" s="10"/>
      <c r="K124" s="10"/>
    </row>
    <row r="125" spans="1:12">
      <c r="A125" s="10"/>
      <c r="B125" s="10"/>
      <c r="D125" s="10"/>
      <c r="K125" s="10"/>
      <c r="L125" s="10"/>
    </row>
    <row r="126" spans="1:12">
      <c r="A126" s="10"/>
      <c r="B126" s="10"/>
      <c r="K126" s="10"/>
    </row>
    <row r="127" spans="1:12">
      <c r="A127" s="10"/>
      <c r="B127" s="10"/>
      <c r="D127" s="10"/>
      <c r="K127" s="10"/>
    </row>
    <row r="128" spans="1:12">
      <c r="A128" s="10"/>
      <c r="B128" s="10"/>
      <c r="D128" s="10"/>
      <c r="K128" s="10"/>
    </row>
    <row r="129" spans="1:12">
      <c r="A129" s="10"/>
      <c r="B129" s="10"/>
      <c r="D129" s="10"/>
      <c r="K129" s="10"/>
    </row>
    <row r="130" spans="1:12">
      <c r="A130" s="10"/>
      <c r="B130" s="10"/>
      <c r="D130" s="10"/>
      <c r="K130" s="10"/>
    </row>
    <row r="131" spans="1:12">
      <c r="A131" s="10"/>
      <c r="B131" s="10"/>
      <c r="D131" s="10"/>
      <c r="K131" s="10"/>
    </row>
    <row r="132" spans="1:12">
      <c r="A132" s="10"/>
      <c r="B132" s="10"/>
      <c r="D132" s="10"/>
      <c r="K132" s="10"/>
    </row>
    <row r="133" spans="1:12">
      <c r="A133" s="10"/>
      <c r="B133" s="10"/>
      <c r="D133" s="10"/>
      <c r="K133" s="10"/>
    </row>
    <row r="134" spans="1:12">
      <c r="A134" s="10"/>
      <c r="B134" s="10"/>
      <c r="D134" s="10"/>
      <c r="F134" s="15"/>
      <c r="K134" s="10"/>
    </row>
    <row r="135" spans="1:12">
      <c r="A135" s="10"/>
      <c r="B135" s="10"/>
      <c r="D135" s="10"/>
      <c r="K135" s="10"/>
    </row>
    <row r="136" spans="1:12">
      <c r="A136" s="10"/>
      <c r="B136" s="10"/>
      <c r="D136" s="10"/>
      <c r="K136" s="10"/>
    </row>
    <row r="137" spans="1:12">
      <c r="A137" s="10"/>
      <c r="B137" s="10"/>
      <c r="D137" s="10"/>
      <c r="F137" s="15"/>
      <c r="K137" s="10"/>
    </row>
    <row r="138" spans="1:12">
      <c r="A138" s="10"/>
      <c r="B138" s="10"/>
      <c r="D138" s="10"/>
      <c r="K138" s="10"/>
      <c r="L138" s="10"/>
    </row>
    <row r="139" spans="1:12">
      <c r="A139" s="10"/>
      <c r="B139" s="10"/>
      <c r="D139" s="10"/>
      <c r="K139" s="10"/>
    </row>
    <row r="140" spans="1:12">
      <c r="A140" s="10"/>
      <c r="K140" s="10"/>
    </row>
    <row r="141" spans="1:12">
      <c r="A141" s="10"/>
      <c r="B141" s="10"/>
      <c r="D141" s="10"/>
      <c r="K141" s="10"/>
    </row>
    <row r="142" spans="1:12">
      <c r="A142" s="10"/>
      <c r="B142" s="10"/>
      <c r="D142" s="10"/>
      <c r="K142" s="10"/>
    </row>
    <row r="143" spans="1:12">
      <c r="A143" s="10"/>
      <c r="B143" s="10"/>
      <c r="D143" s="10"/>
      <c r="K143" s="10"/>
    </row>
    <row r="144" spans="1:12">
      <c r="A144" s="10"/>
      <c r="B144" s="10"/>
      <c r="D144" s="10"/>
      <c r="K144" s="10"/>
    </row>
    <row r="145" spans="1:11">
      <c r="A145" s="10"/>
      <c r="B145" s="10"/>
      <c r="D145" s="10"/>
      <c r="K145" s="10"/>
    </row>
    <row r="146" spans="1:11">
      <c r="A146" s="10"/>
      <c r="B146" s="10"/>
      <c r="D146" s="10"/>
      <c r="K146" s="10"/>
    </row>
    <row r="147" spans="1:11">
      <c r="A147" s="10"/>
      <c r="B147" s="10"/>
      <c r="C147" s="10"/>
      <c r="D147" s="10"/>
      <c r="K147" s="10"/>
    </row>
    <row r="148" spans="1:11">
      <c r="A148" s="10"/>
      <c r="B148" s="10"/>
      <c r="D148" s="10"/>
      <c r="K148" s="10"/>
    </row>
    <row r="149" spans="1:11">
      <c r="A149" s="10"/>
      <c r="B149" s="10"/>
      <c r="D149" s="10"/>
      <c r="K149" s="10"/>
    </row>
    <row r="150" spans="1:11">
      <c r="A150" s="10"/>
      <c r="B150" s="10"/>
      <c r="D150" s="10"/>
      <c r="K150" s="10"/>
    </row>
    <row r="151" spans="1:11">
      <c r="A151" s="10"/>
      <c r="B151" s="10"/>
      <c r="D151" s="10"/>
      <c r="K151" s="10"/>
    </row>
    <row r="152" spans="1:11">
      <c r="A152" s="10"/>
      <c r="B152" s="10"/>
      <c r="C152" s="10"/>
      <c r="D152" s="10"/>
      <c r="K152" s="10"/>
    </row>
    <row r="153" spans="1:11">
      <c r="A153" s="10"/>
      <c r="B153" s="10"/>
      <c r="D153" s="10"/>
      <c r="K153" s="10"/>
    </row>
    <row r="154" spans="1:11">
      <c r="A154" s="10"/>
      <c r="B154" s="10"/>
      <c r="D154" s="10"/>
      <c r="K154" s="10"/>
    </row>
    <row r="155" spans="1:11">
      <c r="A155" s="10"/>
      <c r="B155" s="10"/>
      <c r="C155" s="10"/>
      <c r="D155" s="10"/>
      <c r="K155" s="10"/>
    </row>
    <row r="156" spans="1:11">
      <c r="A156" s="10"/>
      <c r="B156" s="10"/>
      <c r="D156" s="10"/>
      <c r="K156" s="10"/>
    </row>
    <row r="157" spans="1:11">
      <c r="A157" s="10"/>
      <c r="B157" s="10"/>
      <c r="D157" s="10"/>
      <c r="K157" s="10"/>
    </row>
    <row r="158" spans="1:11">
      <c r="A158" s="10"/>
      <c r="B158" s="10"/>
      <c r="D158" s="10"/>
      <c r="K158" s="10"/>
    </row>
    <row r="159" spans="1:11">
      <c r="A159" s="10"/>
      <c r="B159" s="10"/>
      <c r="D159" s="10"/>
      <c r="K159" s="10"/>
    </row>
    <row r="160" spans="1:11">
      <c r="A160" s="10"/>
      <c r="B160" s="10"/>
      <c r="D160" s="10"/>
      <c r="K160" s="10"/>
    </row>
    <row r="161" spans="1:12">
      <c r="A161" s="10"/>
      <c r="B161" s="10"/>
      <c r="D161" s="10"/>
      <c r="F161" s="15"/>
      <c r="K161" s="10"/>
    </row>
    <row r="162" spans="1:12">
      <c r="A162" s="10"/>
      <c r="B162" s="10"/>
      <c r="D162" s="10"/>
      <c r="K162" s="10"/>
    </row>
    <row r="163" spans="1:12">
      <c r="A163" s="10"/>
      <c r="B163" s="10"/>
      <c r="D163" s="10"/>
      <c r="K163" s="10"/>
    </row>
    <row r="164" spans="1:12">
      <c r="A164" s="10"/>
      <c r="B164" s="10"/>
      <c r="D164" s="10"/>
      <c r="K164" s="10"/>
      <c r="L164" s="10"/>
    </row>
    <row r="165" spans="1:12">
      <c r="A165" s="10"/>
      <c r="B165" s="10"/>
      <c r="C165" s="10"/>
      <c r="D165" s="10"/>
      <c r="K165" s="10"/>
    </row>
    <row r="166" spans="1:12">
      <c r="A166" s="10"/>
      <c r="B166" s="10"/>
      <c r="D166" s="10"/>
      <c r="K166" s="10"/>
    </row>
    <row r="167" spans="1:12">
      <c r="A167" s="10"/>
      <c r="B167" s="10"/>
      <c r="D167" s="10"/>
      <c r="K167" s="10"/>
    </row>
    <row r="168" spans="1:12">
      <c r="A168" s="10"/>
      <c r="B168" s="10"/>
      <c r="D168" s="10"/>
      <c r="K168" s="10"/>
    </row>
    <row r="169" spans="1:12">
      <c r="A169" s="10"/>
      <c r="B169" s="10"/>
      <c r="D169" s="10"/>
      <c r="K169" s="10"/>
    </row>
    <row r="170" spans="1:12">
      <c r="A170" s="10"/>
      <c r="B170" s="10"/>
      <c r="D170" s="10"/>
      <c r="K170" s="10"/>
    </row>
    <row r="171" spans="1:12">
      <c r="A171" s="10"/>
      <c r="B171" s="10"/>
      <c r="D171" s="10"/>
      <c r="K171" s="10"/>
    </row>
    <row r="172" spans="1:12">
      <c r="A172" s="10"/>
      <c r="B172" s="10"/>
      <c r="D172" s="10"/>
      <c r="K172" s="10"/>
      <c r="L172" s="10"/>
    </row>
    <row r="173" spans="1:12">
      <c r="A173" s="10"/>
      <c r="B173" s="10"/>
      <c r="D173" s="10"/>
      <c r="K173" s="10"/>
      <c r="L173" s="10"/>
    </row>
    <row r="174" spans="1:12">
      <c r="A174" s="10"/>
      <c r="B174" s="10"/>
      <c r="D174" s="10"/>
      <c r="K174" s="10"/>
    </row>
    <row r="175" spans="1:12">
      <c r="A175" s="10"/>
      <c r="B175" s="10"/>
      <c r="D175" s="10"/>
      <c r="K175" s="10"/>
    </row>
    <row r="176" spans="1:12">
      <c r="A176" s="10"/>
      <c r="B176" s="10"/>
      <c r="D176" s="10"/>
      <c r="K176" s="10"/>
    </row>
    <row r="177" spans="1:12">
      <c r="A177" s="10"/>
      <c r="B177" s="10"/>
      <c r="D177" s="10"/>
      <c r="K177" s="10"/>
    </row>
    <row r="178" spans="1:12">
      <c r="A178" s="10"/>
      <c r="B178" s="10"/>
      <c r="D178" s="10"/>
      <c r="K178" s="10"/>
    </row>
    <row r="179" spans="1:12">
      <c r="A179" s="10"/>
      <c r="B179" s="10"/>
      <c r="D179" s="10"/>
      <c r="K179" s="10"/>
      <c r="L179" s="10"/>
    </row>
    <row r="180" spans="1:12">
      <c r="A180" s="10"/>
      <c r="B180" s="10"/>
      <c r="D180" s="10"/>
      <c r="K180" s="10"/>
    </row>
    <row r="181" spans="1:12">
      <c r="A181" s="10"/>
      <c r="B181" s="10"/>
      <c r="D181" s="10"/>
      <c r="K181" s="10"/>
    </row>
    <row r="182" spans="1:12">
      <c r="A182" s="10"/>
      <c r="B182" s="10"/>
      <c r="D182" s="10"/>
      <c r="K182" s="10"/>
    </row>
    <row r="183" spans="1:12">
      <c r="A183" s="10"/>
      <c r="B183" s="10"/>
      <c r="D183" s="10"/>
      <c r="K183" s="10"/>
    </row>
    <row r="184" spans="1:12">
      <c r="A184" s="10"/>
      <c r="B184" s="10"/>
      <c r="D184" s="10"/>
      <c r="K184" s="10"/>
    </row>
    <row r="185" spans="1:12">
      <c r="A185" s="10"/>
      <c r="B185" s="10"/>
      <c r="D185" s="10"/>
      <c r="K185" s="10"/>
    </row>
    <row r="186" spans="1:12">
      <c r="A186" s="10"/>
      <c r="B186" s="10"/>
      <c r="C186" s="10"/>
      <c r="D186" s="10"/>
      <c r="K186" s="10"/>
    </row>
    <row r="187" spans="1:12">
      <c r="A187" s="10"/>
      <c r="B187" s="10"/>
      <c r="D187" s="10"/>
      <c r="K187" s="10"/>
    </row>
    <row r="188" spans="1:12">
      <c r="A188" s="10"/>
      <c r="B188" s="10"/>
      <c r="D188" s="10"/>
      <c r="K188" s="10"/>
    </row>
    <row r="189" spans="1:12">
      <c r="A189" s="10"/>
      <c r="B189" s="10"/>
      <c r="D189" s="10"/>
      <c r="F189" s="15"/>
      <c r="K189" s="10"/>
    </row>
    <row r="190" spans="1:12">
      <c r="A190" s="10"/>
      <c r="B190" s="10"/>
      <c r="D190" s="10"/>
      <c r="K190" s="10"/>
    </row>
    <row r="191" spans="1:12">
      <c r="A191" s="10"/>
      <c r="B191" s="10"/>
      <c r="D191" s="10"/>
      <c r="K191" s="10"/>
    </row>
    <row r="192" spans="1:12">
      <c r="A192" s="10"/>
      <c r="B192" s="10"/>
      <c r="D192" s="10"/>
      <c r="K192" s="10"/>
    </row>
    <row r="193" spans="1:12">
      <c r="A193" s="10"/>
      <c r="B193" s="10"/>
      <c r="D193" s="10"/>
      <c r="K193" s="10"/>
    </row>
    <row r="194" spans="1:12">
      <c r="A194" s="10"/>
      <c r="B194" s="10"/>
      <c r="D194" s="10"/>
      <c r="F194" s="15"/>
      <c r="K194" s="10"/>
    </row>
    <row r="195" spans="1:12">
      <c r="A195" s="10"/>
      <c r="B195" s="10"/>
      <c r="D195" s="10"/>
      <c r="K195" s="10"/>
    </row>
    <row r="196" spans="1:12">
      <c r="A196" s="10"/>
      <c r="B196" s="10"/>
      <c r="C196" s="10"/>
      <c r="D196" s="10"/>
      <c r="K196" s="10"/>
    </row>
    <row r="197" spans="1:12">
      <c r="A197" s="10"/>
      <c r="B197" s="10"/>
      <c r="D197" s="10"/>
      <c r="K197" s="10"/>
    </row>
    <row r="198" spans="1:12">
      <c r="A198" s="10"/>
      <c r="B198" s="10"/>
      <c r="D198" s="10"/>
      <c r="K198" s="10"/>
    </row>
    <row r="199" spans="1:12">
      <c r="A199" s="10"/>
      <c r="B199" s="10"/>
      <c r="D199" s="10"/>
      <c r="K199" s="10"/>
    </row>
    <row r="200" spans="1:12">
      <c r="A200" s="10"/>
      <c r="B200" s="10"/>
      <c r="D200" s="10"/>
      <c r="K200" s="10"/>
    </row>
    <row r="201" spans="1:12">
      <c r="A201" s="10"/>
      <c r="B201" s="10"/>
      <c r="D201" s="10"/>
      <c r="K201" s="10"/>
    </row>
    <row r="202" spans="1:12">
      <c r="A202" s="10"/>
      <c r="B202" s="10"/>
      <c r="D202" s="10"/>
      <c r="K202" s="10"/>
    </row>
    <row r="203" spans="1:12">
      <c r="A203" s="10"/>
      <c r="B203" s="10"/>
      <c r="D203" s="10"/>
      <c r="K203" s="10"/>
    </row>
    <row r="204" spans="1:12">
      <c r="A204" s="10"/>
      <c r="B204" s="10"/>
      <c r="D204" s="10"/>
      <c r="K204" s="10"/>
    </row>
    <row r="205" spans="1:12">
      <c r="A205" s="10"/>
      <c r="B205" s="10"/>
      <c r="D205" s="10"/>
      <c r="F205" s="15"/>
      <c r="K205" s="10"/>
    </row>
    <row r="206" spans="1:12">
      <c r="A206" s="10"/>
      <c r="B206" s="10"/>
      <c r="D206" s="10"/>
      <c r="F206" s="15"/>
      <c r="K206" s="10"/>
      <c r="L206" s="10"/>
    </row>
    <row r="207" spans="1:12">
      <c r="A207" s="10"/>
      <c r="B207" s="10"/>
      <c r="D207" s="10"/>
      <c r="F207" s="15"/>
      <c r="K207" s="10"/>
    </row>
    <row r="208" spans="1:12">
      <c r="A208" s="10"/>
      <c r="B208" s="10"/>
      <c r="D208" s="10"/>
      <c r="K208" s="10"/>
    </row>
    <row r="209" spans="1:11">
      <c r="A209" s="10"/>
      <c r="B209" s="10"/>
      <c r="D209" s="10"/>
      <c r="K209" s="10"/>
    </row>
    <row r="210" spans="1:11">
      <c r="A210" s="10"/>
      <c r="B210" s="10"/>
      <c r="D210" s="10"/>
      <c r="K210" s="10"/>
    </row>
    <row r="211" spans="1:11">
      <c r="A211" s="10"/>
      <c r="B211" s="10"/>
      <c r="D211" s="10"/>
      <c r="K211" s="10"/>
    </row>
    <row r="212" spans="1:11">
      <c r="A212" s="10"/>
      <c r="B212" s="10"/>
      <c r="D212" s="10"/>
      <c r="K212" s="10"/>
    </row>
    <row r="213" spans="1:11">
      <c r="A213" s="10"/>
      <c r="B213" s="10"/>
      <c r="C213" s="10"/>
      <c r="D213" s="10"/>
      <c r="K213" s="10"/>
    </row>
    <row r="214" spans="1:11">
      <c r="A214" s="10"/>
      <c r="B214" s="10"/>
      <c r="D214" s="10"/>
      <c r="K214" s="10"/>
    </row>
    <row r="215" spans="1:11">
      <c r="A215" s="10"/>
      <c r="B215" s="10"/>
      <c r="D215" s="10"/>
      <c r="K215" s="10"/>
    </row>
    <row r="216" spans="1:11">
      <c r="A216" s="10"/>
      <c r="B216" s="10"/>
      <c r="D216" s="10"/>
      <c r="K216" s="10"/>
    </row>
    <row r="217" spans="1:11">
      <c r="A217" s="10"/>
      <c r="B217" s="10"/>
      <c r="D217" s="10"/>
      <c r="K217" s="10"/>
    </row>
    <row r="218" spans="1:11">
      <c r="A218" s="10"/>
      <c r="B218" s="10"/>
      <c r="D218" s="10"/>
      <c r="K218" s="10"/>
    </row>
    <row r="219" spans="1:11">
      <c r="A219" s="10"/>
      <c r="B219" s="10"/>
      <c r="D219" s="10"/>
      <c r="K219" s="10"/>
    </row>
    <row r="220" spans="1:11">
      <c r="A220" s="10"/>
      <c r="B220" s="10"/>
      <c r="D220" s="10"/>
      <c r="K220" s="10"/>
    </row>
    <row r="221" spans="1:11">
      <c r="A221" s="10"/>
      <c r="B221" s="10"/>
      <c r="D221" s="10"/>
      <c r="K221" s="10"/>
    </row>
    <row r="222" spans="1:11">
      <c r="A222" s="10"/>
      <c r="B222" s="10"/>
      <c r="D222" s="10"/>
      <c r="K222" s="10"/>
    </row>
    <row r="223" spans="1:11">
      <c r="A223" s="10"/>
      <c r="B223" s="10"/>
      <c r="D223" s="10"/>
      <c r="K223" s="10"/>
    </row>
    <row r="224" spans="1:11">
      <c r="A224" s="10"/>
      <c r="B224" s="10"/>
      <c r="D224" s="10"/>
      <c r="K224" s="10"/>
    </row>
    <row r="225" spans="1:12">
      <c r="A225" s="10"/>
      <c r="B225" s="10"/>
      <c r="D225" s="10"/>
      <c r="K225" s="10"/>
    </row>
    <row r="226" spans="1:12">
      <c r="A226" s="10"/>
      <c r="B226" s="10"/>
      <c r="D226" s="10"/>
      <c r="F226" s="15"/>
      <c r="K226" s="10"/>
      <c r="L226" s="15"/>
    </row>
    <row r="227" spans="1:12">
      <c r="A227" s="10"/>
      <c r="B227" s="10"/>
      <c r="D227" s="10"/>
      <c r="K227" s="10"/>
    </row>
    <row r="228" spans="1:12">
      <c r="A228" s="10"/>
      <c r="K228" s="10"/>
    </row>
    <row r="229" spans="1:12">
      <c r="A229" s="10"/>
      <c r="K229" s="1"/>
    </row>
    <row r="230" spans="1:12">
      <c r="K230" s="1"/>
    </row>
    <row r="231" spans="1:12">
      <c r="K231" s="1"/>
    </row>
    <row r="232" spans="1:12">
      <c r="K232" s="1"/>
    </row>
    <row r="233" spans="1:12">
      <c r="F233" s="15"/>
      <c r="K233" s="1"/>
    </row>
    <row r="234" spans="1:12">
      <c r="K234" s="1"/>
    </row>
    <row r="235" spans="1:12">
      <c r="K235" s="1"/>
    </row>
    <row r="236" spans="1:12">
      <c r="K236" s="1"/>
    </row>
    <row r="237" spans="1:12">
      <c r="K237" s="1"/>
    </row>
    <row r="238" spans="1:12">
      <c r="K238" s="1"/>
    </row>
    <row r="239" spans="1:12">
      <c r="K239" s="1"/>
    </row>
    <row r="240" spans="1:12">
      <c r="K240" s="1"/>
    </row>
    <row r="241" spans="6:12">
      <c r="K241" s="1"/>
    </row>
    <row r="242" spans="6:12">
      <c r="K242" s="1"/>
    </row>
    <row r="243" spans="6:12">
      <c r="K243" s="1"/>
    </row>
    <row r="244" spans="6:12">
      <c r="K244" s="1"/>
    </row>
    <row r="245" spans="6:12">
      <c r="K245" s="1"/>
    </row>
    <row r="246" spans="6:12">
      <c r="K246" s="1"/>
    </row>
    <row r="247" spans="6:12">
      <c r="K247" s="1"/>
    </row>
    <row r="248" spans="6:12">
      <c r="F248" s="15"/>
      <c r="K248" s="1"/>
      <c r="L248" s="15"/>
    </row>
    <row r="249" spans="6:12">
      <c r="K249" s="1"/>
    </row>
    <row r="250" spans="6:12">
      <c r="K250" s="1"/>
    </row>
    <row r="251" spans="6:12">
      <c r="K251" s="1"/>
    </row>
    <row r="252" spans="6:12">
      <c r="K252" s="1"/>
    </row>
    <row r="253" spans="6:12">
      <c r="K253" s="1"/>
    </row>
    <row r="254" spans="6:12">
      <c r="K254" s="1"/>
    </row>
    <row r="255" spans="6:12">
      <c r="K255" s="1"/>
    </row>
    <row r="256" spans="6:12">
      <c r="K2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2023-10-17T16:35:26Z</dcterms:modified>
</cp:coreProperties>
</file>