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Booster" sheetId="1" r:id="rId4"/>
    <sheet state="visible" name="Trial Deck +" sheetId="2" r:id="rId5"/>
  </sheets>
  <definedNames/>
  <calcPr/>
</workbook>
</file>

<file path=xl/sharedStrings.xml><?xml version="1.0" encoding="utf-8"?>
<sst xmlns="http://schemas.openxmlformats.org/spreadsheetml/2006/main" count="302" uniqueCount="248">
  <si>
    <t>ARI/S103-001</t>
  </si>
  <si>
    <r>
      <rPr>
        <rFont val="Arial"/>
        <b/>
        <color theme="1"/>
        <sz val="9.0"/>
      </rPr>
      <t>(RR) 0/0 Kaori (Tortus/Classmate) - 1000 power
ACT</t>
    </r>
    <r>
      <rPr>
        <rFont val="Arial"/>
        <color theme="1"/>
        <sz val="9.0"/>
      </rPr>
      <t xml:space="preserve"> - [(2) Rest this] Heal 1
</t>
    </r>
    <r>
      <rPr>
        <rFont val="Arial"/>
        <b/>
        <color theme="1"/>
        <sz val="9.0"/>
      </rPr>
      <t>ACT - BRAINSTORM</t>
    </r>
    <r>
      <rPr>
        <rFont val="Arial"/>
        <color theme="1"/>
        <sz val="9.0"/>
      </rPr>
      <t xml:space="preserve"> [(1) Rest this] Flip over the top 4 cards of your deck, then send them to Waiting Room. For each Climax among them, choose up to 1 character from your Waiting Room, and add it to hand.</t>
    </r>
  </si>
  <si>
    <t>SP</t>
  </si>
  <si>
    <t>ARI/S103-002</t>
  </si>
  <si>
    <r>
      <rPr>
        <rFont val="Arial"/>
        <b/>
        <color theme="1"/>
        <sz val="9.0"/>
      </rPr>
      <t>(RR) 3/2 Yue (Tortus/Vampire Tribe) - 9500 power
CONT</t>
    </r>
    <r>
      <rPr>
        <rFont val="Arial"/>
        <b val="0"/>
        <color theme="1"/>
        <sz val="9.0"/>
      </rPr>
      <t xml:space="preserve"> - If you have 2 or more other &lt;Tortus&gt; characters, this gets +1500 power and this cannot be targeted by your opponent's effects.
</t>
    </r>
    <r>
      <rPr>
        <rFont val="Arial"/>
        <b/>
        <color theme="1"/>
        <sz val="9.0"/>
      </rPr>
      <t>AUTO</t>
    </r>
    <r>
      <rPr>
        <rFont val="Arial"/>
        <b val="0"/>
        <color theme="1"/>
        <sz val="9.0"/>
      </rPr>
      <t xml:space="preserve"> - When this is placed on stage from hand, you may Heal 1.
</t>
    </r>
    <r>
      <rPr>
        <rFont val="Arial"/>
        <b/>
        <color theme="1"/>
        <sz val="9.0"/>
      </rPr>
      <t xml:space="preserve">AUTO - </t>
    </r>
    <r>
      <rPr>
        <rFont val="Arial"/>
        <b/>
        <color rgb="FFE06666"/>
        <sz val="9.0"/>
      </rPr>
      <t>{CX Combo}</t>
    </r>
    <r>
      <rPr>
        <rFont val="Arial"/>
        <b val="0"/>
        <color theme="1"/>
        <sz val="9.0"/>
      </rPr>
      <t xml:space="preserve"> [(1) Discard 1 &lt;Tortus&gt; character] When this attacks, if you have the </t>
    </r>
    <r>
      <rPr>
        <rFont val="Arial"/>
        <b/>
        <color theme="1"/>
        <sz val="9.0"/>
      </rPr>
      <t>Choice CX (017)</t>
    </r>
    <r>
      <rPr>
        <rFont val="Arial"/>
        <b val="0"/>
        <color theme="1"/>
        <sz val="9.0"/>
      </rPr>
      <t xml:space="preserve"> in your Climax Area, you may pay cost. If you do, until the end of your opponent's next turn, this gains the following effect, "</t>
    </r>
    <r>
      <rPr>
        <rFont val="Arial"/>
        <b/>
        <color theme="1"/>
        <sz val="9.0"/>
      </rPr>
      <t>AUTO</t>
    </r>
    <r>
      <rPr>
        <rFont val="Arial"/>
        <b val="0"/>
        <color theme="1"/>
        <sz val="9.0"/>
      </rPr>
      <t xml:space="preserve"> - This ability activates up to once per turn. When the character across from this or this card's damage is cancelled, you may deal 2 damage to your opponent."</t>
    </r>
  </si>
  <si>
    <t>ARI/S103-003</t>
  </si>
  <si>
    <r>
      <rPr>
        <rFont val="Arial"/>
        <b/>
        <color theme="1"/>
        <sz val="9.0"/>
      </rPr>
      <t>(R) 0/0 Yue &amp; Myu &amp; Kaori (Tortus/Vampire Tribe)
CONT</t>
    </r>
    <r>
      <rPr>
        <rFont val="Arial"/>
        <color theme="1"/>
        <sz val="9.0"/>
      </rPr>
      <t xml:space="preserve"> - During your opponent's turn, if all of your characters are &lt;Tortus&gt;, this gets +2000 power.
</t>
    </r>
    <r>
      <rPr>
        <rFont val="Arial"/>
        <b/>
        <color theme="1"/>
        <sz val="9.0"/>
      </rPr>
      <t xml:space="preserve">AUTO </t>
    </r>
    <r>
      <rPr>
        <rFont val="Arial"/>
        <color theme="1"/>
        <sz val="9.0"/>
      </rPr>
      <t>- At the start of your opponent's Attack Phase, you may mill 1. If that card is a &lt;Tortus&gt; character, you may move this to an empty slot in your Front Row.</t>
    </r>
  </si>
  <si>
    <t>ARI/S103-004</t>
  </si>
  <si>
    <r>
      <rPr>
        <rFont val="Arial"/>
        <b/>
        <color theme="1"/>
        <sz val="9.0"/>
      </rPr>
      <t xml:space="preserve">(R) 0/0 Yue (Tortus/Vampire Tribe)
AUTO </t>
    </r>
    <r>
      <rPr>
        <rFont val="Arial"/>
        <color theme="1"/>
        <sz val="9.0"/>
      </rPr>
      <t>- [Discard 1 Climax, Send 1 of your other characters on stage to Waiting Room] When this is placed on stage from hand, you may pay cost. If you do, choose 1 Climax from your Waiting Room, and add it to hand.</t>
    </r>
  </si>
  <si>
    <t>SR</t>
  </si>
  <si>
    <t>ARI/S103-005</t>
  </si>
  <si>
    <r>
      <rPr>
        <rFont val="Arial"/>
        <b/>
        <color theme="1"/>
        <sz val="9.0"/>
      </rPr>
      <t>(R) 1/0 Yue (Tortus/Vampire Tribe)
AUTO</t>
    </r>
    <r>
      <rPr>
        <rFont val="Arial"/>
        <color theme="1"/>
        <sz val="9.0"/>
      </rPr>
      <t xml:space="preserve"> - When this card's damage is cancelled, you may return this to hand.
</t>
    </r>
    <r>
      <rPr>
        <rFont val="Arial"/>
        <b/>
        <color theme="1"/>
        <sz val="9.0"/>
      </rPr>
      <t xml:space="preserve">AUTO - </t>
    </r>
    <r>
      <rPr>
        <rFont val="Arial"/>
        <b/>
        <color rgb="FFE06666"/>
        <sz val="9.0"/>
      </rPr>
      <t>{CX Combo}</t>
    </r>
    <r>
      <rPr>
        <rFont val="Arial"/>
        <b/>
        <color theme="1"/>
        <sz val="9.0"/>
      </rPr>
      <t xml:space="preserve"> MEMORY </t>
    </r>
    <r>
      <rPr>
        <rFont val="Arial"/>
        <color theme="1"/>
        <sz val="9.0"/>
      </rPr>
      <t xml:space="preserve">This ability can only be activated up to once per turn. When this card's damage is cancelled, if you have the </t>
    </r>
    <r>
      <rPr>
        <rFont val="Arial"/>
        <b/>
        <color theme="1"/>
        <sz val="9.0"/>
      </rPr>
      <t>+2Soul CX (018)</t>
    </r>
    <r>
      <rPr>
        <rFont val="Arial"/>
        <color theme="1"/>
        <sz val="9.0"/>
      </rPr>
      <t xml:space="preserve"> in your Climax Area, and you have a </t>
    </r>
    <r>
      <rPr>
        <rFont val="Arial"/>
        <b/>
        <color theme="1"/>
        <sz val="9.0"/>
      </rPr>
      <t>{TD 0/0 Yue - T02}</t>
    </r>
    <r>
      <rPr>
        <rFont val="Arial"/>
        <color theme="1"/>
        <sz val="9.0"/>
      </rPr>
      <t xml:space="preserve"> in your Memory, choose up to 2 &lt;Tortus&gt; characters in your Waiting Room, placed them in Stock in any order, then look at up to 4 cards from the top of your deck, choose up to 1 &lt;Tortus&gt; character from among them, show it to your opponent, add it to hand, send the rest to Waiting Room.</t>
    </r>
  </si>
  <si>
    <t>ARI/S103-006</t>
  </si>
  <si>
    <r>
      <rPr>
        <rFont val="Arial"/>
        <b/>
        <color theme="1"/>
        <sz val="9.0"/>
      </rPr>
      <t>(U) 0/0 Kaori (Tortus/Classmate)
AUTO</t>
    </r>
    <r>
      <rPr>
        <rFont val="Arial"/>
        <color theme="1"/>
        <sz val="9.0"/>
      </rPr>
      <t xml:space="preserve"> - When this is Reversed, reveal the top card of your deck, if the battle opponent's Level is X or lower, you may send that character to Stock. If you do, put the bottom card of your opponent's Stock into Waiting Room. X is equal to the reveal card's level.</t>
    </r>
  </si>
  <si>
    <t>ARI/S103-007</t>
  </si>
  <si>
    <r>
      <rPr>
        <rFont val="Arial"/>
        <b/>
        <color theme="1"/>
        <sz val="9.0"/>
      </rPr>
      <t>(U) 1/0 Kaori (Tortus/Classmate)
AUTO</t>
    </r>
    <r>
      <rPr>
        <rFont val="Arial"/>
        <color theme="1"/>
        <sz val="9.0"/>
      </rPr>
      <t xml:space="preserve"> - When this is placed on stage from hand, if you have another &lt;Tortus&gt; character, this turn, this gets +2000 power.
</t>
    </r>
    <r>
      <rPr>
        <rFont val="Arial"/>
        <b/>
        <color theme="1"/>
        <sz val="9.0"/>
      </rPr>
      <t xml:space="preserve">AUTO </t>
    </r>
    <r>
      <rPr>
        <rFont val="Arial"/>
        <color theme="1"/>
        <sz val="9.0"/>
      </rPr>
      <t xml:space="preserve">- When this attacks, if the Level of the character across from this is 2, this turn, this gets +6000 power. 
</t>
    </r>
  </si>
  <si>
    <t>ARI/S103-008</t>
  </si>
  <si>
    <r>
      <rPr>
        <rFont val="Arial"/>
        <b/>
        <color theme="1"/>
        <sz val="9.0"/>
      </rPr>
      <t>(U) 1/0 Yue (Tortus/Vampire Tribe)
CONT</t>
    </r>
    <r>
      <rPr>
        <rFont val="Arial"/>
        <b val="0"/>
        <color theme="1"/>
        <sz val="9.0"/>
      </rPr>
      <t xml:space="preserve"> - For each of your other {copy of this}, this gets +1 Soul.</t>
    </r>
  </si>
  <si>
    <t>ARI/S103-009</t>
  </si>
  <si>
    <r>
      <rPr>
        <rFont val="Arial"/>
        <b/>
        <color theme="1"/>
        <sz val="9.0"/>
      </rPr>
      <t xml:space="preserve">(U) 2/1 Yue (Tortus/Vampire Tribe)
CONT </t>
    </r>
    <r>
      <rPr>
        <rFont val="Arial"/>
        <b val="0"/>
        <color theme="1"/>
        <sz val="9.0"/>
      </rPr>
      <t xml:space="preserve">- During your turn, for each of your other &lt;Tortus&gt; characters, this gets +1500 power.
</t>
    </r>
    <r>
      <rPr>
        <rFont val="Arial"/>
        <b/>
        <color theme="1"/>
        <sz val="9.0"/>
      </rPr>
      <t>AUTO - ENCORE</t>
    </r>
    <r>
      <rPr>
        <rFont val="Arial"/>
        <b val="0"/>
        <color theme="1"/>
        <sz val="9.0"/>
      </rPr>
      <t xml:space="preserve"> [Discard 1 &lt;Tortus&gt; character]</t>
    </r>
  </si>
  <si>
    <t>ARI/S103-010</t>
  </si>
  <si>
    <r>
      <rPr>
        <rFont val="Arial"/>
        <b/>
        <color theme="1"/>
        <sz val="9.0"/>
      </rPr>
      <t>(U) 3/2 Kaori (Tortus/Classmate)
CONT</t>
    </r>
    <r>
      <rPr>
        <rFont val="Arial"/>
        <b val="0"/>
        <color theme="1"/>
        <sz val="9.0"/>
      </rPr>
      <t xml:space="preserve"> - If you have 2 or more other &lt;Tortus&gt; characters, this gets +1000 power.
</t>
    </r>
    <r>
      <rPr>
        <rFont val="Arial"/>
        <b/>
        <color theme="1"/>
        <sz val="9.0"/>
      </rPr>
      <t>AUTO</t>
    </r>
    <r>
      <rPr>
        <rFont val="Arial"/>
        <b val="0"/>
        <color theme="1"/>
        <sz val="9.0"/>
      </rPr>
      <t xml:space="preserve"> - When this is placed on stage from hand or by FUSION, if you have 2 or more other &lt;Tortus&gt; characters, until the end of your opponent's next turn, this gains the following ability: "</t>
    </r>
    <r>
      <rPr>
        <rFont val="Arial"/>
        <b/>
        <color theme="1"/>
        <sz val="9.0"/>
      </rPr>
      <t xml:space="preserve">CONT </t>
    </r>
    <r>
      <rPr>
        <rFont val="Arial"/>
        <b val="0"/>
        <color theme="1"/>
        <sz val="9.0"/>
      </rPr>
      <t>- The character across from this gets -2 Soul."</t>
    </r>
  </si>
  <si>
    <t>ARI/S103-011</t>
  </si>
  <si>
    <r>
      <rPr>
        <rFont val="Arial"/>
        <b/>
        <color theme="1"/>
        <sz val="9.0"/>
      </rPr>
      <t xml:space="preserve">(C) 0/0 Kaori (Tortus/Classmate)
AUTO </t>
    </r>
    <r>
      <rPr>
        <rFont val="Arial"/>
        <color theme="1"/>
        <sz val="9.0"/>
      </rPr>
      <t>- When this is placed on stage from hand, choose 1 of your opponent's characters, until the end of your opponent's next turn, it gains the following ability: "</t>
    </r>
    <r>
      <rPr>
        <rFont val="Arial"/>
        <b/>
        <color theme="1"/>
        <sz val="9.0"/>
      </rPr>
      <t>CONT</t>
    </r>
    <r>
      <rPr>
        <rFont val="Arial"/>
        <color theme="1"/>
        <sz val="9.0"/>
      </rPr>
      <t xml:space="preserve"> - This cannot move to other slots."
</t>
    </r>
    <r>
      <rPr>
        <rFont val="Arial"/>
        <b/>
        <color theme="1"/>
        <sz val="9.0"/>
      </rPr>
      <t xml:space="preserve">AUTO </t>
    </r>
    <r>
      <rPr>
        <rFont val="Arial"/>
        <color theme="1"/>
        <sz val="9.0"/>
      </rPr>
      <t>- When this attacks, choose 1 of your other &lt;Tortus&gt; characters, this turn, it gets +X power. X equals the number of your other &lt;Tortus&gt; characters times 500.</t>
    </r>
  </si>
  <si>
    <t>ARI/S103-012</t>
  </si>
  <si>
    <r>
      <rPr>
        <rFont val="Arial"/>
        <b/>
        <color theme="1"/>
        <sz val="9.0"/>
      </rPr>
      <t xml:space="preserve">(C) 0/0 Yue (Tortus/Vampire Tribe)
AUTO </t>
    </r>
    <r>
      <rPr>
        <rFont val="Arial"/>
        <color theme="1"/>
        <sz val="9.0"/>
      </rPr>
      <t xml:space="preserve">- When your other &lt;Tortus&gt; character attacks, this turn, this gets +1000 power.
</t>
    </r>
    <r>
      <rPr>
        <rFont val="Arial"/>
        <b/>
        <color theme="1"/>
        <sz val="9.0"/>
      </rPr>
      <t>AUTO - ENCORE</t>
    </r>
    <r>
      <rPr>
        <rFont val="Arial"/>
        <color theme="1"/>
        <sz val="9.0"/>
      </rPr>
      <t xml:space="preserve"> [Send 1 of your &lt;Tortus&gt; characters on stage to Clock]</t>
    </r>
  </si>
  <si>
    <t>ARI/S103-013</t>
  </si>
  <si>
    <r>
      <rPr>
        <rFont val="Arial"/>
        <b/>
        <color theme="1"/>
        <sz val="9.0"/>
      </rPr>
      <t>(C) 1/0 Yue (Tortus/Vampire Tribe)
AUTO</t>
    </r>
    <r>
      <rPr>
        <rFont val="Arial"/>
        <color theme="1"/>
        <sz val="9.0"/>
      </rPr>
      <t xml:space="preserve"> - [Discard 1 Card] When this card is placed from your hand to the stage, you may pay the cost, if you do, choose 1 Level 0 or lower character in your waiting room, place it on the stage in any slot.
</t>
    </r>
    <r>
      <rPr>
        <rFont val="Arial"/>
        <b/>
        <color theme="1"/>
        <sz val="9.0"/>
      </rPr>
      <t xml:space="preserve">ACT </t>
    </r>
    <r>
      <rPr>
        <rFont val="Arial"/>
        <color theme="1"/>
        <sz val="9.0"/>
      </rPr>
      <t xml:space="preserve">- [Rest this] Choose 1 of your opponent's front row characters, this turn, it gets -2000 power. 
</t>
    </r>
  </si>
  <si>
    <t>ARI/S103-014</t>
  </si>
  <si>
    <r>
      <rPr>
        <rFont val="Arial"/>
        <b/>
        <color theme="1"/>
        <sz val="9.0"/>
      </rPr>
      <t xml:space="preserve">(C) 2/1 Noint (Tortus/Apostle of God)
AUTO </t>
    </r>
    <r>
      <rPr>
        <rFont val="Arial"/>
        <b val="0"/>
        <color theme="1"/>
        <sz val="9.0"/>
      </rPr>
      <t xml:space="preserve">- [Shuffle 2 characters from your Waiting Room into your deck] When this is placed on stage from hand, you may pay cost. If you do, choose 1 of your opponent's front row characters, this turn, it gets -1000 power.
</t>
    </r>
    <r>
      <rPr>
        <rFont val="Arial"/>
        <b/>
        <color theme="1"/>
        <sz val="9.0"/>
      </rPr>
      <t>ACT - FUSION</t>
    </r>
    <r>
      <rPr>
        <rFont val="Arial"/>
        <b val="0"/>
        <color theme="1"/>
        <sz val="9.0"/>
      </rPr>
      <t xml:space="preserve"> [Put 1 </t>
    </r>
    <r>
      <rPr>
        <rFont val="Arial"/>
        <b/>
        <color theme="1"/>
        <sz val="9.0"/>
      </rPr>
      <t>{RR 0/0 Kaori - 001}</t>
    </r>
    <r>
      <rPr>
        <rFont val="Arial"/>
        <b val="0"/>
        <color theme="1"/>
        <sz val="9.0"/>
      </rPr>
      <t xml:space="preserve"> underneath this card Face-up as a Marker] Search your deck for up to 1 </t>
    </r>
    <r>
      <rPr>
        <rFont val="Arial"/>
        <b/>
        <color theme="1"/>
        <sz val="9.0"/>
      </rPr>
      <t>{3/2 Kaori - 010}</t>
    </r>
    <r>
      <rPr>
        <rFont val="Arial"/>
        <b val="0"/>
        <color theme="1"/>
        <sz val="9.0"/>
      </rPr>
      <t>, place it on stage in this card's slot, then put this card and all Markers underneath it underneath that card Face-up as Markers in any order, then shuffle your deck afterwards.</t>
    </r>
  </si>
  <si>
    <t>ARI/S103-015</t>
  </si>
  <si>
    <r>
      <rPr>
        <rFont val="Arial"/>
        <b/>
        <color theme="1"/>
        <sz val="9.0"/>
      </rPr>
      <t>(C) 2/1 Yue (Tortus/Vampire Tribe)
CONT - ASSIST</t>
    </r>
    <r>
      <rPr>
        <rFont val="Arial"/>
        <b val="0"/>
        <color theme="1"/>
        <sz val="9.0"/>
      </rPr>
      <t xml:space="preserve"> +2000 to Level 3 or higher characters.
</t>
    </r>
    <r>
      <rPr>
        <rFont val="Arial"/>
        <b/>
        <color theme="1"/>
        <sz val="9.0"/>
      </rPr>
      <t xml:space="preserve">AUTO </t>
    </r>
    <r>
      <rPr>
        <rFont val="Arial"/>
        <b val="0"/>
        <color theme="1"/>
        <sz val="9.0"/>
      </rPr>
      <t>- When this is placed on stage from hand, if you have 4 or more other &lt;Tortus&gt; characters, choose 1 &lt;Tortus&gt; character in your Waiting Room, you may send it to Stock.</t>
    </r>
  </si>
  <si>
    <t>ARI/S103-016</t>
  </si>
  <si>
    <r>
      <rPr>
        <rFont val="Arial"/>
        <b/>
        <color theme="1"/>
        <sz val="9.0"/>
      </rPr>
      <t xml:space="preserve">(R) 2/0 Event
COUNTER </t>
    </r>
    <r>
      <rPr>
        <rFont val="Arial"/>
        <color theme="1"/>
        <sz val="9.0"/>
      </rPr>
      <t>- If you don't have a character with "Yue" in its name, this cannot be played from hand.
This card can be played without meeting Color requirement. Perform the following effect twice, "look at the top card of your deck, and put it on top of your deck or into your Waiting Room."</t>
    </r>
  </si>
  <si>
    <t>ARI/S103-017</t>
  </si>
  <si>
    <t>(CR) Choice CX</t>
  </si>
  <si>
    <t>RRR</t>
  </si>
  <si>
    <t>ARI/S103-018</t>
  </si>
  <si>
    <t>(CC) +2 Soul CX</t>
  </si>
  <si>
    <t>ARI/S103-019</t>
  </si>
  <si>
    <r>
      <rPr>
        <rFont val="Arial"/>
        <b/>
        <color theme="1"/>
        <sz val="9.0"/>
      </rPr>
      <t>(RR) 0/0 Myu (Tortus/Atlantic Tribe)
AUTO</t>
    </r>
    <r>
      <rPr>
        <rFont val="Arial"/>
        <color theme="1"/>
        <sz val="9.0"/>
      </rPr>
      <t xml:space="preserve"> - [Discard 1 card] When this is placed on stage from hand, you may pay cost. If you do, reveal the top card of your deck, then choose 1 Level X or lower character from your Waiting Room, and add it to hand. X equals the Level of the revealed card.
</t>
    </r>
    <r>
      <rPr>
        <rFont val="Arial"/>
        <b/>
        <color theme="1"/>
        <sz val="9.0"/>
      </rPr>
      <t xml:space="preserve">AUTO </t>
    </r>
    <r>
      <rPr>
        <rFont val="Arial"/>
        <color theme="1"/>
        <sz val="9.0"/>
      </rPr>
      <t>- When this attacks, choose 1 of your other &lt;Tortus&gt; characters, this turn, it gets +1000 power.</t>
    </r>
  </si>
  <si>
    <t>ARI/S103-020</t>
  </si>
  <si>
    <r>
      <rPr>
        <rFont val="Arial"/>
        <b/>
        <color theme="1"/>
        <sz val="9.0"/>
      </rPr>
      <t>(RR) 1/0 Shea (Tortus/Rabbitkin)
AUTO</t>
    </r>
    <r>
      <rPr>
        <rFont val="Arial"/>
        <color theme="1"/>
        <sz val="9.0"/>
      </rPr>
      <t xml:space="preserve"> - When this is placed on stage from hand, this turn this gets +1500 power.
</t>
    </r>
    <r>
      <rPr>
        <rFont val="Arial"/>
        <b/>
        <color theme="1"/>
        <sz val="9.0"/>
      </rPr>
      <t>AUTO -</t>
    </r>
    <r>
      <rPr>
        <rFont val="Arial"/>
        <b/>
        <color rgb="FFE06666"/>
        <sz val="9.0"/>
      </rPr>
      <t xml:space="preserve"> {CX Combo} </t>
    </r>
    <r>
      <rPr>
        <rFont val="Arial"/>
        <color theme="1"/>
        <sz val="9.0"/>
      </rPr>
      <t xml:space="preserve">When this attacks, if you have the </t>
    </r>
    <r>
      <rPr>
        <rFont val="Arial"/>
        <b/>
        <color theme="1"/>
        <sz val="9.0"/>
      </rPr>
      <t>Bar CX (043)</t>
    </r>
    <r>
      <rPr>
        <rFont val="Arial"/>
        <color theme="1"/>
        <sz val="9.0"/>
      </rPr>
      <t xml:space="preserve"> in your Climax Area, and you have 2 or more other &lt;Tortus&gt; characters, mill 2, then choose up to 1 Level X or lower &lt;Tortus&gt; character from your Waiting Room, and add it to hand. If you added a Level 3 or higher character, this turn, this gets +3000 power. X equals the sum of Levels of cards milled by this effect. 
</t>
    </r>
  </si>
  <si>
    <t>ARI/S103-021</t>
  </si>
  <si>
    <r>
      <rPr>
        <rFont val="Arial"/>
        <b/>
        <color theme="1"/>
        <sz val="9.0"/>
      </rPr>
      <t xml:space="preserve">(RR) 3/2 Tio (Tortus/Dragonkin)
CONT </t>
    </r>
    <r>
      <rPr>
        <rFont val="Arial"/>
        <color theme="1"/>
        <sz val="9.0"/>
      </rPr>
      <t xml:space="preserve">- If you have 2 or less Climaxes in your Waiting Room, this gets -1 Level in hand.
</t>
    </r>
    <r>
      <rPr>
        <rFont val="Arial"/>
        <b/>
        <color theme="1"/>
        <sz val="9.0"/>
      </rPr>
      <t xml:space="preserve">AUTO </t>
    </r>
    <r>
      <rPr>
        <rFont val="Arial"/>
        <color theme="1"/>
        <sz val="9.0"/>
      </rPr>
      <t xml:space="preserve">- When this is placed on stage from hand, you may Heal 1.
</t>
    </r>
    <r>
      <rPr>
        <rFont val="Arial"/>
        <b/>
        <color theme="1"/>
        <sz val="9.0"/>
      </rPr>
      <t xml:space="preserve">AUTO </t>
    </r>
    <r>
      <rPr>
        <rFont val="Arial"/>
        <color theme="1"/>
        <sz val="9.0"/>
      </rPr>
      <t xml:space="preserve">- When this attacks, if you have 4 or more other &lt;Tortus&gt; characters, this turn, this gets +3000 power.
</t>
    </r>
    <r>
      <rPr>
        <rFont val="Arial"/>
        <b/>
        <color theme="1"/>
        <sz val="9.0"/>
      </rPr>
      <t xml:space="preserve">AUTO </t>
    </r>
    <r>
      <rPr>
        <rFont val="Arial"/>
        <color theme="1"/>
        <sz val="9.0"/>
      </rPr>
      <t>- During this card's battle, when damage you take is not cancelled, this turn, this gets +4000 power.</t>
    </r>
  </si>
  <si>
    <t>ARI/S103-022</t>
  </si>
  <si>
    <r>
      <rPr>
        <rFont val="Arial"/>
        <b/>
        <color theme="1"/>
        <sz val="9.0"/>
      </rPr>
      <t>(R) 0/0 Shea (Tortus/Rabbitkin)
AUTO</t>
    </r>
    <r>
      <rPr>
        <rFont val="Arial"/>
        <color theme="1"/>
        <sz val="9.0"/>
      </rPr>
      <t xml:space="preserve"> - [Discard 1 Climax] When your character's Trigger Check reveals a Climax, you may pay cost. If you do, look at up to 2 cards from the top of your deck, choose up to 1 card from among them, add it to hand, and send the rest to Waiting Room
</t>
    </r>
    <r>
      <rPr>
        <rFont val="Arial"/>
        <b/>
        <color theme="1"/>
        <sz val="9.0"/>
      </rPr>
      <t xml:space="preserve">ACT </t>
    </r>
    <r>
      <rPr>
        <rFont val="Arial"/>
        <color theme="1"/>
        <sz val="9.0"/>
      </rPr>
      <t>- [(2) Discard 1 &lt;Tortus&gt; character, Rest this] Choose 1 character from your Waiting Room, add it to hand, then choose 1 character from your Waiting Room with the same name as the added card, and add it to hand.</t>
    </r>
  </si>
  <si>
    <t>ARI/S103-023</t>
  </si>
  <si>
    <r>
      <rPr>
        <rFont val="Arial"/>
        <b/>
        <color theme="1"/>
        <sz val="9.0"/>
      </rPr>
      <t xml:space="preserve">(R) 0/0 Shea (Tortus/Rabbitkin)
CONT </t>
    </r>
    <r>
      <rPr>
        <rFont val="Arial"/>
        <color theme="1"/>
        <sz val="9.0"/>
      </rPr>
      <t xml:space="preserve">- During your turn, this gets +2000 power.
</t>
    </r>
    <r>
      <rPr>
        <rFont val="Arial"/>
        <b/>
        <color theme="1"/>
        <sz val="9.0"/>
      </rPr>
      <t xml:space="preserve">AUTO </t>
    </r>
    <r>
      <rPr>
        <rFont val="Arial"/>
        <color theme="1"/>
        <sz val="9.0"/>
      </rPr>
      <t>- At the start of your opponent's Attack Phase, if there is a character in the slot across from this, you may move this to an empty Front Row slot.</t>
    </r>
  </si>
  <si>
    <t>ARI/S103-024</t>
  </si>
  <si>
    <r>
      <rPr>
        <rFont val="Arial"/>
        <b/>
        <color theme="1"/>
        <sz val="9.0"/>
      </rPr>
      <t xml:space="preserve">(R) 0/0 Tio (Tortus/Dragonkin)
AUTO - </t>
    </r>
    <r>
      <rPr>
        <rFont val="Arial"/>
        <b/>
        <color rgb="FFE06666"/>
        <sz val="9.0"/>
      </rPr>
      <t>{CX Combo}</t>
    </r>
    <r>
      <rPr>
        <rFont val="Arial"/>
        <b/>
        <color theme="1"/>
        <sz val="9.0"/>
      </rPr>
      <t xml:space="preserve"> </t>
    </r>
    <r>
      <rPr>
        <rFont val="Arial"/>
        <color theme="1"/>
        <sz val="9.0"/>
      </rPr>
      <t xml:space="preserve">When the </t>
    </r>
    <r>
      <rPr>
        <rFont val="Arial"/>
        <b/>
        <color theme="1"/>
        <sz val="9.0"/>
      </rPr>
      <t>Bar CX (044)</t>
    </r>
    <r>
      <rPr>
        <rFont val="Arial"/>
        <color theme="1"/>
        <sz val="9.0"/>
      </rPr>
      <t xml:space="preserve"> is placed in your Climax Area, if you have 2 or more other &lt;Tortus&gt; characters, choose 1 of your characters, until the end of your opponent's next turn, it gains the following ability, "</t>
    </r>
    <r>
      <rPr>
        <rFont val="Arial"/>
        <b/>
        <color theme="1"/>
        <sz val="9.0"/>
      </rPr>
      <t xml:space="preserve">AUTO </t>
    </r>
    <r>
      <rPr>
        <rFont val="Arial"/>
        <color theme="1"/>
        <sz val="9.0"/>
      </rPr>
      <t xml:space="preserve">- When this is Front Attacked, you may return this hand."
</t>
    </r>
    <r>
      <rPr>
        <rFont val="Arial"/>
        <b/>
        <color theme="1"/>
        <sz val="9.0"/>
      </rPr>
      <t xml:space="preserve">ACT </t>
    </r>
    <r>
      <rPr>
        <rFont val="Arial"/>
        <color theme="1"/>
        <sz val="9.0"/>
      </rPr>
      <t>- [Rest this] Choose 1 of your &lt;Tortus&gt; characters, this turn, it gets +1500 power.</t>
    </r>
  </si>
  <si>
    <t>ARI/S103-025</t>
  </si>
  <si>
    <r>
      <rPr>
        <rFont val="Arial"/>
        <b/>
        <color theme="1"/>
        <sz val="9.0"/>
      </rPr>
      <t>(R) 1/0 Tio (Tortus/Dragonkin)
CONT</t>
    </r>
    <r>
      <rPr>
        <rFont val="Arial"/>
        <color theme="1"/>
        <sz val="9.0"/>
      </rPr>
      <t xml:space="preserve"> - If you have 3 or more card in your Clock, this gets +2000 power.
</t>
    </r>
    <r>
      <rPr>
        <rFont val="Arial"/>
        <b/>
        <color theme="1"/>
        <sz val="9.0"/>
      </rPr>
      <t>AUTO - ACCELERATE</t>
    </r>
    <r>
      <rPr>
        <rFont val="Arial"/>
        <color theme="1"/>
        <sz val="9.0"/>
      </rPr>
      <t xml:space="preserve"> [Put 1 &lt;Tortus&gt; character from your Waiting Room on the bottom of your Clock] At the start of your Climax Phase, you may pay cost. If you do,  look at up to 3 cards from the top of your deck, choose up to 1 &lt;Tortus&gt; character or {Unknown Event} from among them, show it to your opponent, add it to hand, send the rest to Waiting Room.</t>
    </r>
  </si>
  <si>
    <t>ARI/S103-026</t>
  </si>
  <si>
    <r>
      <rPr>
        <rFont val="Arial"/>
        <b/>
        <color theme="1"/>
        <sz val="9.0"/>
      </rPr>
      <t xml:space="preserve">(R) 3/2 Shea (Tortus/Rabbitkin) - 9500 power
AUTO </t>
    </r>
    <r>
      <rPr>
        <rFont val="Arial"/>
        <color theme="1"/>
        <sz val="9.0"/>
      </rPr>
      <t xml:space="preserve">- When this is placed on stage from hand, this turn, all of your opponent's Front Row characters get -2000 power.
</t>
    </r>
    <r>
      <rPr>
        <rFont val="Arial"/>
        <b/>
        <color theme="1"/>
        <sz val="9.0"/>
      </rPr>
      <t xml:space="preserve">AUTO </t>
    </r>
    <r>
      <rPr>
        <rFont val="Arial"/>
        <color theme="1"/>
        <sz val="9.0"/>
      </rPr>
      <t xml:space="preserve">- [Discard 2 cards] When this is placed on stage from hand, you may pay cost. If you do, your opponent sends all of their Stock to Waiting Room, then puts an equal number of cards from the top of their deck into Stock 
</t>
    </r>
  </si>
  <si>
    <t>ARI/S103-027</t>
  </si>
  <si>
    <r>
      <rPr>
        <rFont val="Arial"/>
        <b/>
        <color theme="1"/>
        <sz val="9.0"/>
      </rPr>
      <t xml:space="preserve">(U) 0/0 Shea (Tortus/Rabbitkin)
AUTO </t>
    </r>
    <r>
      <rPr>
        <rFont val="Arial"/>
        <color theme="1"/>
        <sz val="9.0"/>
      </rPr>
      <t>- When this is Reversed, if the battle opponent's Level is X or lower, you may send the top card of your opponent's Clock to Waiting Room. If you do, send that character to Clock. X is equal to the number of {copies of this} in your Waiting Room.</t>
    </r>
  </si>
  <si>
    <t>ARI/S103-028</t>
  </si>
  <si>
    <r>
      <rPr>
        <rFont val="Arial"/>
        <b/>
        <color theme="1"/>
        <sz val="9.0"/>
      </rPr>
      <t xml:space="preserve">(U) 0/0 Tio (Tortus/Dragonkin)
AUTO </t>
    </r>
    <r>
      <rPr>
        <rFont val="Arial"/>
        <color theme="1"/>
        <sz val="9.0"/>
      </rPr>
      <t>- During this card's battle, when damage you take is not cancelled, this turn, this gets +3000 power.</t>
    </r>
  </si>
  <si>
    <t>ARI/S103-029</t>
  </si>
  <si>
    <r>
      <rPr>
        <rFont val="Arial"/>
        <b/>
        <color theme="1"/>
        <sz val="9.0"/>
      </rPr>
      <t xml:space="preserve">(U) 1/0 Myu (Tortus/Atlantic Tribe)
CONT </t>
    </r>
    <r>
      <rPr>
        <rFont val="Arial"/>
        <b val="0"/>
        <color theme="1"/>
        <sz val="9.0"/>
      </rPr>
      <t>- If you have another</t>
    </r>
    <r>
      <rPr>
        <rFont val="Arial"/>
        <b/>
        <color theme="1"/>
        <sz val="9.0"/>
      </rPr>
      <t xml:space="preserve"> {1/0 Remia - 030},</t>
    </r>
    <r>
      <rPr>
        <rFont val="Arial"/>
        <b val="0"/>
        <color theme="1"/>
        <sz val="9.0"/>
      </rPr>
      <t xml:space="preserve"> this gets +6000 power.</t>
    </r>
  </si>
  <si>
    <t>ARI/S103-030</t>
  </si>
  <si>
    <r>
      <rPr>
        <rFont val="Arial"/>
        <b/>
        <color theme="1"/>
        <sz val="9.0"/>
      </rPr>
      <t>(U) 1/0 Remia (Tortus/Atlantic Tribe)
CONT - ASSIST</t>
    </r>
    <r>
      <rPr>
        <rFont val="Arial"/>
        <b val="0"/>
        <color theme="1"/>
        <sz val="9.0"/>
      </rPr>
      <t xml:space="preserve"> +500
</t>
    </r>
    <r>
      <rPr>
        <rFont val="Arial"/>
        <b/>
        <color theme="1"/>
        <sz val="9.0"/>
      </rPr>
      <t>AUTO</t>
    </r>
    <r>
      <rPr>
        <rFont val="Arial"/>
        <b val="0"/>
        <color theme="1"/>
        <sz val="9.0"/>
      </rPr>
      <t xml:space="preserve"> - (1) When your Climax is placed on the Climax Area, you may pay cost. If you do, look at up to 4 cards from the top of your deck, choose up to 1 &lt;Tortus&gt; character from among them, show it to your opponent, add it to hand, and send the rest to Waiting Room.</t>
    </r>
  </si>
  <si>
    <t>ARI/S103-031</t>
  </si>
  <si>
    <r>
      <rPr>
        <rFont val="Arial"/>
        <b/>
        <color theme="1"/>
        <sz val="9.0"/>
      </rPr>
      <t>(U) 1/1 Tio (Tortus/Dragonkin)
CONT</t>
    </r>
    <r>
      <rPr>
        <rFont val="Arial"/>
        <b val="0"/>
        <color theme="1"/>
        <sz val="9.0"/>
      </rPr>
      <t xml:space="preserve"> - For each of your other &lt;Tortus&gt; characters, this gets +500 power.
</t>
    </r>
    <r>
      <rPr>
        <rFont val="Arial"/>
        <b/>
        <color theme="1"/>
        <sz val="9.0"/>
      </rPr>
      <t xml:space="preserve">AUTO </t>
    </r>
    <r>
      <rPr>
        <rFont val="Arial"/>
        <b val="0"/>
        <color theme="1"/>
        <sz val="9.0"/>
      </rPr>
      <t>- When this is placed on stage from hand, if you have 4 or more other &lt;Tortus&gt; characters, choose 1 &lt;Tortus&gt; character in your Waiting Room, you may send it to Stock.</t>
    </r>
  </si>
  <si>
    <t>ARI/S103-032</t>
  </si>
  <si>
    <r>
      <rPr>
        <rFont val="Arial"/>
        <b/>
        <color theme="1"/>
        <sz val="9.0"/>
      </rPr>
      <t>(U) 2/1 Myu (Tortus/Atlantic Tribe)
AUTO -</t>
    </r>
    <r>
      <rPr>
        <rFont val="Arial"/>
        <b val="0"/>
        <color theme="1"/>
        <sz val="9.0"/>
      </rPr>
      <t xml:space="preserve"> When you use this card's BACKUP, choose 1 of your battling characters, this turn, it gains the following ability: "</t>
    </r>
    <r>
      <rPr>
        <rFont val="Arial"/>
        <b/>
        <color theme="1"/>
        <sz val="9.0"/>
      </rPr>
      <t xml:space="preserve">AUTO </t>
    </r>
    <r>
      <rPr>
        <rFont val="Arial"/>
        <b val="0"/>
        <color theme="1"/>
        <sz val="9.0"/>
      </rPr>
      <t xml:space="preserve">- When this card's battle opponent is Reversed, send it to Memory."
</t>
    </r>
    <r>
      <rPr>
        <rFont val="Arial"/>
        <b/>
        <color theme="1"/>
        <sz val="9.0"/>
      </rPr>
      <t>ACT - BACKUP</t>
    </r>
    <r>
      <rPr>
        <rFont val="Arial"/>
        <b val="0"/>
        <color theme="1"/>
        <sz val="9.0"/>
      </rPr>
      <t xml:space="preserve"> +3000 </t>
    </r>
    <r>
      <rPr>
        <rFont val="Arial"/>
        <b/>
        <color theme="1"/>
        <sz val="9.0"/>
      </rPr>
      <t xml:space="preserve">
</t>
    </r>
  </si>
  <si>
    <t>ARI/S103-033</t>
  </si>
  <si>
    <r>
      <rPr>
        <rFont val="Arial"/>
        <b/>
        <color theme="1"/>
        <sz val="9.0"/>
      </rPr>
      <t>(U) 2/1 Tio (Tortus/Dragonkin)
CONT</t>
    </r>
    <r>
      <rPr>
        <rFont val="Arial"/>
        <b val="0"/>
        <color theme="1"/>
        <sz val="9.0"/>
      </rPr>
      <t xml:space="preserve"> - For each of your other &lt;Tortus&gt; characters, this gets +1000 power.
</t>
    </r>
    <r>
      <rPr>
        <rFont val="Arial"/>
        <b/>
        <color theme="1"/>
        <sz val="9.0"/>
      </rPr>
      <t xml:space="preserve">AUTO - </t>
    </r>
    <r>
      <rPr>
        <rFont val="Arial"/>
        <b/>
        <color rgb="FFE06666"/>
        <sz val="9.0"/>
      </rPr>
      <t>{CX Combo}</t>
    </r>
    <r>
      <rPr>
        <rFont val="Arial"/>
        <b val="0"/>
        <color theme="1"/>
        <sz val="9.0"/>
      </rPr>
      <t xml:space="preserve"> When this card's battle opponent is Reversed, if you have the </t>
    </r>
    <r>
      <rPr>
        <rFont val="Arial"/>
        <b/>
        <color theme="1"/>
        <sz val="9.0"/>
      </rPr>
      <t>Level 1 or lower Stock Soul CX (045)</t>
    </r>
    <r>
      <rPr>
        <rFont val="Arial"/>
        <b val="0"/>
        <color theme="1"/>
        <sz val="9.0"/>
      </rPr>
      <t xml:space="preserve"> in your Climax Area, look at up to 2 cards from the top of your deck, choose up to 2 &lt;Tortus&gt; characters from among them, show them to your opponent, send them to Stock in any order, send the rest to Waiting Room, then choose up to 1 character in your Waiting Room, add it to hand. </t>
    </r>
    <r>
      <rPr>
        <rFont val="Arial"/>
        <b/>
        <color theme="1"/>
        <sz val="9.0"/>
      </rPr>
      <t xml:space="preserve">
</t>
    </r>
  </si>
  <si>
    <t>ARI/S103-034</t>
  </si>
  <si>
    <r>
      <rPr>
        <rFont val="Arial"/>
        <b/>
        <color theme="1"/>
        <sz val="9.0"/>
      </rPr>
      <t xml:space="preserve">(C) 0/0 Myu (Tortus/Atlantic Tribe)
AUTO </t>
    </r>
    <r>
      <rPr>
        <rFont val="Arial"/>
        <b val="0"/>
        <color theme="1"/>
        <sz val="9.0"/>
      </rPr>
      <t xml:space="preserve">- When this is placed on stage from hand, mill 2 cards, if you milled a Climax, choose 1 &lt;Tortus&gt; character from your Waiting Room, you may add it to hand.
</t>
    </r>
    <r>
      <rPr>
        <rFont val="Arial"/>
        <b/>
        <color theme="1"/>
        <sz val="9.0"/>
      </rPr>
      <t>AUTO</t>
    </r>
    <r>
      <rPr>
        <rFont val="Arial"/>
        <b val="0"/>
        <color theme="1"/>
        <sz val="9.0"/>
      </rPr>
      <t xml:space="preserve"> - When this attacks, if all of your characters are &lt;Tortus&gt;, look at up to 2 cards from the top of your deck, choose 1 card among them, put it back on top of your deck, and send the rest to Waiting Room.</t>
    </r>
  </si>
  <si>
    <t>ARI/S103-035</t>
  </si>
  <si>
    <r>
      <rPr>
        <rFont val="Arial"/>
        <b/>
        <color theme="1"/>
        <sz val="9.0"/>
      </rPr>
      <t>(C) 0/0 Hajime (Tortus/Classmate)
CONT - ASSIST</t>
    </r>
    <r>
      <rPr>
        <rFont val="Arial"/>
        <b val="0"/>
        <color theme="1"/>
        <sz val="9.0"/>
      </rPr>
      <t xml:space="preserve"> All of your Level 0 or lower characters in front of this gets +1500 power and the following ability, "</t>
    </r>
    <r>
      <rPr>
        <rFont val="Arial"/>
        <b/>
        <color theme="1"/>
        <sz val="9.0"/>
      </rPr>
      <t xml:space="preserve">CONT </t>
    </r>
    <r>
      <rPr>
        <rFont val="Arial"/>
        <b val="0"/>
        <color theme="1"/>
        <sz val="9.0"/>
      </rPr>
      <t xml:space="preserve">- This cannot side attack."
</t>
    </r>
    <r>
      <rPr>
        <rFont val="Arial"/>
        <b/>
        <color theme="1"/>
        <sz val="9.0"/>
      </rPr>
      <t xml:space="preserve">ACT </t>
    </r>
    <r>
      <rPr>
        <rFont val="Arial"/>
        <b val="0"/>
        <color theme="1"/>
        <sz val="9.0"/>
      </rPr>
      <t>- [(1) Send this to Waiting Room] Look at up to 4 cards from the top of your deck, choose up to 1 Level 1 or higher card from among them, show it to your opponent, add it to hand, and send the rest to Waiting Room.</t>
    </r>
  </si>
  <si>
    <t>ARI/S103-036</t>
  </si>
  <si>
    <r>
      <rPr>
        <rFont val="Arial"/>
        <b/>
        <color theme="1"/>
        <sz val="9.0"/>
      </rPr>
      <t xml:space="preserve">(C) 0/0 Hajime (Tortus/Classmate)
AUTO </t>
    </r>
    <r>
      <rPr>
        <rFont val="Arial"/>
        <b val="0"/>
        <color theme="1"/>
        <sz val="9.0"/>
      </rPr>
      <t>- [(2) Send 1 of your other characters on stage to Clock] When this is placed on stage from hand, you may pay cost. If you do, choose 1 Event or Climax in your Waiting Room, add it to hand.</t>
    </r>
  </si>
  <si>
    <t>ARI/S103-037</t>
  </si>
  <si>
    <r>
      <rPr>
        <rFont val="Arial"/>
        <b/>
        <color theme="1"/>
        <sz val="9.0"/>
      </rPr>
      <t>(C) 1/0 Hajime (Tortus/Classmate)
CONT</t>
    </r>
    <r>
      <rPr>
        <rFont val="Arial"/>
        <b val="0"/>
        <color theme="1"/>
        <sz val="9.0"/>
      </rPr>
      <t xml:space="preserve"> - All of your other</t>
    </r>
    <r>
      <rPr>
        <rFont val="Arial"/>
        <b/>
        <color theme="1"/>
        <sz val="9.0"/>
      </rPr>
      <t xml:space="preserve"> {Vanilla 1/0 Shea - 038}</t>
    </r>
    <r>
      <rPr>
        <rFont val="Arial"/>
        <b val="0"/>
        <color theme="1"/>
        <sz val="9.0"/>
      </rPr>
      <t xml:space="preserve"> gets +X power and &lt;Doryukken&gt;. X is equal to your Level times 1000.
</t>
    </r>
    <r>
      <rPr>
        <rFont val="Arial"/>
        <b/>
        <color theme="1"/>
        <sz val="9.0"/>
      </rPr>
      <t xml:space="preserve">ACT </t>
    </r>
    <r>
      <rPr>
        <rFont val="Arial"/>
        <b val="0"/>
        <color theme="1"/>
        <sz val="9.0"/>
      </rPr>
      <t>- [(1) Rest 2 of your characters] Mill 2, then choose up to 1 Level X or lower &lt;Tortus&gt; character from your Waiting Room, and add it to hand. X equals the sum of Levels of cards milled by this effect.</t>
    </r>
  </si>
  <si>
    <t>ARI/S103-038</t>
  </si>
  <si>
    <t>(C) 1/0 Shea vanilla (Tortus/Rabbitkin)</t>
  </si>
  <si>
    <t>ARI/S103-039</t>
  </si>
  <si>
    <r>
      <rPr>
        <rFont val="Arial"/>
        <b/>
        <color theme="1"/>
        <sz val="9.0"/>
      </rPr>
      <t>(C) 2/1 Shea (Tortus/Rabbitkin)
AUTO</t>
    </r>
    <r>
      <rPr>
        <rFont val="Arial"/>
        <b val="0"/>
        <color theme="1"/>
        <sz val="9.0"/>
      </rPr>
      <t xml:space="preserve"> -  When this is placed on stage from hand, look at up to 2 cards from the top of your opponent's deck, choose up to 1 card from among them, send it to the bottom of your opponent's deck, put the rest on top in any order.</t>
    </r>
  </si>
  <si>
    <t>ARI/S103-040</t>
  </si>
  <si>
    <r>
      <rPr>
        <rFont val="Arial"/>
        <b/>
        <color theme="1"/>
        <sz val="9.0"/>
      </rPr>
      <t>(C) 2/1 Shea (Tortus/Rabbitkin)
ACT</t>
    </r>
    <r>
      <rPr>
        <rFont val="Arial"/>
        <b val="0"/>
        <color theme="1"/>
        <sz val="9.0"/>
      </rPr>
      <t xml:space="preserve"> - [Rest 2 of your characters] This turn, all of your characters get +1 Soul.</t>
    </r>
  </si>
  <si>
    <t>ARI/S103-041</t>
  </si>
  <si>
    <r>
      <rPr>
        <rFont val="Arial"/>
        <b/>
        <color theme="1"/>
        <sz val="9.0"/>
      </rPr>
      <t xml:space="preserve">(C) 2/1 Hajime (Tortus/Classmate)
CONT </t>
    </r>
    <r>
      <rPr>
        <rFont val="Arial"/>
        <b val="0"/>
        <color theme="1"/>
        <sz val="9.0"/>
      </rPr>
      <t xml:space="preserve">- During this card's battle, all players cannot play BACKUPs from hand.
</t>
    </r>
    <r>
      <rPr>
        <rFont val="Arial"/>
        <b/>
        <color theme="1"/>
        <sz val="9.0"/>
      </rPr>
      <t xml:space="preserve">AUTO </t>
    </r>
    <r>
      <rPr>
        <rFont val="Arial"/>
        <b val="0"/>
        <color theme="1"/>
        <sz val="9.0"/>
      </rPr>
      <t>- When this is placed on stage from hand, this turn, this gets +X power. X equals the number of your &lt;Tortus&gt; characters times 1000.</t>
    </r>
  </si>
  <si>
    <t>ARI/S103-042</t>
  </si>
  <si>
    <r>
      <rPr>
        <rFont val="Arial"/>
        <b/>
        <color theme="1"/>
        <sz val="9.0"/>
      </rPr>
      <t>(U) 2/2 Event
COUNTER</t>
    </r>
    <r>
      <rPr>
        <rFont val="Arial"/>
        <b val="0"/>
        <color theme="1"/>
        <sz val="9.0"/>
      </rPr>
      <t xml:space="preserve"> - Choose 1 of your characters with "Tio" in its name, this turn, it gains the following ability, "</t>
    </r>
    <r>
      <rPr>
        <rFont val="Arial"/>
        <b/>
        <color theme="1"/>
        <sz val="9.0"/>
      </rPr>
      <t xml:space="preserve">AUTO </t>
    </r>
    <r>
      <rPr>
        <rFont val="Arial"/>
        <b val="0"/>
        <color theme="1"/>
        <sz val="9.0"/>
      </rPr>
      <t>- This ability can only be activated up to once per turn. When the damage you take is not cancelled, heal up to 2."</t>
    </r>
  </si>
  <si>
    <t>ARI/S103-043</t>
  </si>
  <si>
    <t>(CR) Bar CX</t>
  </si>
  <si>
    <t>ARI/S103-044</t>
  </si>
  <si>
    <t>(CC) Bar CX</t>
  </si>
  <si>
    <t>ARI/S103-045</t>
  </si>
  <si>
    <t>(CC) Level 1 or lower Stock Soul CX</t>
  </si>
  <si>
    <t>ARI/S103-046</t>
  </si>
  <si>
    <r>
      <rPr>
        <rFont val="Arial"/>
        <b/>
        <color theme="1"/>
        <sz val="9.0"/>
      </rPr>
      <t xml:space="preserve">(RR) 0/0 Hajime (Tortus/Classmate)
AUTO </t>
    </r>
    <r>
      <rPr>
        <rFont val="Arial"/>
        <b val="0"/>
        <color theme="1"/>
        <sz val="9.0"/>
      </rPr>
      <t xml:space="preserve">- When this is placed on stage from hand, this turn this gets +1500 power.
</t>
    </r>
    <r>
      <rPr>
        <rFont val="Arial"/>
        <b/>
        <color theme="1"/>
        <sz val="9.0"/>
      </rPr>
      <t xml:space="preserve">AUTO </t>
    </r>
    <r>
      <rPr>
        <rFont val="Arial"/>
        <b val="0"/>
        <color theme="1"/>
        <sz val="9.0"/>
      </rPr>
      <t>- [(1) Put the top card of your deck into Clock] When this is placed on stage from hand or sent from Stage to Waiting Room, you may pay cost. If you do, choose 1 &lt;Tortus&gt; character from your Waiting Room, and add it to hand.</t>
    </r>
  </si>
  <si>
    <t>ARI/S103-047</t>
  </si>
  <si>
    <r>
      <rPr>
        <rFont val="Arial"/>
        <b/>
        <color theme="1"/>
        <sz val="9.0"/>
      </rPr>
      <t>(RR) 3/2 Yue (Tortus/Vampire Tribe)
CONT</t>
    </r>
    <r>
      <rPr>
        <rFont val="Arial"/>
        <b val="0"/>
        <color theme="1"/>
        <sz val="9.0"/>
      </rPr>
      <t xml:space="preserve"> - If you have 4 or more &lt;Tortus&gt; characters, this gets -1 Level in hand.
</t>
    </r>
    <r>
      <rPr>
        <rFont val="Arial"/>
        <b/>
        <color theme="1"/>
        <sz val="9.0"/>
      </rPr>
      <t xml:space="preserve">CONT </t>
    </r>
    <r>
      <rPr>
        <rFont val="Arial"/>
        <b val="0"/>
        <color theme="1"/>
        <sz val="9.0"/>
      </rPr>
      <t xml:space="preserve">- For each of your other &lt;Tortus&gt; characters, this gets +500 power.
</t>
    </r>
    <r>
      <rPr>
        <rFont val="Arial"/>
        <b/>
        <color theme="1"/>
        <sz val="9.0"/>
      </rPr>
      <t xml:space="preserve">AUTO </t>
    </r>
    <r>
      <rPr>
        <rFont val="Arial"/>
        <b val="0"/>
        <color theme="1"/>
        <sz val="9.0"/>
      </rPr>
      <t xml:space="preserve">- [Put a </t>
    </r>
    <r>
      <rPr>
        <rFont val="Arial"/>
        <b/>
        <color theme="1"/>
        <sz val="9.0"/>
      </rPr>
      <t>{RR 0/0 Hajime}</t>
    </r>
    <r>
      <rPr>
        <rFont val="Arial"/>
        <b val="0"/>
        <color theme="1"/>
        <sz val="9.0"/>
      </rPr>
      <t xml:space="preserve"> from your Waiting Room underneath this card Face-up as a Marker] When this is placed on the stage from hand, you may pay cost. If you do, deal 1 damage to your opponent.</t>
    </r>
  </si>
  <si>
    <t>ARI/S103-048</t>
  </si>
  <si>
    <r>
      <rPr>
        <rFont val="Arial"/>
        <b/>
        <color theme="1"/>
        <sz val="9.0"/>
      </rPr>
      <t>(R) 0/0 Tio (Tortus/Dragonkin)
AUTO</t>
    </r>
    <r>
      <rPr>
        <rFont val="Arial"/>
        <b val="0"/>
        <color theme="1"/>
        <sz val="9.0"/>
      </rPr>
      <t xml:space="preserve"> - When this attacks, choose 1 of your characters, this turn, it gets +2000 power.
</t>
    </r>
    <r>
      <rPr>
        <rFont val="Arial"/>
        <b/>
        <color theme="1"/>
        <sz val="9.0"/>
      </rPr>
      <t xml:space="preserve">AUTO </t>
    </r>
    <r>
      <rPr>
        <rFont val="Arial"/>
        <b val="0"/>
        <color theme="1"/>
        <sz val="9.0"/>
      </rPr>
      <t>- When this card's battle opponent is Reversed, choose 1 of your other &lt;Tortus&gt; characters, Rest it, and move it to an empty Back Row slot.</t>
    </r>
  </si>
  <si>
    <t>ARI/S103-049</t>
  </si>
  <si>
    <r>
      <rPr>
        <rFont val="Arial"/>
        <b/>
        <color theme="1"/>
        <sz val="9.0"/>
      </rPr>
      <t>(R) 0/0 Hajime (Tortus/Classmate)
AUTO</t>
    </r>
    <r>
      <rPr>
        <rFont val="Arial"/>
        <b val="0"/>
        <color theme="1"/>
        <sz val="9.0"/>
      </rPr>
      <t xml:space="preserve"> - When this is placed on stage from hand, look at up to 3 cards from the top of your deck, choose up to 1 Event from among them, show it to your opponent, add it to hand, and send the rest to Waiting Room. If you added a card to hand, discard 1 card.
</t>
    </r>
    <r>
      <rPr>
        <rFont val="Arial"/>
        <b/>
        <color theme="1"/>
        <sz val="9.0"/>
      </rPr>
      <t xml:space="preserve">AUTO </t>
    </r>
    <r>
      <rPr>
        <rFont val="Arial"/>
        <b val="0"/>
        <color theme="1"/>
        <sz val="9.0"/>
      </rPr>
      <t>- When this is Reversed, if the battle opponent's Level is 0 or lower, you may Reverse that character.</t>
    </r>
  </si>
  <si>
    <t>ARI/S103-050</t>
  </si>
  <si>
    <r>
      <rPr>
        <rFont val="Arial"/>
        <b/>
        <color theme="1"/>
        <sz val="9.0"/>
      </rPr>
      <t>(U) 0/0 Yue (Tortus/Vampire Tribe)
AUTO</t>
    </r>
    <r>
      <rPr>
        <rFont val="Arial"/>
        <b val="0"/>
        <color theme="1"/>
        <sz val="9.0"/>
      </rPr>
      <t xml:space="preserve"> - When this is placed on stage from hand, choose up to 1 of your opponent's characters, send it to Memory, then your opponent places that character on stage in any slot.
</t>
    </r>
    <r>
      <rPr>
        <rFont val="Arial"/>
        <b/>
        <color theme="1"/>
        <sz val="9.0"/>
      </rPr>
      <t>AUTO - RESONATE</t>
    </r>
    <r>
      <rPr>
        <rFont val="Arial"/>
        <b val="0"/>
        <color theme="1"/>
        <sz val="9.0"/>
      </rPr>
      <t xml:space="preserve"> [Discard 1 card, Reveal</t>
    </r>
    <r>
      <rPr>
        <rFont val="Arial"/>
        <b/>
        <color theme="1"/>
        <sz val="9.0"/>
      </rPr>
      <t xml:space="preserve"> {3/2 Hajime - 053} </t>
    </r>
    <r>
      <rPr>
        <rFont val="Arial"/>
        <b val="0"/>
        <color theme="1"/>
        <sz val="9.0"/>
      </rPr>
      <t>from your hand] When this is placed on stage from hand, you may pay cost. If you do, look at up to 4 cards from the top of your deck, choose up to 1 &lt;Tortus&gt; character from among them, show it to your opponent, add it to hand, send the rest to Waiting Room.</t>
    </r>
  </si>
  <si>
    <t>ARI/S103-051</t>
  </si>
  <si>
    <r>
      <rPr>
        <rFont val="Arial"/>
        <b/>
        <color theme="1"/>
        <sz val="9.0"/>
      </rPr>
      <t xml:space="preserve">(R) 1/0 Yue (Tortus/Vampire Tribe)
CONT </t>
    </r>
    <r>
      <rPr>
        <rFont val="Arial"/>
        <b val="0"/>
        <color theme="1"/>
        <sz val="9.0"/>
      </rPr>
      <t xml:space="preserve">- If you have 2 or more other &lt;Tortus&gt; characters, this gets +1000 power.
</t>
    </r>
    <r>
      <rPr>
        <rFont val="Arial"/>
        <b/>
        <color theme="1"/>
        <sz val="9.0"/>
      </rPr>
      <t xml:space="preserve">AUTO - </t>
    </r>
    <r>
      <rPr>
        <rFont val="Arial"/>
        <b/>
        <color rgb="FFE06666"/>
        <sz val="9.0"/>
      </rPr>
      <t xml:space="preserve">{CX Combo} </t>
    </r>
    <r>
      <rPr>
        <rFont val="Arial"/>
        <b/>
        <color theme="1"/>
        <sz val="9.0"/>
      </rPr>
      <t>RESONATE</t>
    </r>
    <r>
      <rPr>
        <rFont val="Arial"/>
        <b val="0"/>
        <color theme="1"/>
        <sz val="9.0"/>
      </rPr>
      <t xml:space="preserve"> [Reveal</t>
    </r>
    <r>
      <rPr>
        <rFont val="Arial"/>
        <b/>
        <color theme="1"/>
        <sz val="9.0"/>
      </rPr>
      <t xml:space="preserve"> {3/2 Hajime - 053}</t>
    </r>
    <r>
      <rPr>
        <rFont val="Arial"/>
        <b val="0"/>
        <color theme="1"/>
        <sz val="9.0"/>
      </rPr>
      <t xml:space="preserve"> from your hand] When the </t>
    </r>
    <r>
      <rPr>
        <rFont val="Arial"/>
        <b/>
        <color theme="1"/>
        <sz val="9.0"/>
      </rPr>
      <t xml:space="preserve">Door CX (068) </t>
    </r>
    <r>
      <rPr>
        <rFont val="Arial"/>
        <b val="0"/>
        <color theme="1"/>
        <sz val="9.0"/>
      </rPr>
      <t xml:space="preserve">is placed in your Climax Area, if this is in your front row, and you have another &lt;Tortus&gt; character, you may pay cost. If you do, look at 1 card from the top of your deck, choose up to 1 &lt;Tortus&gt; character from among them, show it to your opponent, add it to hand, send the rest to Waiting Room, then put up to 1 card from the top of your deck into Stock. </t>
    </r>
    <r>
      <rPr>
        <rFont val="Arial"/>
        <b/>
        <color theme="1"/>
        <sz val="9.0"/>
      </rPr>
      <t xml:space="preserve">
</t>
    </r>
  </si>
  <si>
    <t>ARI/S103-052</t>
  </si>
  <si>
    <r>
      <rPr>
        <rFont val="Arial"/>
        <b/>
        <color theme="1"/>
        <sz val="9.0"/>
      </rPr>
      <t xml:space="preserve">(R) 2/2 Hajime (Tortus/Classmate)
AUTO - </t>
    </r>
    <r>
      <rPr>
        <rFont val="Arial"/>
        <b/>
        <color rgb="FFE06666"/>
        <sz val="9.0"/>
      </rPr>
      <t>{CX Combo}</t>
    </r>
    <r>
      <rPr>
        <rFont val="Arial"/>
        <color theme="1"/>
        <sz val="9.0"/>
      </rPr>
      <t xml:space="preserve"> [Send the </t>
    </r>
    <r>
      <rPr>
        <rFont val="Arial"/>
        <b/>
        <color theme="1"/>
        <sz val="9.0"/>
      </rPr>
      <t>Standby CX (069)</t>
    </r>
    <r>
      <rPr>
        <rFont val="Arial"/>
        <color theme="1"/>
        <sz val="9.0"/>
      </rPr>
      <t xml:space="preserve"> from your Climax Area to Waiting Room] During your Climax Phase, when this is placed on stage by the effect of the </t>
    </r>
    <r>
      <rPr>
        <rFont val="Arial"/>
        <b/>
        <color theme="1"/>
        <sz val="9.0"/>
      </rPr>
      <t>{Standby CX - 069}</t>
    </r>
    <r>
      <rPr>
        <rFont val="Arial"/>
        <color theme="1"/>
        <sz val="9.0"/>
      </rPr>
      <t xml:space="preserve">, you may pay cost. If you do, Stand this.
</t>
    </r>
    <r>
      <rPr>
        <rFont val="Arial"/>
        <b/>
        <color theme="1"/>
        <sz val="9.0"/>
      </rPr>
      <t xml:space="preserve">AUTO </t>
    </r>
    <r>
      <rPr>
        <rFont val="Arial"/>
        <color theme="1"/>
        <sz val="9.0"/>
      </rPr>
      <t>- [Send this to Waiting Room] When your other character is Front Attacked, you may pay cost. If you do, choose 1 of your battling characters, this turn, it gets +3500 power.</t>
    </r>
  </si>
  <si>
    <t>ARI/S103-053</t>
  </si>
  <si>
    <r>
      <rPr>
        <rFont val="Arial"/>
        <b/>
        <color theme="1"/>
        <sz val="9.0"/>
      </rPr>
      <t xml:space="preserve">(R) 3/2 Hajime (Tortus/Classmate)
AUTO - </t>
    </r>
    <r>
      <rPr>
        <rFont val="Arial"/>
        <b/>
        <color rgb="FFE06666"/>
        <sz val="9.0"/>
      </rPr>
      <t>{CX Combo}</t>
    </r>
    <r>
      <rPr>
        <rFont val="Arial"/>
        <b val="0"/>
        <color theme="1"/>
        <sz val="9.0"/>
      </rPr>
      <t xml:space="preserve"> [Discard 1 card] When this attacks, if you have the </t>
    </r>
    <r>
      <rPr>
        <rFont val="Arial"/>
        <b/>
        <color theme="1"/>
        <sz val="9.0"/>
      </rPr>
      <t>Door CX (070)</t>
    </r>
    <r>
      <rPr>
        <rFont val="Arial"/>
        <b val="0"/>
        <color theme="1"/>
        <sz val="9.0"/>
      </rPr>
      <t xml:space="preserve"> in your Climax Area, you may pay cost. If you do, deal X damage to your opponent, and this turn, this gets +2000 power. X is equal to the Level of the card discard for cost +1.</t>
    </r>
    <r>
      <rPr>
        <rFont val="Arial"/>
        <b/>
        <color theme="1"/>
        <sz val="9.0"/>
      </rPr>
      <t xml:space="preserve">
</t>
    </r>
  </si>
  <si>
    <t>ARI/S103-054</t>
  </si>
  <si>
    <r>
      <rPr>
        <rFont val="Arial"/>
        <b/>
        <color theme="1"/>
        <sz val="9.0"/>
      </rPr>
      <t xml:space="preserve">(U) 0/0 Hajime (Tortus/Classmate)
AUTO </t>
    </r>
    <r>
      <rPr>
        <rFont val="Arial"/>
        <b val="0"/>
        <color theme="1"/>
        <sz val="9.0"/>
      </rPr>
      <t xml:space="preserve">- [Put the top card of your deck into Clock, Send this to Memory] When this is Front Attacked, you may pay cost. If you do, choose up to 1 </t>
    </r>
    <r>
      <rPr>
        <rFont val="Arial"/>
        <b/>
        <color theme="1"/>
        <sz val="9.0"/>
      </rPr>
      <t>{1/1 Hajime - 059}</t>
    </r>
    <r>
      <rPr>
        <rFont val="Arial"/>
        <b val="0"/>
        <color theme="1"/>
        <sz val="9.0"/>
      </rPr>
      <t xml:space="preserve"> in your hand, place it on stage in this card's former slot as the defending character.
</t>
    </r>
    <r>
      <rPr>
        <rFont val="Arial"/>
        <b/>
        <color theme="1"/>
        <sz val="9.0"/>
      </rPr>
      <t xml:space="preserve">AUTO </t>
    </r>
    <r>
      <rPr>
        <rFont val="Arial"/>
        <b val="0"/>
        <color theme="1"/>
        <sz val="9.0"/>
      </rPr>
      <t>- [Send this to Waiting Room] When your other &lt;Tortus&gt; character in battle is Reversed, if this is in your Back Row, you may pay cost. If you do, Rest that character.</t>
    </r>
  </si>
  <si>
    <t>ARI/S103-055</t>
  </si>
  <si>
    <r>
      <rPr>
        <rFont val="Arial"/>
        <b/>
        <color theme="1"/>
        <sz val="9.0"/>
      </rPr>
      <t>(U) 0/0 Yue (Tortus/Vampire Tribe)
AUTO</t>
    </r>
    <r>
      <rPr>
        <rFont val="Arial"/>
        <b val="0"/>
        <color theme="1"/>
        <sz val="9.0"/>
      </rPr>
      <t xml:space="preserve"> - When your opponent's cards are sent to Memory, choose 1 of your characters, this turn, it gets +2000 power.
</t>
    </r>
    <r>
      <rPr>
        <rFont val="Arial"/>
        <b/>
        <color theme="1"/>
        <sz val="9.0"/>
      </rPr>
      <t>ACT - BRAINSTORM</t>
    </r>
    <r>
      <rPr>
        <rFont val="Arial"/>
        <b val="0"/>
        <color theme="1"/>
        <sz val="9.0"/>
      </rPr>
      <t xml:space="preserve"> [(1) Rest this] Flip over the top 5 cards of your deck, then send them to Waiting Room. For each Climax with a Door Trigger among them, choose up to 1 character from your Waiting Room, and add it to hand.</t>
    </r>
    <r>
      <rPr>
        <rFont val="Arial"/>
        <b/>
        <color theme="1"/>
        <sz val="9.0"/>
      </rPr>
      <t xml:space="preserve">
</t>
    </r>
  </si>
  <si>
    <t>ARI/S103-056</t>
  </si>
  <si>
    <r>
      <rPr>
        <rFont val="Arial"/>
        <b/>
        <color theme="1"/>
        <sz val="9.0"/>
      </rPr>
      <t>(U) 0/0 Yue (Tortus/Vampire Tribe)
AUTO</t>
    </r>
    <r>
      <rPr>
        <rFont val="Arial"/>
        <color theme="1"/>
        <sz val="9.0"/>
      </rPr>
      <t xml:space="preserve"> - When this attacks, choose 1 of your other characters with "Hajime" in its name, you may send it to Stock.</t>
    </r>
  </si>
  <si>
    <t>ARI/S103-057</t>
  </si>
  <si>
    <r>
      <rPr>
        <rFont val="Arial"/>
        <b/>
        <i val="0"/>
        <color theme="1"/>
        <sz val="9.0"/>
      </rPr>
      <t>(U) 1/0 Hajime (Tortus/Classmate)
AUTO</t>
    </r>
    <r>
      <rPr>
        <rFont val="Arial"/>
        <b val="0"/>
        <i val="0"/>
        <color theme="1"/>
        <sz val="9.0"/>
      </rPr>
      <t xml:space="preserve"> - [Discard 2 cards] When you use this card's BACKUP, you may pay cost. If you do, choose 1 of your opponent's characters whose Level is higher than your opponent's Level, and send it to Memory.
</t>
    </r>
    <r>
      <rPr>
        <rFont val="Arial"/>
        <b/>
        <i val="0"/>
        <color theme="1"/>
        <sz val="9.0"/>
      </rPr>
      <t>ACT - BACKUP</t>
    </r>
    <r>
      <rPr>
        <rFont val="Arial"/>
        <b val="0"/>
        <i val="0"/>
        <color theme="1"/>
        <sz val="9.0"/>
      </rPr>
      <t xml:space="preserve"> +1000
</t>
    </r>
  </si>
  <si>
    <t>ARI/S103-058</t>
  </si>
  <si>
    <r>
      <rPr>
        <rFont val="Arial"/>
        <b/>
        <color theme="1"/>
        <sz val="9.0"/>
      </rPr>
      <t>(U) 1/1 Tio (Tortus/Dragonkin)
AUTO</t>
    </r>
    <r>
      <rPr>
        <rFont val="Arial"/>
        <b val="0"/>
        <color theme="1"/>
        <sz val="9.0"/>
      </rPr>
      <t xml:space="preserve"> - When this is Reversed, if the battle opponent's Level is higher than your opponent's Level, you may send that character to Memory.</t>
    </r>
  </si>
  <si>
    <t>ARI/S103-059</t>
  </si>
  <si>
    <r>
      <rPr>
        <rFont val="Arial"/>
        <b/>
        <color theme="1"/>
        <sz val="9.0"/>
      </rPr>
      <t>(U) 1/1 Hajime (Tortus/Classmate)
CONT</t>
    </r>
    <r>
      <rPr>
        <rFont val="Arial"/>
        <b val="0"/>
        <color theme="1"/>
        <sz val="9.0"/>
      </rPr>
      <t xml:space="preserve"> - For each Marker underneath this card, this gets +1000 power.
</t>
    </r>
    <r>
      <rPr>
        <rFont val="Arial"/>
        <b/>
        <color theme="1"/>
        <sz val="9.0"/>
      </rPr>
      <t xml:space="preserve">CONT </t>
    </r>
    <r>
      <rPr>
        <rFont val="Arial"/>
        <b val="0"/>
        <color theme="1"/>
        <sz val="9.0"/>
      </rPr>
      <t xml:space="preserve">- If you have 2 or more other &lt;Tortus&gt; character, this gets +2000 power.
</t>
    </r>
    <r>
      <rPr>
        <rFont val="Arial"/>
        <b/>
        <color theme="1"/>
        <sz val="9.0"/>
      </rPr>
      <t xml:space="preserve">AUTO </t>
    </r>
    <r>
      <rPr>
        <rFont val="Arial"/>
        <b val="0"/>
        <color theme="1"/>
        <sz val="9.0"/>
      </rPr>
      <t>- When this card's battle opponent is Reversed, you may look at the top card of your deck. If you do, place it underneath this card face-down as a Marker.</t>
    </r>
  </si>
  <si>
    <t>ARI/S103-060</t>
  </si>
  <si>
    <r>
      <rPr>
        <rFont val="Arial"/>
        <b/>
        <color theme="1"/>
        <sz val="9.0"/>
      </rPr>
      <t xml:space="preserve">(U) 2/1 Yue (Tortus/Vampire Tribe)
CONT - ASSIST </t>
    </r>
    <r>
      <rPr>
        <rFont val="Arial"/>
        <b val="0"/>
        <color theme="1"/>
        <sz val="9.0"/>
      </rPr>
      <t xml:space="preserve">+1500 to &lt;Tortus&gt; characters.
</t>
    </r>
    <r>
      <rPr>
        <rFont val="Arial"/>
        <b/>
        <color theme="1"/>
        <sz val="9.0"/>
      </rPr>
      <t>AUTO</t>
    </r>
    <r>
      <rPr>
        <rFont val="Arial"/>
        <b val="0"/>
        <color theme="1"/>
        <sz val="9.0"/>
      </rPr>
      <t xml:space="preserve"> - [(1) Discard 1 card] When this is placed on stage from hand, you may pay cost. If you do, search your deck for up to 1 Climax with a Door Trigger, show it to your opponent, add it to hand, and shuffle your deck afterwards.</t>
    </r>
  </si>
  <si>
    <t>ARI/S103-061</t>
  </si>
  <si>
    <r>
      <rPr>
        <rFont val="Arial"/>
        <b/>
        <color theme="1"/>
        <sz val="9.0"/>
      </rPr>
      <t xml:space="preserve">(C) 0/0 Yue (Tortus/Vampire Tribe)
CONT </t>
    </r>
    <r>
      <rPr>
        <rFont val="Arial"/>
        <b val="0"/>
        <color theme="1"/>
        <sz val="9.0"/>
      </rPr>
      <t xml:space="preserve">- If you don't have another character, this gets +1 Level and +1500 power.
</t>
    </r>
    <r>
      <rPr>
        <rFont val="Arial"/>
        <b/>
        <color theme="1"/>
        <sz val="9.0"/>
      </rPr>
      <t xml:space="preserve">CONT </t>
    </r>
    <r>
      <rPr>
        <rFont val="Arial"/>
        <b val="0"/>
        <color theme="1"/>
        <sz val="9.0"/>
      </rPr>
      <t>- All of your characters gain the following ability, "</t>
    </r>
    <r>
      <rPr>
        <rFont val="Arial"/>
        <b/>
        <color theme="1"/>
        <sz val="9.0"/>
      </rPr>
      <t xml:space="preserve">AUTO </t>
    </r>
    <r>
      <rPr>
        <rFont val="Arial"/>
        <b val="0"/>
        <color theme="1"/>
        <sz val="9.0"/>
      </rPr>
      <t>- When this is Reversed, send this to the bottom of your deck."</t>
    </r>
  </si>
  <si>
    <t>ARI/S103-062</t>
  </si>
  <si>
    <r>
      <rPr>
        <rFont val="Arial"/>
        <b/>
        <color theme="1"/>
        <sz val="9.0"/>
      </rPr>
      <t xml:space="preserve">(C) 1/0 Hajime (Tortus/Classmate)
CONT - </t>
    </r>
    <r>
      <rPr>
        <rFont val="Arial"/>
        <b val="0"/>
        <color theme="1"/>
        <sz val="9.0"/>
      </rPr>
      <t xml:space="preserve">All of your other </t>
    </r>
    <r>
      <rPr>
        <rFont val="Arial"/>
        <b/>
        <color theme="1"/>
        <sz val="9.0"/>
      </rPr>
      <t>{copies of this}</t>
    </r>
    <r>
      <rPr>
        <rFont val="Arial"/>
        <b val="0"/>
        <color theme="1"/>
        <sz val="9.0"/>
      </rPr>
      <t xml:space="preserve"> and </t>
    </r>
    <r>
      <rPr>
        <rFont val="Arial"/>
        <b/>
        <color theme="1"/>
        <sz val="9.0"/>
      </rPr>
      <t>{1/0 Yue - 063}</t>
    </r>
    <r>
      <rPr>
        <rFont val="Arial"/>
        <b val="0"/>
        <color theme="1"/>
        <sz val="9.0"/>
      </rPr>
      <t xml:space="preserve"> gets +2000 power.</t>
    </r>
  </si>
  <si>
    <t>ARI/S103-063</t>
  </si>
  <si>
    <r>
      <rPr>
        <rFont val="Arial"/>
        <b/>
        <color theme="1"/>
        <sz val="9.0"/>
      </rPr>
      <t xml:space="preserve">(C) 1/0 Yue (Tortus/Vampire Tribe)
CONT </t>
    </r>
    <r>
      <rPr>
        <rFont val="Arial"/>
        <b val="0"/>
        <color theme="1"/>
        <sz val="9.0"/>
      </rPr>
      <t xml:space="preserve">- All of your other </t>
    </r>
    <r>
      <rPr>
        <rFont val="Arial"/>
        <b/>
        <color theme="1"/>
        <sz val="9.0"/>
      </rPr>
      <t>{1/0 Hajime - 062}</t>
    </r>
    <r>
      <rPr>
        <rFont val="Arial"/>
        <b val="0"/>
        <color theme="1"/>
        <sz val="9.0"/>
      </rPr>
      <t xml:space="preserve"> and </t>
    </r>
    <r>
      <rPr>
        <rFont val="Arial"/>
        <b/>
        <color theme="1"/>
        <sz val="9.0"/>
      </rPr>
      <t>{copies of this}</t>
    </r>
    <r>
      <rPr>
        <rFont val="Arial"/>
        <b val="0"/>
        <color theme="1"/>
        <sz val="9.0"/>
      </rPr>
      <t xml:space="preserve"> gets +2000 power.</t>
    </r>
  </si>
  <si>
    <t>ARI/S103-064</t>
  </si>
  <si>
    <r>
      <rPr>
        <rFont val="Arial"/>
        <b/>
        <color theme="1"/>
        <sz val="9.0"/>
      </rPr>
      <t>(C) 2/1 (Tortus/Vampire Tribe)
AUTO</t>
    </r>
    <r>
      <rPr>
        <rFont val="Arial"/>
        <b val="0"/>
        <color theme="1"/>
        <sz val="9.0"/>
      </rPr>
      <t xml:space="preserve"> - When this attacks, if the Level of the character across from this is 3 or higher, this turn, this gets +6000 power.
</t>
    </r>
    <r>
      <rPr>
        <rFont val="Arial"/>
        <b/>
        <color theme="1"/>
        <sz val="9.0"/>
      </rPr>
      <t xml:space="preserve">AUTO </t>
    </r>
    <r>
      <rPr>
        <rFont val="Arial"/>
        <b val="0"/>
        <color theme="1"/>
        <sz val="9.0"/>
      </rPr>
      <t>- When this card's battle opponent is Reversed, you may send that character to Memory.</t>
    </r>
  </si>
  <si>
    <t>ARI/S103-065</t>
  </si>
  <si>
    <r>
      <rPr>
        <rFont val="Arial"/>
        <b/>
        <color theme="1"/>
        <sz val="9.0"/>
      </rPr>
      <t xml:space="preserve">(C) 2/1 Tio (Tortus/Dragonkin)
AUTO </t>
    </r>
    <r>
      <rPr>
        <rFont val="Arial"/>
        <b val="0"/>
        <color theme="1"/>
        <sz val="9.0"/>
      </rPr>
      <t xml:space="preserve">- When this attacks, choose 1 of your other &lt;Tortus&gt; characters, this turn, it gets +X power. X equals the number of your other &lt;Tortus&gt; characters times 1000.
</t>
    </r>
    <r>
      <rPr>
        <rFont val="Arial"/>
        <b/>
        <color theme="1"/>
        <sz val="9.0"/>
      </rPr>
      <t>AUTO - ENCORE</t>
    </r>
    <r>
      <rPr>
        <rFont val="Arial"/>
        <b val="0"/>
        <color theme="1"/>
        <sz val="9.0"/>
      </rPr>
      <t xml:space="preserve"> [Send 2 of your characters on stage to Waiting Room]</t>
    </r>
  </si>
  <si>
    <t>ARI/S103-066</t>
  </si>
  <si>
    <r>
      <rPr>
        <rFont val="Arial"/>
        <b/>
        <color theme="1"/>
        <sz val="9.0"/>
      </rPr>
      <t xml:space="preserve">(C) 3/2 Tio (Tortus/Dragonkin)
AUTO </t>
    </r>
    <r>
      <rPr>
        <rFont val="Arial"/>
        <b val="0"/>
        <color theme="1"/>
        <sz val="9.0"/>
      </rPr>
      <t>- When this is placed on stage from hand, choose 1 of the following 2 effects and resolve it,
a) "Look at up to 3 cards from the top of your deck, choose up to 1 card among them, add it to hand, and send the rest to Waiting Room."
b) "You may Heal 1."</t>
    </r>
  </si>
  <si>
    <t>ARI/S103-067</t>
  </si>
  <si>
    <r>
      <rPr>
        <rFont val="Arial"/>
        <b/>
        <color theme="1"/>
        <sz val="9.0"/>
      </rPr>
      <t>(U) 1/0 Event</t>
    </r>
    <r>
      <rPr>
        <rFont val="Arial"/>
        <b val="0"/>
        <color theme="1"/>
        <sz val="9.0"/>
      </rPr>
      <t xml:space="preserve">
If you have 3 or more &lt;Tortus&gt; characters, Choose 1 of the following 2 effects and resolve it,
a) "Choose 1 of your opponent's characters, this turn, it gets -1500 power."
b) "Reveal the top card of your deck, then choose 1 Level X or lower character from your Waiting Room, and add it to hand. X equals the Level of the revealed card."</t>
    </r>
  </si>
  <si>
    <t>ARI/S103-068</t>
  </si>
  <si>
    <t>(CC) Door CX</t>
  </si>
  <si>
    <t>ARI/S103-069</t>
  </si>
  <si>
    <t>(CC) Standby CX</t>
  </si>
  <si>
    <t>ARI/S103-070</t>
  </si>
  <si>
    <t>ARI/S103-071</t>
  </si>
  <si>
    <r>
      <rPr>
        <rFont val="Arial"/>
        <b/>
        <color theme="1"/>
        <sz val="9.0"/>
      </rPr>
      <t>(RR) 1/0 Shizuku (Tortus/Classmate)
AUTO</t>
    </r>
    <r>
      <rPr>
        <rFont val="Arial"/>
        <b val="0"/>
        <color theme="1"/>
        <sz val="9.0"/>
      </rPr>
      <t xml:space="preserve"> - At the start of your Climax Phase, if this is in your Front Row, choose 1 of your opponent's Front Row characters, this turn, it gets -X power. X equals the number of your other &lt;Tortus&gt; characters times 1000.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Pants CX (097)</t>
    </r>
    <r>
      <rPr>
        <rFont val="Arial"/>
        <b val="0"/>
        <color theme="1"/>
        <sz val="9.0"/>
      </rPr>
      <t xml:space="preserve"> in your Climax Area, and all of your characters are &lt;Tortus&gt; look at up to 4 cards from the top of your deck, choose up to 1 &lt;Tortus&gt; character from among them, show it to your opponent, add it to hand, send the rest to Waiting Room, then choose 1 of your opponent's characters and 1 of its Traits, this turn, that character loses all of that Trait. </t>
    </r>
    <r>
      <rPr>
        <rFont val="Arial"/>
        <b/>
        <color theme="1"/>
        <sz val="9.0"/>
      </rPr>
      <t xml:space="preserve">
</t>
    </r>
  </si>
  <si>
    <t>ARI/S103-072</t>
  </si>
  <si>
    <r>
      <rPr>
        <rFont val="Arial"/>
        <b/>
        <color theme="1"/>
        <sz val="9.0"/>
      </rPr>
      <t>(RR) 1/0 Aiko (Tortus/Teacher) - 3500 power
CONT</t>
    </r>
    <r>
      <rPr>
        <rFont val="Arial"/>
        <b val="0"/>
        <color theme="1"/>
        <sz val="9.0"/>
      </rPr>
      <t xml:space="preserve"> - If you have 2 or more other &lt;Classmate&gt; or &lt;Teacher&gt; characters, you do not take 1 or less damage from the AUTO effects of your opponent's characters.
</t>
    </r>
    <r>
      <rPr>
        <rFont val="Arial"/>
        <b/>
        <color theme="1"/>
        <sz val="9.0"/>
      </rPr>
      <t xml:space="preserve">AUTO </t>
    </r>
    <r>
      <rPr>
        <rFont val="Arial"/>
        <b val="0"/>
        <color theme="1"/>
        <sz val="9.0"/>
      </rPr>
      <t xml:space="preserve">- [Discard 1 climax] When your character's Trigger Check reveals a Climax, you may pay cost. If you do, choose 1 character from your Waiting Room, and add it to hand. 
</t>
    </r>
  </si>
  <si>
    <t>ARI/S103-073</t>
  </si>
  <si>
    <r>
      <rPr>
        <rFont val="Arial"/>
        <b/>
        <color theme="1"/>
        <sz val="9.0"/>
      </rPr>
      <t xml:space="preserve">(RR) 3/2 Shea (Tortus/Rabbitkin)
AUTO </t>
    </r>
    <r>
      <rPr>
        <rFont val="Arial"/>
        <b val="0"/>
        <color theme="1"/>
        <sz val="9.0"/>
      </rPr>
      <t xml:space="preserve">- [Discard 1 card] When this is placed on stage from hand, you may pay cost. If you do, put the top card of your Clock into Stock.
</t>
    </r>
    <r>
      <rPr>
        <rFont val="Arial"/>
        <b/>
        <color theme="1"/>
        <sz val="9.0"/>
      </rPr>
      <t xml:space="preserve">AUTO - </t>
    </r>
    <r>
      <rPr>
        <rFont val="Arial"/>
        <b/>
        <color rgb="FFE06666"/>
        <sz val="9.0"/>
      </rPr>
      <t>{CX Combo}</t>
    </r>
    <r>
      <rPr>
        <rFont val="Arial"/>
        <b val="0"/>
        <color theme="1"/>
        <sz val="9.0"/>
      </rPr>
      <t xml:space="preserve"> (1) When this attacks, if you have the </t>
    </r>
    <r>
      <rPr>
        <rFont val="Arial"/>
        <b/>
        <color theme="1"/>
        <sz val="9.0"/>
      </rPr>
      <t>Pants CX (098)</t>
    </r>
    <r>
      <rPr>
        <rFont val="Arial"/>
        <b val="0"/>
        <color theme="1"/>
        <sz val="9.0"/>
      </rPr>
      <t xml:space="preserve"> in your Climax Area, you may pay cost. If you do, look at up to 2 cards from the top of your opponent's deck, choose up to 2 cards from among them, put them on top of your opponent's deck in any order, and send the rest to Waiting Room, and at the end of this card's attack, if this is on stage, reveal the top card of your deck, and send it to the bottom of your deck. If that card is has a Soul trigger, deal 1 damage to your opponent.</t>
    </r>
    <r>
      <rPr>
        <rFont val="Arial"/>
        <b/>
        <color theme="1"/>
        <sz val="9.0"/>
      </rPr>
      <t xml:space="preserve">
</t>
    </r>
  </si>
  <si>
    <t>ARI/S103-074</t>
  </si>
  <si>
    <r>
      <rPr>
        <rFont val="Arial"/>
        <b/>
        <color theme="1"/>
        <sz val="9.0"/>
      </rPr>
      <t>(R) 0/0 Kaori &amp; Yue (Tortus/Classmate)
AUTO</t>
    </r>
    <r>
      <rPr>
        <rFont val="Arial"/>
        <b val="0"/>
        <color theme="1"/>
        <sz val="9.0"/>
      </rPr>
      <t xml:space="preserve"> - When this is placed on stage from hand, reveal the top card of your deck. If that card is a &lt;Tortus&gt; character or Event, add it to hand and discard 1 card.
</t>
    </r>
    <r>
      <rPr>
        <rFont val="Arial"/>
        <b/>
        <color theme="1"/>
        <sz val="9.0"/>
      </rPr>
      <t xml:space="preserve">AUTO </t>
    </r>
    <r>
      <rPr>
        <rFont val="Arial"/>
        <b val="0"/>
        <color theme="1"/>
        <sz val="9.0"/>
      </rPr>
      <t>- [Discard 1 Climax] When this is placed on stage from hand, you may pay cost. If you do, choose 1 &lt;Tortus&gt; character from your Waiting Room, and add it to hand.</t>
    </r>
  </si>
  <si>
    <t>ARI/S103-075</t>
  </si>
  <si>
    <r>
      <rPr>
        <rFont val="Arial"/>
        <b/>
        <color theme="1"/>
        <sz val="9.0"/>
      </rPr>
      <t>(R) 0/0 Kaori (Tortus/Classmate)
AUTO -</t>
    </r>
    <r>
      <rPr>
        <rFont val="Arial"/>
        <b/>
        <color rgb="FFE06666"/>
        <sz val="9.0"/>
      </rPr>
      <t xml:space="preserve"> {CX Combo}</t>
    </r>
    <r>
      <rPr>
        <rFont val="Arial"/>
        <b/>
        <color theme="1"/>
        <sz val="9.0"/>
      </rPr>
      <t xml:space="preserve"> </t>
    </r>
    <r>
      <rPr>
        <rFont val="Arial"/>
        <b val="0"/>
        <color theme="1"/>
        <sz val="9.0"/>
      </rPr>
      <t xml:space="preserve">When the </t>
    </r>
    <r>
      <rPr>
        <rFont val="Arial"/>
        <b/>
        <color theme="1"/>
        <sz val="9.0"/>
      </rPr>
      <t>Level 1 or lower Stock Soul CX (099)</t>
    </r>
    <r>
      <rPr>
        <rFont val="Arial"/>
        <b val="0"/>
        <color theme="1"/>
        <sz val="9.0"/>
      </rPr>
      <t xml:space="preserve"> is placed in your Climax Area, if you have 2 or more other &lt;Tortus&gt; characters, mill 4, choose up to 1 Level X or lower &lt;Tortus&gt; character from your Waiting Room, add it to hand. X equals the sum of Soul Triggers milled.
</t>
    </r>
    <r>
      <rPr>
        <rFont val="Arial"/>
        <b/>
        <color theme="1"/>
        <sz val="9.0"/>
      </rPr>
      <t>ACT - BRAINSTORM</t>
    </r>
    <r>
      <rPr>
        <rFont val="Arial"/>
        <b val="0"/>
        <color theme="1"/>
        <sz val="9.0"/>
      </rPr>
      <t xml:space="preserve"> (1) Flip over the top 4 cards of your deck, then send them to Waiting Room. For each Climax among them, resolve the following effect: "Look at up to 3 cards from the top of your deck, choose up to 1 card among them, add it to hand, and send the rest to Waiting Room, and discard 1 card."</t>
    </r>
  </si>
  <si>
    <t>ARI/S103-076</t>
  </si>
  <si>
    <r>
      <rPr>
        <rFont val="Arial"/>
        <b/>
        <color theme="1"/>
        <sz val="9.0"/>
      </rPr>
      <t>(R) 0/0 Yue &amp; Shea (Tortus/Rabbitkin)
ACT</t>
    </r>
    <r>
      <rPr>
        <rFont val="Arial"/>
        <b val="0"/>
        <color theme="1"/>
        <sz val="9.0"/>
      </rPr>
      <t xml:space="preserve"> - [Discard 1 card, send this to the bottom of your deck] Search your deck for up to 1 &lt;Tortus&gt; character, show it to your opponent, add it to hand, and shuffle your deck afterwards. </t>
    </r>
    <r>
      <rPr>
        <rFont val="Arial"/>
        <b/>
        <color theme="1"/>
        <sz val="9.0"/>
      </rPr>
      <t xml:space="preserve">
</t>
    </r>
  </si>
  <si>
    <t>ARI/S103-077</t>
  </si>
  <si>
    <r>
      <rPr>
        <rFont val="Arial"/>
        <b/>
        <color theme="1"/>
        <sz val="9.0"/>
      </rPr>
      <t xml:space="preserve">(R) 0/0 Aiko (Tortus/Teacher)
AUTO </t>
    </r>
    <r>
      <rPr>
        <rFont val="Arial"/>
        <b val="0"/>
        <color theme="1"/>
        <sz val="9.0"/>
      </rPr>
      <t xml:space="preserve">- When this is placed on stage from hand, all players resolve the following effect: "If you have 5 or more Memory, choose 4 cards from your Memory, and send all other cards to Waiting Room."
</t>
    </r>
    <r>
      <rPr>
        <rFont val="Arial"/>
        <b/>
        <color theme="1"/>
        <sz val="9.0"/>
      </rPr>
      <t xml:space="preserve">AUTO </t>
    </r>
    <r>
      <rPr>
        <rFont val="Arial"/>
        <b val="0"/>
        <color theme="1"/>
        <sz val="9.0"/>
      </rPr>
      <t>- When this is Reversed, look at up to 3 cards from the top of your deck, choose up to 1 Climax from among them, add it to hand, and send the rest to Waiting Room. If you added a card to hand, discard 1 card.</t>
    </r>
  </si>
  <si>
    <t>ARI/S103-078</t>
  </si>
  <si>
    <r>
      <rPr>
        <rFont val="Arial"/>
        <b/>
        <color theme="1"/>
        <sz val="9.0"/>
      </rPr>
      <t xml:space="preserve">(R) 1/0 Shea (Tortus/Rabbitkin)
AUTO </t>
    </r>
    <r>
      <rPr>
        <rFont val="Arial"/>
        <b val="0"/>
        <color theme="1"/>
        <sz val="9.0"/>
      </rPr>
      <t xml:space="preserve">- When this is placed on stage from hand, this turn, this gets +X power. X equals the number of your &lt;Tortus&gt; characters times 500.
</t>
    </r>
    <r>
      <rPr>
        <rFont val="Arial"/>
        <b/>
        <color theme="1"/>
        <sz val="9.0"/>
      </rPr>
      <t xml:space="preserve">AUTO </t>
    </r>
    <r>
      <rPr>
        <rFont val="Arial"/>
        <b val="0"/>
        <color theme="1"/>
        <sz val="9.0"/>
      </rPr>
      <t>- [(1) Send this to Waiting Room] When your other &lt;Tortus&gt; character is Front Attacked, you may pay cost. If you do, return that character to hand.</t>
    </r>
  </si>
  <si>
    <t>ARI/S103-079</t>
  </si>
  <si>
    <r>
      <rPr>
        <rFont val="Arial"/>
        <b/>
        <color theme="1"/>
        <sz val="9.0"/>
      </rPr>
      <t>(R) 3/2 Kaori (Tortus/Classmate)
CONT - EXPERIENCE</t>
    </r>
    <r>
      <rPr>
        <rFont val="Arial"/>
        <b val="0"/>
        <color theme="1"/>
        <sz val="9.0"/>
      </rPr>
      <t xml:space="preserve"> - If you have 2 or more </t>
    </r>
    <r>
      <rPr>
        <rFont val="Arial"/>
        <b/>
        <color theme="1"/>
        <sz val="9.0"/>
      </rPr>
      <t>{RR 0/0 Hajime}</t>
    </r>
    <r>
      <rPr>
        <rFont val="Arial"/>
        <b val="0"/>
        <color theme="1"/>
        <sz val="9.0"/>
      </rPr>
      <t xml:space="preserve"> or </t>
    </r>
    <r>
      <rPr>
        <rFont val="Arial"/>
        <b/>
        <color theme="1"/>
        <sz val="9.0"/>
      </rPr>
      <t>{RR 1/0 Aiko}</t>
    </r>
    <r>
      <rPr>
        <rFont val="Arial"/>
        <b val="0"/>
        <color theme="1"/>
        <sz val="9.0"/>
      </rPr>
      <t xml:space="preserve"> in your Level Zone, this gets -1 Level in hand.
</t>
    </r>
    <r>
      <rPr>
        <rFont val="Arial"/>
        <b/>
        <color theme="1"/>
        <sz val="9.0"/>
      </rPr>
      <t xml:space="preserve">CONT </t>
    </r>
    <r>
      <rPr>
        <rFont val="Arial"/>
        <b val="0"/>
        <color theme="1"/>
        <sz val="9.0"/>
      </rPr>
      <t xml:space="preserve">- If this is in the Front Row, all of your &lt;Tortus&gt; characters get +1500 power.
</t>
    </r>
    <r>
      <rPr>
        <rFont val="Arial"/>
        <b/>
        <color theme="1"/>
        <sz val="9.0"/>
      </rPr>
      <t xml:space="preserve">AUTO - </t>
    </r>
    <r>
      <rPr>
        <rFont val="Arial"/>
        <b/>
        <color rgb="FFE06666"/>
        <sz val="9.0"/>
      </rPr>
      <t>{CX Combo}</t>
    </r>
    <r>
      <rPr>
        <rFont val="Arial"/>
        <b val="0"/>
        <color theme="1"/>
        <sz val="9.0"/>
      </rPr>
      <t xml:space="preserve"> When this attacks, if you have the </t>
    </r>
    <r>
      <rPr>
        <rFont val="Arial"/>
        <b/>
        <color theme="1"/>
        <sz val="9.0"/>
      </rPr>
      <t>Pants CX (100)</t>
    </r>
    <r>
      <rPr>
        <rFont val="Arial"/>
        <b val="0"/>
        <color theme="1"/>
        <sz val="9.0"/>
      </rPr>
      <t xml:space="preserve"> in your Climax Area, and you have 2 or more other &lt;Tortus&gt; characters, heal up to 1, this turn, this gets +2000 power.</t>
    </r>
  </si>
  <si>
    <t>ARI/S103-080</t>
  </si>
  <si>
    <r>
      <rPr>
        <rFont val="Arial"/>
        <b/>
        <color theme="1"/>
        <sz val="9.0"/>
      </rPr>
      <t>(R) 3/2 Shizuku (Tortus/Classmate)
AUTO</t>
    </r>
    <r>
      <rPr>
        <rFont val="Arial"/>
        <color theme="1"/>
        <sz val="9.0"/>
      </rPr>
      <t xml:space="preserve"> - [Send 1 of your characters on stage to Waiting Room] When this is placed on stage from hand, you may pay cost. If you do, choose 1 Climax from your Waiting Room, and add it to hand.
</t>
    </r>
    <r>
      <rPr>
        <rFont val="Arial"/>
        <b/>
        <color theme="1"/>
        <sz val="9.0"/>
      </rPr>
      <t xml:space="preserve">AUTO </t>
    </r>
    <r>
      <rPr>
        <rFont val="Arial"/>
        <color theme="1"/>
        <sz val="9.0"/>
      </rPr>
      <t>- [(2) Discard 1 card] When this card's battle opponent is Reversed, if you have 2 or more other &lt;Classmate&gt; or &lt;Teacher&gt; characters, you may pay cost. If you do, deal 2 damage to your opponent.</t>
    </r>
  </si>
  <si>
    <t>ARI/S103-081</t>
  </si>
  <si>
    <r>
      <rPr>
        <rFont val="Arial"/>
        <b/>
        <color theme="1"/>
        <sz val="9.0"/>
      </rPr>
      <t>(U) 0/0 Aiko (Tortus/Teacher)
AUTO</t>
    </r>
    <r>
      <rPr>
        <rFont val="Arial"/>
        <b val="0"/>
        <color theme="1"/>
        <sz val="9.0"/>
      </rPr>
      <t xml:space="preserve"> - When this is placed on stage from hand, choose 1 card from your hand, you may send it to Stock.
</t>
    </r>
    <r>
      <rPr>
        <rFont val="Arial"/>
        <b/>
        <color theme="1"/>
        <sz val="9.0"/>
      </rPr>
      <t xml:space="preserve">AUTO </t>
    </r>
    <r>
      <rPr>
        <rFont val="Arial"/>
        <b val="0"/>
        <color theme="1"/>
        <sz val="9.0"/>
      </rPr>
      <t>- [Put 1 &lt;Tortus&gt; character from hand into Clock] When this is placed on stage from hand, you may pay cost. If you do, look at up to 4 cards from the top of your deck, choose up to 1 card among them, add it to hand, and send the rest to Waiting Room.</t>
    </r>
  </si>
  <si>
    <t>ARI/S103-082</t>
  </si>
  <si>
    <r>
      <rPr>
        <rFont val="Arial"/>
        <b/>
        <color theme="1"/>
        <sz val="9.0"/>
      </rPr>
      <t>(U) 0/0 Shea (Tortus/Rabbitkin)
AUTO</t>
    </r>
    <r>
      <rPr>
        <rFont val="Arial"/>
        <b val="0"/>
        <color theme="1"/>
        <sz val="9.0"/>
      </rPr>
      <t xml:space="preserve"> - When this is placed on stage from hand, look at the top card of your deck, and put it on top or bottom of your deck.
</t>
    </r>
    <r>
      <rPr>
        <rFont val="Arial"/>
        <b/>
        <color theme="1"/>
        <sz val="9.0"/>
      </rPr>
      <t xml:space="preserve">AUTO </t>
    </r>
    <r>
      <rPr>
        <rFont val="Arial"/>
        <b val="0"/>
        <color theme="1"/>
        <sz val="9.0"/>
      </rPr>
      <t>- When this attacks, if you have no other characters in your Back Row, you may mill 1. If that card is a Level 0 or lower character, place it on stage in any Back Row slot.</t>
    </r>
  </si>
  <si>
    <t>ARI/S103-083</t>
  </si>
  <si>
    <r>
      <rPr>
        <rFont val="Arial"/>
        <b/>
        <color theme="1"/>
        <sz val="9.0"/>
      </rPr>
      <t>(C) 0/0 Kouki (Tortus/Classmate)
CONT</t>
    </r>
    <r>
      <rPr>
        <rFont val="Arial"/>
        <b val="0"/>
        <color theme="1"/>
        <sz val="9.0"/>
      </rPr>
      <t xml:space="preserve"> - All of your characters gain the following ability, "</t>
    </r>
    <r>
      <rPr>
        <rFont val="Arial"/>
        <b/>
        <color theme="1"/>
        <sz val="9.0"/>
      </rPr>
      <t xml:space="preserve">CONT </t>
    </r>
    <r>
      <rPr>
        <rFont val="Arial"/>
        <b val="0"/>
        <color theme="1"/>
        <sz val="9.0"/>
      </rPr>
      <t>- This cannot Side Attack."
CONT - All of your opponent characters gain "</t>
    </r>
    <r>
      <rPr>
        <rFont val="Arial"/>
        <b/>
        <color theme="1"/>
        <sz val="9.0"/>
      </rPr>
      <t>AUTO - ENCORE</t>
    </r>
    <r>
      <rPr>
        <rFont val="Arial"/>
        <b val="0"/>
        <color theme="1"/>
        <sz val="9.0"/>
      </rPr>
      <t xml:space="preserve"> [Put the top card of your deck into Clock]"</t>
    </r>
  </si>
  <si>
    <t>ARI/S103-084</t>
  </si>
  <si>
    <r>
      <rPr>
        <rFont val="Arial"/>
        <b/>
        <color theme="1"/>
        <sz val="9.0"/>
      </rPr>
      <t>(U) 1/0 Shizuku (Tortus/Classmate)
AUTO</t>
    </r>
    <r>
      <rPr>
        <rFont val="Arial"/>
        <b val="0"/>
        <color theme="1"/>
        <sz val="9.0"/>
      </rPr>
      <t xml:space="preserve"> - When you use this card's BACKUP, if you have an &lt;Tortus&gt; character, choose 1 of your battling characters, this turn, it gets +1000 power.
</t>
    </r>
    <r>
      <rPr>
        <rFont val="Arial"/>
        <b/>
        <color theme="1"/>
        <sz val="9.0"/>
      </rPr>
      <t>ACT - BACKUP</t>
    </r>
    <r>
      <rPr>
        <rFont val="Arial"/>
        <b val="0"/>
        <color theme="1"/>
        <sz val="9.0"/>
      </rPr>
      <t xml:space="preserve"> +1000</t>
    </r>
  </si>
  <si>
    <t>ARI/S103-085</t>
  </si>
  <si>
    <r>
      <rPr>
        <rFont val="Arial"/>
        <b/>
        <color theme="1"/>
        <sz val="9.0"/>
      </rPr>
      <t>(U) 1/0 Kaori (Tortus/Classmate)
AUTO</t>
    </r>
    <r>
      <rPr>
        <rFont val="Arial"/>
        <b val="0"/>
        <color theme="1"/>
        <sz val="9.0"/>
      </rPr>
      <t xml:space="preserve"> - When this is placed on stage from hand, choose 1 card from your Level Zone and 1 &lt;Tortus&gt; character from your Waiting Room, you may swap them.
</t>
    </r>
    <r>
      <rPr>
        <rFont val="Arial"/>
        <b/>
        <color theme="1"/>
        <sz val="9.0"/>
      </rPr>
      <t xml:space="preserve">ACT </t>
    </r>
    <r>
      <rPr>
        <rFont val="Arial"/>
        <b val="0"/>
        <color theme="1"/>
        <sz val="9.0"/>
      </rPr>
      <t xml:space="preserve">- [Discard 2 cards and send this to Waiting Room] Choose 1 &lt;Tortus&gt; character in your Waiting Room who's Level is equal to or lower than your Level, and place it on stage in this card's former slot. </t>
    </r>
    <r>
      <rPr>
        <rFont val="Arial"/>
        <b/>
        <color theme="1"/>
        <sz val="9.0"/>
      </rPr>
      <t xml:space="preserve">
</t>
    </r>
  </si>
  <si>
    <t>ARI/S103-086</t>
  </si>
  <si>
    <r>
      <rPr>
        <rFont val="Arial"/>
        <b/>
        <color theme="1"/>
        <sz val="9.0"/>
      </rPr>
      <t>(U) 2/1 Kaori (Tortus/Classmate)
CONT</t>
    </r>
    <r>
      <rPr>
        <rFont val="Arial"/>
        <b val="0"/>
        <color theme="1"/>
        <sz val="9.0"/>
      </rPr>
      <t xml:space="preserve"> - Your other character in the front row center slot gains "</t>
    </r>
    <r>
      <rPr>
        <rFont val="Arial"/>
        <b/>
        <color theme="1"/>
        <sz val="9.0"/>
      </rPr>
      <t>AUTO - ENCORE</t>
    </r>
    <r>
      <rPr>
        <rFont val="Arial"/>
        <b val="0"/>
        <color theme="1"/>
        <sz val="9.0"/>
      </rPr>
      <t xml:space="preserve"> [Discard 1 character]"
</t>
    </r>
    <r>
      <rPr>
        <rFont val="Arial"/>
        <b/>
        <color theme="1"/>
        <sz val="9.0"/>
      </rPr>
      <t>CONT - ASSIST</t>
    </r>
    <r>
      <rPr>
        <rFont val="Arial"/>
        <b val="0"/>
        <color theme="1"/>
        <sz val="9.0"/>
      </rPr>
      <t xml:space="preserve"> +2000 to Level 3 or higher characters. </t>
    </r>
    <r>
      <rPr>
        <rFont val="Arial"/>
        <b/>
        <color theme="1"/>
        <sz val="9.0"/>
      </rPr>
      <t xml:space="preserve">
</t>
    </r>
  </si>
  <si>
    <t>ARI/S103-087</t>
  </si>
  <si>
    <r>
      <rPr>
        <rFont val="Arial"/>
        <b/>
        <color theme="1"/>
        <sz val="9.0"/>
      </rPr>
      <t>(C) 0/0 Shizuku (Tortus/Classmate)
AUTO</t>
    </r>
    <r>
      <rPr>
        <rFont val="Arial"/>
        <b val="0"/>
        <color theme="1"/>
        <sz val="9.0"/>
      </rPr>
      <t xml:space="preserve"> - At the start of your Climax Phase, you may look at the top card of your deck.
</t>
    </r>
    <r>
      <rPr>
        <rFont val="Arial"/>
        <b/>
        <color theme="1"/>
        <sz val="9.0"/>
      </rPr>
      <t>ACT - BRAINSTORM</t>
    </r>
    <r>
      <rPr>
        <rFont val="Arial"/>
        <b val="0"/>
        <color theme="1"/>
        <sz val="9.0"/>
      </rPr>
      <t xml:space="preserve"> [(1) Rest this] Flip over the top 4 cards of your deck, then send them to Waiting Room. For each Climax among them repeat the following effect: "Look at up to 3 cards from the top of your deck, choose up to 1 card among them, add it to hand, and send the rest to Waiting Room."</t>
    </r>
  </si>
  <si>
    <t>ARI/S103-088</t>
  </si>
  <si>
    <r>
      <rPr>
        <rFont val="Arial"/>
        <b/>
        <color theme="1"/>
        <sz val="9.0"/>
      </rPr>
      <t>(C) 0/0 Kaori (Tortus/Classmate)
CONT</t>
    </r>
    <r>
      <rPr>
        <rFont val="Arial"/>
        <b val="0"/>
        <color theme="1"/>
        <sz val="9.0"/>
      </rPr>
      <t xml:space="preserve"> - All of your other </t>
    </r>
    <r>
      <rPr>
        <rFont val="Arial"/>
        <b/>
        <color theme="1"/>
        <sz val="9.0"/>
      </rPr>
      <t>{Vanilla 0/0 Shizuku - 089}</t>
    </r>
    <r>
      <rPr>
        <rFont val="Arial"/>
        <b val="0"/>
        <color theme="1"/>
        <sz val="9.0"/>
      </rPr>
      <t xml:space="preserve"> gets +1 Level and +1500 power.
</t>
    </r>
    <r>
      <rPr>
        <rFont val="Arial"/>
        <b/>
        <color theme="1"/>
        <sz val="9.0"/>
      </rPr>
      <t xml:space="preserve">AUTO </t>
    </r>
    <r>
      <rPr>
        <rFont val="Arial"/>
        <b val="0"/>
        <color theme="1"/>
        <sz val="9.0"/>
      </rPr>
      <t>- [Discard 1 &lt;Tortus&gt; character] When this is placed on stage from hand, you may pay cost. If you do, search your deck for up to 1 {Vanilla 0/0 Shizuku}, show it to your opponent, add it to hand, and shuffle your deck afterwards.</t>
    </r>
  </si>
  <si>
    <t>ARI/S103-089</t>
  </si>
  <si>
    <t>(C) 0/0 Shizuku vanilla (Tortus/Classmate</t>
  </si>
  <si>
    <t>ARI/S103-090</t>
  </si>
  <si>
    <r>
      <rPr>
        <rFont val="Arial"/>
        <b/>
        <color theme="1"/>
        <sz val="9.0"/>
      </rPr>
      <t>(C) 1/0 Kaori (Tortus/Classmate)
AUTO</t>
    </r>
    <r>
      <rPr>
        <rFont val="Arial"/>
        <b val="0"/>
        <color theme="1"/>
        <sz val="9.0"/>
      </rPr>
      <t xml:space="preserve"> - When this is placed on stage from hand, perform the following effect 3 times, "Look at the top card of your deck, and put it on top or bottom of your deck."</t>
    </r>
  </si>
  <si>
    <t>ARI/S103-091</t>
  </si>
  <si>
    <r>
      <rPr>
        <rFont val="Arial"/>
        <b/>
        <color theme="1"/>
        <sz val="9.0"/>
      </rPr>
      <t xml:space="preserve">(C) 1/1 Shea (Tortus/Rabbitkin)
AUTO </t>
    </r>
    <r>
      <rPr>
        <rFont val="Arial"/>
        <b val="0"/>
        <color theme="1"/>
        <sz val="9.0"/>
      </rPr>
      <t xml:space="preserve">- When your other &lt;Tortus&gt; characters attack, this turn, this gets +X power. X equals the number of your other &lt;Tortus&gt; characters times 500.
</t>
    </r>
    <r>
      <rPr>
        <rFont val="Arial"/>
        <b/>
        <color theme="1"/>
        <sz val="9.0"/>
      </rPr>
      <t>AUTO - ENCORE</t>
    </r>
    <r>
      <rPr>
        <rFont val="Arial"/>
        <b val="0"/>
        <color theme="1"/>
        <sz val="9.0"/>
      </rPr>
      <t xml:space="preserve"> [Discard 1 character]</t>
    </r>
  </si>
  <si>
    <t>ARI/S103-092</t>
  </si>
  <si>
    <r>
      <rPr>
        <rFont val="Arial"/>
        <b/>
        <color theme="1"/>
        <sz val="9.0"/>
      </rPr>
      <t>(C) 2/1 Liliana (Tortus/Human Kind)
ACT</t>
    </r>
    <r>
      <rPr>
        <rFont val="Arial"/>
        <b val="0"/>
        <color theme="1"/>
        <sz val="9.0"/>
      </rPr>
      <t xml:space="preserve"> - [(1) Rest this] Look at up to 3 cards from the top of your deck, choose up to 1 card among them, add it to hand, and send the rest to Waiting Room.</t>
    </r>
  </si>
  <si>
    <t>ARI/S103-093</t>
  </si>
  <si>
    <r>
      <rPr>
        <rFont val="Arial"/>
        <b/>
        <color theme="1"/>
        <sz val="9.0"/>
      </rPr>
      <t>(C) 2/1 Shizuku (Tortus/Classmate)
AUTO</t>
    </r>
    <r>
      <rPr>
        <rFont val="Arial"/>
        <b val="0"/>
        <color theme="1"/>
        <sz val="9.0"/>
      </rPr>
      <t xml:space="preserve"> - When this attacks, reveal the top card of your deck. If that card is a &lt;Tortus&gt; character, this turn, all of your characters get +5000 power.</t>
    </r>
  </si>
  <si>
    <t>ARI/S103-094</t>
  </si>
  <si>
    <r>
      <rPr>
        <rFont val="Arial"/>
        <b/>
        <color theme="1"/>
        <sz val="9.0"/>
      </rPr>
      <t>(C) 2/1 Shea (Tortus/Rabbitkin)
AUTO</t>
    </r>
    <r>
      <rPr>
        <rFont val="Arial"/>
        <b val="0"/>
        <color theme="1"/>
        <sz val="9.0"/>
      </rPr>
      <t xml:space="preserve"> - When this is placed on stage from hand, this turn, this gets +1500 power.
</t>
    </r>
    <r>
      <rPr>
        <rFont val="Arial"/>
        <b/>
        <color theme="1"/>
        <sz val="9.0"/>
      </rPr>
      <t xml:space="preserve">AUTO </t>
    </r>
    <r>
      <rPr>
        <rFont val="Arial"/>
        <b val="0"/>
        <color theme="1"/>
        <sz val="9.0"/>
      </rPr>
      <t>- When this attacks, if the Level of the character across from this is 3 or higher, until the end of your opponent's next turn, this gets +4500 power.</t>
    </r>
  </si>
  <si>
    <t>ARI/S103-095</t>
  </si>
  <si>
    <r>
      <rPr>
        <rFont val="Arial"/>
        <b/>
        <color theme="1"/>
        <sz val="9.0"/>
      </rPr>
      <t>(C) 2/1 Aiko (Tortus/Teacher)
AUTO</t>
    </r>
    <r>
      <rPr>
        <rFont val="Arial"/>
        <b val="0"/>
        <color theme="1"/>
        <sz val="9.0"/>
      </rPr>
      <t xml:space="preserve"> - [Discard 1 card] When this is placed on stage from hand, if you have 4 or more other &lt;Classmate&gt; or &lt;Teacher&gt; characters, you may pay cost. If you do, your opponent chooses 1 Climax from their Waiting Room, and shuffles all other cards from their Waiting Room into their deck.</t>
    </r>
  </si>
  <si>
    <t>ARI/S103-096</t>
  </si>
  <si>
    <r>
      <rPr>
        <rFont val="Arial"/>
        <b/>
        <color theme="1"/>
        <sz val="9.0"/>
      </rPr>
      <t>(U) 1/0 Event</t>
    </r>
    <r>
      <rPr>
        <rFont val="Arial"/>
        <b val="0"/>
        <color theme="1"/>
        <sz val="9.0"/>
      </rPr>
      <t xml:space="preserve">
</t>
    </r>
    <r>
      <rPr>
        <rFont val="Arial"/>
        <b/>
        <color theme="1"/>
        <sz val="9.0"/>
      </rPr>
      <t xml:space="preserve">COUNTER </t>
    </r>
    <r>
      <rPr>
        <rFont val="Arial"/>
        <b val="0"/>
        <color theme="1"/>
        <sz val="9.0"/>
      </rPr>
      <t>- Draw a card, discard 1 card.
Choose 1 of your &lt;Tortus&gt; characters, this turn, it gains the following ability, "</t>
    </r>
    <r>
      <rPr>
        <rFont val="Arial"/>
        <b/>
        <color theme="1"/>
        <sz val="9.0"/>
      </rPr>
      <t xml:space="preserve">AUTO </t>
    </r>
    <r>
      <rPr>
        <rFont val="Arial"/>
        <b val="0"/>
        <color theme="1"/>
        <sz val="9.0"/>
      </rPr>
      <t>- When this is sent from stage to Waiting Room, you may place this on stage in this card's former slot Rested."</t>
    </r>
  </si>
  <si>
    <t>ARI/S103-097</t>
  </si>
  <si>
    <t>(CR) Pants CX</t>
  </si>
  <si>
    <t>ARI/S103-098</t>
  </si>
  <si>
    <t>ARI/S103-099</t>
  </si>
  <si>
    <t>ARI/S103-100</t>
  </si>
  <si>
    <t>(CC) Pants CX</t>
  </si>
  <si>
    <t>ARI/S103-101</t>
  </si>
  <si>
    <r>
      <rPr>
        <rFont val="Arial"/>
        <b/>
        <color theme="1"/>
        <sz val="9.0"/>
      </rPr>
      <t>(PR) 1/0 Yue (Tortus/Vampire Tribe)
CONT</t>
    </r>
    <r>
      <rPr>
        <rFont val="Arial"/>
        <b val="0"/>
        <color theme="1"/>
        <sz val="9.0"/>
      </rPr>
      <t xml:space="preserve"> - During your turn, this gets +4000 power.</t>
    </r>
  </si>
  <si>
    <t>ARI/S103-102</t>
  </si>
  <si>
    <r>
      <rPr>
        <rFont val="Arial"/>
        <b/>
        <color theme="1"/>
        <sz val="9.0"/>
      </rPr>
      <t>(PR) 0/0 Shea (Tortus/Rabbitkin)
AUTO</t>
    </r>
    <r>
      <rPr>
        <rFont val="Arial"/>
        <b val="0"/>
        <color theme="1"/>
        <sz val="9.0"/>
      </rPr>
      <t xml:space="preserve"> - (2) When this is placed on stage from hand, you may pay cost. If you do, shuffle all cards from your Waiting Room into your deck.</t>
    </r>
  </si>
  <si>
    <t>ARI/S103-103</t>
  </si>
  <si>
    <r>
      <rPr>
        <rFont val="Arial"/>
        <b/>
        <color theme="1"/>
        <sz val="9.0"/>
      </rPr>
      <t xml:space="preserve">(PR) 2/1 Myu (Tortus/Atlantic Tribe)
AUTO </t>
    </r>
    <r>
      <rPr>
        <rFont val="Arial"/>
        <b val="0"/>
        <color theme="1"/>
        <sz val="9.0"/>
      </rPr>
      <t xml:space="preserve">- When you use this card's BACKUP, if you have an &lt;Tortus&gt; character, choose 1 of your battling characters, this turn, it gets +1000 power.
</t>
    </r>
    <r>
      <rPr>
        <rFont val="Arial"/>
        <b/>
        <color theme="1"/>
        <sz val="9.0"/>
      </rPr>
      <t>ACT - BACKUP</t>
    </r>
    <r>
      <rPr>
        <rFont val="Arial"/>
        <b val="0"/>
        <color theme="1"/>
        <sz val="9.0"/>
      </rPr>
      <t xml:space="preserve"> +2500</t>
    </r>
  </si>
  <si>
    <t>ARI/S103-104</t>
  </si>
  <si>
    <r>
      <rPr>
        <rFont val="Arial"/>
        <b/>
        <color theme="1"/>
        <sz val="9.0"/>
      </rPr>
      <t>(PR) 1/0 Tio (Tortus/Dragonkin)
AUTO</t>
    </r>
    <r>
      <rPr>
        <rFont val="Arial"/>
        <b val="0"/>
        <color theme="1"/>
        <sz val="9.0"/>
      </rPr>
      <t xml:space="preserve"> - When this attacks, reveal the top card of your deck. If that card is &lt;Tortus&gt; character or an Event, choose 1 of your other &lt;Tortus&gt; characters, this turn, it gets +3000 power.</t>
    </r>
    <r>
      <rPr>
        <rFont val="Arial"/>
        <b/>
        <color theme="1"/>
        <sz val="9.0"/>
      </rPr>
      <t xml:space="preserve">
</t>
    </r>
  </si>
  <si>
    <t>ARI/S103-105</t>
  </si>
  <si>
    <r>
      <rPr>
        <rFont val="Arial"/>
        <b/>
        <color theme="1"/>
        <sz val="9.0"/>
      </rPr>
      <t xml:space="preserve">(PR) 0/0 Kaori (Tortus/Classmate)
AUTO </t>
    </r>
    <r>
      <rPr>
        <rFont val="Arial"/>
        <b val="0"/>
        <color theme="1"/>
        <sz val="9.0"/>
      </rPr>
      <t xml:space="preserve">- (2) When this is placed on stage from hand, you may pay cost. If you do, choose 1 of your opponent's characters, return it to hand.
</t>
    </r>
    <r>
      <rPr>
        <rFont val="Arial"/>
        <b/>
        <color theme="1"/>
        <sz val="9.0"/>
      </rPr>
      <t xml:space="preserve">AUTO </t>
    </r>
    <r>
      <rPr>
        <rFont val="Arial"/>
        <b val="0"/>
        <color theme="1"/>
        <sz val="9.0"/>
      </rPr>
      <t>- When this card's damage is cancelled, you may send this to Stock.</t>
    </r>
  </si>
  <si>
    <t>ARI/S103-T01</t>
  </si>
  <si>
    <r>
      <rPr>
        <rFont val="Arial"/>
        <b/>
        <color theme="1"/>
        <sz val="9.0"/>
      </rPr>
      <t>(TD) 0/0 Kaori (Tortus/Classmate)
AUTO</t>
    </r>
    <r>
      <rPr>
        <rFont val="Arial"/>
        <b val="0"/>
        <color theme="1"/>
        <sz val="9.0"/>
      </rPr>
      <t xml:space="preserve"> - When your character's Trigger Check reveals a Climax, look at the top card of your deck, and put it on top of your deck or into your Waiting Room.
</t>
    </r>
    <r>
      <rPr>
        <rFont val="Arial"/>
        <b/>
        <color theme="1"/>
        <sz val="9.0"/>
      </rPr>
      <t>ACT - BRAINSTORM</t>
    </r>
    <r>
      <rPr>
        <rFont val="Arial"/>
        <b val="0"/>
        <color theme="1"/>
        <sz val="9.0"/>
      </rPr>
      <t xml:space="preserve"> [(1) Rest this] Flip over the top 5 cards of your deck, then send them to Waiting Room. For each Climax among them, draw up to 1 card.</t>
    </r>
  </si>
  <si>
    <t>ARI/S103-T02</t>
  </si>
  <si>
    <r>
      <rPr>
        <rFont val="Arial"/>
        <b/>
        <color theme="1"/>
        <sz val="9.0"/>
      </rPr>
      <t xml:space="preserve">(TD) 0/0 Yue (Tortus/Vampire Tribe)
AUTO </t>
    </r>
    <r>
      <rPr>
        <rFont val="Arial"/>
        <color theme="1"/>
        <sz val="9.0"/>
      </rPr>
      <t xml:space="preserve">- [(1) Discard 1 card] When this is placed on stage from hand, you may pay cost. If you do, search your deck for up to 1 &lt;Tortus&gt; character, show it to your opponent, add it to hand, and shuffle your deck afterwards.
</t>
    </r>
    <r>
      <rPr>
        <rFont val="Arial"/>
        <b/>
        <color theme="1"/>
        <sz val="9.0"/>
      </rPr>
      <t xml:space="preserve">AUTO </t>
    </r>
    <r>
      <rPr>
        <rFont val="Arial"/>
        <color theme="1"/>
        <sz val="9.0"/>
      </rPr>
      <t>- When this is Reversed, if you have 2 or less Memory, you may send this to Memory.</t>
    </r>
  </si>
  <si>
    <t>ARI/S103-T03</t>
  </si>
  <si>
    <r>
      <rPr>
        <rFont val="Arial"/>
        <b/>
        <color theme="1"/>
        <sz val="9.0"/>
      </rPr>
      <t>(TD) 0/0 Kaori (Tortus/Classmate)
AUTO</t>
    </r>
    <r>
      <rPr>
        <rFont val="Arial"/>
        <color theme="1"/>
        <sz val="9.0"/>
      </rPr>
      <t xml:space="preserve"> - [Discard 1 card] When this is sent from Stage to Waiting Room, you may pay cost. If you do, look at up to 4 cards from the top of your deck, choose up to 1 Level 1 or higher card among them, show it to your opponent, add it to hand, and send the rest to Waiting Room.</t>
    </r>
  </si>
  <si>
    <t>ARI/S103-T04</t>
  </si>
  <si>
    <r>
      <rPr>
        <rFont val="Arial"/>
        <b/>
        <color theme="1"/>
        <sz val="9.0"/>
      </rPr>
      <t xml:space="preserve">(TD) 1/0 Yue &amp; Hajime (Tortus/Classmate)
CONT </t>
    </r>
    <r>
      <rPr>
        <rFont val="Arial"/>
        <color theme="1"/>
        <sz val="9.0"/>
      </rPr>
      <t xml:space="preserve">- During your turn, if you have another &lt;Tortus&gt; character, this gets +3000 power.
</t>
    </r>
    <r>
      <rPr>
        <rFont val="Arial"/>
        <b/>
        <color theme="1"/>
        <sz val="9.0"/>
      </rPr>
      <t xml:space="preserve">AUTO - </t>
    </r>
    <r>
      <rPr>
        <rFont val="Arial"/>
        <b/>
        <color rgb="FFE06666"/>
        <sz val="9.0"/>
      </rPr>
      <t>{CX Combo}</t>
    </r>
    <r>
      <rPr>
        <rFont val="Arial"/>
        <color theme="1"/>
        <sz val="9.0"/>
      </rPr>
      <t xml:space="preserve"> When this card's battle opponent is Reversed, if you have the</t>
    </r>
    <r>
      <rPr>
        <rFont val="Arial"/>
        <b/>
        <color theme="1"/>
        <sz val="9.0"/>
      </rPr>
      <t xml:space="preserve"> Choice CX (T09) </t>
    </r>
    <r>
      <rPr>
        <rFont val="Arial"/>
        <color theme="1"/>
        <sz val="9.0"/>
      </rPr>
      <t xml:space="preserve">in your Climax Area, look at up to 2 cards from the top of your deck, choose up to 2 &lt;Tortus&gt; characters or </t>
    </r>
    <r>
      <rPr>
        <rFont val="Arial"/>
        <b/>
        <color theme="1"/>
        <sz val="9.0"/>
      </rPr>
      <t>{1/0 Event - T08}</t>
    </r>
    <r>
      <rPr>
        <rFont val="Arial"/>
        <color theme="1"/>
        <sz val="9.0"/>
      </rPr>
      <t xml:space="preserve"> from among them, show them to your opponent, add them to hand, and send the rest to Waiting Room.</t>
    </r>
  </si>
  <si>
    <t>ARI/S103-T05</t>
  </si>
  <si>
    <r>
      <rPr>
        <rFont val="Arial"/>
        <b/>
        <color theme="1"/>
        <sz val="9.0"/>
      </rPr>
      <t>(TD) 1/1 Kaori (Tortus/Classmate)
ACT - BACKUP</t>
    </r>
    <r>
      <rPr>
        <rFont val="Arial"/>
        <color theme="1"/>
        <sz val="9.0"/>
      </rPr>
      <t xml:space="preserve"> +2500</t>
    </r>
  </si>
  <si>
    <t>ARI/S103-T06</t>
  </si>
  <si>
    <t>(TD) 2/1 Yue vanilla (Tortus/Vampire Tribe)</t>
  </si>
  <si>
    <t>ARI/S103-T07</t>
  </si>
  <si>
    <r>
      <rPr>
        <rFont val="Arial"/>
        <b/>
        <color theme="1"/>
        <sz val="9.0"/>
      </rPr>
      <t xml:space="preserve">(TD) 3/2 Yue (Tortus/Vampire Tribe)
AUTO </t>
    </r>
    <r>
      <rPr>
        <rFont val="Arial"/>
        <color theme="1"/>
        <sz val="9.0"/>
      </rPr>
      <t xml:space="preserve">- [Send 1 of your other &lt;Tortus&gt; characters on stage to Waiting Room] When this is placed on stage from hand, you may pay cost. If you do, put the top card of your Clock into Stock.
</t>
    </r>
    <r>
      <rPr>
        <rFont val="Arial"/>
        <b/>
        <color theme="1"/>
        <sz val="9.0"/>
      </rPr>
      <t xml:space="preserve">AUTO </t>
    </r>
    <r>
      <rPr>
        <rFont val="Arial"/>
        <color theme="1"/>
        <sz val="9.0"/>
      </rPr>
      <t xml:space="preserve">- [(3) Discard 2 cards] When this attacks, you may pay cost. If you do, deal 3 damage to your opponent. 
</t>
    </r>
  </si>
  <si>
    <t>ARI/S103-T08</t>
  </si>
  <si>
    <r>
      <rPr>
        <rFont val="Arial"/>
        <b/>
        <color theme="1"/>
        <sz val="9.0"/>
      </rPr>
      <t xml:space="preserve">(TD) 1/0 Event
COUNTER </t>
    </r>
    <r>
      <rPr>
        <rFont val="Arial"/>
        <b val="0"/>
        <color theme="1"/>
        <sz val="9.0"/>
      </rPr>
      <t>- Look at up to 4 cards from the top of your deck, choose up to 1 &lt;Tortus&gt; character from among them, show it to your opponent, add it to hand, send the rest to Waiting Room. Send this to the bottom of your deck.</t>
    </r>
  </si>
  <si>
    <t>ARI/S103-T09</t>
  </si>
  <si>
    <t>(TD) Choice CX</t>
  </si>
  <si>
    <t>ARI/S103-T10</t>
  </si>
  <si>
    <r>
      <rPr>
        <rFont val="Arial"/>
        <b/>
        <color theme="1"/>
        <sz val="9.0"/>
      </rPr>
      <t xml:space="preserve">(TD) 0/0 Myu (Tortus/Atlantic Tribe)
CONT - ASSIST </t>
    </r>
    <r>
      <rPr>
        <rFont val="Arial"/>
        <b val="0"/>
        <color theme="1"/>
        <sz val="9.0"/>
      </rPr>
      <t xml:space="preserve">+500
</t>
    </r>
    <r>
      <rPr>
        <rFont val="Arial"/>
        <b/>
        <color theme="1"/>
        <sz val="9.0"/>
      </rPr>
      <t xml:space="preserve">ACT </t>
    </r>
    <r>
      <rPr>
        <rFont val="Arial"/>
        <b val="0"/>
        <color theme="1"/>
        <sz val="9.0"/>
      </rPr>
      <t xml:space="preserve">- [Rest this] Choose 1 of your characters, this turn, it gets +1000 power. </t>
    </r>
    <r>
      <rPr>
        <rFont val="Arial"/>
        <b/>
        <color theme="1"/>
        <sz val="9.0"/>
      </rPr>
      <t xml:space="preserve">
</t>
    </r>
  </si>
  <si>
    <t>ARI/S103-T11</t>
  </si>
  <si>
    <r>
      <rPr>
        <rFont val="Arial"/>
        <b/>
        <color theme="1"/>
        <sz val="9.0"/>
      </rPr>
      <t xml:space="preserve">(TD) 0/0 Hajime (Tortus/Classmate)
CONT </t>
    </r>
    <r>
      <rPr>
        <rFont val="Arial"/>
        <color theme="1"/>
        <sz val="9.0"/>
      </rPr>
      <t xml:space="preserve">- All of your other </t>
    </r>
    <r>
      <rPr>
        <rFont val="Arial"/>
        <b/>
        <color theme="1"/>
        <sz val="9.0"/>
      </rPr>
      <t>{Vanilla 2/1 Yue - T06}</t>
    </r>
    <r>
      <rPr>
        <rFont val="Arial"/>
        <color theme="1"/>
        <sz val="9.0"/>
      </rPr>
      <t xml:space="preserve"> gets +2000 power.
</t>
    </r>
    <r>
      <rPr>
        <rFont val="Arial"/>
        <b/>
        <color theme="1"/>
        <sz val="9.0"/>
      </rPr>
      <t>AUTO - BOND</t>
    </r>
    <r>
      <rPr>
        <rFont val="Arial"/>
        <color theme="1"/>
        <sz val="9.0"/>
      </rPr>
      <t xml:space="preserve"> [Discard 1 card] to</t>
    </r>
    <r>
      <rPr>
        <rFont val="Arial"/>
        <b/>
        <color theme="1"/>
        <sz val="9.0"/>
      </rPr>
      <t xml:space="preserve"> {Vanilla 2/1 Yue - T06}</t>
    </r>
  </si>
  <si>
    <t>ARI/S103-T12</t>
  </si>
  <si>
    <r>
      <rPr>
        <rFont val="Arial"/>
        <b/>
        <color theme="1"/>
        <sz val="9.0"/>
      </rPr>
      <t>(TD) 0/0 Shea (Tortus/Rabbitkin)
AUTO</t>
    </r>
    <r>
      <rPr>
        <rFont val="Arial"/>
        <color theme="1"/>
        <sz val="9.0"/>
      </rPr>
      <t xml:space="preserve"> - When this is placed on stage from hand, choose 1 of your &lt;Tortus&gt; characters, this turn, it gets +1500 power.
</t>
    </r>
    <r>
      <rPr>
        <rFont val="Arial"/>
        <b/>
        <color theme="1"/>
        <sz val="9.0"/>
      </rPr>
      <t xml:space="preserve">AUTO </t>
    </r>
    <r>
      <rPr>
        <rFont val="Arial"/>
        <color theme="1"/>
        <sz val="9.0"/>
      </rPr>
      <t>- [(1) Discard 1 Climax] When this is placed on stage from hand, you may pay cost. If you do, choose 1 Climax from your Waiting Room, and add it to hand.</t>
    </r>
  </si>
  <si>
    <t>ARI/S103-T13</t>
  </si>
  <si>
    <r>
      <rPr>
        <rFont val="Arial"/>
        <b/>
        <color theme="1"/>
        <sz val="9.0"/>
      </rPr>
      <t>(TD) 0/0 Tio (Tortus/Dragonkin)
AUTO -</t>
    </r>
    <r>
      <rPr>
        <rFont val="Arial"/>
        <color theme="1"/>
        <sz val="9.0"/>
      </rPr>
      <t xml:space="preserve"> When this is placed on stage from hand, this turn, this gets +X power. X equals the number of your &lt;Tortus&gt; characters times 1000. 
</t>
    </r>
  </si>
  <si>
    <t>ARI/S103-T14</t>
  </si>
  <si>
    <r>
      <rPr>
        <rFont val="Arial"/>
        <b/>
        <color theme="1"/>
        <sz val="9.0"/>
      </rPr>
      <t xml:space="preserve">(TD) 1/0 Tio (Tortus/Dragonkin)
AUTO </t>
    </r>
    <r>
      <rPr>
        <rFont val="Arial"/>
        <b val="0"/>
        <color theme="1"/>
        <sz val="9.0"/>
      </rPr>
      <t xml:space="preserve">- If all of your characters are &lt;Tortus&gt;, this gets +1000 power.
</t>
    </r>
    <r>
      <rPr>
        <rFont val="Arial"/>
        <b/>
        <color theme="1"/>
        <sz val="9.0"/>
      </rPr>
      <t xml:space="preserve">AUTO </t>
    </r>
    <r>
      <rPr>
        <rFont val="Arial"/>
        <b val="0"/>
        <color theme="1"/>
        <sz val="9.0"/>
      </rPr>
      <t>- When this attacks, if you have a Climax in your Climax Area, reveal the top card of your deck. If that card is Level 1 or higher, send it to Stock.</t>
    </r>
  </si>
  <si>
    <t>ARI/S103-T15</t>
  </si>
  <si>
    <r>
      <rPr>
        <rFont val="Arial"/>
        <b/>
        <color theme="1"/>
        <sz val="9.0"/>
      </rPr>
      <t>(TD) 2/1 Tio (Tortus/Dragonkin)
CONT</t>
    </r>
    <r>
      <rPr>
        <rFont val="Arial"/>
        <b val="0"/>
        <color theme="1"/>
        <sz val="9.0"/>
      </rPr>
      <t xml:space="preserve"> - All of your other &lt;Tortus&gt; characters get +1000 power.
</t>
    </r>
    <r>
      <rPr>
        <rFont val="Arial"/>
        <b/>
        <color theme="1"/>
        <sz val="9.0"/>
      </rPr>
      <t xml:space="preserve">AUTO </t>
    </r>
    <r>
      <rPr>
        <rFont val="Arial"/>
        <b val="0"/>
        <color theme="1"/>
        <sz val="9.0"/>
      </rPr>
      <t>- When this is placed on stage from hand, if you have 4 or more other &lt;Tortus&gt; characters, choose 1 &lt;Tortus&gt; character in your Waiting Room, you may send it to Stock.</t>
    </r>
  </si>
  <si>
    <t>ARI/S103-T16</t>
  </si>
  <si>
    <r>
      <rPr>
        <rFont val="Arial"/>
        <b/>
        <color theme="1"/>
        <sz val="9.0"/>
      </rPr>
      <t>(TD) 2/1 Shea (Tortus/Rabbitkin)
CONT</t>
    </r>
    <r>
      <rPr>
        <rFont val="Arial"/>
        <b val="0"/>
        <color theme="1"/>
        <sz val="9.0"/>
      </rPr>
      <t xml:space="preserve"> - If you have 2 or more other &lt;Tortus&gt; characters, this gets +3000 power.
</t>
    </r>
    <r>
      <rPr>
        <rFont val="Arial"/>
        <b/>
        <color theme="1"/>
        <sz val="9.0"/>
      </rPr>
      <t>AUTO - ENCORE</t>
    </r>
    <r>
      <rPr>
        <rFont val="Arial"/>
        <b val="0"/>
        <color theme="1"/>
        <sz val="9.0"/>
      </rPr>
      <t xml:space="preserve"> [Discard 1 &lt;Tortus&gt; character] </t>
    </r>
    <r>
      <rPr>
        <rFont val="Arial"/>
        <b/>
        <color theme="1"/>
        <sz val="9.0"/>
      </rPr>
      <t xml:space="preserve">
</t>
    </r>
  </si>
  <si>
    <t>ARI/S103-T17</t>
  </si>
  <si>
    <r>
      <rPr>
        <rFont val="Arial"/>
        <b/>
        <color theme="1"/>
        <sz val="9.0"/>
      </rPr>
      <t>(TD) 3/2 Shea (Tortus/Rabbitkin)
AUTO</t>
    </r>
    <r>
      <rPr>
        <rFont val="Arial"/>
        <b val="0"/>
        <color theme="1"/>
        <sz val="9.0"/>
      </rPr>
      <t xml:space="preserve"> - When this is placed on stage from hand, choose up to 1 character from your hand whose Level is equal or lower than your Level, place it on stage in any slot, and this turn, it gets +2000 power.
</t>
    </r>
    <r>
      <rPr>
        <rFont val="Arial"/>
        <b/>
        <color theme="1"/>
        <sz val="9.0"/>
      </rPr>
      <t xml:space="preserve">AUTO - </t>
    </r>
    <r>
      <rPr>
        <rFont val="Arial"/>
        <b/>
        <color rgb="FFE06666"/>
        <sz val="9.0"/>
      </rPr>
      <t>{CX Combo}</t>
    </r>
    <r>
      <rPr>
        <rFont val="Arial"/>
        <b val="0"/>
        <color theme="1"/>
        <sz val="9.0"/>
      </rPr>
      <t xml:space="preserve"> [(3) Discard 1 card] This ability can only be activated up to once per turn. At the end of this card's attack, if you have the</t>
    </r>
    <r>
      <rPr>
        <rFont val="Arial"/>
        <b/>
        <color theme="1"/>
        <sz val="9.0"/>
      </rPr>
      <t xml:space="preserve"> Bar CX (T18)</t>
    </r>
    <r>
      <rPr>
        <rFont val="Arial"/>
        <b val="0"/>
        <color theme="1"/>
        <sz val="9.0"/>
      </rPr>
      <t xml:space="preserve"> in your Climax Area, and you have 2 or more other &lt;Tortus&gt; characters, you may pay cost. If you do, Stand this.</t>
    </r>
  </si>
  <si>
    <t>ARI/S103-T18</t>
  </si>
  <si>
    <t>(TD) Bar CX</t>
  </si>
  <si>
    <t>ARI/S103-T19</t>
  </si>
  <si>
    <t>(TD) +2 Soul CX</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</si>
</sst>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Calibri"/>
      <scheme val="minor"/>
    </font>
    <font>
      <sz val="9.0"/>
      <color theme="1"/>
      <name val="Arial"/>
    </font>
    <font>
      <i/>
      <sz val="9.0"/>
      <color theme="1"/>
      <name val="Arial"/>
    </font>
    <font>
      <b/>
      <sz val="9.0"/>
      <color theme="1"/>
      <name val="Arial"/>
    </font>
    <font>
      <color theme="1"/>
      <name val="Calibri"/>
    </font>
    <font>
      <sz val="9.0"/>
      <color rgb="FF000000"/>
      <name val="Arial"/>
    </font>
    <font>
      <b/>
      <i/>
      <sz val="9.0"/>
      <color theme="1"/>
      <name val="Arial"/>
    </font>
    <font>
      <u/>
      <sz val="9.0"/>
      <color theme="1"/>
      <name val="Arial"/>
    </font>
    <font>
      <sz val="9.0"/>
      <color theme="1"/>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7">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1" numFmtId="0" xfId="0" applyAlignment="1" applyFont="1">
      <alignment horizontal="center" vertical="center"/>
    </xf>
    <xf borderId="0" fillId="0" fontId="1" numFmtId="0" xfId="0" applyAlignment="1" applyFont="1">
      <alignment shrinkToFit="0" vertical="top" wrapText="1"/>
    </xf>
    <xf borderId="0" fillId="0" fontId="2" numFmtId="0" xfId="0" applyAlignment="1" applyFont="1">
      <alignment shrinkToFit="0" vertical="center" wrapText="1"/>
    </xf>
    <xf borderId="0" fillId="0" fontId="3" numFmtId="0" xfId="0" applyAlignment="1" applyFont="1">
      <alignment shrinkToFit="0" vertical="top" wrapText="1"/>
    </xf>
    <xf borderId="0" fillId="0" fontId="1" numFmtId="0" xfId="0" applyAlignment="1" applyFont="1">
      <alignment horizontal="center" shrinkToFit="0" vertical="center" wrapText="1"/>
    </xf>
    <xf borderId="0" fillId="0" fontId="2" numFmtId="0" xfId="0" applyAlignment="1" applyFont="1">
      <alignment horizontal="center" shrinkToFit="0" vertical="center" wrapText="1"/>
    </xf>
    <xf borderId="0" fillId="0" fontId="2" numFmtId="0" xfId="0" applyAlignment="1" applyFont="1">
      <alignment horizontal="left" shrinkToFit="0" vertical="center" wrapText="1"/>
    </xf>
    <xf borderId="0" fillId="0" fontId="4" numFmtId="0" xfId="0" applyAlignment="1" applyFont="1">
      <alignment horizontal="center" vertical="center"/>
    </xf>
    <xf borderId="0" fillId="2" fontId="5" numFmtId="0" xfId="0" applyAlignment="1" applyFill="1" applyFont="1">
      <alignment horizontal="center" shrinkToFit="0" vertical="center" wrapText="1"/>
    </xf>
    <xf borderId="0" fillId="2" fontId="5" numFmtId="0" xfId="0" applyAlignment="1" applyFont="1">
      <alignment horizontal="center" vertical="center"/>
    </xf>
    <xf borderId="0" fillId="2" fontId="4" numFmtId="0" xfId="0" applyAlignment="1" applyFont="1">
      <alignment horizontal="center" vertical="center"/>
    </xf>
    <xf borderId="0" fillId="0" fontId="6" numFmtId="0" xfId="0" applyAlignment="1" applyFont="1">
      <alignment shrinkToFit="0" vertical="top" wrapText="1"/>
    </xf>
    <xf borderId="0" fillId="0" fontId="7" numFmtId="0" xfId="0" applyAlignment="1" applyFont="1">
      <alignment horizontal="center" shrinkToFit="0" vertical="center" wrapText="1"/>
    </xf>
    <xf borderId="0" fillId="0" fontId="1" numFmtId="0" xfId="0" applyAlignment="1" applyFont="1">
      <alignment horizontal="left" readingOrder="0" shrinkToFit="0" vertical="top" wrapText="1"/>
    </xf>
    <xf borderId="0" fillId="0" fontId="8" numFmtId="0" xfId="0" applyAlignment="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29"/>
    <col customWidth="1" min="2" max="2" width="18.86"/>
    <col customWidth="1" min="3" max="3" width="58.14"/>
    <col customWidth="1" min="4" max="4" width="18.86"/>
    <col customWidth="1" min="5" max="5" width="6.43"/>
    <col customWidth="1" min="6" max="6" width="14.43"/>
  </cols>
  <sheetData>
    <row r="1" ht="137.25" customHeight="1">
      <c r="A1" s="1" t="s">
        <v>0</v>
      </c>
      <c r="B1" s="2" t="str">
        <f>image("https://ws-tcg.com/wordpress/wp-content/images/today_card/20230203_zv01.png")</f>
        <v/>
      </c>
      <c r="C1" s="3" t="s">
        <v>1</v>
      </c>
      <c r="D1" s="2" t="str">
        <f>image("https://ws-tcg.com/wordpress/wp-content/images/today_card/20230203_zv21.png")</f>
        <v/>
      </c>
      <c r="E1" s="4" t="s">
        <v>2</v>
      </c>
    </row>
    <row r="2" ht="144.0" customHeight="1">
      <c r="A2" s="1" t="s">
        <v>3</v>
      </c>
      <c r="B2" s="2" t="str">
        <f>image("https://ws-tcg.com/wordpress/wp-content/images/today_card/20230123_vc01.png")</f>
        <v/>
      </c>
      <c r="C2" s="5" t="s">
        <v>4</v>
      </c>
      <c r="D2" s="6" t="str">
        <f>image("https://ws-tcg.com/wordpress/wp-content/images/today_card/20230123_vc31.png")</f>
        <v/>
      </c>
      <c r="E2" s="4" t="s">
        <v>2</v>
      </c>
    </row>
    <row r="3" ht="137.25" customHeight="1">
      <c r="A3" s="1" t="s">
        <v>5</v>
      </c>
      <c r="B3" s="2" t="str">
        <f>image("https://ws-tcg.com/wordpress/wp-content/images/today_card/20230221_lk07.png")</f>
        <v/>
      </c>
      <c r="C3" s="3" t="s">
        <v>6</v>
      </c>
      <c r="D3" s="7"/>
      <c r="E3" s="4"/>
    </row>
    <row r="4" ht="137.25" customHeight="1">
      <c r="A4" s="1" t="s">
        <v>7</v>
      </c>
      <c r="B4" s="2" t="str">
        <f>image("https://ws-tcg.com/wordpress/wp-content/images/today_card/20230202_zj02.png")</f>
        <v/>
      </c>
      <c r="C4" s="3" t="s">
        <v>8</v>
      </c>
      <c r="D4" s="7" t="str">
        <f>image("https://ws-tcg.com/wordpress/wp-content/images/today_card/20230202_zj22.png")</f>
        <v/>
      </c>
      <c r="E4" s="4" t="s">
        <v>9</v>
      </c>
    </row>
    <row r="5" ht="137.25" customHeight="1">
      <c r="A5" s="1" t="s">
        <v>10</v>
      </c>
      <c r="B5" s="2" t="str">
        <f>image("https://ws-tcg.com/wordpress/wp-content/images/today_card/20230124_sz01.png")</f>
        <v/>
      </c>
      <c r="C5" s="3" t="s">
        <v>11</v>
      </c>
      <c r="D5" s="6" t="str">
        <f>image("https://ws-tcg.com/wordpress/wp-content/images/today_card/20230124_sz31.png")</f>
        <v/>
      </c>
      <c r="E5" s="8" t="s">
        <v>9</v>
      </c>
    </row>
    <row r="6" ht="137.25" customHeight="1">
      <c r="A6" s="1" t="s">
        <v>12</v>
      </c>
      <c r="B6" s="2" t="str">
        <f>image("https://ws-tcg.com/wordpress/wp-content/images/today_card/20230202_zj04.png")</f>
        <v/>
      </c>
      <c r="C6" s="3" t="s">
        <v>13</v>
      </c>
      <c r="D6" s="6"/>
      <c r="E6" s="4"/>
    </row>
    <row r="7" ht="137.25" customHeight="1">
      <c r="A7" s="1" t="s">
        <v>14</v>
      </c>
      <c r="B7" s="2" t="str">
        <f>image("https://ws-tcg.com/wordpress/wp-content/images/today_card/20230124_sz04.png")</f>
        <v/>
      </c>
      <c r="C7" s="3" t="s">
        <v>15</v>
      </c>
      <c r="D7" s="6"/>
      <c r="E7" s="4"/>
    </row>
    <row r="8" ht="137.25" customHeight="1">
      <c r="A8" s="1" t="s">
        <v>16</v>
      </c>
      <c r="B8" s="9" t="str">
        <f>image("https://ws-tcg.com/wordpress/wp-content/images/today_card/20230126_kj02.png")</f>
        <v/>
      </c>
      <c r="C8" s="5" t="s">
        <v>17</v>
      </c>
      <c r="D8" s="6"/>
      <c r="E8" s="4"/>
    </row>
    <row r="9" ht="137.25" customHeight="1">
      <c r="A9" s="1" t="s">
        <v>18</v>
      </c>
      <c r="B9" s="2" t="str">
        <f>image("https://ws-tcg.com/wordpress/wp-content/images/cardlist/a/ari_s103/ari_s103_009.png")</f>
        <v/>
      </c>
      <c r="C9" s="5" t="s">
        <v>19</v>
      </c>
      <c r="D9" s="10"/>
      <c r="E9" s="4"/>
    </row>
    <row r="10" ht="137.25" customHeight="1">
      <c r="A10" s="1" t="s">
        <v>20</v>
      </c>
      <c r="B10" s="2" t="str">
        <f>image("https://ws-tcg.com/wordpress/wp-content/images/today_card/20230203_zv04.png")</f>
        <v/>
      </c>
      <c r="C10" s="5" t="s">
        <v>21</v>
      </c>
      <c r="D10" s="6"/>
      <c r="E10" s="4"/>
    </row>
    <row r="11" ht="137.25" customHeight="1">
      <c r="A11" s="1" t="s">
        <v>22</v>
      </c>
      <c r="B11" s="11" t="str">
        <f>image("https://ws-tcg.com/wordpress/wp-content/images/cardlist/a/ari_s103/ari_s103_011.png")</f>
        <v/>
      </c>
      <c r="C11" s="3" t="s">
        <v>23</v>
      </c>
      <c r="D11" s="6"/>
      <c r="E11" s="4"/>
    </row>
    <row r="12" ht="137.25" customHeight="1">
      <c r="A12" s="1" t="s">
        <v>24</v>
      </c>
      <c r="B12" s="9" t="str">
        <f>image("https://ws-tcg.com/wordpress/wp-content/images/today_card/20230214_jb03.png")</f>
        <v/>
      </c>
      <c r="C12" s="3" t="s">
        <v>25</v>
      </c>
      <c r="D12" s="7"/>
      <c r="E12" s="4"/>
    </row>
    <row r="13" ht="137.25" customHeight="1">
      <c r="A13" s="1" t="s">
        <v>26</v>
      </c>
      <c r="B13" s="9" t="str">
        <f>image("https://ws-tcg.com/wordpress/wp-content/images/today_card/20230203_zv02.png")</f>
        <v/>
      </c>
      <c r="C13" s="3" t="s">
        <v>27</v>
      </c>
      <c r="D13" s="11"/>
      <c r="E13" s="4"/>
    </row>
    <row r="14" ht="137.25" customHeight="1">
      <c r="A14" s="1" t="s">
        <v>28</v>
      </c>
      <c r="B14" s="2" t="str">
        <f>image("https://ws-tcg.com/wordpress/wp-content/images/today_card/20230203_zv03.png")</f>
        <v/>
      </c>
      <c r="C14" s="5" t="s">
        <v>29</v>
      </c>
      <c r="D14" s="6"/>
      <c r="E14" s="4"/>
    </row>
    <row r="15" ht="137.25" customHeight="1">
      <c r="A15" s="1" t="s">
        <v>30</v>
      </c>
      <c r="B15" s="9" t="str">
        <f>image("https://ws-tcg.com/wordpress/wp-content/images/today_card/20230123_vc03.png")</f>
        <v/>
      </c>
      <c r="C15" s="5" t="s">
        <v>31</v>
      </c>
      <c r="D15" s="7"/>
      <c r="E15" s="4"/>
    </row>
    <row r="16" ht="137.25" customHeight="1">
      <c r="A16" s="1" t="s">
        <v>32</v>
      </c>
      <c r="B16" s="2" t="str">
        <f>image("https://ws-tcg.com/wordpress/wp-content/images/today_card/20230123_vc04.png")</f>
        <v/>
      </c>
      <c r="C16" s="3" t="s">
        <v>33</v>
      </c>
      <c r="D16" s="6"/>
      <c r="E16" s="4"/>
    </row>
    <row r="17" ht="137.25" customHeight="1">
      <c r="A17" s="1" t="s">
        <v>34</v>
      </c>
      <c r="B17" s="2" t="str">
        <f>image("https://i.imgur.com/E0UaUSf.png?1")</f>
        <v/>
      </c>
      <c r="C17" s="5" t="s">
        <v>35</v>
      </c>
      <c r="D17" s="6" t="str">
        <f>image("https://i.imgur.com/PoGcpd4.png?1")</f>
        <v/>
      </c>
      <c r="E17" s="8" t="s">
        <v>36</v>
      </c>
    </row>
    <row r="18" ht="137.25" customHeight="1">
      <c r="A18" s="1" t="s">
        <v>37</v>
      </c>
      <c r="B18" s="9" t="str">
        <f>image("https://i.imgur.com/XYXwcjq.png?1")</f>
        <v/>
      </c>
      <c r="C18" s="5" t="s">
        <v>38</v>
      </c>
      <c r="D18" s="6"/>
      <c r="E18" s="4"/>
    </row>
    <row r="19" ht="137.25" customHeight="1">
      <c r="A19" s="1" t="s">
        <v>39</v>
      </c>
      <c r="B19" s="2" t="str">
        <f>image("https://ws-tcg.com/wordpress/wp-content/images/today_card/20230209_dn01.png")</f>
        <v/>
      </c>
      <c r="C19" s="3" t="s">
        <v>40</v>
      </c>
      <c r="D19" s="6" t="str">
        <f>image("https://ws-tcg.com/wordpress/wp-content/images/today_card/20230209_dn31.png")</f>
        <v/>
      </c>
      <c r="E19" s="4" t="s">
        <v>2</v>
      </c>
    </row>
    <row r="20" ht="137.25" customHeight="1">
      <c r="A20" s="1" t="s">
        <v>41</v>
      </c>
      <c r="B20" s="2" t="str">
        <f>image("https://ws-tcg.com/wordpress/wp-content/images/today_card/20230210_vf01.png")</f>
        <v/>
      </c>
      <c r="C20" s="3" t="s">
        <v>42</v>
      </c>
      <c r="D20" s="6" t="str">
        <f>image("https://ws-tcg.com/wordpress/wp-content/images/today_card/20230210_vf71.png")</f>
        <v/>
      </c>
      <c r="E20" s="4" t="s">
        <v>2</v>
      </c>
    </row>
    <row r="21" ht="137.25" customHeight="1">
      <c r="A21" s="1" t="s">
        <v>43</v>
      </c>
      <c r="B21" s="2" t="str">
        <f>image("https://ws-tcg.com/wordpress/wp-content/images/today_card/20230217_an08.png")</f>
        <v/>
      </c>
      <c r="C21" s="3" t="s">
        <v>44</v>
      </c>
      <c r="D21" s="6" t="str">
        <f>image("https://ws-tcg.com/wordpress/wp-content/images/today_card/20230217_an71.png")</f>
        <v/>
      </c>
      <c r="E21" s="4" t="s">
        <v>2</v>
      </c>
    </row>
    <row r="22" ht="137.25" customHeight="1">
      <c r="A22" s="1" t="s">
        <v>45</v>
      </c>
      <c r="B22" s="2" t="str">
        <f>image("https://ws-tcg.com/wordpress/wp-content/images/today_card/20230206_dj03.png")</f>
        <v/>
      </c>
      <c r="C22" s="3" t="s">
        <v>46</v>
      </c>
      <c r="D22" s="2"/>
      <c r="E22" s="4"/>
    </row>
    <row r="23" ht="137.25" customHeight="1">
      <c r="A23" s="1" t="s">
        <v>47</v>
      </c>
      <c r="B23" s="9" t="str">
        <f>image("https://ws-tcg.com/wordpress/wp-content/images/today_card/20230206_dj04.png")</f>
        <v/>
      </c>
      <c r="C23" s="3" t="s">
        <v>48</v>
      </c>
      <c r="D23" s="2" t="str">
        <f>image("https://ws-tcg.com/wordpress/wp-content/images/today_card/20230206_dj33.png")</f>
        <v/>
      </c>
      <c r="E23" s="4" t="s">
        <v>9</v>
      </c>
    </row>
    <row r="24" ht="137.25" customHeight="1">
      <c r="A24" s="1" t="s">
        <v>49</v>
      </c>
      <c r="B24" s="9" t="str">
        <f>image("https://ws-tcg.com/wordpress/wp-content/images/today_card/20230216_xo01.png")</f>
        <v/>
      </c>
      <c r="C24" s="3" t="s">
        <v>50</v>
      </c>
      <c r="D24" s="6" t="str">
        <f>image("https://ws-tcg.com/wordpress/wp-content/images/today_card/20230216_xo21.png")</f>
        <v/>
      </c>
      <c r="E24" s="4" t="s">
        <v>9</v>
      </c>
    </row>
    <row r="25" ht="137.25" customHeight="1">
      <c r="A25" s="1" t="s">
        <v>51</v>
      </c>
      <c r="B25" s="2" t="str">
        <f>image("https://ws-tcg.com/wordpress/wp-content/images/today_card/20230210_vf03.png")</f>
        <v/>
      </c>
      <c r="C25" s="3" t="s">
        <v>52</v>
      </c>
      <c r="D25" s="6"/>
      <c r="E25" s="4"/>
    </row>
    <row r="26" ht="137.25" customHeight="1">
      <c r="A26" s="1" t="s">
        <v>53</v>
      </c>
      <c r="B26" s="2" t="str">
        <f>image("https://ws-tcg.com/wordpress/wp-content/images/today_card/20230220_hc11.png")</f>
        <v/>
      </c>
      <c r="C26" s="3" t="s">
        <v>54</v>
      </c>
      <c r="D26" s="6" t="str">
        <f>image("https://ws-tcg.com/wordpress/wp-content/uploads/20230123165938/4.WS_ARI_S103_026SR.png")</f>
        <v/>
      </c>
      <c r="E26" s="4" t="s">
        <v>9</v>
      </c>
    </row>
    <row r="27" ht="137.25" customHeight="1">
      <c r="A27" s="1" t="s">
        <v>55</v>
      </c>
      <c r="B27" s="2" t="str">
        <f>image("https://ws-tcg.com/wordpress/wp-content/images/cardlist/a/ari_s103/ari_s103_027.png")</f>
        <v/>
      </c>
      <c r="C27" s="3" t="s">
        <v>56</v>
      </c>
      <c r="D27" s="6"/>
      <c r="E27" s="4"/>
    </row>
    <row r="28" ht="137.25" customHeight="1">
      <c r="A28" s="1" t="s">
        <v>57</v>
      </c>
      <c r="B28" s="2" t="str">
        <f>image("https://ws-tcg.com/wordpress/wp-content/images/today_card/20230126_kj04.png")</f>
        <v/>
      </c>
      <c r="C28" s="3" t="s">
        <v>58</v>
      </c>
      <c r="D28" s="6"/>
      <c r="E28" s="4"/>
    </row>
    <row r="29" ht="137.25" customHeight="1">
      <c r="A29" s="1" t="s">
        <v>59</v>
      </c>
      <c r="B29" s="2" t="str">
        <f>image("https://ws-tcg.com/wordpress/wp-content/images/today_card/20230209_dn02.png")</f>
        <v/>
      </c>
      <c r="C29" s="5" t="s">
        <v>60</v>
      </c>
      <c r="D29" s="6"/>
      <c r="E29" s="8"/>
    </row>
    <row r="30" ht="137.25" customHeight="1">
      <c r="A30" s="1" t="s">
        <v>61</v>
      </c>
      <c r="B30" s="9" t="str">
        <f>image("https://ws-tcg.com/wordpress/wp-content/images/today_card/20230209_dn03.png")</f>
        <v/>
      </c>
      <c r="C30" s="5" t="s">
        <v>62</v>
      </c>
      <c r="D30" s="6"/>
      <c r="E30" s="4"/>
    </row>
    <row r="31" ht="137.25" customHeight="1">
      <c r="A31" s="1" t="s">
        <v>63</v>
      </c>
      <c r="B31" s="12" t="str">
        <f>image("https://ws-tcg.com/wordpress/wp-content/images/today_card/20230210_vf04.png")</f>
        <v/>
      </c>
      <c r="C31" s="5" t="s">
        <v>64</v>
      </c>
      <c r="D31" s="6"/>
      <c r="E31" s="4"/>
    </row>
    <row r="32" ht="137.25" customHeight="1">
      <c r="A32" s="1" t="s">
        <v>65</v>
      </c>
      <c r="B32" s="2" t="str">
        <f>image("https://ws-tcg.com/wordpress/wp-content/images/today_card/20230209_dn04.png")</f>
        <v/>
      </c>
      <c r="C32" s="5" t="s">
        <v>66</v>
      </c>
      <c r="D32" s="6"/>
      <c r="E32" s="4"/>
    </row>
    <row r="33" ht="137.25" customHeight="1">
      <c r="A33" s="1" t="s">
        <v>67</v>
      </c>
      <c r="B33" s="2" t="str">
        <f>image("https://ws-tcg.com/wordpress/wp-content/images/today_card/20230217_an09.png")</f>
        <v/>
      </c>
      <c r="C33" s="5" t="s">
        <v>68</v>
      </c>
      <c r="D33" s="6"/>
      <c r="E33" s="4"/>
    </row>
    <row r="34" ht="137.25" customHeight="1">
      <c r="A34" s="1" t="s">
        <v>69</v>
      </c>
      <c r="B34" s="2" t="str">
        <f>image("https://ws-tcg.com/wordpress/wp-content/images/cardlist/a/ari_s103/ari_s103_034.png")</f>
        <v/>
      </c>
      <c r="C34" s="5" t="s">
        <v>70</v>
      </c>
      <c r="D34" s="6"/>
      <c r="E34" s="4"/>
    </row>
    <row r="35" ht="137.25" customHeight="1">
      <c r="A35" s="1" t="s">
        <v>71</v>
      </c>
      <c r="B35" s="2" t="str">
        <f>image("https://ws-tcg.com/wordpress/wp-content/images/cardlist/a/ari_s103/ari_s103_035.png")</f>
        <v/>
      </c>
      <c r="C35" s="5" t="s">
        <v>72</v>
      </c>
      <c r="D35" s="6"/>
      <c r="E35" s="4"/>
    </row>
    <row r="36" ht="137.25" customHeight="1">
      <c r="A36" s="1" t="s">
        <v>73</v>
      </c>
      <c r="B36" s="2" t="str">
        <f>image("https://ws-tcg.com/wordpress/wp-content/images/today_card/20230201_qi01.png")</f>
        <v/>
      </c>
      <c r="C36" s="5" t="s">
        <v>74</v>
      </c>
      <c r="D36" s="6"/>
      <c r="E36" s="4"/>
    </row>
    <row r="37" ht="137.25" customHeight="1">
      <c r="A37" s="1" t="s">
        <v>75</v>
      </c>
      <c r="B37" s="2" t="str">
        <f>image("https://ws-tcg.com/wordpress/wp-content/images/today_card/20230220_hc12.png")</f>
        <v/>
      </c>
      <c r="C37" s="5" t="s">
        <v>76</v>
      </c>
      <c r="D37" s="6"/>
      <c r="E37" s="4"/>
    </row>
    <row r="38" ht="137.25" customHeight="1">
      <c r="A38" s="1" t="s">
        <v>77</v>
      </c>
      <c r="B38" s="2" t="str">
        <f>image("https://ws-tcg.com/wordpress/wp-content/images/today_card/20230220_hc13.png")</f>
        <v/>
      </c>
      <c r="C38" s="5" t="s">
        <v>78</v>
      </c>
      <c r="D38" s="6"/>
      <c r="E38" s="4"/>
    </row>
    <row r="39" ht="137.25" customHeight="1">
      <c r="A39" s="1" t="s">
        <v>79</v>
      </c>
      <c r="B39" s="2" t="str">
        <f>image("https://ws-tcg.com/wordpress/wp-content/images/today_card/20230201_qi02.png")</f>
        <v/>
      </c>
      <c r="C39" s="5" t="s">
        <v>80</v>
      </c>
      <c r="D39" s="2"/>
      <c r="E39" s="4"/>
    </row>
    <row r="40" ht="137.25" customHeight="1">
      <c r="A40" s="1" t="s">
        <v>81</v>
      </c>
      <c r="B40" s="2" t="str">
        <f>image("https://ws-tcg.com/wordpress/wp-content/images/today_card/20230126_kj01.png")</f>
        <v/>
      </c>
      <c r="C40" s="5" t="s">
        <v>82</v>
      </c>
      <c r="D40" s="6"/>
      <c r="E40" s="4"/>
    </row>
    <row r="41" ht="137.25" customHeight="1">
      <c r="A41" s="1" t="s">
        <v>83</v>
      </c>
      <c r="B41" s="2" t="str">
        <f>image("https://ws-tcg.com/wordpress/wp-content/images/cardlist/a/ari_s103/ari_s103_041.png")</f>
        <v/>
      </c>
      <c r="C41" s="5" t="s">
        <v>84</v>
      </c>
      <c r="D41" s="6"/>
      <c r="E41" s="4"/>
    </row>
    <row r="42" ht="137.25" customHeight="1">
      <c r="A42" s="1" t="s">
        <v>85</v>
      </c>
      <c r="B42" s="2" t="str">
        <f>image("https://ws-tcg.com/wordpress/wp-content/images/today_card/20230217_an11.png")</f>
        <v/>
      </c>
      <c r="C42" s="5" t="s">
        <v>86</v>
      </c>
      <c r="D42" s="6"/>
      <c r="E42" s="4"/>
    </row>
    <row r="43" ht="137.25" customHeight="1">
      <c r="A43" s="1" t="s">
        <v>87</v>
      </c>
      <c r="B43" s="2" t="str">
        <f>image("https://i.imgur.com/MrfmDkQ.png?1")</f>
        <v/>
      </c>
      <c r="C43" s="5" t="s">
        <v>88</v>
      </c>
      <c r="D43" s="6" t="str">
        <f>image("https://i.imgur.com/DfS7A0S.png?1")</f>
        <v/>
      </c>
      <c r="E43" s="4" t="s">
        <v>36</v>
      </c>
    </row>
    <row r="44" ht="137.25" customHeight="1">
      <c r="A44" s="1" t="s">
        <v>89</v>
      </c>
      <c r="B44" s="2" t="str">
        <f>image("https://i.imgur.com/hl5poSO.png?1")</f>
        <v/>
      </c>
      <c r="C44" s="5" t="s">
        <v>90</v>
      </c>
      <c r="D44" s="2" t="str">
        <f>image("https://i.imgur.com/T1FTw8t.png?1")</f>
        <v/>
      </c>
      <c r="E44" s="4" t="s">
        <v>36</v>
      </c>
    </row>
    <row r="45" ht="137.25" customHeight="1">
      <c r="A45" s="1" t="s">
        <v>91</v>
      </c>
      <c r="B45" s="2" t="str">
        <f>image("https://i.imgur.com/5hx2hcd.png?1")</f>
        <v/>
      </c>
      <c r="C45" s="5" t="s">
        <v>92</v>
      </c>
      <c r="D45" s="6"/>
      <c r="E45" s="4"/>
    </row>
    <row r="46" ht="137.25" customHeight="1">
      <c r="A46" s="1" t="s">
        <v>93</v>
      </c>
      <c r="B46" s="2" t="str">
        <f>image("https://ws-tcg.com/wordpress/wp-content/images/today_card/20230127_ld02.png")</f>
        <v/>
      </c>
      <c r="C46" s="5" t="s">
        <v>94</v>
      </c>
      <c r="D46" s="2" t="str">
        <f>image("https://ws-tcg.com/wordpress/wp-content/images/today_card/20230127_ld32.png")</f>
        <v/>
      </c>
      <c r="E46" s="4" t="s">
        <v>2</v>
      </c>
    </row>
    <row r="47" ht="137.25" customHeight="1">
      <c r="A47" s="1" t="s">
        <v>95</v>
      </c>
      <c r="B47" s="2" t="str">
        <f>image("https://ws-tcg.com/wordpress/wp-content/images/today_card/20230127_ld01.png")</f>
        <v/>
      </c>
      <c r="C47" s="5" t="s">
        <v>96</v>
      </c>
      <c r="D47" s="2" t="str">
        <f>image("https://ws-tcg.com/wordpress/wp-content/images/today_card/20230127_ld31.png")</f>
        <v/>
      </c>
      <c r="E47" s="4" t="s">
        <v>9</v>
      </c>
    </row>
    <row r="48" ht="137.25" customHeight="1">
      <c r="A48" s="1" t="s">
        <v>97</v>
      </c>
      <c r="B48" s="2" t="str">
        <f>image("https://ws-tcg.com/wordpress/wp-content/images/today_card/20230216_xo03.png")</f>
        <v/>
      </c>
      <c r="C48" s="5" t="s">
        <v>98</v>
      </c>
      <c r="D48" s="6" t="str">
        <f>image("https://ws-tcg.com/wordpress/wp-content/images/today_card/20230216_xo23.png")</f>
        <v/>
      </c>
      <c r="E48" s="4" t="s">
        <v>9</v>
      </c>
    </row>
    <row r="49" ht="137.25" customHeight="1">
      <c r="A49" s="1" t="s">
        <v>99</v>
      </c>
      <c r="B49" s="2" t="str">
        <f>image("https://ws-tcg.com/wordpress/wp-content/images/today_card/20230214_jb01.png")</f>
        <v/>
      </c>
      <c r="C49" s="5" t="s">
        <v>100</v>
      </c>
      <c r="D49" s="6" t="str">
        <f>image("https://ws-tcg.com/wordpress/wp-content/images/today_card/20230214_jb21.png")</f>
        <v/>
      </c>
      <c r="E49" s="4" t="s">
        <v>9</v>
      </c>
    </row>
    <row r="50" ht="137.25" customHeight="1">
      <c r="A50" s="1" t="s">
        <v>101</v>
      </c>
      <c r="B50" s="2" t="str">
        <f>image("https://ws-tcg.com/wordpress/wp-content/images/today_card/20230207_xf03.png")</f>
        <v/>
      </c>
      <c r="C50" s="5" t="s">
        <v>102</v>
      </c>
      <c r="D50" s="6" t="str">
        <f>image("https://ws-tcg.com/wordpress/wp-content/images/today_card/20230207_xf23.png")</f>
        <v/>
      </c>
      <c r="E50" s="4" t="s">
        <v>9</v>
      </c>
    </row>
    <row r="51" ht="137.25" customHeight="1">
      <c r="A51" s="1" t="s">
        <v>103</v>
      </c>
      <c r="B51" s="2" t="str">
        <f>image("https://ws-tcg.com/wordpress/wp-content/images/today_card/20230208_zc01.png")</f>
        <v/>
      </c>
      <c r="C51" s="5" t="s">
        <v>104</v>
      </c>
      <c r="D51" s="6" t="str">
        <f>image("https://ws-tcg.com/wordpress/wp-content/images/today_card/20230208_zc31.png")</f>
        <v/>
      </c>
      <c r="E51" s="4" t="s">
        <v>9</v>
      </c>
    </row>
    <row r="52" ht="137.25" customHeight="1">
      <c r="A52" s="1" t="s">
        <v>105</v>
      </c>
      <c r="B52" s="2" t="str">
        <f>image("https://ws-tcg.com/wordpress/wp-content/images/today_card/20230127_ld03.png")</f>
        <v/>
      </c>
      <c r="C52" s="3" t="s">
        <v>106</v>
      </c>
      <c r="D52" s="6" t="str">
        <f>image("https://ws-tcg.com/wordpress/wp-content/images/today_card/20230127_ld33.png")</f>
        <v/>
      </c>
      <c r="E52" s="4" t="s">
        <v>9</v>
      </c>
    </row>
    <row r="53" ht="137.25" customHeight="1">
      <c r="A53" s="1" t="s">
        <v>107</v>
      </c>
      <c r="B53" s="2" t="str">
        <f>image("https://ws-tcg.com/wordpress/wp-content/images/today_card/20230207_xf01.png")</f>
        <v/>
      </c>
      <c r="C53" s="5" t="s">
        <v>108</v>
      </c>
      <c r="D53" s="6" t="str">
        <f>image("https://ws-tcg.com/wordpress/wp-content/images/today_card/20230207_xf21.png")</f>
        <v/>
      </c>
      <c r="E53" s="4" t="s">
        <v>9</v>
      </c>
    </row>
    <row r="54" ht="137.25" customHeight="1">
      <c r="A54" s="1" t="s">
        <v>109</v>
      </c>
      <c r="B54" s="2" t="str">
        <f>image("https://ws-tcg.com/wordpress/wp-content/images/today_card/20230221_lk08.png")</f>
        <v/>
      </c>
      <c r="C54" s="5" t="s">
        <v>110</v>
      </c>
      <c r="D54" s="6"/>
      <c r="E54" s="4"/>
    </row>
    <row r="55" ht="137.25" customHeight="1">
      <c r="A55" s="1" t="s">
        <v>111</v>
      </c>
      <c r="B55" s="2" t="str">
        <f>image("https://ws-tcg.com/wordpress/wp-content/images/today_card/20230207_xf04.png")</f>
        <v/>
      </c>
      <c r="C55" s="5" t="s">
        <v>112</v>
      </c>
      <c r="D55" s="6"/>
      <c r="E55" s="4"/>
    </row>
    <row r="56" ht="137.25" customHeight="1">
      <c r="A56" s="1" t="s">
        <v>113</v>
      </c>
      <c r="B56" s="2" t="str">
        <f>image("https://ws-tcg.com/wordpress/wp-content/images/today_card/20230214_jb02.png")</f>
        <v/>
      </c>
      <c r="C56" s="3" t="s">
        <v>114</v>
      </c>
      <c r="D56" s="6"/>
      <c r="E56" s="4"/>
    </row>
    <row r="57" ht="137.25" customHeight="1">
      <c r="A57" s="1" t="s">
        <v>115</v>
      </c>
      <c r="B57" s="2" t="str">
        <f>image("https://ws-tcg.com/wordpress/wp-content/images/today_card/20230208_zc04.png")</f>
        <v/>
      </c>
      <c r="C57" s="13" t="s">
        <v>116</v>
      </c>
      <c r="D57" s="6"/>
      <c r="E57" s="4"/>
    </row>
    <row r="58" ht="137.25" customHeight="1">
      <c r="A58" s="1" t="s">
        <v>117</v>
      </c>
      <c r="B58" s="2" t="str">
        <f>image("https://ws-tcg.com/wordpress/wp-content/images/today_card/20230216_xo04.png")</f>
        <v/>
      </c>
      <c r="C58" s="5" t="s">
        <v>118</v>
      </c>
      <c r="D58" s="6"/>
      <c r="E58" s="4"/>
    </row>
    <row r="59" ht="137.25" customHeight="1">
      <c r="A59" s="1" t="s">
        <v>119</v>
      </c>
      <c r="B59" s="2" t="str">
        <f>image("https://ws-tcg.com/wordpress/wp-content/images/today_card/20230221_lk09.png")</f>
        <v/>
      </c>
      <c r="C59" s="5" t="s">
        <v>120</v>
      </c>
      <c r="D59" s="2"/>
      <c r="E59" s="4"/>
    </row>
    <row r="60" ht="137.25" customHeight="1">
      <c r="A60" s="1" t="s">
        <v>121</v>
      </c>
      <c r="B60" s="2" t="str">
        <f>image("https://ws-tcg.com/wordpress/wp-content/images/today_card/20230208_zc03.png")</f>
        <v/>
      </c>
      <c r="C60" s="5" t="s">
        <v>122</v>
      </c>
      <c r="D60" s="14"/>
      <c r="E60" s="4"/>
    </row>
    <row r="61" ht="137.25" customHeight="1">
      <c r="A61" s="1" t="s">
        <v>123</v>
      </c>
      <c r="B61" s="2" t="str">
        <f>image("https://ws-tcg.com/wordpress/wp-content/images/cardlist/a/ari_s103/ari_s103_061.png")</f>
        <v/>
      </c>
      <c r="C61" s="5" t="s">
        <v>124</v>
      </c>
      <c r="D61" s="6"/>
      <c r="E61" s="8"/>
    </row>
    <row r="62" ht="137.25" customHeight="1">
      <c r="A62" s="1" t="s">
        <v>125</v>
      </c>
      <c r="B62" s="2" t="str">
        <f>image("https://ws-tcg.com/wordpress/wp-content/images/cardlist/a/ari_s103/ari_s103_062.png")</f>
        <v/>
      </c>
      <c r="C62" s="5" t="s">
        <v>126</v>
      </c>
      <c r="D62" s="6"/>
      <c r="E62" s="4"/>
    </row>
    <row r="63" ht="137.25" customHeight="1">
      <c r="A63" s="1" t="s">
        <v>127</v>
      </c>
      <c r="B63" s="2" t="str">
        <f>image("https://ws-tcg.com/wordpress/wp-content/images/cardlist/a/ari_s103/ari_s103_063.png")</f>
        <v/>
      </c>
      <c r="C63" s="5" t="s">
        <v>128</v>
      </c>
      <c r="D63" s="6"/>
      <c r="E63" s="4"/>
    </row>
    <row r="64" ht="137.25" customHeight="1">
      <c r="A64" s="1" t="s">
        <v>129</v>
      </c>
      <c r="B64" s="2" t="str">
        <f>image("https://ws-tcg.com/wordpress/wp-content/images/today_card/20230221_lk10.png")</f>
        <v/>
      </c>
      <c r="C64" s="5" t="s">
        <v>130</v>
      </c>
      <c r="D64" s="6"/>
      <c r="E64" s="8"/>
    </row>
    <row r="65" ht="137.25" customHeight="1">
      <c r="A65" s="1" t="s">
        <v>131</v>
      </c>
      <c r="B65" s="2" t="str">
        <f>image("https://ws-tcg.com/wordpress/wp-content/images/cardlist/a/ari_s103/ari_s103_065.png")</f>
        <v/>
      </c>
      <c r="C65" s="5" t="s">
        <v>132</v>
      </c>
      <c r="D65" s="6"/>
      <c r="E65" s="4"/>
    </row>
    <row r="66" ht="137.25" customHeight="1">
      <c r="A66" s="1" t="s">
        <v>133</v>
      </c>
      <c r="B66" s="2" t="str">
        <f>image("https://ws-tcg.com/wordpress/wp-content/images/cardlist/a/ari_s103/ari_s103_066.png")</f>
        <v/>
      </c>
      <c r="C66" s="5" t="s">
        <v>134</v>
      </c>
      <c r="D66" s="6"/>
      <c r="E66" s="4"/>
    </row>
    <row r="67" ht="137.25" customHeight="1">
      <c r="A67" s="1" t="s">
        <v>135</v>
      </c>
      <c r="B67" s="2" t="str">
        <f>image("https://ws-tcg.com/wordpress/wp-content/images/today_card/20230214_jb04.png")</f>
        <v/>
      </c>
      <c r="C67" s="5" t="s">
        <v>136</v>
      </c>
      <c r="D67" s="6"/>
      <c r="E67" s="4"/>
    </row>
    <row r="68" ht="137.25" customHeight="1">
      <c r="A68" s="1" t="s">
        <v>137</v>
      </c>
      <c r="B68" s="2" t="str">
        <f>image("https://i.imgur.com/Gb3Jf2b.png?1")</f>
        <v/>
      </c>
      <c r="C68" s="5" t="s">
        <v>138</v>
      </c>
      <c r="D68" s="6" t="str">
        <f>image("https://i.imgur.com/zMwval8.png?1")</f>
        <v/>
      </c>
      <c r="E68" s="8" t="s">
        <v>36</v>
      </c>
    </row>
    <row r="69" ht="137.25" customHeight="1">
      <c r="A69" s="1" t="s">
        <v>139</v>
      </c>
      <c r="B69" s="2" t="str">
        <f>image("https://i.imgur.com/osnCMtZ.png?1")</f>
        <v/>
      </c>
      <c r="C69" s="5" t="s">
        <v>140</v>
      </c>
      <c r="D69" s="6"/>
      <c r="E69" s="4"/>
    </row>
    <row r="70" ht="137.25" customHeight="1">
      <c r="A70" s="1" t="s">
        <v>141</v>
      </c>
      <c r="B70" s="2" t="str">
        <f>image("https://i.imgur.com/ZUp9TNf.png?1")</f>
        <v/>
      </c>
      <c r="C70" s="5" t="s">
        <v>138</v>
      </c>
      <c r="D70" s="6" t="str">
        <f>image("https://i.imgur.com/xrrtZKG.png?1")</f>
        <v/>
      </c>
      <c r="E70" s="4" t="s">
        <v>36</v>
      </c>
    </row>
    <row r="71" ht="137.25" customHeight="1">
      <c r="A71" s="1" t="s">
        <v>142</v>
      </c>
      <c r="B71" s="2" t="str">
        <f>image("https://ws-tcg.com/wordpress/wp-content/images/today_card/20230213_gz01.png")</f>
        <v/>
      </c>
      <c r="C71" s="5" t="s">
        <v>143</v>
      </c>
      <c r="D71" s="6" t="str">
        <f>image("https://ws-tcg.com/wordpress/wp-content/images/today_card/20230213_gz21.png")</f>
        <v/>
      </c>
      <c r="E71" s="4" t="s">
        <v>2</v>
      </c>
    </row>
    <row r="72" ht="137.25" customHeight="1">
      <c r="A72" s="1" t="s">
        <v>144</v>
      </c>
      <c r="B72" s="2" t="str">
        <f>image("https://ws-tcg.com/wordpress/wp-content/images/today_card/20230130_jd01.png")</f>
        <v/>
      </c>
      <c r="C72" s="5" t="s">
        <v>145</v>
      </c>
      <c r="D72" s="2" t="str">
        <f>image("https://ws-tcg.com/wordpress/wp-content/images/today_card/20230130_jd21.png")</f>
        <v/>
      </c>
      <c r="E72" s="4" t="s">
        <v>2</v>
      </c>
    </row>
    <row r="73" ht="137.25" customHeight="1">
      <c r="A73" s="1" t="s">
        <v>146</v>
      </c>
      <c r="B73" s="2" t="str">
        <f>image("https://ws-tcg.com/wordpress/wp-content/images/today_card/20230206_dj01.png")</f>
        <v/>
      </c>
      <c r="C73" s="5" t="s">
        <v>147</v>
      </c>
      <c r="D73" s="6" t="str">
        <f>image("https://ws-tcg.com/wordpress/wp-content/images/today_card/20230206_dj31.png")</f>
        <v/>
      </c>
      <c r="E73" s="4" t="s">
        <v>9</v>
      </c>
    </row>
    <row r="74" ht="137.25" customHeight="1">
      <c r="A74" s="1" t="s">
        <v>148</v>
      </c>
      <c r="B74" s="2" t="str">
        <f>image("https://ws-tcg.com/wordpress/wp-content/images/today_card/20230124_sz03.png")</f>
        <v/>
      </c>
      <c r="C74" s="5" t="s">
        <v>149</v>
      </c>
      <c r="D74" s="6" t="str">
        <f>image("https://ws-tcg.com/wordpress/wp-content/images/today_card/20230124_sz32.png")</f>
        <v/>
      </c>
      <c r="E74" s="4" t="s">
        <v>9</v>
      </c>
    </row>
    <row r="75" ht="137.25" customHeight="1">
      <c r="A75" s="1" t="s">
        <v>150</v>
      </c>
      <c r="B75" s="9" t="str">
        <f>image("https://ws-tcg.com/wordpress/wp-content/images/cardlist/a/ari_s103/ari_s103_075.png")</f>
        <v/>
      </c>
      <c r="C75" s="5" t="s">
        <v>151</v>
      </c>
      <c r="D75" s="6"/>
      <c r="E75" s="4"/>
    </row>
    <row r="76" ht="137.25" customHeight="1">
      <c r="A76" s="1" t="s">
        <v>152</v>
      </c>
      <c r="B76" s="2" t="str">
        <f>image("https://ws-tcg.com/wordpress/wp-content/images/today_card/20230202_zj03.png")</f>
        <v/>
      </c>
      <c r="C76" s="5" t="s">
        <v>153</v>
      </c>
      <c r="D76" s="6"/>
      <c r="E76" s="4"/>
    </row>
    <row r="77" ht="137.25" customHeight="1">
      <c r="A77" s="1" t="s">
        <v>154</v>
      </c>
      <c r="B77" s="2" t="str">
        <f>image("https://ws-tcg.com/wordpress/wp-content/images/today_card/20230213_gz03.png")</f>
        <v/>
      </c>
      <c r="C77" s="5" t="s">
        <v>155</v>
      </c>
      <c r="D77" s="6" t="str">
        <f>image("https://ws-tcg.com/wordpress/wp-content/images/today_card/20230213_gz03.png")</f>
        <v/>
      </c>
      <c r="E77" s="4" t="s">
        <v>9</v>
      </c>
    </row>
    <row r="78" ht="137.25" customHeight="1">
      <c r="A78" s="1" t="s">
        <v>156</v>
      </c>
      <c r="B78" s="9" t="str">
        <f>image("https://ws-tcg.com/wordpress/wp-content/images/today_card/20230202_zj01.png")</f>
        <v/>
      </c>
      <c r="C78" s="5" t="s">
        <v>157</v>
      </c>
      <c r="D78" s="6" t="str">
        <f>image("https://ws-tcg.com/wordpress/wp-content/images/today_card/20230202_zj21.png")</f>
        <v/>
      </c>
      <c r="E78" s="4" t="s">
        <v>9</v>
      </c>
    </row>
    <row r="79" ht="137.25" customHeight="1">
      <c r="A79" s="1" t="s">
        <v>158</v>
      </c>
      <c r="B79" s="9" t="str">
        <f>image("https://ws-tcg.com/wordpress/wp-content/images/today_card/20230131_md01.png")</f>
        <v/>
      </c>
      <c r="C79" s="5" t="s">
        <v>159</v>
      </c>
      <c r="D79" s="6" t="str">
        <f>image("https://ws-tcg.com/wordpress/wp-content/images/today_card/20230131_md21.png")</f>
        <v/>
      </c>
      <c r="E79" s="4" t="s">
        <v>9</v>
      </c>
    </row>
    <row r="80" ht="137.25" customHeight="1">
      <c r="A80" s="1" t="s">
        <v>160</v>
      </c>
      <c r="B80" s="2" t="str">
        <f>image("https://ws-tcg.com/wordpress/wp-content/images/today_card/20230131_md02.png")</f>
        <v/>
      </c>
      <c r="C80" s="3" t="s">
        <v>161</v>
      </c>
      <c r="D80" s="6" t="str">
        <f>image("https://ws-tcg.com/wordpress/wp-content/images/today_card/20230131_md22.png")</f>
        <v/>
      </c>
      <c r="E80" s="4" t="s">
        <v>9</v>
      </c>
    </row>
    <row r="81" ht="137.25" customHeight="1">
      <c r="A81" s="1" t="s">
        <v>162</v>
      </c>
      <c r="B81" s="2" t="str">
        <f>image("https://ws-tcg.com/wordpress/wp-content/images/today_card/20230201_qi03.png")</f>
        <v/>
      </c>
      <c r="C81" s="5" t="s">
        <v>163</v>
      </c>
      <c r="D81" s="2"/>
      <c r="E81" s="4"/>
    </row>
    <row r="82" ht="137.25" customHeight="1">
      <c r="A82" s="1" t="s">
        <v>164</v>
      </c>
      <c r="B82" s="2" t="str">
        <f>image("https://ws-tcg.com/wordpress/wp-content/images/cardlist/a/ari_s103/ari_s103_082.png")</f>
        <v/>
      </c>
      <c r="C82" s="5" t="s">
        <v>165</v>
      </c>
      <c r="D82" s="6"/>
      <c r="E82" s="4"/>
    </row>
    <row r="83" ht="137.25" customHeight="1">
      <c r="A83" s="1" t="s">
        <v>166</v>
      </c>
      <c r="B83" s="2" t="str">
        <f>image("https://ws-tcg.com/wordpress/wp-content/images/today_card/20230201_qi04.png")</f>
        <v/>
      </c>
      <c r="C83" s="5" t="s">
        <v>167</v>
      </c>
      <c r="D83" s="6"/>
      <c r="E83" s="4"/>
    </row>
    <row r="84" ht="137.25" customHeight="1">
      <c r="A84" s="1" t="s">
        <v>168</v>
      </c>
      <c r="B84" s="2" t="str">
        <f>image("https://ws-tcg.com/wordpress/wp-content/images/today_card/20230130_jd03.png")</f>
        <v/>
      </c>
      <c r="C84" s="5" t="s">
        <v>169</v>
      </c>
      <c r="D84" s="6" t="str">
        <f>image("https://ws-tcg.com/wordpress/wp-content/images/today_card/20230130_jd22.png")</f>
        <v/>
      </c>
      <c r="E84" s="4" t="s">
        <v>9</v>
      </c>
    </row>
    <row r="85" ht="137.25" customHeight="1">
      <c r="A85" s="1" t="s">
        <v>170</v>
      </c>
      <c r="B85" s="2" t="str">
        <f>image("https://ws-tcg.com/wordpress/wp-content/images/today_card/20230131_md04.png")</f>
        <v/>
      </c>
      <c r="C85" s="5" t="s">
        <v>171</v>
      </c>
      <c r="D85" s="6"/>
      <c r="E85" s="4"/>
    </row>
    <row r="86" ht="137.25" customHeight="1">
      <c r="A86" s="1" t="s">
        <v>172</v>
      </c>
      <c r="B86" s="2" t="str">
        <f>image("https://ws-tcg.com/wordpress/wp-content/images/today_card/20230130_jd02.png")</f>
        <v/>
      </c>
      <c r="C86" s="5" t="s">
        <v>173</v>
      </c>
      <c r="D86" s="2"/>
      <c r="E86" s="4"/>
    </row>
    <row r="87" ht="137.25" customHeight="1">
      <c r="A87" s="1" t="s">
        <v>174</v>
      </c>
      <c r="B87" s="2" t="str">
        <f>image("https://ws-tcg.com/wordpress/wp-content/images/cardlist/a/ari_s103/ari_s103_087.png")</f>
        <v/>
      </c>
      <c r="C87" s="5" t="s">
        <v>175</v>
      </c>
      <c r="D87" s="6"/>
      <c r="E87" s="4"/>
    </row>
    <row r="88" ht="137.25" customHeight="1">
      <c r="A88" s="1" t="s">
        <v>176</v>
      </c>
      <c r="B88" s="2" t="str">
        <f>image("https://ws-tcg.com/wordpress/wp-content/images/cardlist/a/ari_s103/ari_s103_088.png")</f>
        <v/>
      </c>
      <c r="C88" s="5" t="s">
        <v>177</v>
      </c>
      <c r="D88" s="6"/>
      <c r="E88" s="4"/>
    </row>
    <row r="89" ht="137.25" customHeight="1">
      <c r="A89" s="1" t="s">
        <v>178</v>
      </c>
      <c r="B89" s="2" t="str">
        <f>image("https://ws-tcg.com/wordpress/wp-content/images/cardlist/a/ari_s103/ari_s103_089.png")</f>
        <v/>
      </c>
      <c r="C89" s="5" t="s">
        <v>179</v>
      </c>
      <c r="D89" s="6"/>
      <c r="E89" s="4"/>
    </row>
    <row r="90" ht="137.25" customHeight="1">
      <c r="A90" s="1" t="s">
        <v>180</v>
      </c>
      <c r="B90" s="2" t="str">
        <f>image("https://ws-tcg.com/wordpress/wp-content/images/today_card/20230126_kj03.png")</f>
        <v/>
      </c>
      <c r="C90" s="5" t="s">
        <v>181</v>
      </c>
      <c r="D90" s="6"/>
      <c r="E90" s="4"/>
    </row>
    <row r="91" ht="137.25" customHeight="1">
      <c r="A91" s="1" t="s">
        <v>182</v>
      </c>
      <c r="B91" s="2" t="str">
        <f>image("https://ws-tcg.com/wordpress/wp-content/images/cardlist/a/ari_s103/ari_s103_091.png")</f>
        <v/>
      </c>
      <c r="C91" s="5" t="s">
        <v>183</v>
      </c>
      <c r="D91" s="6"/>
      <c r="E91" s="4"/>
    </row>
    <row r="92" ht="137.25" customHeight="1">
      <c r="A92" s="1" t="s">
        <v>184</v>
      </c>
      <c r="B92" s="2" t="str">
        <f>image("https://ws-tcg.com/wordpress/wp-content/images/cardlist/a/ari_s103/ari_s103_092.png")</f>
        <v/>
      </c>
      <c r="C92" s="5" t="s">
        <v>185</v>
      </c>
      <c r="D92" s="6"/>
      <c r="E92" s="4"/>
    </row>
    <row r="93" ht="137.25" customHeight="1">
      <c r="A93" s="1" t="s">
        <v>186</v>
      </c>
      <c r="B93" s="2" t="str">
        <f>image("https://ws-tcg.com/wordpress/wp-content/images/cardlist/a/ari_s103/ari_s103_093.png")</f>
        <v/>
      </c>
      <c r="C93" s="5" t="s">
        <v>187</v>
      </c>
      <c r="D93" s="6"/>
      <c r="E93" s="4"/>
    </row>
    <row r="94" ht="137.25" customHeight="1">
      <c r="A94" s="1" t="s">
        <v>188</v>
      </c>
      <c r="B94" s="2" t="str">
        <f>image("https://ws-tcg.com/wordpress/wp-content/images/today_card/20230220_hc14.png")</f>
        <v/>
      </c>
      <c r="C94" s="5" t="s">
        <v>189</v>
      </c>
      <c r="D94" s="6"/>
      <c r="E94" s="4"/>
    </row>
    <row r="95" ht="137.25" customHeight="1">
      <c r="A95" s="1" t="s">
        <v>190</v>
      </c>
      <c r="B95" s="2" t="str">
        <f>image("https://ws-tcg.com/wordpress/wp-content/images/today_card/20230130_jd04.png")</f>
        <v/>
      </c>
      <c r="C95" s="5" t="s">
        <v>191</v>
      </c>
      <c r="D95" s="6"/>
      <c r="E95" s="4"/>
    </row>
    <row r="96" ht="137.25" customHeight="1">
      <c r="A96" s="1" t="s">
        <v>192</v>
      </c>
      <c r="B96" s="2" t="str">
        <f>image("https://ws-tcg.com/wordpress/wp-content/images/today_card/20230213_gz04.png")</f>
        <v/>
      </c>
      <c r="C96" s="5" t="s">
        <v>193</v>
      </c>
      <c r="D96" s="6"/>
      <c r="E96" s="4"/>
    </row>
    <row r="97" ht="137.25" customHeight="1">
      <c r="A97" s="1" t="s">
        <v>194</v>
      </c>
      <c r="B97" s="2" t="str">
        <f>image("https://i.imgur.com/waSGmPw.png?1")</f>
        <v/>
      </c>
      <c r="C97" s="5" t="s">
        <v>195</v>
      </c>
      <c r="D97" s="6" t="str">
        <f>image("https://i.imgur.com/5yCXhd3.png?1")</f>
        <v/>
      </c>
      <c r="E97" s="4" t="s">
        <v>36</v>
      </c>
    </row>
    <row r="98" ht="137.25" customHeight="1">
      <c r="A98" s="1" t="s">
        <v>196</v>
      </c>
      <c r="B98" s="2" t="str">
        <f>image("https://i.imgur.com/3GGj2j0.png?1")</f>
        <v/>
      </c>
      <c r="C98" s="5" t="s">
        <v>195</v>
      </c>
      <c r="D98" s="2" t="str">
        <f>image("https://i.imgur.com/3GGj2j0.png?1")</f>
        <v/>
      </c>
      <c r="E98" s="4" t="s">
        <v>36</v>
      </c>
    </row>
    <row r="99" ht="137.25" customHeight="1">
      <c r="A99" s="1" t="s">
        <v>197</v>
      </c>
      <c r="B99" s="2" t="str">
        <f>image("https://i.imgur.com/IXHYIzH.png?1")</f>
        <v/>
      </c>
      <c r="C99" s="5" t="s">
        <v>92</v>
      </c>
      <c r="D99" s="6"/>
      <c r="E99" s="4"/>
    </row>
    <row r="100" ht="137.25" customHeight="1">
      <c r="A100" s="1" t="s">
        <v>198</v>
      </c>
      <c r="B100" s="2" t="str">
        <f>image("https://i.imgur.com/rZJKpBL.png")</f>
        <v/>
      </c>
      <c r="C100" s="5" t="s">
        <v>199</v>
      </c>
      <c r="D100" s="6" t="str">
        <f>image("https://i.imgur.com/RXWhDNz.png")</f>
        <v/>
      </c>
      <c r="E100" s="4" t="s">
        <v>36</v>
      </c>
    </row>
    <row r="101" ht="137.25" customHeight="1">
      <c r="A101" s="15" t="s">
        <v>200</v>
      </c>
      <c r="B101" s="2" t="str">
        <f>image("https://ws-tcg.com/wordpress/wp-content/images/today_card/20230215_lh01.png")</f>
        <v/>
      </c>
      <c r="C101" s="5" t="s">
        <v>201</v>
      </c>
      <c r="D101" s="6"/>
      <c r="E101" s="4"/>
    </row>
    <row r="102" ht="137.25" customHeight="1">
      <c r="A102" s="15" t="s">
        <v>202</v>
      </c>
      <c r="B102" s="2" t="str">
        <f>image("https://ws-tcg.com/wordpress/wp-content/images/today_card/20230215_lh02.png")</f>
        <v/>
      </c>
      <c r="C102" s="5" t="s">
        <v>203</v>
      </c>
      <c r="D102" s="6"/>
      <c r="E102" s="4"/>
    </row>
    <row r="103" ht="137.25" customHeight="1">
      <c r="A103" s="15" t="s">
        <v>204</v>
      </c>
      <c r="B103" s="2" t="str">
        <f>image("https://ws-tcg.com/wordpress/wp-content/images/today_card/20230215_lh03.png")</f>
        <v/>
      </c>
      <c r="C103" s="5" t="s">
        <v>205</v>
      </c>
      <c r="D103" s="6"/>
      <c r="E103" s="4"/>
    </row>
    <row r="104" ht="137.25" customHeight="1">
      <c r="A104" s="15" t="s">
        <v>206</v>
      </c>
      <c r="B104" s="2" t="str">
        <f>image("https://ws-tcg.com/wordpress/wp-content/images/today_card/20230215_lh04.png")</f>
        <v/>
      </c>
      <c r="C104" s="5" t="s">
        <v>207</v>
      </c>
      <c r="D104" s="6"/>
      <c r="E104" s="4"/>
    </row>
    <row r="105" ht="137.25" customHeight="1">
      <c r="A105" s="15" t="s">
        <v>208</v>
      </c>
      <c r="B105" s="2" t="str">
        <f>image("https://ws-tcg.com/wordpress/wp-content/images/today_card/20230215_lh05.png")</f>
        <v/>
      </c>
      <c r="C105" s="5" t="s">
        <v>209</v>
      </c>
      <c r="D105" s="6"/>
      <c r="E105" s="4"/>
    </row>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13.0"/>
    <col customWidth="1" min="2" max="2" width="18.86"/>
    <col customWidth="1" min="3" max="3" width="58.14"/>
    <col customWidth="1" min="4" max="4" width="18.86"/>
    <col customWidth="1" min="5" max="5" width="6.43"/>
    <col customWidth="1" min="6" max="6" width="14.43"/>
  </cols>
  <sheetData>
    <row r="1" ht="137.25" customHeight="1">
      <c r="A1" s="1" t="s">
        <v>210</v>
      </c>
      <c r="B1" s="2" t="str">
        <f>image("https://ws-tcg.com/wordpress/wp-content/images/cardlist/a/ari_s103/ari_s103_t01.png")</f>
        <v/>
      </c>
      <c r="C1" s="5" t="s">
        <v>211</v>
      </c>
      <c r="D1" s="2" t="str">
        <f>image("https://ws-tcg.com/wordpress/wp-content/images/cardlist/a/ari_s103/ari_s103_t01r.png")</f>
        <v/>
      </c>
      <c r="E1" s="4" t="s">
        <v>36</v>
      </c>
    </row>
    <row r="2" ht="137.25" customHeight="1">
      <c r="A2" s="1" t="s">
        <v>212</v>
      </c>
      <c r="B2" s="2" t="str">
        <f>image("https://ws-tcg.com/wordpress/wp-content/images/today_card/20230125_hn01.png")</f>
        <v/>
      </c>
      <c r="C2" s="3" t="s">
        <v>213</v>
      </c>
      <c r="D2" s="6" t="str">
        <f>image("https://ws-tcg.com/wordpress/wp-content/images/today_card/20230125_hn21.png")</f>
        <v/>
      </c>
      <c r="E2" s="4" t="s">
        <v>2</v>
      </c>
    </row>
    <row r="3" ht="137.25" customHeight="1">
      <c r="A3" s="1" t="s">
        <v>214</v>
      </c>
      <c r="B3" s="2" t="str">
        <f>image("https://ws-tcg.com/wordpress/wp-content/images/today_card/20230215_lh06.png")</f>
        <v/>
      </c>
      <c r="C3" s="3" t="s">
        <v>215</v>
      </c>
      <c r="D3" s="7" t="str">
        <f>image("https://ws-tcg.com/wordpress/wp-content/images/today_card/20230215_lh21.png")</f>
        <v/>
      </c>
      <c r="E3" s="4" t="s">
        <v>36</v>
      </c>
    </row>
    <row r="4" ht="137.25" customHeight="1">
      <c r="A4" s="1" t="s">
        <v>216</v>
      </c>
      <c r="B4" s="2" t="str">
        <f>image("https://ws-tcg.com/wordpress/wp-content/images/cardlist/a/ari_s103/ari_s103_t04.png")</f>
        <v/>
      </c>
      <c r="C4" s="3" t="s">
        <v>217</v>
      </c>
      <c r="D4" s="7" t="str">
        <f>image("https://ws-tcg.com/wordpress/wp-content/images/cardlist/a/ari_s103/ari_s103_t04r.png")</f>
        <v/>
      </c>
      <c r="E4" s="4" t="s">
        <v>36</v>
      </c>
    </row>
    <row r="5" ht="137.25" customHeight="1">
      <c r="A5" s="1" t="s">
        <v>218</v>
      </c>
      <c r="B5" s="2" t="str">
        <f>image("https://ws-tcg.com/wordpress/wp-content/images/cardlist/a/ari_s103/ari_s103_t05.png")</f>
        <v/>
      </c>
      <c r="C5" s="3" t="s">
        <v>219</v>
      </c>
      <c r="D5" s="6" t="str">
        <f>image("https://ws-tcg.com/wordpress/wp-content/images/cardlist/a/ari_s103/ari_s103_t05r.png")</f>
        <v/>
      </c>
      <c r="E5" s="8" t="s">
        <v>36</v>
      </c>
    </row>
    <row r="6" ht="137.25" customHeight="1">
      <c r="A6" s="1" t="s">
        <v>220</v>
      </c>
      <c r="B6" s="2" t="str">
        <f>image("https://ws-tcg.com/wordpress/wp-content/images/cardlist/a/ari_s103/ari_s103_t06.png")</f>
        <v/>
      </c>
      <c r="C6" s="5" t="s">
        <v>221</v>
      </c>
      <c r="D6" s="6" t="str">
        <f>image("https://ws-tcg.com/wordpress/wp-content/images/cardlist/a/ari_s103/ari_s103_t06r.png")</f>
        <v/>
      </c>
      <c r="E6" s="4" t="s">
        <v>36</v>
      </c>
    </row>
    <row r="7" ht="137.25" customHeight="1">
      <c r="A7" s="1" t="s">
        <v>222</v>
      </c>
      <c r="B7" s="2" t="str">
        <f>image("https://ws-tcg.com/wordpress/wp-content/images/today_card/20230215_lh07.png")</f>
        <v/>
      </c>
      <c r="C7" s="3" t="s">
        <v>223</v>
      </c>
      <c r="D7" s="6" t="str">
        <f>image("https://ws-tcg.com/wordpress/wp-content/images/today_card/20230215_lh22.png")</f>
        <v/>
      </c>
      <c r="E7" s="4" t="s">
        <v>36</v>
      </c>
    </row>
    <row r="8" ht="137.25" customHeight="1">
      <c r="A8" s="1" t="s">
        <v>224</v>
      </c>
      <c r="B8" s="2" t="str">
        <f>image("https://ws-tcg.com/wordpress/wp-content/images/cardlist/a/ari_s103/ari_s103_t08.png")</f>
        <v/>
      </c>
      <c r="C8" s="5" t="s">
        <v>225</v>
      </c>
      <c r="D8" s="6" t="str">
        <f>image("https://ws-tcg.com/wordpress/wp-content/images/cardlist/a/ari_s103/ari_s103_t08r.png")</f>
        <v/>
      </c>
      <c r="E8" s="4" t="s">
        <v>36</v>
      </c>
    </row>
    <row r="9" ht="137.25" customHeight="1">
      <c r="A9" s="1" t="s">
        <v>226</v>
      </c>
      <c r="B9" s="16" t="str">
        <f>image("https://i.imgur.com/0CygQoJ.png?1")</f>
        <v/>
      </c>
      <c r="C9" s="5" t="s">
        <v>227</v>
      </c>
      <c r="D9" s="10" t="str">
        <f>image("https://i.imgur.com/MTvDJAz.png?1")</f>
        <v/>
      </c>
      <c r="E9" s="4" t="s">
        <v>36</v>
      </c>
    </row>
    <row r="10" ht="137.25" customHeight="1">
      <c r="A10" s="1" t="s">
        <v>228</v>
      </c>
      <c r="B10" s="2" t="str">
        <f>image("https://ws-tcg.com/wordpress/wp-content/images/cardlist/a/ari_s103/ari_s103_t10.png")</f>
        <v/>
      </c>
      <c r="C10" s="5" t="s">
        <v>229</v>
      </c>
      <c r="D10" s="6" t="str">
        <f>image("https://ws-tcg.com/wordpress/wp-content/images/cardlist/a/ari_s103/ari_s103_t10r.png")</f>
        <v/>
      </c>
      <c r="E10" s="4" t="s">
        <v>36</v>
      </c>
    </row>
    <row r="11" ht="137.25" customHeight="1">
      <c r="A11" s="1" t="s">
        <v>230</v>
      </c>
      <c r="B11" s="11" t="str">
        <f>image("https://ws-tcg.com/wordpress/wp-content/images/cardlist/a/ari_s103/ari_s103_t11.png")</f>
        <v/>
      </c>
      <c r="C11" s="3" t="s">
        <v>231</v>
      </c>
      <c r="D11" s="6" t="str">
        <f>image("https://ws-tcg.com/wordpress/wp-content/images/cardlist/a/ari_s103/ari_s103_t11r.png")</f>
        <v/>
      </c>
      <c r="E11" s="4" t="s">
        <v>36</v>
      </c>
    </row>
    <row r="12" ht="137.25" customHeight="1">
      <c r="A12" s="1" t="s">
        <v>232</v>
      </c>
      <c r="B12" s="2" t="str">
        <f>image("https://ws-tcg.com/wordpress/wp-content/images/today_card/20230125_hn02.png")</f>
        <v/>
      </c>
      <c r="C12" s="3" t="s">
        <v>233</v>
      </c>
      <c r="D12" s="7" t="str">
        <f>image("https://ws-tcg.com/wordpress/wp-content/images/today_card/20230125_hn22.png")</f>
        <v/>
      </c>
      <c r="E12" s="4" t="s">
        <v>2</v>
      </c>
    </row>
    <row r="13" ht="137.25" customHeight="1">
      <c r="A13" s="1" t="s">
        <v>234</v>
      </c>
      <c r="B13" s="16" t="str">
        <f>image("https://ws-tcg.com/wordpress/wp-content/images/cardlist/a/ari_s103/ari_s103_t13.png")</f>
        <v/>
      </c>
      <c r="C13" s="3" t="s">
        <v>235</v>
      </c>
      <c r="D13" s="11" t="str">
        <f>image("https://ws-tcg.com/wordpress/wp-content/images/cardlist/a/ari_s103/ari_s103_t13r.png")</f>
        <v/>
      </c>
      <c r="E13" s="4" t="s">
        <v>36</v>
      </c>
    </row>
    <row r="14" ht="137.25" customHeight="1">
      <c r="A14" s="1" t="s">
        <v>236</v>
      </c>
      <c r="B14" s="2" t="str">
        <f>image("https://ws-tcg.com/wordpress/wp-content/images/today_card/20230125_hn03.png")</f>
        <v/>
      </c>
      <c r="C14" s="5" t="s">
        <v>237</v>
      </c>
      <c r="D14" s="6" t="str">
        <f>image("https://ws-tcg.com/wordpress/wp-content/images/today_card/20230125_hn23.png")</f>
        <v/>
      </c>
      <c r="E14" s="4" t="s">
        <v>2</v>
      </c>
    </row>
    <row r="15" ht="137.25" customHeight="1">
      <c r="A15" s="1" t="s">
        <v>238</v>
      </c>
      <c r="B15" s="16" t="str">
        <f>image("https://ws-tcg.com/wordpress/wp-content/images/cardlist/a/ari_s103/ari_s103_t15.png")</f>
        <v/>
      </c>
      <c r="C15" s="5" t="s">
        <v>239</v>
      </c>
      <c r="D15" s="7" t="str">
        <f>image("https://ws-tcg.com/wordpress/wp-content/images/cardlist/a/ari_s103/ari_s103_t15r.png")</f>
        <v/>
      </c>
      <c r="E15" s="4" t="s">
        <v>36</v>
      </c>
    </row>
    <row r="16" ht="137.25" customHeight="1">
      <c r="A16" s="1" t="s">
        <v>240</v>
      </c>
      <c r="B16" s="2" t="str">
        <f>image("https://ws-tcg.com/wordpress/wp-content/images/cardlist/a/ari_s103/ari_s103_t16.png")</f>
        <v/>
      </c>
      <c r="C16" s="5" t="s">
        <v>241</v>
      </c>
      <c r="D16" s="6" t="str">
        <f>image("https://ws-tcg.com/wordpress/wp-content/images/cardlist/a/ari_s103/ari_s103_t16r.png")</f>
        <v/>
      </c>
      <c r="E16" s="4" t="s">
        <v>36</v>
      </c>
    </row>
    <row r="17" ht="137.25" customHeight="1">
      <c r="A17" s="1" t="s">
        <v>242</v>
      </c>
      <c r="B17" s="2" t="str">
        <f>image("https://ws-tcg.com/wordpress/wp-content/images/today_card/20230215_lh08.png")</f>
        <v/>
      </c>
      <c r="C17" s="5" t="s">
        <v>243</v>
      </c>
      <c r="D17" s="6" t="str">
        <f>image("https://ws-tcg.com/wordpress/wp-content/images/today_card/20230215_lh23.png")</f>
        <v/>
      </c>
      <c r="E17" s="8" t="s">
        <v>36</v>
      </c>
    </row>
    <row r="18" ht="137.25" customHeight="1">
      <c r="A18" s="1" t="s">
        <v>244</v>
      </c>
      <c r="B18" s="16" t="str">
        <f>image("https://i.imgur.com/Pv8EDQl.png?1")</f>
        <v/>
      </c>
      <c r="C18" s="5" t="s">
        <v>245</v>
      </c>
      <c r="D18" s="6" t="str">
        <f>image("https://i.imgur.com/5Z0AZ49.png?1")</f>
        <v/>
      </c>
      <c r="E18" s="4" t="s">
        <v>36</v>
      </c>
    </row>
    <row r="19" ht="137.25" customHeight="1">
      <c r="A19" s="1" t="s">
        <v>246</v>
      </c>
      <c r="B19" s="16" t="str">
        <f>image("https://i.imgur.com/zNHKYhw.png?1")</f>
        <v/>
      </c>
      <c r="C19" s="5" t="s">
        <v>247</v>
      </c>
      <c r="D19" s="6" t="str">
        <f>image("https://i.imgur.com/IVOpCDE.png?1")</f>
        <v/>
      </c>
      <c r="E19" s="4" t="s">
        <v>36</v>
      </c>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printOptions gridLines="1" horizontalCentered="1"/>
  <pageMargins bottom="0.75" footer="0.0" header="0.0" left="0.7" right="0.7" top="0.75"/>
  <pageSetup fitToHeight="0" cellComments="atEnd" orientation="landscape" pageOrder="overThenDown"/>
  <drawing r:id="rId1"/>
</worksheet>
</file>