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ster" sheetId="1" r:id="rId4"/>
    <sheet state="visible" name="Eagle Union TD+" sheetId="2" r:id="rId5"/>
    <sheet state="visible" name="Royal Navy TD+" sheetId="3" r:id="rId6"/>
    <sheet state="visible" name="Sakura Empire TD+" sheetId="4" r:id="rId7"/>
    <sheet state="visible" name="Iron Blood TD+" sheetId="5" r:id="rId8"/>
  </sheets>
  <definedNames/>
  <calcPr/>
</workbook>
</file>

<file path=xl/sharedStrings.xml><?xml version="1.0" encoding="utf-8"?>
<sst xmlns="http://schemas.openxmlformats.org/spreadsheetml/2006/main" count="688" uniqueCount="455">
  <si>
    <t>No./140:</t>
  </si>
  <si>
    <t>AZL/S102-001</t>
  </si>
  <si>
    <r>
      <rPr>
        <rFont val="Arial"/>
        <b/>
        <color theme="1"/>
        <sz val="9.0"/>
      </rPr>
      <t>(RR) 0/0 Unicorn (Warship/Royal Navy)
AUTO</t>
    </r>
    <r>
      <rPr>
        <rFont val="Arial"/>
        <b val="0"/>
        <color theme="1"/>
        <sz val="9.0"/>
      </rPr>
      <t xml:space="preserve"> - [(3) Discard 1 card, Rest this] At the start of your Encore Step, if you have 4 or more other &lt;Warship&gt; characters, and this is Standing, you may pay cost. If you do, deal 1 damage to your opponent and Heal up to 1.
</t>
    </r>
    <r>
      <rPr>
        <rFont val="Arial"/>
        <b/>
        <color theme="1"/>
        <sz val="9.0"/>
      </rPr>
      <t>ACT - BRAINSTORM</t>
    </r>
    <r>
      <rPr>
        <rFont val="Arial"/>
        <b val="0"/>
        <color theme="1"/>
        <sz val="9.0"/>
      </rPr>
      <t xml:space="preserve"> [(1) Rest this] Flip over the top 4 cards of your deck, then send them to Waiting Room. For each Climax among them, choose up to 1 character from your Waiting Room, and add it to hand. </t>
    </r>
    <r>
      <rPr>
        <rFont val="Arial"/>
        <b/>
        <color theme="1"/>
        <sz val="9.0"/>
      </rPr>
      <t xml:space="preserve">
</t>
    </r>
  </si>
  <si>
    <t>SP</t>
  </si>
  <si>
    <t>AZL/S102-002</t>
  </si>
  <si>
    <r>
      <rPr>
        <rFont val="Arial"/>
        <b/>
        <color theme="1"/>
        <sz val="9.0"/>
      </rPr>
      <t>(RR) 0/0 Jean Bart (Warship/Vichya Dominion)
CONT</t>
    </r>
    <r>
      <rPr>
        <rFont val="Arial"/>
        <color theme="1"/>
        <sz val="9.0"/>
      </rPr>
      <t xml:space="preserve"> - If you have 2 or less Stock, this gets +1500 power.
</t>
    </r>
    <r>
      <rPr>
        <rFont val="Arial"/>
        <b/>
        <color theme="1"/>
        <sz val="9.0"/>
      </rPr>
      <t xml:space="preserve">AUTO </t>
    </r>
    <r>
      <rPr>
        <rFont val="Arial"/>
        <color theme="1"/>
        <sz val="9.0"/>
      </rPr>
      <t>- [(1) Discard 1 card] When this is placed on stage from hand, you may pay cost. If you do, search your deck for up to 1 &lt;Warship&gt; character, show it to your opponent, add it to hand, and shuffle your deck afterwards.</t>
    </r>
  </si>
  <si>
    <t>AZL/S102-003</t>
  </si>
  <si>
    <r>
      <rPr>
        <rFont val="Arial"/>
        <b/>
        <color theme="1"/>
        <sz val="9.0"/>
      </rPr>
      <t>(RR) 1/0 Belfast (Warship/Royal Navy)
CONT</t>
    </r>
    <r>
      <rPr>
        <rFont val="Arial"/>
        <color theme="1"/>
        <sz val="9.0"/>
      </rPr>
      <t xml:space="preserve"> - During your turn, if you have another &lt;Warship&gt; character, this gets +3000 power.
</t>
    </r>
    <r>
      <rPr>
        <rFont val="Arial"/>
        <b/>
        <color theme="1"/>
        <sz val="9.0"/>
      </rPr>
      <t xml:space="preserve">AUTO </t>
    </r>
    <r>
      <rPr>
        <rFont val="Arial"/>
        <color theme="1"/>
        <sz val="9.0"/>
      </rPr>
      <t>-</t>
    </r>
    <r>
      <rPr>
        <rFont val="Arial"/>
        <b/>
        <color rgb="FFE06666"/>
        <sz val="9.0"/>
      </rPr>
      <t xml:space="preserve"> {CX Combo}</t>
    </r>
    <r>
      <rPr>
        <rFont val="Arial"/>
        <color theme="1"/>
        <sz val="9.0"/>
      </rPr>
      <t xml:space="preserve"> When this attacks, if you have the </t>
    </r>
    <r>
      <rPr>
        <rFont val="Arial"/>
        <b/>
        <color theme="1"/>
        <sz val="9.0"/>
      </rPr>
      <t>Choice CX (031)</t>
    </r>
    <r>
      <rPr>
        <rFont val="Arial"/>
        <color theme="1"/>
        <sz val="9.0"/>
      </rPr>
      <t xml:space="preserve"> in your Climax Area, reveal the top card of your deck. If that card is a &lt;Warship&gt; character, add it to hand.
</t>
    </r>
    <r>
      <rPr>
        <rFont val="Arial"/>
        <b/>
        <color theme="1"/>
        <sz val="9.0"/>
      </rPr>
      <t xml:space="preserve">AUTO </t>
    </r>
    <r>
      <rPr>
        <rFont val="Arial"/>
        <color theme="1"/>
        <sz val="9.0"/>
      </rPr>
      <t>- [(1) Discard 1 card] When this is Front Attacked, you may pay cost. If you do, choose 1 of your other &lt;Warship&gt; characters and this card, return them to hand.</t>
    </r>
  </si>
  <si>
    <t>SEC</t>
  </si>
  <si>
    <t>AZL/S102-004</t>
  </si>
  <si>
    <r>
      <rPr>
        <rFont val="Arial"/>
        <b/>
        <color theme="1"/>
        <sz val="9.0"/>
      </rPr>
      <t>(RR) 3/2 Cheshire (Warship/Royal Navy)
AUTO</t>
    </r>
    <r>
      <rPr>
        <rFont val="Arial"/>
        <color theme="1"/>
        <sz val="9.0"/>
      </rPr>
      <t xml:space="preserve"> - When this is placed on stage from hand, you may Heal 1.
</t>
    </r>
    <r>
      <rPr>
        <rFont val="Arial"/>
        <b/>
        <color theme="1"/>
        <sz val="9.0"/>
      </rPr>
      <t xml:space="preserve">AUTO - </t>
    </r>
    <r>
      <rPr>
        <rFont val="Arial"/>
        <b/>
        <color rgb="FFE06666"/>
        <sz val="9.0"/>
      </rPr>
      <t>{CX Combo}</t>
    </r>
    <r>
      <rPr>
        <rFont val="Arial"/>
        <b/>
        <color theme="1"/>
        <sz val="9.0"/>
      </rPr>
      <t xml:space="preserve"> EXPERIENCE 6</t>
    </r>
    <r>
      <rPr>
        <rFont val="Arial"/>
        <color theme="1"/>
        <sz val="9.0"/>
      </rPr>
      <t xml:space="preserve"> - When the </t>
    </r>
    <r>
      <rPr>
        <rFont val="Arial"/>
        <b/>
        <color theme="1"/>
        <sz val="9.0"/>
      </rPr>
      <t>Choice CX (032)</t>
    </r>
    <r>
      <rPr>
        <rFont val="Arial"/>
        <color theme="1"/>
        <sz val="9.0"/>
      </rPr>
      <t xml:space="preserve"> is placed in your Climax Area, if this is in the Front Row, and the sum of Levels of cards in your Level Zone is 6 or more, mill 1, then deal X damage to your opponent. X is equal to the card's Level +1.</t>
    </r>
  </si>
  <si>
    <t>AZL/S102-005</t>
  </si>
  <si>
    <r>
      <rPr>
        <rFont val="Arial"/>
        <b/>
        <color theme="1"/>
        <sz val="9.0"/>
      </rPr>
      <t>(R) 0/0 Sheffield (Warship/Royal Navy)
AUTO</t>
    </r>
    <r>
      <rPr>
        <rFont val="Arial"/>
        <color theme="1"/>
        <sz val="9.0"/>
      </rPr>
      <t xml:space="preserve"> - [(1) Discard 1 &lt;Warship&gt; character] When this is placed on stage from hand or sent from Stage to Waiting Room, you may pay cost. If you do, look at up to 3 cards from the top of your deck, choose up to 1 card among them, add it to hand, and send the rest to Waiting Room.
</t>
    </r>
    <r>
      <rPr>
        <rFont val="Arial"/>
        <b/>
        <color theme="1"/>
        <sz val="9.0"/>
      </rPr>
      <t xml:space="preserve">AUTO </t>
    </r>
    <r>
      <rPr>
        <rFont val="Arial"/>
        <color theme="1"/>
        <sz val="9.0"/>
      </rPr>
      <t>- [Discard 1 &lt;Warship&gt; character] When this is placed on stage from hand, you may pay cost. If you do, draw 1 card.</t>
    </r>
  </si>
  <si>
    <t>AZL/S102-006</t>
  </si>
  <si>
    <r>
      <rPr>
        <rFont val="Arial"/>
        <b/>
        <color theme="1"/>
        <sz val="9.0"/>
      </rPr>
      <t xml:space="preserve">(R) 0/0 Ying Swei (Warship/Dragon Empery)
AUTO </t>
    </r>
    <r>
      <rPr>
        <rFont val="Arial"/>
        <color theme="1"/>
        <sz val="9.0"/>
      </rPr>
      <t xml:space="preserve">- When this is placed on stage from hand, if you have another &lt;Warship&gt; character, until the end of your opponent's next turn, this gets +2000 power.
</t>
    </r>
    <r>
      <rPr>
        <rFont val="Arial"/>
        <b/>
        <color theme="1"/>
        <sz val="9.0"/>
      </rPr>
      <t xml:space="preserve">AUTO </t>
    </r>
    <r>
      <rPr>
        <rFont val="Arial"/>
        <color theme="1"/>
        <sz val="9.0"/>
      </rPr>
      <t>- [(1) Discard 1 card] When this is placed on stage from hand, you may pay cost. If you do, choose 1 of your opponent's characters, return it to hand.</t>
    </r>
  </si>
  <si>
    <t>AZL/S102-007</t>
  </si>
  <si>
    <r>
      <rPr>
        <rFont val="Arial"/>
        <b/>
        <color theme="1"/>
        <sz val="9.0"/>
      </rPr>
      <t>(R) 0/0 Formidable (Warship/Royal Navy)
CONT</t>
    </r>
    <r>
      <rPr>
        <rFont val="Arial"/>
        <color theme="1"/>
        <sz val="9.0"/>
      </rPr>
      <t xml:space="preserve"> - If you have 2 or less Stock, this gets +1500 power.
</t>
    </r>
    <r>
      <rPr>
        <rFont val="Arial"/>
        <b/>
        <color theme="1"/>
        <sz val="9.0"/>
      </rPr>
      <t xml:space="preserve">AUTO </t>
    </r>
    <r>
      <rPr>
        <rFont val="Arial"/>
        <color theme="1"/>
        <sz val="9.0"/>
      </rPr>
      <t>- When this is placed on stage fro'm hand, choose 1 of your opponent's characters, until the end of your opponent's next turn, it gains the following ability: "</t>
    </r>
    <r>
      <rPr>
        <rFont val="Arial"/>
        <b/>
        <color theme="1"/>
        <sz val="9.0"/>
      </rPr>
      <t xml:space="preserve">CONT </t>
    </r>
    <r>
      <rPr>
        <rFont val="Arial"/>
        <color theme="1"/>
        <sz val="9.0"/>
      </rPr>
      <t>- This cannot move to other slots."</t>
    </r>
  </si>
  <si>
    <t>AZL/S102-008</t>
  </si>
  <si>
    <r>
      <rPr>
        <rFont val="Arial"/>
        <b/>
        <color theme="1"/>
        <sz val="9.0"/>
      </rPr>
      <t>(R) 0/0 Sirius (Warship/Royal Navy)
AUTO</t>
    </r>
    <r>
      <rPr>
        <rFont val="Arial"/>
        <b val="0"/>
        <color theme="1"/>
        <sz val="9.0"/>
      </rPr>
      <t xml:space="preserve"> - When this is placed on stage from hand, this turn, this gets +X power. X equals the number of your &lt;Warship&gt; characters times 500.
</t>
    </r>
    <r>
      <rPr>
        <rFont val="Arial"/>
        <b/>
        <color theme="1"/>
        <sz val="9.0"/>
      </rPr>
      <t>AUTO -</t>
    </r>
    <r>
      <rPr>
        <rFont val="Arial"/>
        <b/>
        <color rgb="FFE06666"/>
        <sz val="9.0"/>
      </rPr>
      <t xml:space="preserve"> {CX Combo}</t>
    </r>
    <r>
      <rPr>
        <rFont val="Arial"/>
        <b/>
        <color theme="1"/>
        <sz val="9.0"/>
      </rPr>
      <t xml:space="preserve"> </t>
    </r>
    <r>
      <rPr>
        <rFont val="Arial"/>
        <b val="0"/>
        <color theme="1"/>
        <sz val="9.0"/>
      </rPr>
      <t xml:space="preserve">When this card's battle opponent is Reversed, if you have the </t>
    </r>
    <r>
      <rPr>
        <rFont val="Arial"/>
        <b/>
        <color theme="1"/>
        <sz val="9.0"/>
      </rPr>
      <t>Choice CX (033)</t>
    </r>
    <r>
      <rPr>
        <rFont val="Arial"/>
        <b val="0"/>
        <color theme="1"/>
        <sz val="9.0"/>
      </rPr>
      <t xml:space="preserve"> in your Climax Area, put up to 1 card from the top of your deck to Stock, then reveal the top card of your deck. If that card is &lt;Warship&gt; character, add it to hand.</t>
    </r>
  </si>
  <si>
    <t>AZL/S102-009</t>
  </si>
  <si>
    <r>
      <rPr>
        <rFont val="Arial"/>
        <b/>
        <color theme="1"/>
        <sz val="9.0"/>
      </rPr>
      <t>(R) 3/2 Drake (Warship/Royal Navy)
CONT - EXPERIENCE 8</t>
    </r>
    <r>
      <rPr>
        <rFont val="Arial"/>
        <b val="0"/>
        <color theme="1"/>
        <sz val="9.0"/>
      </rPr>
      <t xml:space="preserve"> - If the sum of Levels of cards in your Level Zone is 8 or more, this gets +1500 power and the following ability, "</t>
    </r>
    <r>
      <rPr>
        <rFont val="Arial"/>
        <b/>
        <color theme="1"/>
        <sz val="9.0"/>
      </rPr>
      <t xml:space="preserve">AUTO </t>
    </r>
    <r>
      <rPr>
        <rFont val="Arial"/>
        <b val="0"/>
        <color theme="1"/>
        <sz val="9.0"/>
      </rPr>
      <t xml:space="preserve">- [(2) Discard 2 cards] When this card's battle opponent is Reversed, you may pay cost. If you do, deal 4 damage to your opponent."
</t>
    </r>
    <r>
      <rPr>
        <rFont val="Arial"/>
        <b/>
        <color theme="1"/>
        <sz val="9.0"/>
      </rPr>
      <t xml:space="preserve">AUTO </t>
    </r>
    <r>
      <rPr>
        <rFont val="Arial"/>
        <b val="0"/>
        <color theme="1"/>
        <sz val="9.0"/>
      </rPr>
      <t>- When this is placed on stage from hand, you may Heal 1.</t>
    </r>
  </si>
  <si>
    <t>AZL/S102-010</t>
  </si>
  <si>
    <r>
      <rPr>
        <rFont val="Arial"/>
        <b/>
        <color theme="1"/>
        <sz val="9.0"/>
      </rPr>
      <t>(R) 3/2 Perseus (Warship/Royal Navy)
AUTO</t>
    </r>
    <r>
      <rPr>
        <rFont val="Arial"/>
        <b val="0"/>
        <color theme="1"/>
        <sz val="9.0"/>
      </rPr>
      <t xml:space="preserve"> - When this is placed on stage from hand, you may Heal 1.
</t>
    </r>
    <r>
      <rPr>
        <rFont val="Arial"/>
        <b/>
        <color theme="1"/>
        <sz val="9.0"/>
      </rPr>
      <t xml:space="preserve">AUTO </t>
    </r>
    <r>
      <rPr>
        <rFont val="Arial"/>
        <b val="0"/>
        <color theme="1"/>
        <sz val="9.0"/>
      </rPr>
      <t>- [(2) Discard 2 cards, Rest this] At the start of your Attack Phase, if this is in your Front Row, you may pay cost. If you do, deal 2 damage to your opponent twice, and Heal up to 1.</t>
    </r>
  </si>
  <si>
    <t>AZL/S102-011</t>
  </si>
  <si>
    <r>
      <rPr>
        <rFont val="Arial"/>
        <b/>
        <color theme="1"/>
        <sz val="9.0"/>
      </rPr>
      <t>(R) 3/2 Le Malin (Warship/Vichya Dominion)
AUTO</t>
    </r>
    <r>
      <rPr>
        <rFont val="Arial"/>
        <color theme="1"/>
        <sz val="9.0"/>
      </rPr>
      <t xml:space="preserve"> - When this is placed on stage from hand, look at up to 3 cards from the top of your deck, choose up to 1 card among them, add it to hand, and send the rest to Waiting Room.
</t>
    </r>
    <r>
      <rPr>
        <rFont val="Arial"/>
        <b/>
        <color theme="1"/>
        <sz val="9.0"/>
      </rPr>
      <t xml:space="preserve">AUTO - </t>
    </r>
    <r>
      <rPr>
        <rFont val="Arial"/>
        <b/>
        <color rgb="FFE06666"/>
        <sz val="9.0"/>
      </rPr>
      <t>{CX Combo}</t>
    </r>
    <r>
      <rPr>
        <rFont val="Arial"/>
        <color theme="1"/>
        <sz val="9.0"/>
      </rPr>
      <t xml:space="preserve"> When this attacks, if you have the </t>
    </r>
    <r>
      <rPr>
        <rFont val="Arial"/>
        <b/>
        <color theme="1"/>
        <sz val="9.0"/>
      </rPr>
      <t>Choice CX (034)</t>
    </r>
    <r>
      <rPr>
        <rFont val="Arial"/>
        <color theme="1"/>
        <sz val="9.0"/>
      </rPr>
      <t xml:space="preserve"> in your Climax Area, this turn, this gains the following ability, "</t>
    </r>
    <r>
      <rPr>
        <rFont val="Arial"/>
        <b/>
        <color theme="1"/>
        <sz val="9.0"/>
      </rPr>
      <t xml:space="preserve">AUTO </t>
    </r>
    <r>
      <rPr>
        <rFont val="Arial"/>
        <color theme="1"/>
        <sz val="9.0"/>
      </rPr>
      <t>- This ability can only be activated up to once per turn. When this card's damage is cancelled, you may deal 2 damage to your opponent."</t>
    </r>
  </si>
  <si>
    <t>AZL/S102-012</t>
  </si>
  <si>
    <r>
      <rPr>
        <rFont val="Arial"/>
        <b/>
        <color theme="1"/>
        <sz val="9.0"/>
      </rPr>
      <t>(U) 0/0 Rodney (Warship/Royal Navy)</t>
    </r>
    <r>
      <rPr>
        <rFont val="Arial"/>
        <color theme="1"/>
        <sz val="9.0"/>
      </rPr>
      <t xml:space="preserve">
</t>
    </r>
    <r>
      <rPr>
        <rFont val="Arial"/>
        <b/>
        <color theme="1"/>
        <sz val="9.0"/>
      </rPr>
      <t xml:space="preserve">AUTO </t>
    </r>
    <r>
      <rPr>
        <rFont val="Arial"/>
        <color theme="1"/>
        <sz val="9.0"/>
      </rPr>
      <t xml:space="preserve">- When this attacks, reveal the top card of your deck. If that card is a &lt;Warship&gt; character, choose 1 of your opponent's Front Row Level 0 or lower character, you may send it to Waiting Room.
</t>
    </r>
    <r>
      <rPr>
        <rFont val="Arial"/>
        <b/>
        <color theme="1"/>
        <sz val="9.0"/>
      </rPr>
      <t xml:space="preserve">AUTO </t>
    </r>
    <r>
      <rPr>
        <rFont val="Arial"/>
        <color theme="1"/>
        <sz val="9.0"/>
      </rPr>
      <t>- When this is Reversed, if the battle opponent's Level is 0 or lower, you may send that character to Stock. If you do, put the bottom card of your opponent's Stock into Waiting Room</t>
    </r>
    <r>
      <rPr>
        <rFont val="Arial"/>
        <b/>
        <color theme="1"/>
        <sz val="9.0"/>
      </rPr>
      <t>.</t>
    </r>
  </si>
  <si>
    <t>SR</t>
  </si>
  <si>
    <t>AZL/S102-013</t>
  </si>
  <si>
    <r>
      <rPr>
        <rFont val="Arial"/>
        <b/>
        <color theme="1"/>
        <sz val="9.0"/>
      </rPr>
      <t>(U) 0/0 Cygnet (Warship/Royal Navy)
AUTO</t>
    </r>
    <r>
      <rPr>
        <rFont val="Arial"/>
        <color theme="1"/>
        <sz val="9.0"/>
      </rPr>
      <t xml:space="preserve"> - When this is placed on stage from hand, if your opponent has 1 or less characters in their Front Row, choose 1 Cost 0 or lower character in your opponent's Front Row, you may send it to the bottom of your opponent's deck.
</t>
    </r>
    <r>
      <rPr>
        <rFont val="Arial"/>
        <b/>
        <color theme="1"/>
        <sz val="9.0"/>
      </rPr>
      <t>AUTO</t>
    </r>
    <r>
      <rPr>
        <rFont val="Arial"/>
        <color theme="1"/>
        <sz val="9.0"/>
      </rPr>
      <t xml:space="preserve"> - At the start of your opponent's Draw Phase, reveal the top card of your deck. If that card is Level 1 or higher, you may return this card to hand.</t>
    </r>
  </si>
  <si>
    <t>AZL/S102-014</t>
  </si>
  <si>
    <r>
      <rPr>
        <rFont val="Arial"/>
        <b/>
        <color theme="1"/>
        <sz val="9.0"/>
      </rPr>
      <t>(U) 0/0 Ajax (Warship/Royal Navy)
AUTO</t>
    </r>
    <r>
      <rPr>
        <rFont val="Arial"/>
        <b val="0"/>
        <color theme="1"/>
        <sz val="9.0"/>
      </rPr>
      <t xml:space="preserve"> - When a Climax with a Choice Trigger is placed in your Climax Area, this turn, this gets +1000 power and the following ability, "</t>
    </r>
    <r>
      <rPr>
        <rFont val="Arial"/>
        <b/>
        <color theme="1"/>
        <sz val="9.0"/>
      </rPr>
      <t xml:space="preserve">AUTO </t>
    </r>
    <r>
      <rPr>
        <rFont val="Arial"/>
        <b val="0"/>
        <color theme="1"/>
        <sz val="9.0"/>
      </rPr>
      <t xml:space="preserve">- (1) When this attacks, you may pay cost. If you do, during the Trigger Step of this attack, perform Trigger Check twice."
</t>
    </r>
    <r>
      <rPr>
        <rFont val="Arial"/>
        <b/>
        <color theme="1"/>
        <sz val="9.0"/>
      </rPr>
      <t xml:space="preserve">AUTO </t>
    </r>
    <r>
      <rPr>
        <rFont val="Arial"/>
        <b val="0"/>
        <color theme="1"/>
        <sz val="9.0"/>
      </rPr>
      <t>- When this card's Trigger Check reveals a Choice Trigger, choose 1 character in your Waiting Room, you may add it to hand.</t>
    </r>
  </si>
  <si>
    <t>AZL/S102-015</t>
  </si>
  <si>
    <r>
      <rPr>
        <rFont val="Arial"/>
        <b/>
        <color theme="1"/>
        <sz val="9.0"/>
      </rPr>
      <t>(R) 0/0 Ark Royal (Warship/Royal Navy)
CONT</t>
    </r>
    <r>
      <rPr>
        <rFont val="Arial"/>
        <b val="0"/>
        <color theme="1"/>
        <sz val="9.0"/>
      </rPr>
      <t xml:space="preserve"> - If you have another &lt;Warship&gt; character, this gets +1500 power.
</t>
    </r>
    <r>
      <rPr>
        <rFont val="Arial"/>
        <b/>
        <color theme="1"/>
        <sz val="9.0"/>
      </rPr>
      <t>AUTO -</t>
    </r>
    <r>
      <rPr>
        <rFont val="Arial"/>
        <b/>
        <color rgb="FFE06666"/>
        <sz val="9.0"/>
      </rPr>
      <t xml:space="preserve"> {CX Combo}</t>
    </r>
    <r>
      <rPr>
        <rFont val="Arial"/>
        <b/>
        <color theme="1"/>
        <sz val="9.0"/>
      </rPr>
      <t xml:space="preserve"> </t>
    </r>
    <r>
      <rPr>
        <rFont val="Arial"/>
        <b val="0"/>
        <color theme="1"/>
        <sz val="9.0"/>
      </rPr>
      <t xml:space="preserve">When the </t>
    </r>
    <r>
      <rPr>
        <rFont val="Arial"/>
        <b/>
        <color theme="1"/>
        <sz val="9.0"/>
      </rPr>
      <t>Choice CX (035)</t>
    </r>
    <r>
      <rPr>
        <rFont val="Arial"/>
        <b val="0"/>
        <color theme="1"/>
        <sz val="9.0"/>
      </rPr>
      <t xml:space="preserve"> is placed in your Climax Area, if you have another &lt;Warship&gt; character, this turn, this gains the following 2 abilities,
- "</t>
    </r>
    <r>
      <rPr>
        <rFont val="Arial"/>
        <b/>
        <color theme="1"/>
        <sz val="9.0"/>
      </rPr>
      <t xml:space="preserve">CONT </t>
    </r>
    <r>
      <rPr>
        <rFont val="Arial"/>
        <b val="0"/>
        <color theme="1"/>
        <sz val="9.0"/>
      </rPr>
      <t>- The character across from this cannot return to hand, move to other slots or go to memory."
- "</t>
    </r>
    <r>
      <rPr>
        <rFont val="Arial"/>
        <b/>
        <color theme="1"/>
        <sz val="9.0"/>
      </rPr>
      <t xml:space="preserve">AUTO </t>
    </r>
    <r>
      <rPr>
        <rFont val="Arial"/>
        <b val="0"/>
        <color theme="1"/>
        <sz val="9.0"/>
      </rPr>
      <t>- When this card's battle opponent is Reversed, choose up to 1 &lt;Warship&gt; character from your Waiting Room, you may add it to hand"</t>
    </r>
  </si>
  <si>
    <t>AZL/S102-016</t>
  </si>
  <si>
    <r>
      <rPr>
        <rFont val="Arial"/>
        <b/>
        <color theme="1"/>
        <sz val="9.0"/>
      </rPr>
      <t>(U) 1/0 Chao Ho (Warship/Dragon Empery)
AUTO</t>
    </r>
    <r>
      <rPr>
        <rFont val="Arial"/>
        <b val="0"/>
        <color theme="1"/>
        <sz val="9.0"/>
      </rPr>
      <t xml:space="preserve"> - When this is placed on stage from hand, if you have another &lt;Warship&gt; character, until the end of your opponent's next turn, this gets +2000 power.
</t>
    </r>
    <r>
      <rPr>
        <rFont val="Arial"/>
        <b/>
        <color theme="1"/>
        <sz val="9.0"/>
      </rPr>
      <t xml:space="preserve">AUTO </t>
    </r>
    <r>
      <rPr>
        <rFont val="Arial"/>
        <b val="0"/>
        <color theme="1"/>
        <sz val="9.0"/>
      </rPr>
      <t>- [(1) Discard 1 card] When this is placed on stage from hand, you may pay cost. If you do, choose 1 of your opponent's characters, move it to an opponent's empty slot.</t>
    </r>
  </si>
  <si>
    <t>AZL/S102-017</t>
  </si>
  <si>
    <r>
      <rPr>
        <rFont val="Arial"/>
        <b/>
        <color theme="1"/>
        <sz val="9.0"/>
      </rPr>
      <t>(U) 1/0 Prince of Wales (Warship/Royal Navy)
CONT</t>
    </r>
    <r>
      <rPr>
        <rFont val="Arial"/>
        <b val="0"/>
        <color theme="1"/>
        <sz val="9.0"/>
      </rPr>
      <t xml:space="preserve"> - This card can be played without meeting Color requirement.
</t>
    </r>
    <r>
      <rPr>
        <rFont val="Arial"/>
        <b/>
        <color theme="1"/>
        <sz val="9.0"/>
      </rPr>
      <t xml:space="preserve">CONT </t>
    </r>
    <r>
      <rPr>
        <rFont val="Arial"/>
        <b val="0"/>
        <color theme="1"/>
        <sz val="9.0"/>
      </rPr>
      <t xml:space="preserve">- During your turn, for each of your other &lt;Eagle Union&gt; characters, this gets +500 power.
</t>
    </r>
    <r>
      <rPr>
        <rFont val="Arial"/>
        <b/>
        <color theme="1"/>
        <sz val="9.0"/>
      </rPr>
      <t xml:space="preserve">CONT </t>
    </r>
    <r>
      <rPr>
        <rFont val="Arial"/>
        <b val="0"/>
        <color theme="1"/>
        <sz val="9.0"/>
      </rPr>
      <t>- During your turn, if you have 3 or more other &lt;Eagle Union&gt; characters, all of your other &lt;Eagle Union&gt; character get +1000 power, and this gets +500 power.</t>
    </r>
  </si>
  <si>
    <t>AZL/S102-018</t>
  </si>
  <si>
    <r>
      <rPr>
        <rFont val="Arial"/>
        <b/>
        <color theme="1"/>
        <sz val="9.0"/>
      </rPr>
      <t>(U) 1/0 Saint Louis (Warship/Iris Libre)
CONT - EXPERIENCE 2</t>
    </r>
    <r>
      <rPr>
        <rFont val="Arial"/>
        <b val="0"/>
        <color theme="1"/>
        <sz val="9.0"/>
      </rPr>
      <t xml:space="preserve"> - If the sum of Levels of cards in your Level Zone is 2 or more, for each of your other &lt;Warship&gt; characters, this gets +500 power.
</t>
    </r>
    <r>
      <rPr>
        <rFont val="Arial"/>
        <b/>
        <color theme="1"/>
        <sz val="9.0"/>
      </rPr>
      <t>AUTO - ENCORE</t>
    </r>
    <r>
      <rPr>
        <rFont val="Arial"/>
        <b val="0"/>
        <color theme="1"/>
        <sz val="9.0"/>
      </rPr>
      <t xml:space="preserve"> [Discard 1 character]</t>
    </r>
  </si>
  <si>
    <t>AZL/S102-019</t>
  </si>
  <si>
    <r>
      <rPr>
        <rFont val="Arial"/>
        <b/>
        <color theme="1"/>
        <sz val="9.0"/>
      </rPr>
      <t xml:space="preserve">(U) 1/0 Neptune (Warship/Royal Navy)
AUTO - EXPERIENCE 2 </t>
    </r>
    <r>
      <rPr>
        <rFont val="Arial"/>
        <b val="0"/>
        <color theme="1"/>
        <sz val="9.0"/>
      </rPr>
      <t>[Discard 1 &lt;Warship&gt; character] When this is placed on stage from hand, if the sum of Levels of cards in your Level Zone is 2 or more, you may pay cost. If you do, choose 1 Cost 0 or lower character in your Waiting Room, place it on stage in any slot.</t>
    </r>
  </si>
  <si>
    <t>AZL/S102-020</t>
  </si>
  <si>
    <r>
      <rPr>
        <rFont val="Arial"/>
        <b/>
        <color theme="1"/>
        <sz val="9.0"/>
      </rPr>
      <t>(U) 1/1 Jervis (Warship/Royal Navy)
AUTO</t>
    </r>
    <r>
      <rPr>
        <rFont val="Arial"/>
        <b val="0"/>
        <color theme="1"/>
        <sz val="9.0"/>
      </rPr>
      <t xml:space="preserve"> - When this is placed on stage from hand, if you have 4 or more other &lt;Warship&gt; characters, choose 1 &lt;Warship&gt; character in your Waiting Room, you may send it to Stock.
</t>
    </r>
    <r>
      <rPr>
        <rFont val="Arial"/>
        <b/>
        <color theme="1"/>
        <sz val="9.0"/>
      </rPr>
      <t xml:space="preserve">AUTO </t>
    </r>
    <r>
      <rPr>
        <rFont val="Arial"/>
        <b val="0"/>
        <color theme="1"/>
        <sz val="9.0"/>
      </rPr>
      <t>- When this attacks, if you have 2 or more other &lt;Warship&gt; characters, this turn, this gets +4000 power.</t>
    </r>
  </si>
  <si>
    <t>AZL/S102-021</t>
  </si>
  <si>
    <r>
      <rPr>
        <rFont val="Arial"/>
        <b/>
        <color theme="1"/>
        <sz val="9.0"/>
      </rPr>
      <t>(U) 2/1 Queen Elizabeth (Warship/Royal Navy)
CONT</t>
    </r>
    <r>
      <rPr>
        <rFont val="Arial"/>
        <b val="0"/>
        <color theme="1"/>
        <sz val="9.0"/>
      </rPr>
      <t xml:space="preserve"> - All of your other &lt;Royal Navy&gt; characters get +X power. X is equal to that character's Level times 500.
</t>
    </r>
    <r>
      <rPr>
        <rFont val="Arial"/>
        <b/>
        <color theme="1"/>
        <sz val="9.0"/>
      </rPr>
      <t xml:space="preserve">AUTO </t>
    </r>
    <r>
      <rPr>
        <rFont val="Arial"/>
        <b val="0"/>
        <color theme="1"/>
        <sz val="9.0"/>
      </rPr>
      <t>- When a Climax with a Choice Trigger is placed in your Climax Area, this turn, all of your characters get +1500 power.</t>
    </r>
  </si>
  <si>
    <t>AZL/S102-022</t>
  </si>
  <si>
    <r>
      <rPr>
        <rFont val="Arial"/>
        <b/>
        <color theme="1"/>
        <sz val="9.0"/>
      </rPr>
      <t xml:space="preserve">(U) 2/1 Richelieu (Warship/Iris Libre)
CONT </t>
    </r>
    <r>
      <rPr>
        <rFont val="Arial"/>
        <b val="0"/>
        <color theme="1"/>
        <sz val="9.0"/>
      </rPr>
      <t xml:space="preserve">- If this is in your Front Row Center slot, for each of your other &lt;Warship&gt; characters, this gets +1500 power.
</t>
    </r>
    <r>
      <rPr>
        <rFont val="Arial"/>
        <b/>
        <color theme="1"/>
        <sz val="9.0"/>
      </rPr>
      <t xml:space="preserve">AUTO </t>
    </r>
    <r>
      <rPr>
        <rFont val="Arial"/>
        <b val="0"/>
        <color theme="1"/>
        <sz val="9.0"/>
      </rPr>
      <t>- When this card's Level 2 or higher battle opponent is Reversed, reveal the top card of your deck. If that card is a &lt;Warship&gt; character, choose 1 &lt;Warship&gt; character in your Waiting Room, you may add it to hand.</t>
    </r>
  </si>
  <si>
    <t>AZL/S102-023</t>
  </si>
  <si>
    <r>
      <rPr>
        <rFont val="Arial"/>
        <b/>
        <color theme="1"/>
        <sz val="9.0"/>
      </rPr>
      <t>(U) 2/1 Monarch (Warship/Royal Navy)
CONT - EXPERIENCE 5</t>
    </r>
    <r>
      <rPr>
        <rFont val="Arial"/>
        <b val="0"/>
        <color theme="1"/>
        <sz val="9.0"/>
      </rPr>
      <t xml:space="preserve"> - If the sum of Levels of cards in your Level Zone is 5 or more, this gets +5500 power and the following ability, "</t>
    </r>
    <r>
      <rPr>
        <rFont val="Arial"/>
        <b/>
        <color theme="1"/>
        <sz val="9.0"/>
      </rPr>
      <t xml:space="preserve">AUTO </t>
    </r>
    <r>
      <rPr>
        <rFont val="Arial"/>
        <b val="0"/>
        <color theme="1"/>
        <sz val="9.0"/>
      </rPr>
      <t xml:space="preserve">- When this card's battle opponent is Reversed, you may send that character to Stock. If you do, put the bottom card of your opponent's Stock into Waiting Room."
</t>
    </r>
    <r>
      <rPr>
        <rFont val="Arial"/>
        <b/>
        <color theme="1"/>
        <sz val="9.0"/>
      </rPr>
      <t xml:space="preserve">AUTO </t>
    </r>
    <r>
      <rPr>
        <rFont val="Arial"/>
        <b val="0"/>
        <color theme="1"/>
        <sz val="9.0"/>
      </rPr>
      <t>- [(1) Discard 1 card] When this is placed on stage from hand, you may pay cost. If you do, search your deck for up to 1 Climax with a Choice Trigger, show it to your opponent, add it to hand, and shuffle your deck afterwards.</t>
    </r>
  </si>
  <si>
    <t>AZL/S102-024</t>
  </si>
  <si>
    <r>
      <rPr>
        <rFont val="Arial"/>
        <b/>
        <color theme="1"/>
        <sz val="9.0"/>
      </rPr>
      <t>(U) 3/2 Howe (Warship/Royal Navy)
CONT</t>
    </r>
    <r>
      <rPr>
        <rFont val="Arial"/>
        <b val="0"/>
        <color theme="1"/>
        <sz val="9.0"/>
      </rPr>
      <t xml:space="preserve"> - If your opponent has a Level 3 or higher character, this gets -1 Level in hand.
</t>
    </r>
    <r>
      <rPr>
        <rFont val="Arial"/>
        <b/>
        <color theme="1"/>
        <sz val="9.0"/>
      </rPr>
      <t xml:space="preserve">CONT </t>
    </r>
    <r>
      <rPr>
        <rFont val="Arial"/>
        <b val="0"/>
        <color theme="1"/>
        <sz val="9.0"/>
      </rPr>
      <t xml:space="preserve">- During your turn, if you have 2 or more other &lt;Warship&gt; characters, this gets +2000 power.
</t>
    </r>
    <r>
      <rPr>
        <rFont val="Arial"/>
        <b/>
        <color theme="1"/>
        <sz val="9.0"/>
      </rPr>
      <t xml:space="preserve">AUTO </t>
    </r>
    <r>
      <rPr>
        <rFont val="Arial"/>
        <b val="0"/>
        <color theme="1"/>
        <sz val="9.0"/>
      </rPr>
      <t>- When this is placed on stage from hand, draw up to 2 cards, discard 2 cards, then perform the following effect, "You may choose 1 of your opponent's Level 1 or higher characters. If you do, your opponent chooses 1 Level X or lower character from their Waiting Room, and swaps the two characters. X equals the Level of the character chosen by you -1."</t>
    </r>
  </si>
  <si>
    <t>AZL/S102-025</t>
  </si>
  <si>
    <r>
      <rPr>
        <rFont val="Arial"/>
        <b/>
        <color theme="1"/>
        <sz val="9.0"/>
      </rPr>
      <t>(C) 0/0 Erebus (Warship/Royal Navy)
AUTO</t>
    </r>
    <r>
      <rPr>
        <rFont val="Arial"/>
        <b val="0"/>
        <color theme="1"/>
        <sz val="9.0"/>
      </rPr>
      <t xml:space="preserve"> - When your character's Trigger Check reveals a Climax with a Choice Trigger, choose 1 of your characters, until the end of your opponent's next turn, it gets +1000 power.
</t>
    </r>
    <r>
      <rPr>
        <rFont val="Arial"/>
        <b/>
        <color theme="1"/>
        <sz val="9.0"/>
      </rPr>
      <t xml:space="preserve">ACT </t>
    </r>
    <r>
      <rPr>
        <rFont val="Arial"/>
        <b val="0"/>
        <color theme="1"/>
        <sz val="9.0"/>
      </rPr>
      <t>- [Rest this] Choose 1 of your &lt;Warship&gt; characters, until the end of your opponent's next turn, it gets +1000 power.</t>
    </r>
  </si>
  <si>
    <t>AZL/S102-026</t>
  </si>
  <si>
    <r>
      <rPr>
        <rFont val="Arial"/>
        <b/>
        <color theme="1"/>
        <sz val="9.0"/>
      </rPr>
      <t xml:space="preserve">(C) 0/0 Glorious (Warship/Royal Navy)
CONT </t>
    </r>
    <r>
      <rPr>
        <rFont val="Arial"/>
        <b val="0"/>
        <color theme="1"/>
        <sz val="9.0"/>
      </rPr>
      <t xml:space="preserve">- During your turn, this gets +1000 power.
</t>
    </r>
    <r>
      <rPr>
        <rFont val="Arial"/>
        <b/>
        <color theme="1"/>
        <sz val="9.0"/>
      </rPr>
      <t xml:space="preserve">AUTO </t>
    </r>
    <r>
      <rPr>
        <rFont val="Arial"/>
        <b val="0"/>
        <color theme="1"/>
        <sz val="9.0"/>
      </rPr>
      <t>- When this attacks, if all of your characters, are &lt;Warship&gt;, choose 1 of your characters, this turn, it gets +2000 power.</t>
    </r>
  </si>
  <si>
    <t>AZL/S102-027</t>
  </si>
  <si>
    <r>
      <rPr>
        <rFont val="Arial"/>
        <b/>
        <color theme="1"/>
        <sz val="9.0"/>
      </rPr>
      <t xml:space="preserve">(C) 1/0 Hood (Warship/Royal Navy)
AUTO </t>
    </r>
    <r>
      <rPr>
        <rFont val="Arial"/>
        <b val="0"/>
        <color theme="1"/>
        <sz val="9.0"/>
      </rPr>
      <t xml:space="preserve">- When a Climax with a Choice Trigger is placed in your Climax Area, this turn, all of your characters gets +500 power.
</t>
    </r>
    <r>
      <rPr>
        <rFont val="Arial"/>
        <b/>
        <color theme="1"/>
        <sz val="9.0"/>
      </rPr>
      <t xml:space="preserve">AUTO </t>
    </r>
    <r>
      <rPr>
        <rFont val="Arial"/>
        <b val="0"/>
        <color theme="1"/>
        <sz val="9.0"/>
      </rPr>
      <t>- When this attacks, choose 1 of your other &lt;Warship&gt; characters, this turn, it gets +X power. X equals the number of your other &lt;Warship&gt; characters times 500.</t>
    </r>
  </si>
  <si>
    <t>AZL/S102-028</t>
  </si>
  <si>
    <r>
      <rPr>
        <rFont val="Arial"/>
        <b/>
        <color theme="1"/>
        <sz val="9.0"/>
      </rPr>
      <t>(C) 1/1 Black Prince (Warship/Royal Navy)
AUTO</t>
    </r>
    <r>
      <rPr>
        <rFont val="Arial"/>
        <b val="0"/>
        <color theme="1"/>
        <sz val="9.0"/>
      </rPr>
      <t xml:space="preserve"> - When this is Reversed, if the battle opponent's Level is higher than your opponent's Level, you may send that character to Stock. If you do, send the bottom card of your opponent's Stock to Waiting Room.
</t>
    </r>
    <r>
      <rPr>
        <rFont val="Arial"/>
        <b/>
        <color theme="1"/>
        <sz val="9.0"/>
      </rPr>
      <t>ACT - BACKUP</t>
    </r>
    <r>
      <rPr>
        <rFont val="Arial"/>
        <b val="0"/>
        <color theme="1"/>
        <sz val="9.0"/>
      </rPr>
      <t xml:space="preserve"> +2000</t>
    </r>
  </si>
  <si>
    <t>AZL/S102-029</t>
  </si>
  <si>
    <r>
      <rPr>
        <rFont val="Arial"/>
        <b/>
        <color theme="1"/>
        <sz val="9.0"/>
      </rPr>
      <t>(C) 2/1 Swiftsure (Warship/Royal Navy)
CONT</t>
    </r>
    <r>
      <rPr>
        <rFont val="Arial"/>
        <b val="0"/>
        <color theme="1"/>
        <sz val="9.0"/>
      </rPr>
      <t xml:space="preserve"> - For each of your other Back Row &lt;Warship&gt; characters, this gets +2000 power.
</t>
    </r>
    <r>
      <rPr>
        <rFont val="Arial"/>
        <b/>
        <color theme="1"/>
        <sz val="9.0"/>
      </rPr>
      <t xml:space="preserve">AUTO </t>
    </r>
    <r>
      <rPr>
        <rFont val="Arial"/>
        <b val="0"/>
        <color theme="1"/>
        <sz val="9.0"/>
      </rPr>
      <t>- When this card's battle opponent is Reversed, if you have a Climax with a Choice Trigger in your Climax Area, reveal the top card of your deck. If that card is a &lt;Warship&gt; character, draw up to 2 card, then discard 1 card.</t>
    </r>
  </si>
  <si>
    <t>AZL/S102-030</t>
  </si>
  <si>
    <r>
      <rPr>
        <rFont val="Arial"/>
        <b/>
        <color theme="1"/>
        <sz val="9.0"/>
      </rPr>
      <t>(R) 1/0 Event</t>
    </r>
    <r>
      <rPr>
        <rFont val="Arial"/>
        <b val="0"/>
        <color theme="1"/>
        <sz val="9.0"/>
      </rPr>
      <t xml:space="preserve">
Choose 1 of the following 2 effects and resolve it,
a) "Choose 1 of your &lt;Warship&gt; characters, until the end of your opponent's next turn, it gets +1 Level and +X power. X is equal to that character's Level times 1000."
b) "Reveal the top card of your deck. If that card is a &lt;Warship&gt; character, add it to hand."</t>
    </r>
  </si>
  <si>
    <t>AZL/S102-031</t>
  </si>
  <si>
    <t>(CR) Choice CX</t>
  </si>
  <si>
    <t>RRR</t>
  </si>
  <si>
    <t>AZL/S102-032</t>
  </si>
  <si>
    <t>AZL/S102-033</t>
  </si>
  <si>
    <t>(CC) Choice CX</t>
  </si>
  <si>
    <t>AZL/S102-034</t>
  </si>
  <si>
    <t>AZL/S102-035</t>
  </si>
  <si>
    <t>AZL/S102-036</t>
  </si>
  <si>
    <r>
      <rPr>
        <rFont val="Arial"/>
        <b/>
        <color theme="1"/>
        <sz val="9.0"/>
      </rPr>
      <t xml:space="preserve">(RR) 1/0 Shimakaze (Warship/Sakura Empire)
AUTO </t>
    </r>
    <r>
      <rPr>
        <rFont val="Arial"/>
        <b val="0"/>
        <color theme="1"/>
        <sz val="9.0"/>
      </rPr>
      <t>- When this attacks, if you have another &lt;Warship&gt; character, this turn, this gets +3000 power.</t>
    </r>
    <r>
      <rPr>
        <rFont val="Arial"/>
        <b/>
        <color theme="1"/>
        <sz val="9.0"/>
      </rPr>
      <t xml:space="preserve">
AUTO - </t>
    </r>
    <r>
      <rPr>
        <rFont val="Arial"/>
        <b/>
        <color rgb="FFE06666"/>
        <sz val="9.0"/>
      </rPr>
      <t>{CX COMBO}</t>
    </r>
    <r>
      <rPr>
        <rFont val="Arial"/>
        <b/>
        <color theme="1"/>
        <sz val="9.0"/>
      </rPr>
      <t xml:space="preserve"> EXPERIENCE 2</t>
    </r>
    <r>
      <rPr>
        <rFont val="Arial"/>
        <b val="0"/>
        <color theme="1"/>
        <sz val="9.0"/>
      </rPr>
      <t xml:space="preserve"> - At end of this card's attack, if you have the </t>
    </r>
    <r>
      <rPr>
        <rFont val="Arial"/>
        <b/>
        <color theme="1"/>
        <sz val="9.0"/>
      </rPr>
      <t>Bar CX (070)</t>
    </r>
    <r>
      <rPr>
        <rFont val="Arial"/>
        <b val="0"/>
        <color theme="1"/>
        <sz val="9.0"/>
      </rPr>
      <t xml:space="preserve"> in the Climax Area, and the sum of Levels of cards in your Level Zone is 2 or more, and you have another &lt;Warship&gt; characters, and the slot across from this is either empty or has a Reversed character, search your deck for up to 1 &lt;Warship&gt; character, show it to your opponent, add it to hand, and shuffle your deck afterwards, until the end of your opponent's next turn, this gets +1000 power.</t>
    </r>
  </si>
  <si>
    <t>AZL/S102-037</t>
  </si>
  <si>
    <r>
      <rPr>
        <rFont val="Arial"/>
        <b/>
        <color theme="1"/>
        <sz val="9.0"/>
      </rPr>
      <t>(RR) 3/2 Nagato (Warship/Sakura Empire)
CONT</t>
    </r>
    <r>
      <rPr>
        <rFont val="Arial"/>
        <b val="0"/>
        <color theme="1"/>
        <sz val="9.0"/>
      </rPr>
      <t xml:space="preserve"> - If you have 4 or more &lt;Warship&gt; characters, this gets -1 Level in hand.
</t>
    </r>
    <r>
      <rPr>
        <rFont val="Arial"/>
        <b/>
        <color theme="1"/>
        <sz val="9.0"/>
      </rPr>
      <t xml:space="preserve">CONT </t>
    </r>
    <r>
      <rPr>
        <rFont val="Arial"/>
        <b val="0"/>
        <color theme="1"/>
        <sz val="9.0"/>
      </rPr>
      <t xml:space="preserve">- During your turn, if this is in the Front Row Center Slot, and you have 4 or more other &lt;Warship&gt; characters, all of your &lt;Sakura Empire&gt; characters get +2000 power.
</t>
    </r>
    <r>
      <rPr>
        <rFont val="Arial"/>
        <b/>
        <color theme="1"/>
        <sz val="9.0"/>
      </rPr>
      <t xml:space="preserve">AUTO </t>
    </r>
    <r>
      <rPr>
        <rFont val="Arial"/>
        <b val="0"/>
        <color theme="1"/>
        <sz val="9.0"/>
      </rPr>
      <t xml:space="preserve">- When this is placed on stage from hand, you may Heal 1. </t>
    </r>
    <r>
      <rPr>
        <rFont val="Arial"/>
        <b/>
        <color theme="1"/>
        <sz val="9.0"/>
      </rPr>
      <t xml:space="preserve">
</t>
    </r>
  </si>
  <si>
    <t>AZL/S102-038</t>
  </si>
  <si>
    <r>
      <rPr>
        <rFont val="Arial"/>
        <b/>
        <color theme="1"/>
        <sz val="9.0"/>
      </rPr>
      <t>(RR) 3/2 Shinano (Warship/Sakura Empire)
AUTO</t>
    </r>
    <r>
      <rPr>
        <rFont val="Arial"/>
        <b val="0"/>
        <color theme="1"/>
        <sz val="9.0"/>
      </rPr>
      <t xml:space="preserve"> - During the turn this was placed on stage from hand, at the start of your Encore Step, you may Heal 1.
</t>
    </r>
    <r>
      <rPr>
        <rFont val="Arial"/>
        <b/>
        <color theme="1"/>
        <sz val="9.0"/>
      </rPr>
      <t xml:space="preserve">AUTO - </t>
    </r>
    <r>
      <rPr>
        <rFont val="Arial"/>
        <b/>
        <color rgb="FFE06666"/>
        <sz val="9.0"/>
      </rPr>
      <t>{CX Combo}</t>
    </r>
    <r>
      <rPr>
        <rFont val="Arial"/>
        <b/>
        <color theme="1"/>
        <sz val="9.0"/>
      </rPr>
      <t xml:space="preserve"> EXPERIENCE 6</t>
    </r>
    <r>
      <rPr>
        <rFont val="Arial"/>
        <b val="0"/>
        <color theme="1"/>
        <sz val="9.0"/>
      </rPr>
      <t xml:space="preserve"> [Discard 2 cards] When this attacks, if you have the </t>
    </r>
    <r>
      <rPr>
        <rFont val="Arial"/>
        <b/>
        <color theme="1"/>
        <sz val="9.0"/>
      </rPr>
      <t>Bar CX (069)</t>
    </r>
    <r>
      <rPr>
        <rFont val="Arial"/>
        <b val="0"/>
        <color theme="1"/>
        <sz val="9.0"/>
      </rPr>
      <t xml:space="preserve"> in your Climax Area, and the sum of Levels of cards in your Level Zone is 6 or more, you may pay cost. If you do, mill 9, then deal 1 damage X times. X is equal to the number of Climaxes milled.</t>
    </r>
  </si>
  <si>
    <t>AZL/S102-039</t>
  </si>
  <si>
    <r>
      <rPr>
        <rFont val="Arial"/>
        <b/>
        <color theme="1"/>
        <sz val="9.0"/>
      </rPr>
      <t xml:space="preserve">(R) 0/0 Taihou (Warship/Sakura Empire)
AUTO - </t>
    </r>
    <r>
      <rPr>
        <rFont val="Arial"/>
        <b/>
        <color rgb="FFE06666"/>
        <sz val="9.0"/>
      </rPr>
      <t>{CX Combo}</t>
    </r>
    <r>
      <rPr>
        <rFont val="Arial"/>
        <b val="0"/>
        <color theme="1"/>
        <sz val="9.0"/>
      </rPr>
      <t xml:space="preserve"> [Return this to hand] When the</t>
    </r>
    <r>
      <rPr>
        <rFont val="Arial"/>
        <b/>
        <color theme="1"/>
        <sz val="9.0"/>
      </rPr>
      <t xml:space="preserve"> Bar CX (071)</t>
    </r>
    <r>
      <rPr>
        <rFont val="Arial"/>
        <b val="0"/>
        <color theme="1"/>
        <sz val="9.0"/>
      </rPr>
      <t xml:space="preserve"> is placed in your Climax Area, you may pay cost. If you do, choose 1 &lt;Warship&gt; character in your Waiting Room, send it to Stock.
</t>
    </r>
    <r>
      <rPr>
        <rFont val="Arial"/>
        <b/>
        <color theme="1"/>
        <sz val="9.0"/>
      </rPr>
      <t>ACT - BRAINSTORM</t>
    </r>
    <r>
      <rPr>
        <rFont val="Arial"/>
        <b val="0"/>
        <color theme="1"/>
        <sz val="9.0"/>
      </rPr>
      <t xml:space="preserve"> [(1) Rest this] Flip over the top 4 cards of your deck, then send them to Waiting Room. For each Climax among them repeat the following effect: "Look at up to 3 cards from the top of your deck, choose up to 1 card among them, add it to hand, and send the rest to Waiting Room."</t>
    </r>
  </si>
  <si>
    <t>AZL/S102-040</t>
  </si>
  <si>
    <r>
      <rPr>
        <rFont val="Arial"/>
        <b/>
        <color theme="1"/>
        <sz val="9.0"/>
      </rPr>
      <t>(R) 0/0 Amagi (Warship/Sakura Empire)
CONT</t>
    </r>
    <r>
      <rPr>
        <rFont val="Arial"/>
        <b val="0"/>
        <color theme="1"/>
        <sz val="9.0"/>
      </rPr>
      <t xml:space="preserve"> - All of your other &lt;Warship&gt; characters get +500 power.
</t>
    </r>
    <r>
      <rPr>
        <rFont val="Arial"/>
        <b/>
        <color theme="1"/>
        <sz val="9.0"/>
      </rPr>
      <t xml:space="preserve">AUTO </t>
    </r>
    <r>
      <rPr>
        <rFont val="Arial"/>
        <b val="0"/>
        <color theme="1"/>
        <sz val="9.0"/>
      </rPr>
      <t>- When a Climax with a Bar Trigger is placed in your Climax Area, choose up to 2 of your opponent's Front Row characters, this turn, they get -1000 power.</t>
    </r>
  </si>
  <si>
    <t>AZL/S102-041</t>
  </si>
  <si>
    <r>
      <rPr>
        <rFont val="Arial"/>
        <b/>
        <color theme="1"/>
        <sz val="9.0"/>
      </rPr>
      <t>(R) 0/0 Hanazuki (Warship/Sakura Empire)
AUTO</t>
    </r>
    <r>
      <rPr>
        <rFont val="Arial"/>
        <b val="0"/>
        <color theme="1"/>
        <sz val="9.0"/>
      </rPr>
      <t xml:space="preserve"> - During your turn, when you other character's battle opponent is Reversed, this turn, this gets +2000 power.
</t>
    </r>
    <r>
      <rPr>
        <rFont val="Arial"/>
        <b/>
        <color theme="1"/>
        <sz val="9.0"/>
      </rPr>
      <t xml:space="preserve">AUTO </t>
    </r>
    <r>
      <rPr>
        <rFont val="Arial"/>
        <b val="0"/>
        <color theme="1"/>
        <sz val="9.0"/>
      </rPr>
      <t>- [(1) Put 1 &lt;Warship&gt; character from your Waiting Room on the bottom of your Clock] When this is sent from stage to Waiting Room, you may pay cost. If you do, search your deck for up to 1 Cost 0 &lt;Warship&gt; character whose Level is equal or lower than your Level, place it on stage in any slot Rested, and shuffle your deck afterwards.</t>
    </r>
  </si>
  <si>
    <t>AZL/S102-042</t>
  </si>
  <si>
    <r>
      <rPr>
        <rFont val="Arial"/>
        <b/>
        <color theme="1"/>
        <sz val="9.0"/>
      </rPr>
      <t>(R) 1/0 Kashino (Warship/Sakura Empire)
AUTO</t>
    </r>
    <r>
      <rPr>
        <rFont val="Arial"/>
        <b val="0"/>
        <color theme="1"/>
        <sz val="9.0"/>
      </rPr>
      <t xml:space="preserve"> - [Discard 2 cards] When you use this card's BACKUP, you may pay cost. If you do, you may send the top card of your opponent's Clock to Waiting Room. If you do, choose 1 of your opponent's characters whose Level is higher than your opponent's Level, and send it to Clock.
</t>
    </r>
    <r>
      <rPr>
        <rFont val="Arial"/>
        <b/>
        <color theme="1"/>
        <sz val="9.0"/>
      </rPr>
      <t>ACT - BACKUP</t>
    </r>
    <r>
      <rPr>
        <rFont val="Arial"/>
        <b val="0"/>
        <color theme="1"/>
        <sz val="9.0"/>
      </rPr>
      <t xml:space="preserve"> +1000</t>
    </r>
  </si>
  <si>
    <t>AZL/S102-043</t>
  </si>
  <si>
    <r>
      <rPr>
        <rFont val="Arial"/>
        <b/>
        <color theme="1"/>
        <sz val="9.0"/>
      </rPr>
      <t xml:space="preserve">(R) 1/0 Noshiro (Warship/Sakura Empire)
AUTO </t>
    </r>
    <r>
      <rPr>
        <rFont val="Arial"/>
        <b val="0"/>
        <color theme="1"/>
        <sz val="9.0"/>
      </rPr>
      <t>- When a Climax with a Bar Trigger is placed in your Climax Area, choose 1 of your characters, this turn, it gets +1000 power and the following ability, "</t>
    </r>
    <r>
      <rPr>
        <rFont val="Arial"/>
        <b/>
        <color theme="1"/>
        <sz val="9.0"/>
      </rPr>
      <t xml:space="preserve">AUTO </t>
    </r>
    <r>
      <rPr>
        <rFont val="Arial"/>
        <b val="0"/>
        <color theme="1"/>
        <sz val="9.0"/>
      </rPr>
      <t xml:space="preserve">- When this card's battle opponent is Reversed, you may send the top card of your opponent's Clock to Waiting Room. If you do, send that character to Clock."
</t>
    </r>
    <r>
      <rPr>
        <rFont val="Arial"/>
        <b/>
        <color theme="1"/>
        <sz val="9.0"/>
      </rPr>
      <t xml:space="preserve">AUTO </t>
    </r>
    <r>
      <rPr>
        <rFont val="Arial"/>
        <b val="0"/>
        <color theme="1"/>
        <sz val="9.0"/>
      </rPr>
      <t>- When this attacks, choose 1 of your characters, this turn, it gets +X power. X equals the number of your other &lt;Warship&gt; characters times 500.</t>
    </r>
  </si>
  <si>
    <t>AZL/S102-044</t>
  </si>
  <si>
    <r>
      <rPr>
        <rFont val="Arial"/>
        <b/>
        <color theme="1"/>
        <sz val="9.0"/>
      </rPr>
      <t>(R) 2/1 Ibuki (Warship/Sakura Empire)
CONT - EXPERIENCE 5</t>
    </r>
    <r>
      <rPr>
        <rFont val="Arial"/>
        <b val="0"/>
        <color theme="1"/>
        <sz val="9.0"/>
      </rPr>
      <t xml:space="preserve"> - If the sum of Levels of cards in your Level Zone is 5 or more, this gets +2500 power and the following ability, "</t>
    </r>
    <r>
      <rPr>
        <rFont val="Arial"/>
        <b/>
        <color theme="1"/>
        <sz val="9.0"/>
      </rPr>
      <t xml:space="preserve">AUTO </t>
    </r>
    <r>
      <rPr>
        <rFont val="Arial"/>
        <b val="0"/>
        <color theme="1"/>
        <sz val="9.0"/>
      </rPr>
      <t xml:space="preserve">- [Discard 1 card] When your Character Trigger Checks a Climax with Gold Bar Trigger Icon, you may pay cost. If you do, put up to 2 cards from the top card of your deck into Stock."
</t>
    </r>
    <r>
      <rPr>
        <rFont val="Arial"/>
        <b/>
        <color theme="1"/>
        <sz val="9.0"/>
      </rPr>
      <t xml:space="preserve">AUTO </t>
    </r>
    <r>
      <rPr>
        <rFont val="Arial"/>
        <b val="0"/>
        <color theme="1"/>
        <sz val="9.0"/>
      </rPr>
      <t>- When this attacks, look at the top card of your deck, and put it on top of your deck or into your Waiting Room.</t>
    </r>
  </si>
  <si>
    <t>AZL/S102-045</t>
  </si>
  <si>
    <r>
      <rPr>
        <rFont val="Arial"/>
        <b/>
        <i val="0"/>
        <color theme="1"/>
        <sz val="9.0"/>
      </rPr>
      <t>(R) 3/2 Hakuryuu (Warship/Sakura Empire)
CONT - EXPERIENCE 8</t>
    </r>
    <r>
      <rPr>
        <rFont val="Arial"/>
        <b val="0"/>
        <i val="0"/>
        <color theme="1"/>
        <sz val="9.0"/>
      </rPr>
      <t xml:space="preserve"> - If the sum of Levels of cards in your Level Zone is 8 or more, this gets +1500 power and the following ability, "</t>
    </r>
    <r>
      <rPr>
        <rFont val="Arial"/>
        <b/>
        <i val="0"/>
        <color theme="1"/>
        <sz val="9.0"/>
      </rPr>
      <t xml:space="preserve">AUTO </t>
    </r>
    <r>
      <rPr>
        <rFont val="Arial"/>
        <b val="0"/>
        <i val="0"/>
        <color theme="1"/>
        <sz val="9.0"/>
      </rPr>
      <t xml:space="preserve">- [(3) Discard 1 card] When this attacks, you may pay cost. If you do, deal 2 damage to your opponent."
</t>
    </r>
    <r>
      <rPr>
        <rFont val="Arial"/>
        <b/>
        <i val="0"/>
        <color theme="1"/>
        <sz val="9.0"/>
      </rPr>
      <t xml:space="preserve">AUTO </t>
    </r>
    <r>
      <rPr>
        <rFont val="Arial"/>
        <b val="0"/>
        <i val="0"/>
        <color theme="1"/>
        <sz val="9.0"/>
      </rPr>
      <t>- [Discard 1 card] When this is placed on stage from hand, you may pay cost. If you do, put the top card of your Clock into Stock.</t>
    </r>
  </si>
  <si>
    <t>AZL/S102-046</t>
  </si>
  <si>
    <r>
      <rPr>
        <rFont val="Arial"/>
        <b/>
        <color theme="1"/>
        <sz val="9.0"/>
      </rPr>
      <t>(R) 3/2 Azuma (Warship/Sakura Empire)
CONT - EXPERIENCE 8</t>
    </r>
    <r>
      <rPr>
        <rFont val="Arial"/>
        <b val="0"/>
        <color theme="1"/>
        <sz val="9.0"/>
      </rPr>
      <t xml:space="preserve"> - If the sum of Levels of cards in your Level Zone is 8 or more, this gets +500 and "</t>
    </r>
    <r>
      <rPr>
        <rFont val="Arial"/>
        <b/>
        <color theme="1"/>
        <sz val="9.0"/>
      </rPr>
      <t>AUTO - ENCORE</t>
    </r>
    <r>
      <rPr>
        <rFont val="Arial"/>
        <b val="0"/>
        <color theme="1"/>
        <sz val="9.0"/>
      </rPr>
      <t xml:space="preserve"> [Discard 1 character]"
</t>
    </r>
    <r>
      <rPr>
        <rFont val="Arial"/>
        <b/>
        <color theme="1"/>
        <sz val="9.0"/>
      </rPr>
      <t xml:space="preserve">AUTO </t>
    </r>
    <r>
      <rPr>
        <rFont val="Arial"/>
        <b val="0"/>
        <color theme="1"/>
        <sz val="9.0"/>
      </rPr>
      <t xml:space="preserve">- [(1) Discard 1 card] When this Direct Attacks, you may pay cost. If you do, deal 1 damage to your opponent.
</t>
    </r>
    <r>
      <rPr>
        <rFont val="Arial"/>
        <b/>
        <color theme="1"/>
        <sz val="9.0"/>
      </rPr>
      <t>AUTO - EXPERIENCE 8</t>
    </r>
    <r>
      <rPr>
        <rFont val="Arial"/>
        <b val="0"/>
        <color theme="1"/>
        <sz val="9.0"/>
      </rPr>
      <t xml:space="preserve"> - When this is placed on stage from hand, If the sum of Levels of cards in your Level Zone is 8 or more, choose up to 2 of your opponent's characters, return them to hand.</t>
    </r>
  </si>
  <si>
    <t>AZL/S102-047</t>
  </si>
  <si>
    <r>
      <rPr>
        <rFont val="Arial"/>
        <b/>
        <color theme="1"/>
        <sz val="9.0"/>
      </rPr>
      <t>(U) 0/0 Katsuragi (Warship/Sakura Empire)
AUTO</t>
    </r>
    <r>
      <rPr>
        <rFont val="Arial"/>
        <b val="0"/>
        <color theme="1"/>
        <sz val="9.0"/>
      </rPr>
      <t xml:space="preserve"> - When this is placed on stage from hand, choose 1 card from your hand, you may send it to Stock.
</t>
    </r>
    <r>
      <rPr>
        <rFont val="Arial"/>
        <b/>
        <color theme="1"/>
        <sz val="9.0"/>
      </rPr>
      <t xml:space="preserve">AUTO </t>
    </r>
    <r>
      <rPr>
        <rFont val="Arial"/>
        <b val="0"/>
        <color theme="1"/>
        <sz val="9.0"/>
      </rPr>
      <t>- When this attacks, choose 1 of your opponent's Front Row characters, this turn, it gets -X power. X equals the number of your other &lt;Warship&gt; characters times 500.</t>
    </r>
  </si>
  <si>
    <t>AZL/S102-048</t>
  </si>
  <si>
    <r>
      <rPr>
        <rFont val="Arial"/>
        <b/>
        <color theme="1"/>
        <sz val="9.0"/>
      </rPr>
      <t>(U) 0/0 Asashio (Warship/Sakura Empire)
AUTO</t>
    </r>
    <r>
      <rPr>
        <rFont val="Arial"/>
        <b val="0"/>
        <color theme="1"/>
        <sz val="9.0"/>
      </rPr>
      <t xml:space="preserve"> - When this is placed on stage from hand, if you have another &lt;Warship&gt; character, this turn, this gets +2000 power.
</t>
    </r>
    <r>
      <rPr>
        <rFont val="Arial"/>
        <b/>
        <color theme="1"/>
        <sz val="9.0"/>
      </rPr>
      <t xml:space="preserve">AUTO </t>
    </r>
    <r>
      <rPr>
        <rFont val="Arial"/>
        <b val="0"/>
        <color theme="1"/>
        <sz val="9.0"/>
      </rPr>
      <t>- When this card's battle opponent is Reversed, if you have a Climax with a Bar Trigger in your Climax Area, you may draw 2. if you do, discard 2 cards.</t>
    </r>
  </si>
  <si>
    <t>AZL/S102-049</t>
  </si>
  <si>
    <r>
      <rPr>
        <rFont val="Arial"/>
        <b/>
        <color theme="1"/>
        <sz val="9.0"/>
      </rPr>
      <t>(U) 0/0 I-168 (Warship/Sakura Empire)
AUTO</t>
    </r>
    <r>
      <rPr>
        <rFont val="Arial"/>
        <b val="0"/>
        <color theme="1"/>
        <sz val="9.0"/>
      </rPr>
      <t xml:space="preserve"> - (2) When this is placed on stage from hand, you may pay cost. If you do, shuffle all cards from your Waiting Room into your deck.</t>
    </r>
  </si>
  <si>
    <t>AZL/S102-050</t>
  </si>
  <si>
    <r>
      <rPr>
        <rFont val="Arial"/>
        <b/>
        <color theme="1"/>
        <sz val="9.0"/>
      </rPr>
      <t>(U) 0/0 Kasumi (Warship/Sakura Empire)
CONT</t>
    </r>
    <r>
      <rPr>
        <rFont val="Arial"/>
        <b val="0"/>
        <color theme="1"/>
        <sz val="9.0"/>
      </rPr>
      <t xml:space="preserve"> - If you have 2 or more other &lt;Warship&gt; characters, this gets +1000 power.
</t>
    </r>
    <r>
      <rPr>
        <rFont val="Arial"/>
        <b/>
        <color theme="1"/>
        <sz val="9.0"/>
      </rPr>
      <t xml:space="preserve">AUTO </t>
    </r>
    <r>
      <rPr>
        <rFont val="Arial"/>
        <b val="0"/>
        <color theme="1"/>
        <sz val="9.0"/>
      </rPr>
      <t>- [Discard 1 Climax with a Bar Trigger] When this is placed on stage from hand, you may pay cost. If you do, look at up to 6 cards from the top of your deck, choose up to 1 &lt;Warship&gt; character from among them, show it to your opponent, add it to hand, send the rest to Waiting Room.</t>
    </r>
  </si>
  <si>
    <t>AZL/S102-051</t>
  </si>
  <si>
    <r>
      <rPr>
        <rFont val="Arial"/>
        <b/>
        <color theme="1"/>
        <sz val="9.0"/>
      </rPr>
      <t>(U) 1/0 Yuudachi (Warship/Sakura Empire)
CONT - EXPERIENCE 2</t>
    </r>
    <r>
      <rPr>
        <rFont val="Arial"/>
        <b val="0"/>
        <color theme="1"/>
        <sz val="9.0"/>
      </rPr>
      <t xml:space="preserve"> - During your turn, if the sum of Levels of cards in your Level Zone is 2 or more, this gets +1000 power and the following ability, "</t>
    </r>
    <r>
      <rPr>
        <rFont val="Arial"/>
        <b/>
        <color theme="1"/>
        <sz val="9.0"/>
      </rPr>
      <t xml:space="preserve">AUTO </t>
    </r>
    <r>
      <rPr>
        <rFont val="Arial"/>
        <b val="0"/>
        <color theme="1"/>
        <sz val="9.0"/>
      </rPr>
      <t xml:space="preserve">- [Discard 1 card] When your character's Trigger Check reveals a Climax with a Bar Trigger Icon, you may pay cost. If you do, choose 1 card from your Clock, add it to hand, and put the top card of your deck into Clock."
</t>
    </r>
    <r>
      <rPr>
        <rFont val="Arial"/>
        <b/>
        <color theme="1"/>
        <sz val="9.0"/>
      </rPr>
      <t xml:space="preserve">AUTO </t>
    </r>
    <r>
      <rPr>
        <rFont val="Arial"/>
        <b val="0"/>
        <color theme="1"/>
        <sz val="9.0"/>
      </rPr>
      <t>- When this attacks, choose 1 of your characters, this turn, it gets +1000 power.</t>
    </r>
  </si>
  <si>
    <t>AZL/S102-052</t>
  </si>
  <si>
    <r>
      <rPr>
        <rFont val="Arial"/>
        <b/>
        <color theme="1"/>
        <sz val="9.0"/>
      </rPr>
      <t>(U) 1/0 Kitakaze (Warship/Sakura Empire)
CONT - EXPERIENCE 2</t>
    </r>
    <r>
      <rPr>
        <rFont val="Arial"/>
        <color theme="1"/>
        <sz val="9.0"/>
      </rPr>
      <t xml:space="preserve"> - If the sum of Levels of cards in your Level Zone is 2 or more, this gets +1000 power.
</t>
    </r>
    <r>
      <rPr>
        <rFont val="Arial"/>
        <b/>
        <color theme="1"/>
        <sz val="9.0"/>
      </rPr>
      <t xml:space="preserve">AUTO </t>
    </r>
    <r>
      <rPr>
        <rFont val="Arial"/>
        <color theme="1"/>
        <sz val="9.0"/>
      </rPr>
      <t>- When a Climax with a Bar Trigger is placed in your Climax Area, this turn, this gets +500 power and the following ability, "</t>
    </r>
    <r>
      <rPr>
        <rFont val="Arial"/>
        <b/>
        <color theme="1"/>
        <sz val="9.0"/>
      </rPr>
      <t xml:space="preserve">AUTO </t>
    </r>
    <r>
      <rPr>
        <rFont val="Arial"/>
        <color theme="1"/>
        <sz val="9.0"/>
      </rPr>
      <t>- When this attacks, reveal the top card of your deck. if that card is Level 1 or higher, send it to Stock."</t>
    </r>
  </si>
  <si>
    <t>AZL/S102-053</t>
  </si>
  <si>
    <r>
      <rPr>
        <rFont val="Arial"/>
        <b/>
        <color theme="1"/>
        <sz val="9.0"/>
      </rPr>
      <t>(U) 1/0 Yukikaze (Warship/Sakura Empire)
CONT</t>
    </r>
    <r>
      <rPr>
        <rFont val="Arial"/>
        <b val="0"/>
        <color theme="1"/>
        <sz val="9.0"/>
      </rPr>
      <t xml:space="preserve"> - During your turn, if all of your characters are &lt;Warship&gt;, this gets +2000 power.
</t>
    </r>
    <r>
      <rPr>
        <rFont val="Arial"/>
        <b/>
        <color theme="1"/>
        <sz val="9.0"/>
      </rPr>
      <t xml:space="preserve">AUTO </t>
    </r>
    <r>
      <rPr>
        <rFont val="Arial"/>
        <b val="0"/>
        <color theme="1"/>
        <sz val="9.0"/>
      </rPr>
      <t>- This ability activates up to once per turn. When this is Reversed, reveal the top card of your deck. If that card is level 2 or higher, you may Rest this.</t>
    </r>
  </si>
  <si>
    <t>AZL/S102-054</t>
  </si>
  <si>
    <r>
      <rPr>
        <rFont val="Arial"/>
        <b/>
        <color theme="1"/>
        <sz val="9.0"/>
      </rPr>
      <t>(U) 2/1 Suruga (Warship/Sakura Empire)
CONT</t>
    </r>
    <r>
      <rPr>
        <rFont val="Arial"/>
        <b val="0"/>
        <color theme="1"/>
        <sz val="9.0"/>
      </rPr>
      <t xml:space="preserve"> - If you have another </t>
    </r>
    <r>
      <rPr>
        <rFont val="Arial"/>
        <b/>
        <color theme="1"/>
        <sz val="9.0"/>
      </rPr>
      <t>"Kii - 055"</t>
    </r>
    <r>
      <rPr>
        <rFont val="Arial"/>
        <b val="0"/>
        <color theme="1"/>
        <sz val="9.0"/>
      </rPr>
      <t xml:space="preserve">, all of your other &lt;Warship&gt; characters get +500 power.
</t>
    </r>
    <r>
      <rPr>
        <rFont val="Arial"/>
        <b/>
        <color theme="1"/>
        <sz val="9.0"/>
      </rPr>
      <t>CONT - ASSIST</t>
    </r>
    <r>
      <rPr>
        <rFont val="Arial"/>
        <b val="0"/>
        <color theme="1"/>
        <sz val="9.0"/>
      </rPr>
      <t xml:space="preserve"> Level x 500
</t>
    </r>
    <r>
      <rPr>
        <rFont val="Arial"/>
        <b/>
        <color theme="1"/>
        <sz val="9.0"/>
      </rPr>
      <t xml:space="preserve">ACT </t>
    </r>
    <r>
      <rPr>
        <rFont val="Arial"/>
        <b val="0"/>
        <color theme="1"/>
        <sz val="9.0"/>
      </rPr>
      <t xml:space="preserve">- [(1) Discard 2 cards. Rest this] Choose up to 1 </t>
    </r>
    <r>
      <rPr>
        <rFont val="Arial"/>
        <b/>
        <color theme="1"/>
        <sz val="9.0"/>
      </rPr>
      <t>"Kii - 055"</t>
    </r>
    <r>
      <rPr>
        <rFont val="Arial"/>
        <b val="0"/>
        <color theme="1"/>
        <sz val="9.0"/>
      </rPr>
      <t xml:space="preserve"> in your hand, place it on stage in any slot.</t>
    </r>
  </si>
  <si>
    <t>AZL/S102-055</t>
  </si>
  <si>
    <r>
      <rPr>
        <rFont val="Arial"/>
        <b/>
        <color theme="1"/>
        <sz val="9.0"/>
      </rPr>
      <t>(U) 3/2 Kii (Warship/Sakura Empire)
CONT</t>
    </r>
    <r>
      <rPr>
        <rFont val="Arial"/>
        <b val="0"/>
        <color theme="1"/>
        <sz val="9.0"/>
      </rPr>
      <t xml:space="preserve"> - If you have another </t>
    </r>
    <r>
      <rPr>
        <rFont val="Arial"/>
        <b/>
        <color theme="1"/>
        <sz val="9.0"/>
      </rPr>
      <t>"Suruga - 054"</t>
    </r>
    <r>
      <rPr>
        <rFont val="Arial"/>
        <b val="0"/>
        <color theme="1"/>
        <sz val="9.0"/>
      </rPr>
      <t xml:space="preserve"> in your Back Row, this gets +2000 power.
</t>
    </r>
    <r>
      <rPr>
        <rFont val="Arial"/>
        <b/>
        <color theme="1"/>
        <sz val="9.0"/>
      </rPr>
      <t xml:space="preserve">AUTO </t>
    </r>
    <r>
      <rPr>
        <rFont val="Arial"/>
        <b val="0"/>
        <color theme="1"/>
        <sz val="9.0"/>
      </rPr>
      <t xml:space="preserve">- When this is placed on stage from hand, choose 1 &lt;Warship&gt; character from your Waiting Room, you may add it to hand.
</t>
    </r>
    <r>
      <rPr>
        <rFont val="Arial"/>
        <b/>
        <color theme="1"/>
        <sz val="9.0"/>
      </rPr>
      <t xml:space="preserve">AUTO </t>
    </r>
    <r>
      <rPr>
        <rFont val="Arial"/>
        <b val="0"/>
        <color theme="1"/>
        <sz val="9.0"/>
      </rPr>
      <t>- [(1) Discard 1 card] When this attacks, you may pay cost. If you do, choose up to 3 of your &lt;Warship&gt; characters, this turn, they get +500 power and +1 soul.</t>
    </r>
  </si>
  <si>
    <t>AZL/S102-056</t>
  </si>
  <si>
    <r>
      <rPr>
        <rFont val="Arial"/>
        <b/>
        <color theme="1"/>
        <sz val="9.0"/>
      </rPr>
      <t>(C) 0/0 Fusou (Warship/Sakura Empire)
CONT</t>
    </r>
    <r>
      <rPr>
        <rFont val="Arial"/>
        <color theme="1"/>
        <sz val="9.0"/>
      </rPr>
      <t xml:space="preserve"> - If you have another </t>
    </r>
    <r>
      <rPr>
        <rFont val="Arial"/>
        <b/>
        <color theme="1"/>
        <sz val="9.0"/>
      </rPr>
      <t xml:space="preserve">"Yamashiro - 061" </t>
    </r>
    <r>
      <rPr>
        <rFont val="Arial"/>
        <color theme="1"/>
        <sz val="9.0"/>
      </rPr>
      <t xml:space="preserve">in your Front Row, this gets +3000 power and +1 Soul.
</t>
    </r>
    <r>
      <rPr>
        <rFont val="Arial"/>
        <b/>
        <color theme="1"/>
        <sz val="9.0"/>
      </rPr>
      <t xml:space="preserve">CONT </t>
    </r>
    <r>
      <rPr>
        <rFont val="Arial"/>
        <color theme="1"/>
        <sz val="9.0"/>
      </rPr>
      <t xml:space="preserve">- All of your other </t>
    </r>
    <r>
      <rPr>
        <rFont val="Arial"/>
        <b/>
        <color theme="1"/>
        <sz val="9.0"/>
      </rPr>
      <t>"Yamashiro - 061"</t>
    </r>
    <r>
      <rPr>
        <rFont val="Arial"/>
        <color theme="1"/>
        <sz val="9.0"/>
      </rPr>
      <t xml:space="preserve"> gets +1000 power and +1 Soul.
</t>
    </r>
    <r>
      <rPr>
        <rFont val="Arial"/>
        <b/>
        <color theme="1"/>
        <sz val="9.0"/>
      </rPr>
      <t xml:space="preserve">AUTO </t>
    </r>
    <r>
      <rPr>
        <rFont val="Arial"/>
        <color theme="1"/>
        <sz val="9.0"/>
      </rPr>
      <t xml:space="preserve">- [Discard 1 &lt;Warship&gt; character] When this is placed on stage from hand, you may pay cost. If you do, search your deck for up to 1 </t>
    </r>
    <r>
      <rPr>
        <rFont val="Arial"/>
        <b/>
        <color theme="1"/>
        <sz val="9.0"/>
      </rPr>
      <t>"Yamashiro - 061"</t>
    </r>
    <r>
      <rPr>
        <rFont val="Arial"/>
        <color theme="1"/>
        <sz val="9.0"/>
      </rPr>
      <t>, show it to your opponent, add it to hand, and shuffle your deck afterwards.</t>
    </r>
  </si>
  <si>
    <t>AZL/S102-057</t>
  </si>
  <si>
    <r>
      <rPr>
        <rFont val="Arial"/>
        <b/>
        <i val="0"/>
        <color theme="1"/>
        <sz val="9.0"/>
      </rPr>
      <t>(C) 0/0 Mutsu (Warship/Sakura Empire)
AUTO</t>
    </r>
    <r>
      <rPr>
        <rFont val="Arial"/>
        <b val="0"/>
        <i val="0"/>
        <color theme="1"/>
        <sz val="9.0"/>
      </rPr>
      <t xml:space="preserve"> - [Discard 1 card] When this is placed on stage from hand, you may pay cost. If you do, choose 1 &lt;Warship&gt; character from your Clock, add it to hand, and put the top card of your deck into Clock.
</t>
    </r>
    <r>
      <rPr>
        <rFont val="Arial"/>
        <b/>
        <i val="0"/>
        <color theme="1"/>
        <sz val="9.0"/>
      </rPr>
      <t xml:space="preserve">AUTO </t>
    </r>
    <r>
      <rPr>
        <rFont val="Arial"/>
        <b val="0"/>
        <i val="0"/>
        <color theme="1"/>
        <sz val="9.0"/>
      </rPr>
      <t>- When this is Reversed, if the battle opponent's Level is 0 or lower, you may send the top card of your opponent's Clock to Waiting Room. If you do, send that character to Clock.</t>
    </r>
  </si>
  <si>
    <t>AZL/S102-058</t>
  </si>
  <si>
    <r>
      <rPr>
        <rFont val="Arial"/>
        <b/>
        <color theme="1"/>
        <sz val="9.0"/>
      </rPr>
      <t>(C) 0/0 Naganami (Warship/Sakura Empire)
CONT</t>
    </r>
    <r>
      <rPr>
        <rFont val="Arial"/>
        <b val="0"/>
        <color theme="1"/>
        <sz val="9.0"/>
      </rPr>
      <t xml:space="preserve"> - If this is in your Front Row Center Slot, all of your &lt;Warship&gt; characters gets +1000 power.
</t>
    </r>
    <r>
      <rPr>
        <rFont val="Arial"/>
        <b/>
        <color theme="1"/>
        <sz val="9.0"/>
      </rPr>
      <t xml:space="preserve">AUTO </t>
    </r>
    <r>
      <rPr>
        <rFont val="Arial"/>
        <b val="0"/>
        <color theme="1"/>
        <sz val="9.0"/>
      </rPr>
      <t>- When this is placed on stage from hand, this turn, this gets +1500 power.</t>
    </r>
  </si>
  <si>
    <t>AZL/S102-059</t>
  </si>
  <si>
    <r>
      <rPr>
        <rFont val="Arial"/>
        <b/>
        <color theme="1"/>
        <sz val="9.0"/>
      </rPr>
      <t>(C) 0/0 Agano (Warship/Sakura Empire)
AUTO</t>
    </r>
    <r>
      <rPr>
        <rFont val="Arial"/>
        <b val="0"/>
        <color theme="1"/>
        <sz val="9.0"/>
      </rPr>
      <t xml:space="preserve"> - At the start of your Main Phase, look at the top card of your deck, and put it on top of your deck or into your Waiting Room.
</t>
    </r>
    <r>
      <rPr>
        <rFont val="Arial"/>
        <b/>
        <color theme="1"/>
        <sz val="9.0"/>
      </rPr>
      <t xml:space="preserve">AUTO </t>
    </r>
    <r>
      <rPr>
        <rFont val="Arial"/>
        <b val="0"/>
        <color theme="1"/>
        <sz val="9.0"/>
      </rPr>
      <t>- When your character's Trigger Check reveals a Climax with a Bar Trigger, choose 1 of your characters, until the end of your opponent's next turn, it gets +1000 power.</t>
    </r>
  </si>
  <si>
    <t>AZL/S102-060</t>
  </si>
  <si>
    <r>
      <rPr>
        <rFont val="Arial"/>
        <b/>
        <color theme="1"/>
        <sz val="9.0"/>
      </rPr>
      <t>(C) 0/0 Fubuki (Warship/Sakura Empire)
AUTO</t>
    </r>
    <r>
      <rPr>
        <rFont val="Arial"/>
        <b val="0"/>
        <color theme="1"/>
        <sz val="9.0"/>
      </rPr>
      <t xml:space="preserve"> - [Discard 1 card] When this is placed on stage from hand, mill 2 cards, if you milled a Climax, you may pay cost. If you do, choose 1 character from your Waiting Room, add it to hand.
</t>
    </r>
    <r>
      <rPr>
        <rFont val="Arial"/>
        <b/>
        <color theme="1"/>
        <sz val="9.0"/>
      </rPr>
      <t xml:space="preserve">AUTO </t>
    </r>
    <r>
      <rPr>
        <rFont val="Arial"/>
        <b val="0"/>
        <color theme="1"/>
        <sz val="9.0"/>
      </rPr>
      <t>- When this attacks, if you have another &lt;Warship&gt; character, choose 1 of your characters, this turn, it gets +1500 power.</t>
    </r>
  </si>
  <si>
    <t>AZL/S102-061</t>
  </si>
  <si>
    <t>(C) 0/0 Yamashiro vanilla</t>
  </si>
  <si>
    <t>AZL/S102-062</t>
  </si>
  <si>
    <r>
      <rPr>
        <rFont val="Arial"/>
        <b/>
        <color theme="1"/>
        <sz val="9.0"/>
      </rPr>
      <t>(C) 1/0 Souryuu (Warship/Sakura Empire)
CONT</t>
    </r>
    <r>
      <rPr>
        <rFont val="Arial"/>
        <b val="0"/>
        <color theme="1"/>
        <sz val="9.0"/>
      </rPr>
      <t xml:space="preserve"> - If you have another</t>
    </r>
    <r>
      <rPr>
        <rFont val="Arial"/>
        <b/>
        <color theme="1"/>
        <sz val="9.0"/>
      </rPr>
      <t xml:space="preserve"> "Hiryuu - 063"</t>
    </r>
    <r>
      <rPr>
        <rFont val="Arial"/>
        <b val="0"/>
        <color theme="1"/>
        <sz val="9.0"/>
      </rPr>
      <t xml:space="preserve"> in your Front Row, this gets +3500 power and the following ability, "</t>
    </r>
    <r>
      <rPr>
        <rFont val="Arial"/>
        <b/>
        <color theme="1"/>
        <sz val="9.0"/>
      </rPr>
      <t xml:space="preserve">AUTO </t>
    </r>
    <r>
      <rPr>
        <rFont val="Arial"/>
        <b val="0"/>
        <color theme="1"/>
        <sz val="9.0"/>
      </rPr>
      <t xml:space="preserve">- When this attacks, choose 1 of your other &lt;Warship&gt; characters, this turn, it gets +1000 power."
</t>
    </r>
    <r>
      <rPr>
        <rFont val="Arial"/>
        <b/>
        <color theme="1"/>
        <sz val="9.0"/>
      </rPr>
      <t xml:space="preserve">AUTO </t>
    </r>
    <r>
      <rPr>
        <rFont val="Arial"/>
        <b val="0"/>
        <color theme="1"/>
        <sz val="9.0"/>
      </rPr>
      <t xml:space="preserve">- (1) When this is placed on stage from hand, you may pay cost. If you do, search your deck for up to 1 </t>
    </r>
    <r>
      <rPr>
        <rFont val="Arial"/>
        <b/>
        <color theme="1"/>
        <sz val="9.0"/>
      </rPr>
      <t>"Hiryuu - 063"</t>
    </r>
    <r>
      <rPr>
        <rFont val="Arial"/>
        <b val="0"/>
        <color theme="1"/>
        <sz val="9.0"/>
      </rPr>
      <t>, show it to your opponent, place it on stage in any slot, and shuffle your deck afterwards.</t>
    </r>
  </si>
  <si>
    <t>AZL/S102-063</t>
  </si>
  <si>
    <r>
      <rPr>
        <rFont val="Arial"/>
        <b/>
        <color theme="1"/>
        <sz val="9.0"/>
      </rPr>
      <t xml:space="preserve">(C) 1/0 Hiryuu (Warship/Sakura Empire)
CONT </t>
    </r>
    <r>
      <rPr>
        <rFont val="Arial"/>
        <b val="0"/>
        <color theme="1"/>
        <sz val="9.0"/>
      </rPr>
      <t xml:space="preserve">- If you have another </t>
    </r>
    <r>
      <rPr>
        <rFont val="Arial"/>
        <b/>
        <color theme="1"/>
        <sz val="9.0"/>
      </rPr>
      <t>"Souryuu - 062"</t>
    </r>
    <r>
      <rPr>
        <rFont val="Arial"/>
        <b val="0"/>
        <color theme="1"/>
        <sz val="9.0"/>
      </rPr>
      <t xml:space="preserve"> in your Front Row, this gets +3500 power and the following ability, "</t>
    </r>
    <r>
      <rPr>
        <rFont val="Arial"/>
        <b/>
        <color theme="1"/>
        <sz val="9.0"/>
      </rPr>
      <t xml:space="preserve">AUTO  </t>
    </r>
    <r>
      <rPr>
        <rFont val="Arial"/>
        <b val="0"/>
        <color theme="1"/>
        <sz val="9.0"/>
      </rPr>
      <t xml:space="preserve">[Discard 1 card] During your opponent's turn, when this is Reversed, you may pay cost. If you do, Rest this, and at the start of your next Encore Step, send this to Waiting Room."
</t>
    </r>
    <r>
      <rPr>
        <rFont val="Arial"/>
        <b/>
        <color theme="1"/>
        <sz val="9.0"/>
      </rPr>
      <t xml:space="preserve">AUTO </t>
    </r>
    <r>
      <rPr>
        <rFont val="Arial"/>
        <b val="0"/>
        <color theme="1"/>
        <sz val="9.0"/>
      </rPr>
      <t xml:space="preserve">- (1) When this is placed on stage from hand, you may pay cost. If you do, search your deck for up to 1 </t>
    </r>
    <r>
      <rPr>
        <rFont val="Arial"/>
        <b/>
        <color theme="1"/>
        <sz val="9.0"/>
      </rPr>
      <t>"Souryuu - 062"</t>
    </r>
    <r>
      <rPr>
        <rFont val="Arial"/>
        <b val="0"/>
        <color theme="1"/>
        <sz val="9.0"/>
      </rPr>
      <t>, show it to your opponent, place it on stage in any slot, and shuffle your deck afterwards.</t>
    </r>
  </si>
  <si>
    <t>AZL/S102-064</t>
  </si>
  <si>
    <r>
      <rPr>
        <rFont val="Arial"/>
        <b/>
        <color theme="1"/>
        <sz val="9.0"/>
      </rPr>
      <t xml:space="preserve">(C) 1/0 Kinu (Warship/Sakura Empire)
CONT </t>
    </r>
    <r>
      <rPr>
        <rFont val="Arial"/>
        <b val="0"/>
        <color theme="1"/>
        <sz val="9.0"/>
      </rPr>
      <t xml:space="preserve">- During your turn, this gets +1000 power.
</t>
    </r>
    <r>
      <rPr>
        <rFont val="Arial"/>
        <b/>
        <color theme="1"/>
        <sz val="9.0"/>
      </rPr>
      <t xml:space="preserve">AUTO </t>
    </r>
    <r>
      <rPr>
        <rFont val="Arial"/>
        <b val="0"/>
        <color theme="1"/>
        <sz val="9.0"/>
      </rPr>
      <t>- When this is placed on stage from hand, mill 2, and this turn, this gets +X power. X equals the number of &lt;Warship&gt; characters milled times 1000.</t>
    </r>
  </si>
  <si>
    <t>AZL/S102-065</t>
  </si>
  <si>
    <r>
      <rPr>
        <rFont val="Arial"/>
        <b/>
        <color theme="1"/>
        <sz val="9.0"/>
      </rPr>
      <t>(C) 1/1 I-19 (Warship/Sakura Empire)
CONT - ASSIST</t>
    </r>
    <r>
      <rPr>
        <rFont val="Arial"/>
        <b val="0"/>
        <color theme="1"/>
        <sz val="9.0"/>
      </rPr>
      <t xml:space="preserve"> Level x 500
</t>
    </r>
    <r>
      <rPr>
        <rFont val="Arial"/>
        <b/>
        <color theme="1"/>
        <sz val="9.0"/>
      </rPr>
      <t xml:space="preserve">AUTO </t>
    </r>
    <r>
      <rPr>
        <rFont val="Arial"/>
        <b val="0"/>
        <color theme="1"/>
        <sz val="9.0"/>
      </rPr>
      <t xml:space="preserve">- When a Climax with a Bar Trigger is placed in your Climax Area, choose 1 of your opponent's Front Row characters, this turn, it gets -1000 power.
</t>
    </r>
    <r>
      <rPr>
        <rFont val="Arial"/>
        <b/>
        <color theme="1"/>
        <sz val="9.0"/>
      </rPr>
      <t xml:space="preserve">AUTO </t>
    </r>
    <r>
      <rPr>
        <rFont val="Arial"/>
        <b val="0"/>
        <color theme="1"/>
        <sz val="9.0"/>
      </rPr>
      <t>- When your character's Trigger Check reveals a Climax with a Bar Trigger, you may draw 1 card. If you do, discard 1 card</t>
    </r>
  </si>
  <si>
    <t>AZL/S102-066</t>
  </si>
  <si>
    <r>
      <rPr>
        <rFont val="Arial"/>
        <b/>
        <color theme="1"/>
        <sz val="9.0"/>
      </rPr>
      <t>(C) 2/1 Shoukaku (Warship/Sakura Empire)
CONT</t>
    </r>
    <r>
      <rPr>
        <rFont val="Arial"/>
        <b val="0"/>
        <color theme="1"/>
        <sz val="9.0"/>
      </rPr>
      <t xml:space="preserve"> - If you have another</t>
    </r>
    <r>
      <rPr>
        <rFont val="Arial"/>
        <b/>
        <color theme="1"/>
        <sz val="9.0"/>
      </rPr>
      <t xml:space="preserve"> "Zuikaku - 067"</t>
    </r>
    <r>
      <rPr>
        <rFont val="Arial"/>
        <b val="0"/>
        <color theme="1"/>
        <sz val="9.0"/>
      </rPr>
      <t>, this gets +2000 power and the following ability, "</t>
    </r>
    <r>
      <rPr>
        <rFont val="Arial"/>
        <b/>
        <color theme="1"/>
        <sz val="9.0"/>
      </rPr>
      <t xml:space="preserve">CONT </t>
    </r>
    <r>
      <rPr>
        <rFont val="Arial"/>
        <b val="0"/>
        <color theme="1"/>
        <sz val="9.0"/>
      </rPr>
      <t xml:space="preserve">- During your turn, this gets +4000 power."
</t>
    </r>
    <r>
      <rPr>
        <rFont val="Arial"/>
        <b/>
        <color theme="1"/>
        <sz val="9.0"/>
      </rPr>
      <t xml:space="preserve">AUTO </t>
    </r>
    <r>
      <rPr>
        <rFont val="Arial"/>
        <b val="0"/>
        <color theme="1"/>
        <sz val="9.0"/>
      </rPr>
      <t xml:space="preserve">- [Discard 1 &lt;Warship&gt; character] When this is placed on stage from hand, you may pay cost. If you do, choose 1 </t>
    </r>
    <r>
      <rPr>
        <rFont val="Arial"/>
        <b/>
        <color theme="1"/>
        <sz val="9.0"/>
      </rPr>
      <t>"Zuikaku - 067"</t>
    </r>
    <r>
      <rPr>
        <rFont val="Arial"/>
        <b val="0"/>
        <color theme="1"/>
        <sz val="9.0"/>
      </rPr>
      <t xml:space="preserve"> in your Waiting Room, placed is on stage in any slot.
</t>
    </r>
    <r>
      <rPr>
        <rFont val="Arial"/>
        <b/>
        <color theme="1"/>
        <sz val="9.0"/>
      </rPr>
      <t xml:space="preserve">AUTO </t>
    </r>
    <r>
      <rPr>
        <rFont val="Arial"/>
        <b val="0"/>
        <color theme="1"/>
        <sz val="9.0"/>
      </rPr>
      <t xml:space="preserve">- At the start of your opponent's Attack Phase, choose 1 of your </t>
    </r>
    <r>
      <rPr>
        <rFont val="Arial"/>
        <b/>
        <color theme="1"/>
        <sz val="9.0"/>
      </rPr>
      <t>"Zuikaku - 067"</t>
    </r>
    <r>
      <rPr>
        <rFont val="Arial"/>
        <b val="0"/>
        <color theme="1"/>
        <sz val="9.0"/>
      </rPr>
      <t xml:space="preserve"> and this card, you may Stand and swap them.</t>
    </r>
  </si>
  <si>
    <t>AZL/S102-067</t>
  </si>
  <si>
    <r>
      <rPr>
        <rFont val="Arial"/>
        <b/>
        <color theme="1"/>
        <sz val="9.0"/>
      </rPr>
      <t>(C) 2/1 Zuikaku (Warship/Sakura Empire)
CONT</t>
    </r>
    <r>
      <rPr>
        <rFont val="Arial"/>
        <b val="0"/>
        <color theme="1"/>
        <sz val="9.0"/>
      </rPr>
      <t xml:space="preserve"> - If you have another</t>
    </r>
    <r>
      <rPr>
        <rFont val="Arial"/>
        <b/>
        <color theme="1"/>
        <sz val="9.0"/>
      </rPr>
      <t xml:space="preserve"> "Shoukaku - 066"</t>
    </r>
    <r>
      <rPr>
        <rFont val="Arial"/>
        <b val="0"/>
        <color theme="1"/>
        <sz val="9.0"/>
      </rPr>
      <t xml:space="preserve">, this gets +4000 power.
</t>
    </r>
    <r>
      <rPr>
        <rFont val="Arial"/>
        <b/>
        <color theme="1"/>
        <sz val="9.0"/>
      </rPr>
      <t xml:space="preserve">CONT - </t>
    </r>
    <r>
      <rPr>
        <rFont val="Arial"/>
        <b/>
        <color rgb="FFE06666"/>
        <sz val="9.0"/>
      </rPr>
      <t>{CX Combo}</t>
    </r>
    <r>
      <rPr>
        <rFont val="Arial"/>
        <b val="0"/>
        <color theme="1"/>
        <sz val="9.0"/>
      </rPr>
      <t xml:space="preserve"> When this </t>
    </r>
    <r>
      <rPr>
        <rFont val="Arial"/>
        <b/>
        <color theme="1"/>
        <sz val="9.0"/>
      </rPr>
      <t>Bar CX (072)</t>
    </r>
    <r>
      <rPr>
        <rFont val="Arial"/>
        <b val="0"/>
        <color theme="1"/>
        <sz val="9.0"/>
      </rPr>
      <t xml:space="preserve"> is placed in your Climax Area, if this is in your Front Row, and you have another</t>
    </r>
    <r>
      <rPr>
        <rFont val="Arial"/>
        <b/>
        <color theme="1"/>
        <sz val="9.0"/>
      </rPr>
      <t xml:space="preserve"> "Shoukaku - 066"</t>
    </r>
    <r>
      <rPr>
        <rFont val="Arial"/>
        <b val="0"/>
        <color theme="1"/>
        <sz val="9.0"/>
      </rPr>
      <t>, choose up to 1 &lt;Warship&gt; character in your Waiting Room, add it to hand, then choose up to 1 &lt;Warship&gt; character in your Waiting Room, send it to Stock.</t>
    </r>
  </si>
  <si>
    <t>AZL/S102-068</t>
  </si>
  <si>
    <r>
      <rPr>
        <rFont val="Arial"/>
        <b/>
        <color theme="1"/>
        <sz val="9.0"/>
      </rPr>
      <t xml:space="preserve">(U) 3/2 Event
</t>
    </r>
    <r>
      <rPr>
        <rFont val="Arial"/>
        <b val="0"/>
        <color theme="1"/>
        <sz val="9.0"/>
      </rPr>
      <t xml:space="preserve">
If you have 5 or more &lt;Warship&gt; characters, deal 4 damage to your opponent.</t>
    </r>
  </si>
  <si>
    <t>AZL/S102-069</t>
  </si>
  <si>
    <t>(CR) Bar CX</t>
  </si>
  <si>
    <t>AZL/S102-070</t>
  </si>
  <si>
    <t>(CC) Bar CX</t>
  </si>
  <si>
    <t>AZL/S102-071</t>
  </si>
  <si>
    <t>AZL/S102-072</t>
  </si>
  <si>
    <t>AZL/S102-073</t>
  </si>
  <si>
    <r>
      <rPr>
        <rFont val="Arial"/>
        <b/>
        <color theme="1"/>
        <sz val="9.0"/>
      </rPr>
      <t>(RR) 0/0 Zara (Warship/Sardegna Empire)
AUTO</t>
    </r>
    <r>
      <rPr>
        <rFont val="Arial"/>
        <b val="0"/>
        <color theme="1"/>
        <sz val="9.0"/>
      </rPr>
      <t xml:space="preserve"> - When this attacks, if all of your characters are &lt;Warship&gt;, choose up to 2 of your characters, this turn, they get +1000 power.
</t>
    </r>
    <r>
      <rPr>
        <rFont val="Arial"/>
        <b/>
        <color theme="1"/>
        <sz val="9.0"/>
      </rPr>
      <t xml:space="preserve">AUTO </t>
    </r>
    <r>
      <rPr>
        <rFont val="Arial"/>
        <b val="0"/>
        <color theme="1"/>
        <sz val="9.0"/>
      </rPr>
      <t xml:space="preserve">- [(1) Send this to Waiting Room] When your other &lt;Warship&gt; character is Front Attacked, you may pay cost. If you do, return that character to hand. </t>
    </r>
    <r>
      <rPr>
        <rFont val="Arial"/>
        <b/>
        <color theme="1"/>
        <sz val="9.0"/>
      </rPr>
      <t xml:space="preserve">
</t>
    </r>
  </si>
  <si>
    <t>AZL/S102-074</t>
  </si>
  <si>
    <r>
      <rPr>
        <rFont val="Arial"/>
        <b/>
        <color theme="1"/>
        <sz val="9.0"/>
      </rPr>
      <t>(RR) 2/2 August von Parseval (Warship/Iron Blood)
CONT - EXPERIENCE 3</t>
    </r>
    <r>
      <rPr>
        <rFont val="Arial"/>
        <b val="0"/>
        <color theme="1"/>
        <sz val="9.0"/>
      </rPr>
      <t xml:space="preserve"> - If the sum of Levels of cards in your Level Zone is 3 or more, this gets +2500 power and "</t>
    </r>
    <r>
      <rPr>
        <rFont val="Arial"/>
        <b/>
        <color theme="1"/>
        <sz val="9.0"/>
      </rPr>
      <t>AUTO - ENCORE</t>
    </r>
    <r>
      <rPr>
        <rFont val="Arial"/>
        <b val="0"/>
        <color theme="1"/>
        <sz val="9.0"/>
      </rPr>
      <t xml:space="preserve"> [Discard 1 &lt;Warship&gt; character]"
</t>
    </r>
    <r>
      <rPr>
        <rFont val="Arial"/>
        <b/>
        <color theme="1"/>
        <sz val="9.0"/>
      </rPr>
      <t xml:space="preserve">AUTO - </t>
    </r>
    <r>
      <rPr>
        <rFont val="Arial"/>
        <b/>
        <color rgb="FFE06666"/>
        <sz val="9.0"/>
      </rPr>
      <t>{CX Combo}</t>
    </r>
    <r>
      <rPr>
        <rFont val="Arial"/>
        <b/>
        <color theme="1"/>
        <sz val="9.0"/>
      </rPr>
      <t xml:space="preserve"> EXPERIENCE 3</t>
    </r>
    <r>
      <rPr>
        <rFont val="Arial"/>
        <b val="0"/>
        <color theme="1"/>
        <sz val="9.0"/>
      </rPr>
      <t xml:space="preserve"> [Send the </t>
    </r>
    <r>
      <rPr>
        <rFont val="Arial"/>
        <b/>
        <color theme="1"/>
        <sz val="9.0"/>
      </rPr>
      <t>Standby CX (094)</t>
    </r>
    <r>
      <rPr>
        <rFont val="Arial"/>
        <b val="0"/>
        <color theme="1"/>
        <sz val="9.0"/>
      </rPr>
      <t xml:space="preserve"> from your Climax Area to Waiting Room] During your Climax Phase, when this is placed on stage by the effect of the </t>
    </r>
    <r>
      <rPr>
        <rFont val="Arial"/>
        <b/>
        <color theme="1"/>
        <sz val="9.0"/>
      </rPr>
      <t>{Standby CX - 094}</t>
    </r>
    <r>
      <rPr>
        <rFont val="Arial"/>
        <b val="0"/>
        <color theme="1"/>
        <sz val="9.0"/>
      </rPr>
      <t>, If the sum of Levels of cards in your Level Zone is 3 or more, you may pay cost. If you do, Stand this, choose up to 2 of your opponent's characters, until the end of your opponent’s next turn, they gains the following ability: "</t>
    </r>
    <r>
      <rPr>
        <rFont val="Arial"/>
        <b/>
        <color theme="1"/>
        <sz val="9.0"/>
      </rPr>
      <t xml:space="preserve">CONT </t>
    </r>
    <r>
      <rPr>
        <rFont val="Arial"/>
        <b val="0"/>
        <color theme="1"/>
        <sz val="9.0"/>
      </rPr>
      <t>- This cannot move to other slots."</t>
    </r>
  </si>
  <si>
    <t>AZL/S102-075</t>
  </si>
  <si>
    <r>
      <rPr>
        <rFont val="Arial"/>
        <b/>
        <color theme="1"/>
        <sz val="9.0"/>
      </rPr>
      <t>(RR) 3/2 Roon (Warship/Iron Blood)
CONT - EXPERIENCE 6</t>
    </r>
    <r>
      <rPr>
        <rFont val="Arial"/>
        <b val="0"/>
        <color theme="1"/>
        <sz val="9.0"/>
      </rPr>
      <t xml:space="preserve"> - If the sum of Levels of cards in your Level Zone is 6 or more, this gets +1500 power and the following ability, "</t>
    </r>
    <r>
      <rPr>
        <rFont val="Arial"/>
        <b/>
        <color theme="1"/>
        <sz val="9.0"/>
      </rPr>
      <t xml:space="preserve">AUTO </t>
    </r>
    <r>
      <rPr>
        <rFont val="Arial"/>
        <b val="0"/>
        <color theme="1"/>
        <sz val="9.0"/>
      </rPr>
      <t xml:space="preserve">- [(2) Discard 1 card] At the start of your opponent's Attack Phase, you may pay cost. If you do, choose 1 of your opponent's character, this turn, it gets -2 Soul."
</t>
    </r>
    <r>
      <rPr>
        <rFont val="Arial"/>
        <b/>
        <color theme="1"/>
        <sz val="9.0"/>
      </rPr>
      <t xml:space="preserve">AUTO </t>
    </r>
    <r>
      <rPr>
        <rFont val="Arial"/>
        <b val="0"/>
        <color theme="1"/>
        <sz val="9.0"/>
      </rPr>
      <t>- When this is placed on stage from hand, you may Heal 1.</t>
    </r>
  </si>
  <si>
    <t>AZL/S102-076</t>
  </si>
  <si>
    <r>
      <rPr>
        <rFont val="Arial"/>
        <b/>
        <color theme="1"/>
        <sz val="9.0"/>
      </rPr>
      <t xml:space="preserve">(RR) 3/2 Friedrich der Grosse (Warship/Iron Blood)
AUTO </t>
    </r>
    <r>
      <rPr>
        <rFont val="Arial"/>
        <b val="0"/>
        <color theme="1"/>
        <sz val="9.0"/>
      </rPr>
      <t xml:space="preserve">- When this is placed on stage from hand, you may Heal 1.
</t>
    </r>
    <r>
      <rPr>
        <rFont val="Arial"/>
        <b/>
        <color theme="1"/>
        <sz val="9.0"/>
      </rPr>
      <t xml:space="preserve">AUTO - </t>
    </r>
    <r>
      <rPr>
        <rFont val="Arial"/>
        <b/>
        <color rgb="FFE06666"/>
        <sz val="9.0"/>
      </rPr>
      <t>{CX Combo}</t>
    </r>
    <r>
      <rPr>
        <rFont val="Arial"/>
        <b/>
        <color theme="1"/>
        <sz val="9.0"/>
      </rPr>
      <t xml:space="preserve"> EXPERIENCE 8</t>
    </r>
    <r>
      <rPr>
        <rFont val="Arial"/>
        <b val="0"/>
        <color theme="1"/>
        <sz val="9.0"/>
      </rPr>
      <t xml:space="preserve"> - When this attacks, if you have the </t>
    </r>
    <r>
      <rPr>
        <rFont val="Arial"/>
        <b/>
        <color theme="1"/>
        <sz val="9.0"/>
      </rPr>
      <t>Door CX (095)</t>
    </r>
    <r>
      <rPr>
        <rFont val="Arial"/>
        <b val="0"/>
        <color theme="1"/>
        <sz val="9.0"/>
      </rPr>
      <t xml:space="preserve"> in your Climax Area, and the sum of Levels of cards in your Level Zone is 8 or more, choose 1 of the following 2 effects and resolve it,
a) "Choose up to 3 cards from your opponent's Waiting Room, and shuffle them into your opponent's deck, then this turn, this gets +3000 power."
b) "(2) You may pay cost. If you do, deal 4 damage to your opponent."</t>
    </r>
  </si>
  <si>
    <t>AZL/S102-077</t>
  </si>
  <si>
    <r>
      <rPr>
        <rFont val="Arial"/>
        <b/>
        <color theme="1"/>
        <sz val="9.0"/>
      </rPr>
      <t xml:space="preserve">(R) 0/0 Peter Strasser (Warship/Iron Blood)
AUTO </t>
    </r>
    <r>
      <rPr>
        <rFont val="Arial"/>
        <b val="0"/>
        <color theme="1"/>
        <sz val="9.0"/>
      </rPr>
      <t xml:space="preserve">- When this is placed on stage from hand, mill 2. If there is a Climax(es) among those cards, choose 1 of your characters, this turn, it gets +1500 power.
</t>
    </r>
    <r>
      <rPr>
        <rFont val="Arial"/>
        <b/>
        <color theme="1"/>
        <sz val="9.0"/>
      </rPr>
      <t xml:space="preserve">ACT </t>
    </r>
    <r>
      <rPr>
        <rFont val="Arial"/>
        <b val="0"/>
        <color theme="1"/>
        <sz val="9.0"/>
      </rPr>
      <t>- [Discard 1 card, send this to Waiting Room] Choose 1 &lt;Warship&gt; character in your Waiting Room, add it to hand.</t>
    </r>
  </si>
  <si>
    <t>AZL/S102-078</t>
  </si>
  <si>
    <r>
      <rPr>
        <rFont val="Arial"/>
        <b/>
        <color theme="1"/>
        <sz val="9.0"/>
      </rPr>
      <t xml:space="preserve">(R) 1/0 Ulrich von Hutten (Warship/Iron Blood)
CONT - EXPERIENCE 2 </t>
    </r>
    <r>
      <rPr>
        <rFont val="Arial"/>
        <b val="0"/>
        <color theme="1"/>
        <sz val="9.0"/>
      </rPr>
      <t xml:space="preserve">- If the sum of Levels of cards in your Level Zone is 2 or more, this gets +2000 power.
</t>
    </r>
    <r>
      <rPr>
        <rFont val="Arial"/>
        <b/>
        <color theme="1"/>
        <sz val="9.0"/>
      </rPr>
      <t xml:space="preserve">AUTO </t>
    </r>
    <r>
      <rPr>
        <rFont val="Arial"/>
        <b val="0"/>
        <color theme="1"/>
        <sz val="9.0"/>
      </rPr>
      <t>- (1) During the turn this was placed on stage from hand, when this card's battle opponent is Reversed, you may pay cost. If you do, reveal the top 2 cards of your deck. Your opponent choose 1 character or Event from among them, you add it to hand, and send the rest to Waiting Room.</t>
    </r>
  </si>
  <si>
    <t>AZL/S102-079</t>
  </si>
  <si>
    <r>
      <rPr>
        <rFont val="Arial"/>
        <b/>
        <color theme="1"/>
        <sz val="9.0"/>
      </rPr>
      <t>(R) 1/1 Libeccio (Warship/Sardegna Empire)
CONT</t>
    </r>
    <r>
      <rPr>
        <rFont val="Arial"/>
        <b val="0"/>
        <color theme="1"/>
        <sz val="9.0"/>
      </rPr>
      <t xml:space="preserve"> - If all of your characters are &lt;Warship&gt;, this gets +2000 power.
</t>
    </r>
    <r>
      <rPr>
        <rFont val="Arial"/>
        <b/>
        <color theme="1"/>
        <sz val="9.0"/>
      </rPr>
      <t xml:space="preserve">AUTO - </t>
    </r>
    <r>
      <rPr>
        <rFont val="Arial"/>
        <b/>
        <color rgb="FFE06666"/>
        <sz val="9.0"/>
      </rPr>
      <t>{CX Combo}</t>
    </r>
    <r>
      <rPr>
        <rFont val="Arial"/>
        <b val="0"/>
        <color theme="1"/>
        <sz val="9.0"/>
      </rPr>
      <t xml:space="preserve"> When the </t>
    </r>
    <r>
      <rPr>
        <rFont val="Arial"/>
        <b/>
        <color theme="1"/>
        <sz val="9.0"/>
      </rPr>
      <t>Standby CX (096)</t>
    </r>
    <r>
      <rPr>
        <rFont val="Arial"/>
        <b val="0"/>
        <color theme="1"/>
        <sz val="9.0"/>
      </rPr>
      <t xml:space="preserve"> is placed in your Climax Area, if this is in your Front Row, and you have another &lt;Warship&gt; character, choose 1 Cost 0 or lower &lt;Warship&gt; character in your Waiting Room, you may place it on stage in any slot.</t>
    </r>
  </si>
  <si>
    <t>AZL/S102-080</t>
  </si>
  <si>
    <r>
      <rPr>
        <rFont val="Arial"/>
        <b/>
        <color theme="1"/>
        <sz val="9.0"/>
      </rPr>
      <t xml:space="preserve">(R) 3/2 Admiral Graf Spee (Warship/Iron Blood)
CONT </t>
    </r>
    <r>
      <rPr>
        <rFont val="Arial"/>
        <color theme="1"/>
        <sz val="9.0"/>
      </rPr>
      <t xml:space="preserve">- If this is in the Front Row, all of your &lt;Warship&gt; characters get +1500 power.
</t>
    </r>
    <r>
      <rPr>
        <rFont val="Arial"/>
        <b/>
        <color theme="1"/>
        <sz val="9.0"/>
      </rPr>
      <t xml:space="preserve">AUTO - </t>
    </r>
    <r>
      <rPr>
        <rFont val="Arial"/>
        <b/>
        <color rgb="FFE06666"/>
        <sz val="9.0"/>
      </rPr>
      <t>{CX Combo}</t>
    </r>
    <r>
      <rPr>
        <rFont val="Arial"/>
        <color theme="1"/>
        <sz val="9.0"/>
      </rPr>
      <t xml:space="preserve"> [(1) Send the </t>
    </r>
    <r>
      <rPr>
        <rFont val="Arial"/>
        <b/>
        <color theme="1"/>
        <sz val="9.0"/>
      </rPr>
      <t>Standby CX (097)</t>
    </r>
    <r>
      <rPr>
        <rFont val="Arial"/>
        <color theme="1"/>
        <sz val="9.0"/>
      </rPr>
      <t xml:space="preserve"> from your Climax Area to Waiting Room] During your Climax Phase, when this is placed on stage by the effect of the </t>
    </r>
    <r>
      <rPr>
        <rFont val="Arial"/>
        <b/>
        <color theme="1"/>
        <sz val="9.0"/>
      </rPr>
      <t>{Standby CX - 097}</t>
    </r>
    <r>
      <rPr>
        <rFont val="Arial"/>
        <color theme="1"/>
        <sz val="9.0"/>
      </rPr>
      <t>, you may pay cost. If you do, Stand this, then this turn, all of your characters get +500 power and the following ability, "</t>
    </r>
    <r>
      <rPr>
        <rFont val="Arial"/>
        <b/>
        <color theme="1"/>
        <sz val="9.0"/>
      </rPr>
      <t xml:space="preserve">AUTO </t>
    </r>
    <r>
      <rPr>
        <rFont val="Arial"/>
        <color theme="1"/>
        <sz val="9.0"/>
      </rPr>
      <t>- When this card's battle opponent is Reversed, you may send that character to the top of your opponent's deck."</t>
    </r>
  </si>
  <si>
    <t>AZL/S102-081</t>
  </si>
  <si>
    <r>
      <rPr>
        <rFont val="Arial"/>
        <b/>
        <color theme="1"/>
        <sz val="9.0"/>
      </rPr>
      <t>(U) 0/0 U-110 (Warship/Iron Blood)
ACT</t>
    </r>
    <r>
      <rPr>
        <rFont val="Arial"/>
        <b val="0"/>
        <color theme="1"/>
        <sz val="9.0"/>
      </rPr>
      <t xml:space="preserve"> - [Rest 1 of your &lt;Warship&gt; characters] Choose 1 &lt;Warship&gt; character from your Level Zone and 1 &lt;Warship&gt; character from your Waiting Room, swap them.
</t>
    </r>
    <r>
      <rPr>
        <rFont val="Arial"/>
        <b/>
        <color theme="1"/>
        <sz val="9.0"/>
      </rPr>
      <t>ACT - BRAINSTORM</t>
    </r>
    <r>
      <rPr>
        <rFont val="Arial"/>
        <b val="0"/>
        <color theme="1"/>
        <sz val="9.0"/>
      </rPr>
      <t xml:space="preserve"> (1) Flip over the top 4 cards of your deck, then send them to Waiting Room. For each Climax among them, resolve the following effect: "Choose 1 character from your Waiting Room, add it to hand, and discard 1 card."</t>
    </r>
  </si>
  <si>
    <t>AZL/S102-082</t>
  </si>
  <si>
    <r>
      <rPr>
        <rFont val="Arial"/>
        <b/>
        <color theme="1"/>
        <sz val="9.0"/>
      </rPr>
      <t>(U) 0/0 Elbing (Warship/Iron Blood)
AUTO</t>
    </r>
    <r>
      <rPr>
        <rFont val="Arial"/>
        <b val="0"/>
        <color theme="1"/>
        <sz val="9.0"/>
      </rPr>
      <t xml:space="preserve"> - When this is placed on stage from hand, reveal the top card of your deck. If that card is a &lt;Warship&gt; character, choose 1 of your characters, this turn, it gets +1000 power.
</t>
    </r>
    <r>
      <rPr>
        <rFont val="Arial"/>
        <b/>
        <color theme="1"/>
        <sz val="9.0"/>
      </rPr>
      <t xml:space="preserve">AUTO </t>
    </r>
    <r>
      <rPr>
        <rFont val="Arial"/>
        <b val="0"/>
        <color theme="1"/>
        <sz val="9.0"/>
      </rPr>
      <t>- [Discard 1 &lt;Warship&gt; character] When this is placed on stage from hand or sent from Stage to Waiting Room, you may pay cost. If you do, draw 1 card.</t>
    </r>
  </si>
  <si>
    <t>AZL/S102-083</t>
  </si>
  <si>
    <r>
      <rPr>
        <rFont val="Arial"/>
        <b/>
        <color theme="1"/>
        <sz val="9.0"/>
      </rPr>
      <t>(U) 0/0 Vittorio Veneto (Warship/Sardegna Empire)
AUTO</t>
    </r>
    <r>
      <rPr>
        <rFont val="Arial"/>
        <b val="0"/>
        <color theme="1"/>
        <sz val="9.0"/>
      </rPr>
      <t xml:space="preserve"> - This ability can only be activated up to twice per turn. When your other &lt;Warship&gt; characters are placed on stage from hand, this turn, this gets +1000 power.
</t>
    </r>
    <r>
      <rPr>
        <rFont val="Arial"/>
        <b/>
        <color theme="1"/>
        <sz val="9.0"/>
      </rPr>
      <t xml:space="preserve">AUTO </t>
    </r>
    <r>
      <rPr>
        <rFont val="Arial"/>
        <b val="0"/>
        <color theme="1"/>
        <sz val="9.0"/>
      </rPr>
      <t>- [Discard 1 card] When this attacks, you may pay cost. If you do, choose 1 of your other &lt;Warship&gt; characters, and return it to hand.</t>
    </r>
  </si>
  <si>
    <t>AZL/S102-084</t>
  </si>
  <si>
    <r>
      <rPr>
        <rFont val="Arial"/>
        <b/>
        <color theme="1"/>
        <sz val="9.0"/>
      </rPr>
      <t xml:space="preserve">(U) 1/0 Odin (Warship/Iron Blood)
CONT - EXPERIENCE 2 </t>
    </r>
    <r>
      <rPr>
        <rFont val="Arial"/>
        <b val="0"/>
        <color theme="1"/>
        <sz val="9.0"/>
      </rPr>
      <t xml:space="preserve">- During your turn, if the sum of Levels of cards in your Level Zone is 2 or more, this gets +2000 power.
</t>
    </r>
    <r>
      <rPr>
        <rFont val="Arial"/>
        <b/>
        <color theme="1"/>
        <sz val="9.0"/>
      </rPr>
      <t xml:space="preserve">AUTO </t>
    </r>
    <r>
      <rPr>
        <rFont val="Arial"/>
        <b val="0"/>
        <color theme="1"/>
        <sz val="9.0"/>
      </rPr>
      <t>- (1) At the start of your opponent's Attack Phase, you may pay cost. If you do, choose 1 of your other  &lt;Warship&gt; characters in the Front Row Center Slot and this card, Stand and swap them, and this turn, this gets +1500 power.</t>
    </r>
  </si>
  <si>
    <t>AZL/S102-085</t>
  </si>
  <si>
    <r>
      <rPr>
        <rFont val="Arial"/>
        <b/>
        <color theme="1"/>
        <sz val="9.0"/>
      </rPr>
      <t>(U) 2/1 Aquila (Warship/Sardegna Empire)
AUTO</t>
    </r>
    <r>
      <rPr>
        <rFont val="Arial"/>
        <b val="0"/>
        <color theme="1"/>
        <sz val="9.0"/>
      </rPr>
      <t xml:space="preserve"> - When this attacks, if you have 2 or more other &lt;Warship&gt; characters, choose 1 of the following 2 effects and resolve it,
a) "This turn, this gets +6000 power."
b) "Choose 1 of your other &lt;Warship&gt; characters, until the end of your opponent's next turn, it gets +3000 power."
</t>
    </r>
    <r>
      <rPr>
        <rFont val="Arial"/>
        <b/>
        <color theme="1"/>
        <sz val="9.0"/>
      </rPr>
      <t xml:space="preserve">AUTO </t>
    </r>
    <r>
      <rPr>
        <rFont val="Arial"/>
        <b val="0"/>
        <color theme="1"/>
        <sz val="9.0"/>
      </rPr>
      <t>- When this card's battle opponent is Reversed, choose 1 of your &lt;Warship&gt; characters, this turn, it gets +2000 power.</t>
    </r>
  </si>
  <si>
    <t>AZL/S102-086</t>
  </si>
  <si>
    <r>
      <rPr>
        <rFont val="Arial"/>
        <b/>
        <color theme="1"/>
        <sz val="9.0"/>
      </rPr>
      <t>(U) 3/2 Aegir (Warship/Iron Blood)
AUTO - EXPERIENCE 8</t>
    </r>
    <r>
      <rPr>
        <rFont val="Arial"/>
        <b val="0"/>
        <color theme="1"/>
        <sz val="9.0"/>
      </rPr>
      <t xml:space="preserve"> - When this is placed on stage from hand, if the sum of Levels of cards in your Level Zone is 8 or more, choose 1 of the following 2 effects and resolve it,
a) "(1) You may pay cost. If you do, choose up to 1 Climax in your Waiting Room, add it to hand, then until the end of your opponent's next turn, this gets +1500 power."
b) "Until the end of your opponent's next turn, this gains the following ability, "</t>
    </r>
    <r>
      <rPr>
        <rFont val="Arial"/>
        <b/>
        <color theme="1"/>
        <sz val="9.0"/>
      </rPr>
      <t xml:space="preserve">CONT </t>
    </r>
    <r>
      <rPr>
        <rFont val="Arial"/>
        <b val="0"/>
        <color theme="1"/>
        <sz val="9.0"/>
      </rPr>
      <t>- The character across from this gets -2 Soul.""</t>
    </r>
  </si>
  <si>
    <t>AZL/S102-087</t>
  </si>
  <si>
    <r>
      <rPr>
        <rFont val="Arial"/>
        <b/>
        <color theme="1"/>
        <sz val="9.0"/>
      </rPr>
      <t xml:space="preserve">(C) 0/0 Deutschland (Warship/Iron Blood)
CONT - ASSIST </t>
    </r>
    <r>
      <rPr>
        <rFont val="Arial"/>
        <b val="0"/>
        <color theme="1"/>
        <sz val="9.0"/>
      </rPr>
      <t xml:space="preserve">+1000 to Level 0 or lower characters.
</t>
    </r>
    <r>
      <rPr>
        <rFont val="Arial"/>
        <b/>
        <color theme="1"/>
        <sz val="9.0"/>
      </rPr>
      <t>ACT - BRAINSTORM</t>
    </r>
    <r>
      <rPr>
        <rFont val="Arial"/>
        <b val="0"/>
        <color theme="1"/>
        <sz val="9.0"/>
      </rPr>
      <t xml:space="preserve"> [(1) Rest 2 of your characters] Flip over the top 5 cards of your deck, then send them to Waiting Room. For each Climax among them, search your deck for up to 1 &lt;Warship&gt; character, show it to your opponent, add it to hand, and shuffle your deck afterwards.</t>
    </r>
  </si>
  <si>
    <t>AZL/S102-088</t>
  </si>
  <si>
    <r>
      <rPr>
        <rFont val="Arial"/>
        <b/>
        <i val="0"/>
        <color theme="1"/>
        <sz val="9.0"/>
      </rPr>
      <t>(C) 0/0 Graf Zeppelin (Warship/Iron Blood)
AUTO</t>
    </r>
    <r>
      <rPr>
        <rFont val="Arial"/>
        <i val="0"/>
        <color theme="1"/>
        <sz val="9.0"/>
      </rPr>
      <t xml:space="preserve"> - When this is placed on stage from hand, this turn, this gets +3000 power.
</t>
    </r>
    <r>
      <rPr>
        <rFont val="Arial"/>
        <b/>
        <i val="0"/>
        <color theme="1"/>
        <sz val="9.0"/>
      </rPr>
      <t xml:space="preserve">AUTO - </t>
    </r>
    <r>
      <rPr>
        <rFont val="Arial"/>
        <b/>
        <i val="0"/>
        <color rgb="FFE06666"/>
        <sz val="9.0"/>
      </rPr>
      <t>{CX Combo}</t>
    </r>
    <r>
      <rPr>
        <rFont val="Arial"/>
        <i val="0"/>
        <color theme="1"/>
        <sz val="9.0"/>
      </rPr>
      <t xml:space="preserve"> When this attacks, if you have the </t>
    </r>
    <r>
      <rPr>
        <rFont val="Arial"/>
        <b/>
        <i val="0"/>
        <color theme="1"/>
        <sz val="9.0"/>
      </rPr>
      <t>Door CX (098)</t>
    </r>
    <r>
      <rPr>
        <rFont val="Arial"/>
        <i val="0"/>
        <color theme="1"/>
        <sz val="9.0"/>
      </rPr>
      <t xml:space="preserve"> in your Climax Area, and you have 6 or less hand, mill 1, then choose up to 1 Level X or lower &lt;Warship&gt; character from your Waiting Room, and add it to hand. X equals the Level of the card milled.</t>
    </r>
  </si>
  <si>
    <t>AZL/S102-089</t>
  </si>
  <si>
    <r>
      <rPr>
        <rFont val="Arial"/>
        <b/>
        <color theme="1"/>
        <sz val="9.0"/>
      </rPr>
      <t>(C) 0/0 Z46 (Warship/Iron Blood)
CONT</t>
    </r>
    <r>
      <rPr>
        <rFont val="Arial"/>
        <b val="0"/>
        <color theme="1"/>
        <sz val="9.0"/>
      </rPr>
      <t xml:space="preserve"> - If you have 5 or more hand, this gets +2000 power.
</t>
    </r>
    <r>
      <rPr>
        <rFont val="Arial"/>
        <b/>
        <color theme="1"/>
        <sz val="9.0"/>
      </rPr>
      <t>AUTO - EXPERIENCE 2</t>
    </r>
    <r>
      <rPr>
        <rFont val="Arial"/>
        <b val="0"/>
        <color theme="1"/>
        <sz val="9.0"/>
      </rPr>
      <t xml:space="preserve"> [Discard 1 card] When this is placed on stage from hand, if the sum of Levels of cards in your Level Zone is 2 or more, you may pay cost. If you do, choose 1 of your opponent's Level 1 or higher characters. If you do, your opponent chooses 1 Level X or lower character from their Waiting Room, and swaps the two characters. X equals the Level of the character chosen by you -1.</t>
    </r>
  </si>
  <si>
    <t>AZL/S102-090</t>
  </si>
  <si>
    <r>
      <rPr>
        <rFont val="Arial"/>
        <b/>
        <color theme="1"/>
        <sz val="9.0"/>
      </rPr>
      <t>(C) 1/0 Emden (Warship/Iron Blood)
AUTO</t>
    </r>
    <r>
      <rPr>
        <rFont val="Arial"/>
        <b val="0"/>
        <color theme="1"/>
        <sz val="9.0"/>
      </rPr>
      <t xml:space="preserve"> - At the start of your Climax Phase, if you have another &lt;Warship&gt; character, until the end of your opponent's next turn, this gains 1 of the following 2 abilities of your choice,
a) "</t>
    </r>
    <r>
      <rPr>
        <rFont val="Arial"/>
        <b/>
        <color theme="1"/>
        <sz val="9.0"/>
      </rPr>
      <t xml:space="preserve">CONT </t>
    </r>
    <r>
      <rPr>
        <rFont val="Arial"/>
        <b val="0"/>
        <color theme="1"/>
        <sz val="9.0"/>
      </rPr>
      <t>- During your turn, this gets +3000 power."
b) "</t>
    </r>
    <r>
      <rPr>
        <rFont val="Arial"/>
        <b/>
        <color theme="1"/>
        <sz val="9.0"/>
      </rPr>
      <t xml:space="preserve">CONT </t>
    </r>
    <r>
      <rPr>
        <rFont val="Arial"/>
        <b val="0"/>
        <color theme="1"/>
        <sz val="9.0"/>
      </rPr>
      <t xml:space="preserve">- During your opponent's turn, this gets +3000 power."
</t>
    </r>
    <r>
      <rPr>
        <rFont val="Arial"/>
        <b/>
        <color theme="1"/>
        <sz val="9.0"/>
      </rPr>
      <t xml:space="preserve">AUTO </t>
    </r>
    <r>
      <rPr>
        <rFont val="Arial"/>
        <b val="0"/>
        <color theme="1"/>
        <sz val="9.0"/>
      </rPr>
      <t>- When this attacks, choose 1 of your other &lt;Warship&gt; characters, this turn, it gets +2000 power.</t>
    </r>
  </si>
  <si>
    <t>AZL/S102-091</t>
  </si>
  <si>
    <r>
      <rPr>
        <rFont val="Arial"/>
        <b/>
        <color theme="1"/>
        <sz val="9.0"/>
      </rPr>
      <t>(C) 1/0 Seydlitz (Warship/Iron Blood)
CONT</t>
    </r>
    <r>
      <rPr>
        <rFont val="Arial"/>
        <b val="0"/>
        <color theme="1"/>
        <sz val="9.0"/>
      </rPr>
      <t xml:space="preserve"> - If you have 2 or more other &lt;Warship&gt; characters, this gets +2000 power.
</t>
    </r>
    <r>
      <rPr>
        <rFont val="Arial"/>
        <b/>
        <color theme="1"/>
        <sz val="9.0"/>
      </rPr>
      <t xml:space="preserve">AUTO </t>
    </r>
    <r>
      <rPr>
        <rFont val="Arial"/>
        <b val="0"/>
        <color theme="1"/>
        <sz val="9.0"/>
      </rPr>
      <t>- [Send this to Waiting Room] When your other &lt;Warship&gt; character is Front Attacked, you may pay cost. If you do, choose 1 of your battling characters, this turn, it gets +1500 power.</t>
    </r>
  </si>
  <si>
    <t>AZL/S102-092</t>
  </si>
  <si>
    <r>
      <rPr>
        <rFont val="Arial"/>
        <b/>
        <color theme="1"/>
        <sz val="9.0"/>
      </rPr>
      <t>(C) 1/1 U-47 (Warship/Iron Blood)
CONT - ASSIST</t>
    </r>
    <r>
      <rPr>
        <rFont val="Arial"/>
        <b val="0"/>
        <color theme="1"/>
        <sz val="9.0"/>
      </rPr>
      <t xml:space="preserve"> Level x 500 to &lt;Warship&gt; characters.
</t>
    </r>
    <r>
      <rPr>
        <rFont val="Arial"/>
        <b/>
        <color theme="1"/>
        <sz val="9.0"/>
      </rPr>
      <t xml:space="preserve">AUTO </t>
    </r>
    <r>
      <rPr>
        <rFont val="Arial"/>
        <b val="0"/>
        <color theme="1"/>
        <sz val="9.0"/>
      </rPr>
      <t>- When a Climax is placed in your Climax Area, choose 1 of your characters, this turn, it gains the following ability, "</t>
    </r>
    <r>
      <rPr>
        <rFont val="Arial"/>
        <b/>
        <color theme="1"/>
        <sz val="9.0"/>
      </rPr>
      <t>AUTO</t>
    </r>
    <r>
      <rPr>
        <rFont val="Arial"/>
        <b val="0"/>
        <color theme="1"/>
        <sz val="9.0"/>
      </rPr>
      <t xml:space="preserve"> - When this attacks, look at up to 2 cards from the top of your deck, choose 1 card among them, put it back on top of your deck, and send the rest to Waiting Room."
</t>
    </r>
    <r>
      <rPr>
        <rFont val="Arial"/>
        <b/>
        <color theme="1"/>
        <sz val="9.0"/>
      </rPr>
      <t xml:space="preserve">ACT </t>
    </r>
    <r>
      <rPr>
        <rFont val="Arial"/>
        <b val="0"/>
        <color theme="1"/>
        <sz val="9.0"/>
      </rPr>
      <t>- [Rest this] Look at the top card of your deck, and put it on top of your deck or into your Waiting Room.</t>
    </r>
  </si>
  <si>
    <t>AZL/S102-093</t>
  </si>
  <si>
    <r>
      <rPr>
        <rFont val="Arial"/>
        <b/>
        <color theme="1"/>
        <sz val="9.0"/>
      </rPr>
      <t>(C) 1/0 Event</t>
    </r>
    <r>
      <rPr>
        <rFont val="Arial"/>
        <b val="0"/>
        <color theme="1"/>
        <sz val="9.0"/>
      </rPr>
      <t xml:space="preserve">
Reveal the top card of your deck, then search your deck for up to 1 Level X or lower &lt;Warship&gt; character, show it to your opponent, add it to hand, and shuffle your deck afterwards. X equals the Level of the revealed card.</t>
    </r>
  </si>
  <si>
    <t>AZL/S102-094</t>
  </si>
  <si>
    <t>(CR) Standby CX</t>
  </si>
  <si>
    <t>AZL/S102-095</t>
  </si>
  <si>
    <t>(CR) Door CX</t>
  </si>
  <si>
    <t>AZL/S102-096</t>
  </si>
  <si>
    <t>(CC) Standby CX</t>
  </si>
  <si>
    <t>AZL/S102-097</t>
  </si>
  <si>
    <t>AZL/S102-098</t>
  </si>
  <si>
    <t>(CC) Door CX</t>
  </si>
  <si>
    <t>AZL/S102-099</t>
  </si>
  <si>
    <r>
      <rPr>
        <rFont val="Arial"/>
        <b/>
        <color theme="1"/>
        <sz val="9.0"/>
      </rPr>
      <t>(RR) 0/0 Pamiat Merkuria (Warship/Northern Parliament)
AUTO</t>
    </r>
    <r>
      <rPr>
        <rFont val="Arial"/>
        <b val="0"/>
        <color theme="1"/>
        <sz val="9.0"/>
      </rPr>
      <t xml:space="preserve"> - When this attacks, if you have 2 or more other &lt;Warship&gt; characters, this turn, this gets +4000 power.
</t>
    </r>
    <r>
      <rPr>
        <rFont val="Arial"/>
        <b/>
        <color theme="1"/>
        <sz val="9.0"/>
      </rPr>
      <t xml:space="preserve">AUTO </t>
    </r>
    <r>
      <rPr>
        <rFont val="Arial"/>
        <b val="0"/>
        <color theme="1"/>
        <sz val="9.0"/>
      </rPr>
      <t>- When this is Reversed, reveal the top card of your deck. If that card is Level 1 or higher, you may return this to hand.</t>
    </r>
  </si>
  <si>
    <t>AZL/S102-100</t>
  </si>
  <si>
    <r>
      <rPr>
        <rFont val="Arial"/>
        <b/>
        <color theme="1"/>
        <sz val="9.0"/>
      </rPr>
      <t>(RR) 0/0 Cleveland (Warship/Eagle Union)
AUTO</t>
    </r>
    <r>
      <rPr>
        <rFont val="Arial"/>
        <b val="0"/>
        <color theme="1"/>
        <sz val="9.0"/>
      </rPr>
      <t xml:space="preserve"> - [(1) Put 1 &lt;Warship&gt; character from your Waiting Room on the bottom of your Clock] When this is placed on stage from hand, you may pay cost. If you do, search your deck for up to 1 Level 1 or lower character, show it to your opponent, add it to hand, and shuffle your deck afterwards.
</t>
    </r>
    <r>
      <rPr>
        <rFont val="Arial"/>
        <b/>
        <color theme="1"/>
        <sz val="9.0"/>
      </rPr>
      <t xml:space="preserve">AUTO </t>
    </r>
    <r>
      <rPr>
        <rFont val="Arial"/>
        <b val="0"/>
        <color theme="1"/>
        <sz val="9.0"/>
      </rPr>
      <t>- At the start of your Climax Phase, reveal the top card of your deck. If that card is a Level 2 or higher, this turn, all of your &lt;Warship&gt; characters get +500 power.</t>
    </r>
  </si>
  <si>
    <t>AZL/S102-101</t>
  </si>
  <si>
    <r>
      <rPr>
        <rFont val="Arial"/>
        <b/>
        <color theme="1"/>
        <sz val="9.0"/>
      </rPr>
      <t>(RR) 1/0 Bremerton (Warship/Eagle Union)
AUTO</t>
    </r>
    <r>
      <rPr>
        <rFont val="Arial"/>
        <b val="0"/>
        <color theme="1"/>
        <sz val="9.0"/>
      </rPr>
      <t xml:space="preserve"> - When this is placed on stage from hand, if you have another &lt;Warship&gt; character, this turn, this gets +2000 power.
</t>
    </r>
    <r>
      <rPr>
        <rFont val="Arial"/>
        <b/>
        <color theme="1"/>
        <sz val="9.0"/>
      </rPr>
      <t xml:space="preserve">AUTO - </t>
    </r>
    <r>
      <rPr>
        <rFont val="Arial"/>
        <b/>
        <color rgb="FFE06666"/>
        <sz val="9.0"/>
      </rPr>
      <t>{CX Combo}</t>
    </r>
    <r>
      <rPr>
        <rFont val="Arial"/>
        <b/>
        <color theme="1"/>
        <sz val="9.0"/>
      </rPr>
      <t xml:space="preserve"> </t>
    </r>
    <r>
      <rPr>
        <rFont val="Arial"/>
        <b val="0"/>
        <color theme="1"/>
        <sz val="9.0"/>
      </rPr>
      <t xml:space="preserve">When this attacks, if the </t>
    </r>
    <r>
      <rPr>
        <rFont val="Arial"/>
        <b/>
        <color theme="1"/>
        <sz val="9.0"/>
      </rPr>
      <t>Pants CX (137)</t>
    </r>
    <r>
      <rPr>
        <rFont val="Arial"/>
        <b val="0"/>
        <color theme="1"/>
        <sz val="9.0"/>
      </rPr>
      <t xml:space="preserve"> is placed in your Climax Area, and you have 2 or more other &lt;Warship&gt; characters, mill 2, then choose up to 1 Level X or lower &lt;Warship&gt; character from your Waiting Room, and add it to hand. If X is 2 or more, this turn, this gets +1 Soul. X equals the sum of Levels of cards milled by this effect. </t>
    </r>
    <r>
      <rPr>
        <rFont val="Arial"/>
        <b/>
        <color theme="1"/>
        <sz val="9.0"/>
      </rPr>
      <t xml:space="preserve">
</t>
    </r>
  </si>
  <si>
    <t>AZL/S102-102</t>
  </si>
  <si>
    <r>
      <rPr>
        <rFont val="Arial"/>
        <b/>
        <color theme="1"/>
        <sz val="9.0"/>
      </rPr>
      <t xml:space="preserve">(RR) 3/2 New Jersey (Warship/Eagle Union)
CONT - EXPERIENCE 6 </t>
    </r>
    <r>
      <rPr>
        <rFont val="Arial"/>
        <b val="0"/>
        <color theme="1"/>
        <sz val="9.0"/>
      </rPr>
      <t xml:space="preserve">- If the sum of Levels of cards in your Level Zone is 6 or more, all of your &lt;Eagle Union&gt; characters get +1000 power.
</t>
    </r>
    <r>
      <rPr>
        <rFont val="Arial"/>
        <b/>
        <color theme="1"/>
        <sz val="9.0"/>
      </rPr>
      <t xml:space="preserve">AUTO </t>
    </r>
    <r>
      <rPr>
        <rFont val="Arial"/>
        <b val="0"/>
        <color theme="1"/>
        <sz val="9.0"/>
      </rPr>
      <t xml:space="preserve">- When this is placed on stage from hand, you may Heal 1.
</t>
    </r>
    <r>
      <rPr>
        <rFont val="Arial"/>
        <b/>
        <color theme="1"/>
        <sz val="9.0"/>
      </rPr>
      <t xml:space="preserve">AUTO - </t>
    </r>
    <r>
      <rPr>
        <rFont val="Arial"/>
        <b/>
        <color rgb="FFE06666"/>
        <sz val="9.0"/>
      </rPr>
      <t>{CX Combo}</t>
    </r>
    <r>
      <rPr>
        <rFont val="Arial"/>
        <b/>
        <color theme="1"/>
        <sz val="9.0"/>
      </rPr>
      <t xml:space="preserve"> EXPERIENCE 6</t>
    </r>
    <r>
      <rPr>
        <rFont val="Arial"/>
        <b val="0"/>
        <color theme="1"/>
        <sz val="9.0"/>
      </rPr>
      <t xml:space="preserve"> - (1) When this attacks, if you have the </t>
    </r>
    <r>
      <rPr>
        <rFont val="Arial"/>
        <b/>
        <color theme="1"/>
        <sz val="9.0"/>
      </rPr>
      <t>Pants CX (138))</t>
    </r>
    <r>
      <rPr>
        <rFont val="Arial"/>
        <b val="0"/>
        <color theme="1"/>
        <sz val="9.0"/>
      </rPr>
      <t xml:space="preserve"> in your Climax Area, and the sum of Levels of cards in your Level Zone is 6 or more, you may pay cost. If you do, deal X damage to your opponent. X is equal to the number of </t>
    </r>
    <r>
      <rPr>
        <rFont val="Arial"/>
        <b/>
        <color theme="1"/>
        <sz val="9.0"/>
      </rPr>
      <t xml:space="preserve">{this card} </t>
    </r>
    <r>
      <rPr>
        <rFont val="Arial"/>
        <b val="0"/>
        <color theme="1"/>
        <sz val="9.0"/>
      </rPr>
      <t>you have.</t>
    </r>
  </si>
  <si>
    <t>AZL/S102-103</t>
  </si>
  <si>
    <r>
      <rPr>
        <rFont val="Arial"/>
        <b/>
        <color theme="1"/>
        <sz val="9.0"/>
      </rPr>
      <t>(R) 0/0 Eldridge (Warship/Eagle Union)
AUTO</t>
    </r>
    <r>
      <rPr>
        <rFont val="Arial"/>
        <b val="0"/>
        <color theme="1"/>
        <sz val="9.0"/>
      </rPr>
      <t xml:space="preserve"> - When this is placed on stage from hand, reveal the top card of your deck. If that card is a &lt;Warship&gt; character, this turn, this does not suffer Soul Penalty when Side Attacking.
</t>
    </r>
    <r>
      <rPr>
        <rFont val="Arial"/>
        <b/>
        <color theme="1"/>
        <sz val="9.0"/>
      </rPr>
      <t xml:space="preserve">AUTO </t>
    </r>
    <r>
      <rPr>
        <rFont val="Arial"/>
        <b val="0"/>
        <color theme="1"/>
        <sz val="9.0"/>
      </rPr>
      <t>- When this is Front Attacked, reveal the top card of your deck. If that card is a Climax, return all of your Front Row characters to hand.</t>
    </r>
  </si>
  <si>
    <t>AZL/S102-104</t>
  </si>
  <si>
    <r>
      <rPr>
        <rFont val="Arial"/>
        <b/>
        <color theme="1"/>
        <sz val="9.0"/>
      </rPr>
      <t>(R) 0/0 Nicholas (Warship/Eagle Union)
AUTO</t>
    </r>
    <r>
      <rPr>
        <rFont val="Arial"/>
        <b val="0"/>
        <color theme="1"/>
        <sz val="9.0"/>
      </rPr>
      <t xml:space="preserve"> - When this is placed on stage from hand or when this attacks, mill 2. If there is a Climax(es) among those cards, this turn, this gets +3000 power.</t>
    </r>
  </si>
  <si>
    <t>AZL/S102-105</t>
  </si>
  <si>
    <r>
      <rPr>
        <rFont val="Arial"/>
        <b/>
        <color theme="1"/>
        <sz val="9.0"/>
      </rPr>
      <t>(R) 0/0 Reno (Warship/Eagle Union)
AUTO</t>
    </r>
    <r>
      <rPr>
        <rFont val="Arial"/>
        <b val="0"/>
        <color theme="1"/>
        <sz val="9.0"/>
      </rPr>
      <t xml:space="preserve"> - When this is placed on stage from hand, reveal the top card of your deck. If that card is a &lt;Warship&gt; character, this turn, this gets +2000 power.
</t>
    </r>
    <r>
      <rPr>
        <rFont val="Arial"/>
        <b/>
        <color theme="1"/>
        <sz val="9.0"/>
      </rPr>
      <t xml:space="preserve">AUTO </t>
    </r>
    <r>
      <rPr>
        <rFont val="Arial"/>
        <b val="0"/>
        <color theme="1"/>
        <sz val="9.0"/>
      </rPr>
      <t>- [(1) Discard 1 card] When this is placed on stage from hand, you may pay cost. If you do, choose 1 &lt;Warship&gt; character from your Waiting Room, add it to hand, then choose 1 of your other &lt;Warship&gt; characters, this turn, it gets +1000 power.</t>
    </r>
  </si>
  <si>
    <t>AZL/S102-106</t>
  </si>
  <si>
    <r>
      <rPr>
        <rFont val="Arial"/>
        <b/>
        <color theme="1"/>
        <sz val="9.0"/>
      </rPr>
      <t xml:space="preserve">(R) 1/0 Independence (Warship/Eagle Union)
AUTO </t>
    </r>
    <r>
      <rPr>
        <rFont val="Arial"/>
        <b val="0"/>
        <color theme="1"/>
        <sz val="9.0"/>
      </rPr>
      <t xml:space="preserve">- When this card's battle opponent is Reversed, if you have a Climax in your Climax Area, you may put the top card of your deck into Stock.
</t>
    </r>
    <r>
      <rPr>
        <rFont val="Arial"/>
        <b/>
        <color theme="1"/>
        <sz val="9.0"/>
      </rPr>
      <t>AUTO - RESONATE</t>
    </r>
    <r>
      <rPr>
        <rFont val="Arial"/>
        <b val="0"/>
        <color theme="1"/>
        <sz val="9.0"/>
      </rPr>
      <t xml:space="preserve"> [Reveal 1 </t>
    </r>
    <r>
      <rPr>
        <rFont val="Arial"/>
        <b/>
        <color theme="1"/>
        <sz val="9.0"/>
      </rPr>
      <t>" 3/2 New Jersey - 102"</t>
    </r>
    <r>
      <rPr>
        <rFont val="Arial"/>
        <b val="0"/>
        <color theme="1"/>
        <sz val="9.0"/>
      </rPr>
      <t xml:space="preserve"> from your hand] At the start of your Climax Phase, you may pay cost. If you do, this turn, this gets +2000 power. </t>
    </r>
    <r>
      <rPr>
        <rFont val="Arial"/>
        <b/>
        <color theme="1"/>
        <sz val="9.0"/>
      </rPr>
      <t xml:space="preserve">
</t>
    </r>
  </si>
  <si>
    <t>AZL/S102-107</t>
  </si>
  <si>
    <r>
      <rPr>
        <rFont val="Arial"/>
        <b/>
        <color theme="1"/>
        <sz val="9.0"/>
      </rPr>
      <t>(R) 1/1 Massachusetts (Warship/Eagle Union)
CONT</t>
    </r>
    <r>
      <rPr>
        <rFont val="Arial"/>
        <b val="0"/>
        <color theme="1"/>
        <sz val="9.0"/>
      </rPr>
      <t xml:space="preserve"> - If all of your characters are &lt;Warship&gt;, this gets +1500 power and "</t>
    </r>
    <r>
      <rPr>
        <rFont val="Arial"/>
        <b/>
        <color theme="1"/>
        <sz val="9.0"/>
      </rPr>
      <t>AUTO - ENCORE</t>
    </r>
    <r>
      <rPr>
        <rFont val="Arial"/>
        <b val="0"/>
        <color theme="1"/>
        <sz val="9.0"/>
      </rPr>
      <t xml:space="preserve"> [Discard 1 character]"
</t>
    </r>
    <r>
      <rPr>
        <rFont val="Arial"/>
        <b/>
        <color theme="1"/>
        <sz val="9.0"/>
      </rPr>
      <t xml:space="preserve">AUTO </t>
    </r>
    <r>
      <rPr>
        <rFont val="Arial"/>
        <b val="0"/>
        <color theme="1"/>
        <sz val="9.0"/>
      </rPr>
      <t>- When this card's battle opponent is Reversed, if you have a Climax with a Pants Trigger in your Climax Area, look at up to 3 cards from the top of your deck, choose up to 1 card among them, show it to your opponent, add it to hand, and send the rest to Waiting Room, then discard 1 card.</t>
    </r>
  </si>
  <si>
    <t>AZL/S102-108</t>
  </si>
  <si>
    <r>
      <rPr>
        <rFont val="Arial"/>
        <b/>
        <color theme="1"/>
        <sz val="9.0"/>
      </rPr>
      <t xml:space="preserve">(R) 2/1 Shangri-La (Warship/Eagle Union)
AUTO - </t>
    </r>
    <r>
      <rPr>
        <rFont val="Arial"/>
        <b/>
        <color rgb="FFE06666"/>
        <sz val="9.0"/>
      </rPr>
      <t>{CX Combo}</t>
    </r>
    <r>
      <rPr>
        <rFont val="Arial"/>
        <b val="0"/>
        <color theme="1"/>
        <sz val="9.0"/>
      </rPr>
      <t xml:space="preserve"> (2) This ability can only be activated up to once per turn. At the end of this card's battle, if you have the </t>
    </r>
    <r>
      <rPr>
        <rFont val="Arial"/>
        <b/>
        <color theme="1"/>
        <sz val="9.0"/>
      </rPr>
      <t>Pants CX (139)</t>
    </r>
    <r>
      <rPr>
        <rFont val="Arial"/>
        <b val="0"/>
        <color theme="1"/>
        <sz val="9.0"/>
      </rPr>
      <t xml:space="preserve"> in your Climax Area, you may pay cost. If you do, reveal the top card of your deck. If that card is a &lt;Warship&gt; character, Stand this.
</t>
    </r>
    <r>
      <rPr>
        <rFont val="Arial"/>
        <b/>
        <color theme="1"/>
        <sz val="9.0"/>
      </rPr>
      <t>AUTO - RESONATE</t>
    </r>
    <r>
      <rPr>
        <rFont val="Arial"/>
        <b val="0"/>
        <color theme="1"/>
        <sz val="9.0"/>
      </rPr>
      <t xml:space="preserve"> [Reveal 1 </t>
    </r>
    <r>
      <rPr>
        <rFont val="Arial"/>
        <b/>
        <color theme="1"/>
        <sz val="9.0"/>
      </rPr>
      <t>"3/2 New Jersey - 102"</t>
    </r>
    <r>
      <rPr>
        <rFont val="Arial"/>
        <b val="0"/>
        <color theme="1"/>
        <sz val="9.0"/>
      </rPr>
      <t xml:space="preserve"> from your hand] At the start of your Climax Phase, you may pay cost. If you do, this turn, this gets +6000 power.</t>
    </r>
  </si>
  <si>
    <t>AZL/S102-109</t>
  </si>
  <si>
    <r>
      <rPr>
        <rFont val="Arial"/>
        <b/>
        <color theme="1"/>
        <sz val="9.0"/>
      </rPr>
      <t>(R) 2/1 Georgia (Warship/Eagle Union)
CONT - EXPERIENCE 5</t>
    </r>
    <r>
      <rPr>
        <rFont val="Arial"/>
        <b val="0"/>
        <color theme="1"/>
        <sz val="9.0"/>
      </rPr>
      <t xml:space="preserve"> - If the sum of Levels of cards in your Level Zone is 5 or more, this gets +500 power and "</t>
    </r>
    <r>
      <rPr>
        <rFont val="Arial"/>
        <b/>
        <color theme="1"/>
        <sz val="9.0"/>
      </rPr>
      <t>AUTO - ENCORE</t>
    </r>
    <r>
      <rPr>
        <rFont val="Arial"/>
        <b val="0"/>
        <color theme="1"/>
        <sz val="9.0"/>
      </rPr>
      <t xml:space="preserve"> [Discard 1 character]"
</t>
    </r>
    <r>
      <rPr>
        <rFont val="Arial"/>
        <b/>
        <color theme="1"/>
        <sz val="9.0"/>
      </rPr>
      <t xml:space="preserve">AUTO </t>
    </r>
    <r>
      <rPr>
        <rFont val="Arial"/>
        <b val="0"/>
        <color theme="1"/>
        <sz val="9.0"/>
      </rPr>
      <t>- When this attacks, if the Level of the character across from this is 3 or higher, this turn, this gets +6000 power.</t>
    </r>
  </si>
  <si>
    <t>AZL/S102-110</t>
  </si>
  <si>
    <r>
      <rPr>
        <rFont val="Arial"/>
        <b/>
        <color theme="1"/>
        <sz val="9.0"/>
      </rPr>
      <t>(R) 3/2 Essex (Warship/Eagle Union)
CONT</t>
    </r>
    <r>
      <rPr>
        <rFont val="Arial"/>
        <b val="0"/>
        <color theme="1"/>
        <sz val="9.0"/>
      </rPr>
      <t xml:space="preserve"> - If you have 2 or less Climaxes in your Waiting Room, this gets -1 Level in hand.
</t>
    </r>
    <r>
      <rPr>
        <rFont val="Arial"/>
        <b/>
        <color theme="1"/>
        <sz val="9.0"/>
      </rPr>
      <t xml:space="preserve">AUTO </t>
    </r>
    <r>
      <rPr>
        <rFont val="Arial"/>
        <b val="0"/>
        <color theme="1"/>
        <sz val="9.0"/>
      </rPr>
      <t xml:space="preserve">- When this is placed on stage from hand, draw up to 2 cards, discard 2 cards, then put up to 1 card from the top of your deck into Stock.
</t>
    </r>
    <r>
      <rPr>
        <rFont val="Arial"/>
        <b/>
        <color theme="1"/>
        <sz val="9.0"/>
      </rPr>
      <t>AUTO - RESONATE</t>
    </r>
    <r>
      <rPr>
        <rFont val="Arial"/>
        <b val="0"/>
        <color theme="1"/>
        <sz val="9.0"/>
      </rPr>
      <t xml:space="preserve"> [Reveal 1 </t>
    </r>
    <r>
      <rPr>
        <rFont val="Arial"/>
        <b/>
        <color theme="1"/>
        <sz val="9.0"/>
      </rPr>
      <t>"3/2 New Jersey - 102"</t>
    </r>
    <r>
      <rPr>
        <rFont val="Arial"/>
        <b val="0"/>
        <color theme="1"/>
        <sz val="9.0"/>
      </rPr>
      <t xml:space="preserve"> from your hand] At the start of your Climax Phase, you may pay cost. If you do, until the end of your opponent's next turn, this gets +2000 power.</t>
    </r>
  </si>
  <si>
    <t>AZL/S102-111</t>
  </si>
  <si>
    <r>
      <rPr>
        <rFont val="Arial"/>
        <b/>
        <color theme="1"/>
        <sz val="9.0"/>
      </rPr>
      <t>(R) 3/2 Kronshtadt (Warship/Northern Parliament)
AUTO</t>
    </r>
    <r>
      <rPr>
        <rFont val="Arial"/>
        <b val="0"/>
        <color theme="1"/>
        <sz val="9.0"/>
      </rPr>
      <t xml:space="preserve"> - [(2) Discard 1 card, Send 1 of your other characters on stage to Waiting Room] This ability can only be activated up to once per turn. During the turn this was placed on stage from hand, at the end of this card's attack, if you have 4 or more other &lt;Warship&gt; characters, you may pay cost. If you do, Stand this.
</t>
    </r>
    <r>
      <rPr>
        <rFont val="Arial"/>
        <b/>
        <color theme="1"/>
        <sz val="9.0"/>
      </rPr>
      <t>AUTO - EXPERIENCE 6</t>
    </r>
    <r>
      <rPr>
        <rFont val="Arial"/>
        <b val="0"/>
        <color theme="1"/>
        <sz val="9.0"/>
      </rPr>
      <t xml:space="preserve"> - When this attacks, if the sum of Levels of cards in your Level Zone is 6 or more, this turn, this gets +3000 power.</t>
    </r>
  </si>
  <si>
    <t>AZL/S102-112</t>
  </si>
  <si>
    <r>
      <rPr>
        <rFont val="Arial"/>
        <b/>
        <color theme="1"/>
        <sz val="9.0"/>
      </rPr>
      <t>(U) 0/0 Tashkent (Warship/Northern Parliament)
CONT</t>
    </r>
    <r>
      <rPr>
        <rFont val="Arial"/>
        <b val="0"/>
        <color theme="1"/>
        <sz val="9.0"/>
      </rPr>
      <t xml:space="preserve"> - The character across from this cannot move to other slots.
</t>
    </r>
    <r>
      <rPr>
        <rFont val="Arial"/>
        <b/>
        <color theme="1"/>
        <sz val="9.0"/>
      </rPr>
      <t xml:space="preserve">AUTO </t>
    </r>
    <r>
      <rPr>
        <rFont val="Arial"/>
        <b val="0"/>
        <color theme="1"/>
        <sz val="9.0"/>
      </rPr>
      <t>- When this is placed on stage from hand, this turn, this gets +3000 power.</t>
    </r>
  </si>
  <si>
    <t>AZL/S102-113</t>
  </si>
  <si>
    <r>
      <rPr>
        <rFont val="Arial"/>
        <b/>
        <color theme="1"/>
        <sz val="9.0"/>
      </rPr>
      <t>(U) 0/0 Bataan (Warship/Eagle Union)
AUTO</t>
    </r>
    <r>
      <rPr>
        <rFont val="Arial"/>
        <b val="0"/>
        <color theme="1"/>
        <sz val="9.0"/>
      </rPr>
      <t xml:space="preserve"> - [Discard 1 Climax] This ability can only be activated up to once per turn. When you use RESONATE, you may pay cost. If you do, draw 1 card.
</t>
    </r>
    <r>
      <rPr>
        <rFont val="Arial"/>
        <b/>
        <color theme="1"/>
        <sz val="9.0"/>
      </rPr>
      <t>ACT - RESONATE</t>
    </r>
    <r>
      <rPr>
        <rFont val="Arial"/>
        <b val="0"/>
        <color theme="1"/>
        <sz val="9.0"/>
      </rPr>
      <t xml:space="preserve"> [(1) Reveal 1 </t>
    </r>
    <r>
      <rPr>
        <rFont val="Arial"/>
        <b/>
        <color theme="1"/>
        <sz val="9.0"/>
      </rPr>
      <t>"New Jersey - 102"</t>
    </r>
    <r>
      <rPr>
        <rFont val="Arial"/>
        <b val="0"/>
        <color theme="1"/>
        <sz val="9.0"/>
      </rPr>
      <t xml:space="preserve"> from your hand, Rest this] Look at up to 3 cards from the top of your deck, choose up to 1 &lt;Warship&gt; character from among them, show it to your opponent, add it to your hand, and put the rest into the Waiting Room.</t>
    </r>
  </si>
  <si>
    <t>AZL/S102-114</t>
  </si>
  <si>
    <r>
      <rPr>
        <rFont val="Arial"/>
        <b/>
        <color theme="1"/>
        <sz val="9.0"/>
      </rPr>
      <t>(U) 1/0 Sovetskaya Rossiya (Warship/Northern Parliament)
AUTO</t>
    </r>
    <r>
      <rPr>
        <rFont val="Arial"/>
        <b val="0"/>
        <color theme="1"/>
        <sz val="9.0"/>
      </rPr>
      <t xml:space="preserve"> - When this is placed on stage from hand, reveal the top card of your deck. If that card is a &lt;Warship&gt; character, choose 1 of your characters, this turn, it gets +3000 power.
</t>
    </r>
    <r>
      <rPr>
        <rFont val="Arial"/>
        <b/>
        <color theme="1"/>
        <sz val="9.0"/>
      </rPr>
      <t xml:space="preserve">AUTO </t>
    </r>
    <r>
      <rPr>
        <rFont val="Arial"/>
        <b val="0"/>
        <color theme="1"/>
        <sz val="9.0"/>
      </rPr>
      <t>- [Discard 1 Card] When this is placed on stage from hand, you may pay cost. If you do, choose 1 Level 0 or lower &lt;Warship&gt; character in your Waiting Room, place it on stage in any slot.</t>
    </r>
  </si>
  <si>
    <t>AZL/S102-115</t>
  </si>
  <si>
    <r>
      <rPr>
        <rFont val="Arial"/>
        <b/>
        <color theme="1"/>
        <sz val="9.0"/>
      </rPr>
      <t>(U) 1/0 Ingraham (Warship/Eagle Union)
CONT</t>
    </r>
    <r>
      <rPr>
        <rFont val="Arial"/>
        <b val="0"/>
        <color theme="1"/>
        <sz val="9.0"/>
      </rPr>
      <t xml:space="preserve"> - For each of your other &lt;Warship&gt; characters, this gets +500 power.
</t>
    </r>
    <r>
      <rPr>
        <rFont val="Arial"/>
        <b/>
        <color theme="1"/>
        <sz val="9.0"/>
      </rPr>
      <t>AUTO</t>
    </r>
    <r>
      <rPr>
        <rFont val="Arial"/>
        <b val="0"/>
        <color theme="1"/>
        <sz val="9.0"/>
      </rPr>
      <t xml:space="preserve"> - [Discard 1 Climax with a Pants Trigger] When this attacks, you may pay cost. If you do, this turn, this gets +1500 power and the following ability, "</t>
    </r>
    <r>
      <rPr>
        <rFont val="Arial"/>
        <b/>
        <color theme="1"/>
        <sz val="9.0"/>
      </rPr>
      <t xml:space="preserve">AUTO </t>
    </r>
    <r>
      <rPr>
        <rFont val="Arial"/>
        <b val="0"/>
        <color theme="1"/>
        <sz val="9.0"/>
      </rPr>
      <t>- When this card's battle opponent is Reversed, you may Draw 1 card."</t>
    </r>
  </si>
  <si>
    <t>AZL/S102-116</t>
  </si>
  <si>
    <r>
      <rPr>
        <rFont val="Arial"/>
        <b/>
        <color theme="1"/>
        <sz val="9.0"/>
      </rPr>
      <t>(U) 1/0 Ticonderoga (Warship/Eagle Union)
AUTO</t>
    </r>
    <r>
      <rPr>
        <rFont val="Arial"/>
        <b val="0"/>
        <color theme="1"/>
        <sz val="9.0"/>
      </rPr>
      <t xml:space="preserve"> - When this attacks, all of your characters gain the following ability, until the end of the turn: "</t>
    </r>
    <r>
      <rPr>
        <rFont val="Arial"/>
        <b/>
        <color theme="1"/>
        <sz val="9.0"/>
      </rPr>
      <t>AUTO</t>
    </r>
    <r>
      <rPr>
        <rFont val="Arial"/>
        <b val="0"/>
        <color theme="1"/>
        <sz val="9.0"/>
      </rPr>
      <t xml:space="preserve"> - [Discard 1 Climax] When this card's Trigger Check reveals a Climax, you may pay cost. If you do, choose 1 &lt;Warship&gt; character from your Waiting Room, and add it to hand."
</t>
    </r>
    <r>
      <rPr>
        <rFont val="Arial"/>
        <b/>
        <color theme="1"/>
        <sz val="9.0"/>
      </rPr>
      <t>AUTO - RESONATE</t>
    </r>
    <r>
      <rPr>
        <rFont val="Arial"/>
        <b val="0"/>
        <color theme="1"/>
        <sz val="9.0"/>
      </rPr>
      <t xml:space="preserve"> [Reveal 1 </t>
    </r>
    <r>
      <rPr>
        <rFont val="Arial"/>
        <b/>
        <color theme="1"/>
        <sz val="9.0"/>
      </rPr>
      <t>"New Jersey - 102"</t>
    </r>
    <r>
      <rPr>
        <rFont val="Arial"/>
        <b val="0"/>
        <color theme="1"/>
        <sz val="9.0"/>
      </rPr>
      <t xml:space="preserve"> from your hand] At the start of your Climax Phase, if this is in your Front Row, you may pay cost. If you do, choose 1 of your other characters and this card, this turn, they gets +2000 power.</t>
    </r>
  </si>
  <si>
    <t>AZL/S102-117</t>
  </si>
  <si>
    <r>
      <rPr>
        <rFont val="Arial"/>
        <b/>
        <color theme="1"/>
        <sz val="9.0"/>
      </rPr>
      <t>(U) 1/0 St. Louis (Warship/Eagle Union)
AUTO</t>
    </r>
    <r>
      <rPr>
        <rFont val="Arial"/>
        <b val="0"/>
        <color theme="1"/>
        <sz val="9.0"/>
      </rPr>
      <t xml:space="preserve"> - When this attacks, this turn, this gets +X power. X equals the number of your other &lt;Warship&gt; characters times 500.
</t>
    </r>
    <r>
      <rPr>
        <rFont val="Arial"/>
        <b/>
        <color theme="1"/>
        <sz val="9.0"/>
      </rPr>
      <t xml:space="preserve">AUTO - </t>
    </r>
    <r>
      <rPr>
        <rFont val="Arial"/>
        <b/>
        <color rgb="FFE06666"/>
        <sz val="9.0"/>
      </rPr>
      <t>{CX Combo}</t>
    </r>
    <r>
      <rPr>
        <rFont val="Arial"/>
        <b/>
        <color theme="1"/>
        <sz val="9.0"/>
      </rPr>
      <t xml:space="preserve"> </t>
    </r>
    <r>
      <rPr>
        <rFont val="Arial"/>
        <b val="0"/>
        <color theme="1"/>
        <sz val="9.0"/>
      </rPr>
      <t xml:space="preserve">When this attacks, if you have the </t>
    </r>
    <r>
      <rPr>
        <rFont val="Arial"/>
        <b/>
        <color theme="1"/>
        <sz val="9.0"/>
      </rPr>
      <t>Pants CX (140)</t>
    </r>
    <r>
      <rPr>
        <rFont val="Arial"/>
        <b val="0"/>
        <color theme="1"/>
        <sz val="9.0"/>
      </rPr>
      <t xml:space="preserve"> in your Climax Area, choose 1 &lt;Warship&gt; character in your Waiting Room, you may send it to Stock.</t>
    </r>
  </si>
  <si>
    <t>AZL/S102-118</t>
  </si>
  <si>
    <r>
      <rPr>
        <rFont val="Arial"/>
        <b/>
        <color theme="1"/>
        <sz val="9.0"/>
      </rPr>
      <t xml:space="preserve">(U) 3/2 San Francisco (Warship/Eagle Union)
AUTO </t>
    </r>
    <r>
      <rPr>
        <rFont val="Arial"/>
        <b val="0"/>
        <color theme="1"/>
        <sz val="9.0"/>
      </rPr>
      <t xml:space="preserve">- When this is placed on stage from hand, Choose 1 of the following 3 effects and resolve it,
a) "[Discard 1 card] You may pay cost. If you do, put the top card of your Clock into Stock."
b) "Until the end of your opponent's next turn, this gets +4500 power."
c) "This turn, all of your characters get +1000 power and +1 Soul."
</t>
    </r>
    <r>
      <rPr>
        <rFont val="Arial"/>
        <b/>
        <color theme="1"/>
        <sz val="9.0"/>
      </rPr>
      <t xml:space="preserve">AUTO </t>
    </r>
    <r>
      <rPr>
        <rFont val="Arial"/>
        <b val="0"/>
        <color theme="1"/>
        <sz val="9.0"/>
      </rPr>
      <t>- When this attacks, if you have another &lt;Warship&gt; character, this turn, this gets +3000 power.</t>
    </r>
  </si>
  <si>
    <t>AZL/S102-119</t>
  </si>
  <si>
    <r>
      <rPr>
        <rFont val="Arial"/>
        <b/>
        <color theme="1"/>
        <sz val="9.0"/>
      </rPr>
      <t>(U) 3/2 Allen M. Sumner (Warship/Eagle Union)
AUTO</t>
    </r>
    <r>
      <rPr>
        <rFont val="Arial"/>
        <b val="0"/>
        <color theme="1"/>
        <sz val="9.0"/>
      </rPr>
      <t xml:space="preserve"> - [Discard 1 card] When this is placed on stage from hand, you may pay cost. If you do, put the top card of your Clock into Stock.
</t>
    </r>
    <r>
      <rPr>
        <rFont val="Arial"/>
        <b/>
        <color theme="1"/>
        <sz val="9.0"/>
      </rPr>
      <t xml:space="preserve">AUTO </t>
    </r>
    <r>
      <rPr>
        <rFont val="Arial"/>
        <b val="0"/>
        <color theme="1"/>
        <sz val="9.0"/>
      </rPr>
      <t>- When your character's Trigger Check reveals a Climax with a Pants Trigger, your opponent mills 4 cards.</t>
    </r>
  </si>
  <si>
    <t>AZL/S102-120</t>
  </si>
  <si>
    <r>
      <rPr>
        <rFont val="Arial"/>
        <b/>
        <color theme="1"/>
        <sz val="9.0"/>
      </rPr>
      <t>(U) 3/2 Washington (Warship/Eagle Union)
AUTO</t>
    </r>
    <r>
      <rPr>
        <rFont val="Arial"/>
        <b val="0"/>
        <color theme="1"/>
        <sz val="9.0"/>
      </rPr>
      <t xml:space="preserve"> - [Rest 1 of your Standing characters] When this is placed on stage from hand, you may pay the cost. If you do, your opponent chooses 1 Climaxes from their Waiting Room, and shuffles all other cards from their Waiting Room into their deck. 
</t>
    </r>
    <r>
      <rPr>
        <rFont val="Arial"/>
        <b/>
        <color theme="1"/>
        <sz val="9.0"/>
      </rPr>
      <t xml:space="preserve">AUTO </t>
    </r>
    <r>
      <rPr>
        <rFont val="Arial"/>
        <b val="0"/>
        <color theme="1"/>
        <sz val="9.0"/>
      </rPr>
      <t>- When this attacks, this turn, this gets +X power. X equals the number of your other &lt;Warship&gt; characters times 1000.</t>
    </r>
  </si>
  <si>
    <t>AZL/S102-121</t>
  </si>
  <si>
    <r>
      <rPr>
        <rFont val="Arial"/>
        <b/>
        <color theme="1"/>
        <sz val="9.0"/>
      </rPr>
      <t>(C) 0/0 Cavalla (Warship/Eagle Union)
AUTO</t>
    </r>
    <r>
      <rPr>
        <rFont val="Arial"/>
        <b val="0"/>
        <color theme="1"/>
        <sz val="9.0"/>
      </rPr>
      <t xml:space="preserve"> - [Discard 1 card] When your character's Trigger Check reveals a Climax with a Pants Trigger Icon, you may pay cost. If you do, look at up to 2 cards from the top of your deck, choose up to 1 card from among them, add it to hand, and send the rest to Waiting Room
</t>
    </r>
    <r>
      <rPr>
        <rFont val="Arial"/>
        <b/>
        <color theme="1"/>
        <sz val="9.0"/>
      </rPr>
      <t xml:space="preserve">ACT </t>
    </r>
    <r>
      <rPr>
        <rFont val="Arial"/>
        <b val="0"/>
        <color theme="1"/>
        <sz val="9.0"/>
      </rPr>
      <t>- [Rest this] Choose 1 of your &lt;Warship&gt; characters, this turn, it gets +1500 power.</t>
    </r>
  </si>
  <si>
    <t>AZL/S102-122</t>
  </si>
  <si>
    <r>
      <rPr>
        <rFont val="Arial"/>
        <b/>
        <color theme="1"/>
        <sz val="9.0"/>
      </rPr>
      <t>(C) 0/0 Bache (Warship/Eagle Union)
CONT</t>
    </r>
    <r>
      <rPr>
        <rFont val="Arial"/>
        <b val="0"/>
        <color theme="1"/>
        <sz val="9.0"/>
      </rPr>
      <t xml:space="preserve"> - All of your other </t>
    </r>
    <r>
      <rPr>
        <rFont val="Arial"/>
        <b/>
        <color theme="1"/>
        <sz val="9.0"/>
      </rPr>
      <t>"Stephen Potter - 135"</t>
    </r>
    <r>
      <rPr>
        <rFont val="Arial"/>
        <b val="0"/>
        <color theme="1"/>
        <sz val="9.0"/>
      </rPr>
      <t xml:space="preserve"> gains the following ability, "</t>
    </r>
    <r>
      <rPr>
        <rFont val="Arial"/>
        <b/>
        <color theme="1"/>
        <sz val="9.0"/>
      </rPr>
      <t xml:space="preserve">CONT </t>
    </r>
    <r>
      <rPr>
        <rFont val="Arial"/>
        <b val="0"/>
        <color theme="1"/>
        <sz val="9.0"/>
      </rPr>
      <t xml:space="preserve">- For each of your opponent's Back Row characters, this gets +2000 power."
</t>
    </r>
    <r>
      <rPr>
        <rFont val="Arial"/>
        <b/>
        <color theme="1"/>
        <sz val="9.0"/>
      </rPr>
      <t>AUTO</t>
    </r>
    <r>
      <rPr>
        <rFont val="Arial"/>
        <b val="0"/>
        <color theme="1"/>
        <sz val="9.0"/>
      </rPr>
      <t xml:space="preserve"> - This ability can only be activated up to once per turn. When your other</t>
    </r>
    <r>
      <rPr>
        <rFont val="Arial"/>
        <b/>
        <color theme="1"/>
        <sz val="9.0"/>
      </rPr>
      <t xml:space="preserve"> "Stephen Potter - 135"</t>
    </r>
    <r>
      <rPr>
        <rFont val="Arial"/>
        <b val="0"/>
        <color theme="1"/>
        <sz val="9.0"/>
      </rPr>
      <t xml:space="preserve"> is placed on stage from hand, reveal the top card of your deck. If that card is a &lt;Warship&gt; character, add it to hand.</t>
    </r>
  </si>
  <si>
    <t>AZL/S102-123</t>
  </si>
  <si>
    <r>
      <rPr>
        <rFont val="Arial"/>
        <b/>
        <color theme="1"/>
        <sz val="9.0"/>
      </rPr>
      <t xml:space="preserve">(C) 0/0 Concord (Warship/Eagle Union)
AUTO </t>
    </r>
    <r>
      <rPr>
        <rFont val="Arial"/>
        <b val="0"/>
        <color theme="1"/>
        <sz val="9.0"/>
      </rPr>
      <t xml:space="preserve">- When this is placed on stage from hand, look at up to 2 cards from the top of your deck, and put them back on top in any order.
</t>
    </r>
    <r>
      <rPr>
        <rFont val="Arial"/>
        <b/>
        <color theme="1"/>
        <sz val="9.0"/>
      </rPr>
      <t xml:space="preserve">AUTO </t>
    </r>
    <r>
      <rPr>
        <rFont val="Arial"/>
        <b val="0"/>
        <color theme="1"/>
        <sz val="9.0"/>
      </rPr>
      <t>- [Discard 1 Climax] When this is placed on stage from hand, you may pay cost. If you do, choose 1 &lt;Warship&gt; character from your Waiting Room, and add it to hand.</t>
    </r>
  </si>
  <si>
    <t>AZL/S102-124</t>
  </si>
  <si>
    <r>
      <rPr>
        <rFont val="Arial"/>
        <b/>
        <color theme="1"/>
        <sz val="9.0"/>
      </rPr>
      <t>(C) 0/0 Marblehead (Warship/Eagle Union)
AUTO</t>
    </r>
    <r>
      <rPr>
        <rFont val="Arial"/>
        <b val="0"/>
        <color theme="1"/>
        <sz val="9.0"/>
      </rPr>
      <t xml:space="preserve"> - When this is placed on stage from hand, choose 1 of your &lt;Warship&gt; characters, this turn, it gets +1500 power.
</t>
    </r>
    <r>
      <rPr>
        <rFont val="Arial"/>
        <b/>
        <color theme="1"/>
        <sz val="9.0"/>
      </rPr>
      <t xml:space="preserve">AUTO </t>
    </r>
    <r>
      <rPr>
        <rFont val="Arial"/>
        <b val="0"/>
        <color theme="1"/>
        <sz val="9.0"/>
      </rPr>
      <t>- When this attacks, choose 1 of your &lt;Warship&gt; characters, this turn, it gets +1500 power.</t>
    </r>
    <r>
      <rPr>
        <rFont val="Arial"/>
        <b/>
        <color theme="1"/>
        <sz val="9.0"/>
      </rPr>
      <t xml:space="preserve">
</t>
    </r>
  </si>
  <si>
    <t>AZL/S102-125</t>
  </si>
  <si>
    <r>
      <rPr>
        <rFont val="Arial"/>
        <b/>
        <color theme="1"/>
        <sz val="9.0"/>
      </rPr>
      <t>(C) 0/0 Casablanca (Warship/Eagle Union)
AUTO</t>
    </r>
    <r>
      <rPr>
        <rFont val="Arial"/>
        <b val="0"/>
        <color theme="1"/>
        <sz val="9.0"/>
      </rPr>
      <t xml:space="preserve"> - This ability can only be activated up to once per turn. When you use RESONATE, choose 1 of your characters, this turn, it gets +1000 power.
</t>
    </r>
    <r>
      <rPr>
        <rFont val="Arial"/>
        <b/>
        <color theme="1"/>
        <sz val="9.0"/>
      </rPr>
      <t>AUTO - RESONATE</t>
    </r>
    <r>
      <rPr>
        <rFont val="Arial"/>
        <b val="0"/>
        <color theme="1"/>
        <sz val="9.0"/>
      </rPr>
      <t xml:space="preserve"> [Reveal 1</t>
    </r>
    <r>
      <rPr>
        <rFont val="Arial"/>
        <b/>
        <color theme="1"/>
        <sz val="9.0"/>
      </rPr>
      <t xml:space="preserve"> "New Jersey - 102"</t>
    </r>
    <r>
      <rPr>
        <rFont val="Arial"/>
        <b val="0"/>
        <color theme="1"/>
        <sz val="9.0"/>
      </rPr>
      <t xml:space="preserve"> from your hand, Rest this] At the start of the Climax Phase, you may pay cost. If you do, draw 1 card, then discard 1 card.</t>
    </r>
  </si>
  <si>
    <t>AZL/S102-126</t>
  </si>
  <si>
    <r>
      <rPr>
        <rFont val="Arial"/>
        <b/>
        <color theme="1"/>
        <sz val="9.0"/>
      </rPr>
      <t>(C) 0/0 Princeton (Warship/Eagle Union)
AUTO</t>
    </r>
    <r>
      <rPr>
        <rFont val="Arial"/>
        <b val="0"/>
        <color theme="1"/>
        <sz val="9.0"/>
      </rPr>
      <t xml:space="preserve"> - When this card's battle opponent is Reversed, choose 1 &lt;Warship&gt; character in your Waiting Room, add it to hand, then discard 1 card.
</t>
    </r>
    <r>
      <rPr>
        <rFont val="Arial"/>
        <b/>
        <color theme="1"/>
        <sz val="9.0"/>
      </rPr>
      <t>AUTO - RESONATE</t>
    </r>
    <r>
      <rPr>
        <rFont val="Arial"/>
        <b val="0"/>
        <color theme="1"/>
        <sz val="9.0"/>
      </rPr>
      <t xml:space="preserve"> [Reveal 1 </t>
    </r>
    <r>
      <rPr>
        <rFont val="Arial"/>
        <b/>
        <color theme="1"/>
        <sz val="9.0"/>
      </rPr>
      <t>"New Jersey - 102"</t>
    </r>
    <r>
      <rPr>
        <rFont val="Arial"/>
        <b val="0"/>
        <color theme="1"/>
        <sz val="9.0"/>
      </rPr>
      <t xml:space="preserve"> from your hand] At the start of your Climax Phase, you may pay cost. If you do, this turn, this gets +4000 power.</t>
    </r>
  </si>
  <si>
    <t>AZL/S102-127</t>
  </si>
  <si>
    <r>
      <rPr>
        <rFont val="Arial"/>
        <b/>
        <color theme="1"/>
        <sz val="9.0"/>
      </rPr>
      <t xml:space="preserve">(C) 0/0 Vincennes (Warship/Eagle Union)
AUTO </t>
    </r>
    <r>
      <rPr>
        <rFont val="Arial"/>
        <b val="0"/>
        <color theme="1"/>
        <sz val="9.0"/>
      </rPr>
      <t xml:space="preserve">- When your other &lt;Warship&gt; character attacks, this turn, this gets +1000 power.
</t>
    </r>
    <r>
      <rPr>
        <rFont val="Arial"/>
        <b/>
        <color theme="1"/>
        <sz val="9.0"/>
      </rPr>
      <t xml:space="preserve">AUTO </t>
    </r>
    <r>
      <rPr>
        <rFont val="Arial"/>
        <b val="0"/>
        <color theme="1"/>
        <sz val="9.0"/>
      </rPr>
      <t>- When this card's battle opponent is Reversed, if you have a Climax with a Pants Trigger in your Climax Area, choose 1 Level 0 or lower character in your Waiting Room, place it on stage in any slot Rested.</t>
    </r>
  </si>
  <si>
    <t>AZL/S102-128</t>
  </si>
  <si>
    <r>
      <rPr>
        <rFont val="Arial"/>
        <b/>
        <color theme="1"/>
        <sz val="9.0"/>
      </rPr>
      <t>(C) 0/0 Vincennes (Warship/Eagle Union)
CONT</t>
    </r>
    <r>
      <rPr>
        <rFont val="Arial"/>
        <b val="0"/>
        <color theme="1"/>
        <sz val="9.0"/>
      </rPr>
      <t xml:space="preserve"> - When this attacks, if you have 5 or more hand, this turn, this gets +2000 power.
</t>
    </r>
    <r>
      <rPr>
        <rFont val="Arial"/>
        <b/>
        <color theme="1"/>
        <sz val="9.0"/>
      </rPr>
      <t xml:space="preserve">AUTO </t>
    </r>
    <r>
      <rPr>
        <rFont val="Arial"/>
        <b val="0"/>
        <color theme="1"/>
        <sz val="9.0"/>
      </rPr>
      <t>- (1) At the start of Encore Step, if you do not have any other Rested characters in your Front Row, you may pay cost. If you do, Rest this.</t>
    </r>
  </si>
  <si>
    <t>AZL/S102-129</t>
  </si>
  <si>
    <r>
      <rPr>
        <rFont val="Arial"/>
        <b/>
        <color theme="1"/>
        <sz val="9.0"/>
      </rPr>
      <t xml:space="preserve">(C) 1/0 Albacore (Warship/Eagle Union)
AUTO </t>
    </r>
    <r>
      <rPr>
        <rFont val="Arial"/>
        <b val="0"/>
        <color theme="1"/>
        <sz val="9.0"/>
      </rPr>
      <t xml:space="preserve">- When this is placed on stage from hand, if you have 2 or more other &lt;Warship&gt; characters, you may draw 1 card, if you do, discard 1 card.
</t>
    </r>
    <r>
      <rPr>
        <rFont val="Arial"/>
        <b/>
        <color theme="1"/>
        <sz val="9.0"/>
      </rPr>
      <t xml:space="preserve">AUTO </t>
    </r>
    <r>
      <rPr>
        <rFont val="Arial"/>
        <b val="0"/>
        <color theme="1"/>
        <sz val="9.0"/>
      </rPr>
      <t>- [(1) Discard 1 card] When this is placed on stage from hand, you may pay cost. If you do, search your deck for up to 1 &lt;Warship&gt; character, show it to your opponent, add it to hand, and shuffle your deck afterwards.</t>
    </r>
  </si>
  <si>
    <t>AZL/S102-130</t>
  </si>
  <si>
    <r>
      <rPr>
        <rFont val="Arial"/>
        <b/>
        <color theme="1"/>
        <sz val="9.0"/>
      </rPr>
      <t>(C) 1/0 Honolulu (Warship/Eagle Union)
AUTO</t>
    </r>
    <r>
      <rPr>
        <rFont val="Arial"/>
        <b val="0"/>
        <color theme="1"/>
        <sz val="9.0"/>
      </rPr>
      <t xml:space="preserve"> - This ability can only be activated up to 2 times per turn. When your other &lt;Warship&gt; characters are placed on stage from hand, this turn, this gets +1000 power.
</t>
    </r>
    <r>
      <rPr>
        <rFont val="Arial"/>
        <b/>
        <color theme="1"/>
        <sz val="9.0"/>
      </rPr>
      <t xml:space="preserve">AUTO </t>
    </r>
    <r>
      <rPr>
        <rFont val="Arial"/>
        <b val="0"/>
        <color theme="1"/>
        <sz val="9.0"/>
      </rPr>
      <t>- When this attacks, if the Level of the character across from this is 2, this turn, this gets +6000 power.</t>
    </r>
  </si>
  <si>
    <t>AZL/S102-131</t>
  </si>
  <si>
    <r>
      <rPr>
        <rFont val="Arial"/>
        <b/>
        <color theme="1"/>
        <sz val="9.0"/>
      </rPr>
      <t>(C) 1/0 Boise (Warship/Eagle Union)
CONT</t>
    </r>
    <r>
      <rPr>
        <rFont val="Arial"/>
        <b val="0"/>
        <color theme="1"/>
        <sz val="9.0"/>
      </rPr>
      <t xml:space="preserve"> - During your opponent's turn, all of your other &lt;Warship&gt; characters get +1000 power.
</t>
    </r>
    <r>
      <rPr>
        <rFont val="Arial"/>
        <b/>
        <color theme="1"/>
        <sz val="9.0"/>
      </rPr>
      <t xml:space="preserve">ACT </t>
    </r>
    <r>
      <rPr>
        <rFont val="Arial"/>
        <b val="0"/>
        <color theme="1"/>
        <sz val="9.0"/>
      </rPr>
      <t>- [(1) Discard 1 card, Rest this] choose 1 character in your Waiting Room, add it to hand.</t>
    </r>
  </si>
  <si>
    <t>AZL/S102-132</t>
  </si>
  <si>
    <r>
      <rPr>
        <rFont val="Arial"/>
        <b/>
        <color theme="1"/>
        <sz val="9.0"/>
      </rPr>
      <t>(C) 1/1 Bailey (Warship/Eagle Union)
AUTO</t>
    </r>
    <r>
      <rPr>
        <rFont val="Arial"/>
        <b val="0"/>
        <color theme="1"/>
        <sz val="9.0"/>
      </rPr>
      <t xml:space="preserve"> - When this is placed on stage from hand, look at the top card of your deck, and put it on top or bottom of your deck.
</t>
    </r>
    <r>
      <rPr>
        <rFont val="Arial"/>
        <b/>
        <color theme="1"/>
        <sz val="9.0"/>
      </rPr>
      <t xml:space="preserve">AUTO </t>
    </r>
    <r>
      <rPr>
        <rFont val="Arial"/>
        <b val="0"/>
        <color theme="1"/>
        <sz val="9.0"/>
      </rPr>
      <t>- When this is Reversed, if the battle opponent's Level is higher than your opponent's Level, you may send that character to the bottom of your opponent's deck.</t>
    </r>
    <r>
      <rPr>
        <rFont val="Arial"/>
        <b/>
        <color theme="1"/>
        <sz val="9.0"/>
      </rPr>
      <t xml:space="preserve">
</t>
    </r>
  </si>
  <si>
    <t>AZL/S102-133</t>
  </si>
  <si>
    <r>
      <rPr>
        <rFont val="Arial"/>
        <b/>
        <color theme="1"/>
        <sz val="9.0"/>
      </rPr>
      <t xml:space="preserve">(C) 2/1 Birmingham (Warship/Eagle Union)
AUTO </t>
    </r>
    <r>
      <rPr>
        <rFont val="Arial"/>
        <b val="0"/>
        <color theme="1"/>
        <sz val="9.0"/>
      </rPr>
      <t>- When you use this card's BACKUP, choose 1 of your battling characters, this turn, it gains the following ability: "</t>
    </r>
    <r>
      <rPr>
        <rFont val="Arial"/>
        <b/>
        <color theme="1"/>
        <sz val="9.0"/>
      </rPr>
      <t>AUTO</t>
    </r>
    <r>
      <rPr>
        <rFont val="Arial"/>
        <b val="0"/>
        <color theme="1"/>
        <sz val="9.0"/>
      </rPr>
      <t xml:space="preserve"> - When this card's battle opponent is Reversed, send it to Memory."
</t>
    </r>
    <r>
      <rPr>
        <rFont val="Arial"/>
        <b/>
        <color theme="1"/>
        <sz val="9.0"/>
      </rPr>
      <t>ACT - BACKUP</t>
    </r>
    <r>
      <rPr>
        <rFont val="Arial"/>
        <b val="0"/>
        <color theme="1"/>
        <sz val="9.0"/>
      </rPr>
      <t xml:space="preserve"> +3000</t>
    </r>
  </si>
  <si>
    <t>AZL/S102-134</t>
  </si>
  <si>
    <r>
      <rPr>
        <rFont val="Arial"/>
        <b/>
        <color theme="1"/>
        <sz val="9.0"/>
      </rPr>
      <t>(C) 2/1 Portland (Warship/Eagle Union)
CONT - ASSIST</t>
    </r>
    <r>
      <rPr>
        <rFont val="Arial"/>
        <b val="0"/>
        <color theme="1"/>
        <sz val="9.0"/>
      </rPr>
      <t xml:space="preserve"> +2000 to Level 3 or higher characters.
</t>
    </r>
    <r>
      <rPr>
        <rFont val="Arial"/>
        <b/>
        <color theme="1"/>
        <sz val="9.0"/>
      </rPr>
      <t xml:space="preserve">AUTO </t>
    </r>
    <r>
      <rPr>
        <rFont val="Arial"/>
        <b val="0"/>
        <color theme="1"/>
        <sz val="9.0"/>
      </rPr>
      <t>- [Discard 1 card] When your character's Trigger Check reveals a Climax with a Pants Trigger, you may pay cost. If you do, choose 1 character from your Waiting Room, and add it to hand.</t>
    </r>
    <r>
      <rPr>
        <rFont val="Arial"/>
        <b/>
        <color theme="1"/>
        <sz val="9.0"/>
      </rPr>
      <t xml:space="preserve">
</t>
    </r>
  </si>
  <si>
    <t>AZL/S102-135</t>
  </si>
  <si>
    <t>(C) 2/1 Stephen Potter vanilla</t>
  </si>
  <si>
    <t>AZL/S102-136</t>
  </si>
  <si>
    <r>
      <rPr>
        <rFont val="Arial"/>
        <b/>
        <color theme="1"/>
        <sz val="9.0"/>
      </rPr>
      <t xml:space="preserve">(U) 1/0 Event
</t>
    </r>
    <r>
      <rPr>
        <rFont val="Arial"/>
        <b val="0"/>
        <color theme="1"/>
        <sz val="9.0"/>
      </rPr>
      <t xml:space="preserve">
Mill 2, then choose up to 1 Level X or lower &lt;Warship&gt; character from your Waiting Room, and add it to hand. X equals the sum of Levels of cards milled by this effect.</t>
    </r>
    <r>
      <rPr>
        <rFont val="Arial"/>
        <b/>
        <color theme="1"/>
        <sz val="9.0"/>
      </rPr>
      <t xml:space="preserve">
</t>
    </r>
  </si>
  <si>
    <t>AZL/S102-137</t>
  </si>
  <si>
    <t>(CC) Pants CX</t>
  </si>
  <si>
    <t>AZL/S102-138</t>
  </si>
  <si>
    <t>AZL/S102-139</t>
  </si>
  <si>
    <t>AZL/S102-140</t>
  </si>
  <si>
    <t>Box Topper Promos</t>
  </si>
  <si>
    <t>AZL/S102-141</t>
  </si>
  <si>
    <t>AZL/S102-142</t>
  </si>
  <si>
    <t>AZL/S102-143</t>
  </si>
  <si>
    <t>AZL/S102-144</t>
  </si>
  <si>
    <t>AZL/S102-145</t>
  </si>
  <si>
    <t>AZL/S102-146</t>
  </si>
  <si>
    <t>AZL/S102-147</t>
  </si>
  <si>
    <t>AZL/S102-148</t>
  </si>
  <si>
    <t>AZL/S102-149</t>
  </si>
  <si>
    <t>AZL/S102-150</t>
  </si>
  <si>
    <t>AZL/S102-151</t>
  </si>
  <si>
    <t>AZL/S102-152</t>
  </si>
  <si>
    <t>AZL/S102-153</t>
  </si>
  <si>
    <t>AZL/S102-154</t>
  </si>
  <si>
    <t>AZL/S102-155</t>
  </si>
  <si>
    <t>AZL/S102-156</t>
  </si>
  <si>
    <t>AZL/S102-157</t>
  </si>
  <si>
    <t>AZL/S102-158</t>
  </si>
  <si>
    <t>AZL/S102-P01
Release Tournament PR</t>
  </si>
  <si>
    <r>
      <rPr>
        <rFont val="Arial"/>
        <b/>
        <color theme="1"/>
        <sz val="9.0"/>
      </rPr>
      <t>(PR) 1/1 Javelin &amp; Z23 &amp; Ayanami &amp; Laffey (Warship)
CONT</t>
    </r>
    <r>
      <rPr>
        <rFont val="Arial"/>
        <b val="0"/>
        <color theme="1"/>
        <sz val="9.0"/>
      </rPr>
      <t xml:space="preserve"> - If all of your characters are &lt;Warship&gt;, this gets +500 power and "AUTO - ENCORE [Discard 1 character]"
</t>
    </r>
    <r>
      <rPr>
        <rFont val="Arial"/>
        <b/>
        <color theme="1"/>
        <sz val="9.0"/>
      </rPr>
      <t>CONT - EXPERIENCE 2</t>
    </r>
    <r>
      <rPr>
        <rFont val="Arial"/>
        <b val="0"/>
        <color theme="1"/>
        <sz val="9.0"/>
      </rPr>
      <t xml:space="preserve"> - If the sum of Levels of cards in your Level Zone is 2 or more, all of your other &lt;Warship&gt; characters get +500 power.</t>
    </r>
  </si>
  <si>
    <t>AZL/S102-P03
Bushiroad Magazine January PR</t>
  </si>
  <si>
    <r>
      <rPr>
        <rFont val="Arial"/>
        <b/>
        <color theme="1"/>
        <sz val="9.0"/>
      </rPr>
      <t>(PR) 3/2 Shoukaku (Warship/Sakura Empire)
AUTO</t>
    </r>
    <r>
      <rPr>
        <rFont val="Arial"/>
        <b val="0"/>
        <color theme="1"/>
        <sz val="9.0"/>
      </rPr>
      <t xml:space="preserve"> - When this is placed on stage from hand, look at up to X cards from the top of your deck, choose up to 1 card from among them, add it to hand, and send the rest to Waiting Room. X equals the number of your &lt;Warship&gt; characters.
</t>
    </r>
    <r>
      <rPr>
        <rFont val="Arial"/>
        <b/>
        <color theme="1"/>
        <sz val="9.0"/>
      </rPr>
      <t xml:space="preserve">AUTO </t>
    </r>
    <r>
      <rPr>
        <rFont val="Arial"/>
        <b val="0"/>
        <color theme="1"/>
        <sz val="9.0"/>
      </rPr>
      <t>- [Discard 1 card[ When this attacks, you may pay cost. If you do, this turn, this gets +3500 power.</t>
    </r>
  </si>
  <si>
    <t>No./20:</t>
  </si>
  <si>
    <t>AZL/S102-T01</t>
  </si>
  <si>
    <r>
      <rPr>
        <rFont val="Arial"/>
        <b/>
        <color theme="1"/>
        <sz val="9.0"/>
      </rPr>
      <t>(TD) 0/0 Helena (Warship/Eagle Union)
CONT - ASSIST</t>
    </r>
    <r>
      <rPr>
        <rFont val="Arial"/>
        <b val="0"/>
        <color theme="1"/>
        <sz val="9.0"/>
      </rPr>
      <t xml:space="preserve"> +500 to &lt;Warship&gt; characters.
</t>
    </r>
    <r>
      <rPr>
        <rFont val="Arial"/>
        <b/>
        <color theme="1"/>
        <sz val="9.0"/>
      </rPr>
      <t>ACT - BRAINSTORM</t>
    </r>
    <r>
      <rPr>
        <rFont val="Arial"/>
        <b val="0"/>
        <color theme="1"/>
        <sz val="9.0"/>
      </rPr>
      <t xml:space="preserve"> [(1) Rest this] Flip over the top 5 cards of your deck, then send them to Waiting Room. For each Climax among them, draw up to 1 card.</t>
    </r>
  </si>
  <si>
    <t>AZL/S102-T02</t>
  </si>
  <si>
    <r>
      <rPr>
        <rFont val="Arial"/>
        <b/>
        <color theme="1"/>
        <sz val="9.0"/>
      </rPr>
      <t xml:space="preserve">(TD) 0/0 Benson (Warship/Eagle Union)
AUTO </t>
    </r>
    <r>
      <rPr>
        <rFont val="Arial"/>
        <color theme="1"/>
        <sz val="9.0"/>
      </rPr>
      <t xml:space="preserve">- When this attacks, choose 1 of your other &lt;Warship&gt; characters, this turn, it gets +2000 power.
</t>
    </r>
    <r>
      <rPr>
        <rFont val="Arial"/>
        <b/>
        <color theme="1"/>
        <sz val="9.0"/>
      </rPr>
      <t xml:space="preserve">AUTO </t>
    </r>
    <r>
      <rPr>
        <rFont val="Arial"/>
        <color theme="1"/>
        <sz val="9.0"/>
      </rPr>
      <t>- (1) At the start of your opponent's attack phase, you may pay the cost. If you do, move this to an open position in your back row.</t>
    </r>
  </si>
  <si>
    <t>AZL/S102-T03</t>
  </si>
  <si>
    <r>
      <rPr>
        <rFont val="Arial"/>
        <b/>
        <color theme="1"/>
        <sz val="9.0"/>
      </rPr>
      <t>(TD) 0/0 Minneapolis (Warship/Eagle Union)
AUTO</t>
    </r>
    <r>
      <rPr>
        <rFont val="Arial"/>
        <color theme="1"/>
        <sz val="9.0"/>
      </rPr>
      <t xml:space="preserve"> - When this is Reversed, if the battle opponent's Level is 0 or lower, you may send that character to the bottom of your opponent's deck.
</t>
    </r>
    <r>
      <rPr>
        <rFont val="Arial"/>
        <b/>
        <color theme="1"/>
        <sz val="9.0"/>
      </rPr>
      <t xml:space="preserve">AUTO </t>
    </r>
    <r>
      <rPr>
        <rFont val="Arial"/>
        <color theme="1"/>
        <sz val="9.0"/>
      </rPr>
      <t>- (2) When this is sent from stage to Waiting Room, you may pay cost. If you do, choose 1 &lt;Warship&gt; character from your Waiting Room, add it to hand.</t>
    </r>
  </si>
  <si>
    <t>AZL/S102-T04</t>
  </si>
  <si>
    <r>
      <rPr>
        <rFont val="Arial"/>
        <b/>
        <color theme="1"/>
        <sz val="9.0"/>
      </rPr>
      <t>(TD) 0/0 Craven (Warship/Eagle Union)
CONT</t>
    </r>
    <r>
      <rPr>
        <rFont val="Arial"/>
        <color theme="1"/>
        <sz val="9.0"/>
      </rPr>
      <t xml:space="preserve"> - All of your other "</t>
    </r>
    <r>
      <rPr>
        <rFont val="Arial"/>
        <b/>
        <color theme="1"/>
        <sz val="9.0"/>
      </rPr>
      <t>Gridley - T10</t>
    </r>
    <r>
      <rPr>
        <rFont val="Arial"/>
        <color theme="1"/>
        <sz val="9.0"/>
      </rPr>
      <t xml:space="preserve">" gets +2000 power.
</t>
    </r>
    <r>
      <rPr>
        <rFont val="Arial"/>
        <b/>
        <color theme="1"/>
        <sz val="9.0"/>
      </rPr>
      <t xml:space="preserve">AUTO - BOND </t>
    </r>
    <r>
      <rPr>
        <rFont val="Arial"/>
        <color theme="1"/>
        <sz val="9.0"/>
      </rPr>
      <t>[Discard 1 card] to "</t>
    </r>
    <r>
      <rPr>
        <rFont val="Arial"/>
        <b/>
        <color theme="1"/>
        <sz val="9.0"/>
      </rPr>
      <t>Gridley - T10</t>
    </r>
    <r>
      <rPr>
        <rFont val="Arial"/>
        <color theme="1"/>
        <sz val="9.0"/>
      </rPr>
      <t>"</t>
    </r>
  </si>
  <si>
    <t>AZL/S102-T05</t>
  </si>
  <si>
    <r>
      <rPr>
        <rFont val="Arial"/>
        <b/>
        <color theme="1"/>
        <sz val="9.0"/>
      </rPr>
      <t>(TD) 0/0 Hammann (Warship/Eagle Union)
CONT</t>
    </r>
    <r>
      <rPr>
        <rFont val="Arial"/>
        <color theme="1"/>
        <sz val="9.0"/>
      </rPr>
      <t xml:space="preserve"> - Your other &lt;Warship&gt; character in your Front Row Center Slot gets +1500 power.
</t>
    </r>
    <r>
      <rPr>
        <rFont val="Arial"/>
        <b/>
        <color theme="1"/>
        <sz val="9.0"/>
      </rPr>
      <t xml:space="preserve">ACT </t>
    </r>
    <r>
      <rPr>
        <rFont val="Arial"/>
        <color theme="1"/>
        <sz val="9.0"/>
      </rPr>
      <t>- [(1) Discard 1 Climax] Choose 1 &lt;Warship&gt; character in your Waiting Room, add it to hand.</t>
    </r>
  </si>
  <si>
    <t>AZL/S102-T06</t>
  </si>
  <si>
    <r>
      <rPr>
        <rFont val="Arial"/>
        <b/>
        <color theme="1"/>
        <sz val="9.0"/>
      </rPr>
      <t>(TD) 0/0 Laffey (Warship/Eagle Union)
AUTO</t>
    </r>
    <r>
      <rPr>
        <rFont val="Arial"/>
        <color theme="1"/>
        <sz val="9.0"/>
      </rPr>
      <t xml:space="preserve"> - When this is placed on stage from hand, if you have another &lt;Warship&gt; character, this turn, this gets +2000 power.
</t>
    </r>
    <r>
      <rPr>
        <rFont val="Arial"/>
        <b/>
        <color theme="1"/>
        <sz val="9.0"/>
      </rPr>
      <t xml:space="preserve">AUTO </t>
    </r>
    <r>
      <rPr>
        <rFont val="Arial"/>
        <color theme="1"/>
        <sz val="9.0"/>
      </rPr>
      <t>- [Discard 1 card] When this is sent from Stage to Waiting Room, you may pay cost. If you do, look at up to 4 cards from the top of your deck, choose up to 1 Level 1 or higher card among them, show it to your opponent, add it to hand, and send the rest to Waiting Room.</t>
    </r>
  </si>
  <si>
    <t>SR &amp; SP</t>
  </si>
  <si>
    <t>AZL/S102-T07</t>
  </si>
  <si>
    <r>
      <rPr>
        <rFont val="Arial"/>
        <b/>
        <color theme="1"/>
        <sz val="9.0"/>
      </rPr>
      <t>(TD) 0/0 North Caroline (Warship/Eagle Union)
CONT</t>
    </r>
    <r>
      <rPr>
        <rFont val="Arial"/>
        <color theme="1"/>
        <sz val="9.0"/>
      </rPr>
      <t xml:space="preserve"> - If this card has a Marker underneath it, this gets +2000 power.
</t>
    </r>
    <r>
      <rPr>
        <rFont val="Arial"/>
        <b/>
        <color theme="1"/>
        <sz val="9.0"/>
      </rPr>
      <t xml:space="preserve">AUTO </t>
    </r>
    <r>
      <rPr>
        <rFont val="Arial"/>
        <color theme="1"/>
        <sz val="9.0"/>
      </rPr>
      <t xml:space="preserve">- When this is placed on stage from hand, reveal the top card of your deck. If that card is an &lt;Warship&gt; character, you may put it underneath this card Face-down as a Marker
</t>
    </r>
  </si>
  <si>
    <t>AZL/S102-T08</t>
  </si>
  <si>
    <r>
      <rPr>
        <rFont val="Arial"/>
        <b/>
        <color theme="1"/>
        <sz val="9.0"/>
      </rPr>
      <t>(TD) 1/0 San Diego (Warship/Eagle Union)
AUTO</t>
    </r>
    <r>
      <rPr>
        <rFont val="Arial"/>
        <b val="0"/>
        <color theme="1"/>
        <sz val="9.0"/>
      </rPr>
      <t xml:space="preserve"> - When this is placed on stage from hand, this turn, this gets +3000 power.
</t>
    </r>
    <r>
      <rPr>
        <rFont val="Arial"/>
        <b/>
        <color theme="1"/>
        <sz val="9.0"/>
      </rPr>
      <t xml:space="preserve">AUTO - </t>
    </r>
    <r>
      <rPr>
        <rFont val="Arial"/>
        <b/>
        <color rgb="FFE06666"/>
        <sz val="9.0"/>
      </rPr>
      <t>{CX Combo}</t>
    </r>
    <r>
      <rPr>
        <rFont val="Arial"/>
        <b/>
        <color theme="1"/>
        <sz val="9.0"/>
      </rPr>
      <t xml:space="preserve"> EXPERIENCE 2 </t>
    </r>
    <r>
      <rPr>
        <rFont val="Arial"/>
        <b val="0"/>
        <color theme="1"/>
        <sz val="9.0"/>
      </rPr>
      <t xml:space="preserve">[Discard 1 card] When this card's battle opponent is Reversed, if you have the </t>
    </r>
    <r>
      <rPr>
        <rFont val="Arial"/>
        <b/>
        <color theme="1"/>
        <sz val="9.0"/>
      </rPr>
      <t>Pants CX (T20)</t>
    </r>
    <r>
      <rPr>
        <rFont val="Arial"/>
        <b val="0"/>
        <color theme="1"/>
        <sz val="9.0"/>
      </rPr>
      <t xml:space="preserve"> in your Climax Area, and the sum of Levels of cards in your Level Zone is 2 or more, you may pay cost. If you do, choose up to 2 &lt;Warship&gt; characters in your Waiting Room, add it them hand, then choose 1 of your characters, this turn, it gets +1000 power. </t>
    </r>
  </si>
  <si>
    <t>AZL/S102-T09</t>
  </si>
  <si>
    <r>
      <rPr>
        <rFont val="Arial"/>
        <b/>
        <color theme="1"/>
        <sz val="9.0"/>
      </rPr>
      <t>(TD) 1/0 Baltimore (Warship/Eagle Union)
AUTO</t>
    </r>
    <r>
      <rPr>
        <rFont val="Arial"/>
        <b val="0"/>
        <color theme="1"/>
        <sz val="9.0"/>
      </rPr>
      <t xml:space="preserve"> - [Discard 1 card] When this is placed on stage from hand, you may pay cost. If you do, reveal the top card of your deck, then choose 1 Level X or lower &lt;Warship&gt; character from your Waiting Room, and add it to hand. X equals the Level of the revealed card.
</t>
    </r>
    <r>
      <rPr>
        <rFont val="Arial"/>
        <b/>
        <color theme="1"/>
        <sz val="9.0"/>
      </rPr>
      <t xml:space="preserve">AUTO </t>
    </r>
    <r>
      <rPr>
        <rFont val="Arial"/>
        <b val="0"/>
        <color theme="1"/>
        <sz val="9.0"/>
      </rPr>
      <t>- When this attacks, if you have 2 or more other &lt;Warship&gt; characters, choose 1 of your characters, this turn, it gets +1000 power.</t>
    </r>
  </si>
  <si>
    <t>AZL/S102-T10</t>
  </si>
  <si>
    <t>(TD) 1/0 Gridley</t>
  </si>
  <si>
    <t>AZL/S102-T11</t>
  </si>
  <si>
    <r>
      <rPr>
        <rFont val="Arial"/>
        <b/>
        <color theme="1"/>
        <sz val="9.0"/>
      </rPr>
      <t>(TD) 1/1 Long Island (Warship/Eagle Union)
AUTO</t>
    </r>
    <r>
      <rPr>
        <rFont val="Arial"/>
        <color theme="1"/>
        <sz val="9.0"/>
      </rPr>
      <t xml:space="preserve"> - When you use this card's BACKUP, reveal the top card of your deck. If that card is a &lt;Warship&gt; character, add it to hand and discard 1 card.
</t>
    </r>
    <r>
      <rPr>
        <rFont val="Arial"/>
        <b/>
        <color theme="1"/>
        <sz val="9.0"/>
      </rPr>
      <t>ACT - BACKUP</t>
    </r>
    <r>
      <rPr>
        <rFont val="Arial"/>
        <color theme="1"/>
        <sz val="9.0"/>
      </rPr>
      <t xml:space="preserve"> +2000</t>
    </r>
  </si>
  <si>
    <t>AZL/S102-T12</t>
  </si>
  <si>
    <r>
      <rPr>
        <rFont val="Arial"/>
        <b/>
        <color theme="1"/>
        <sz val="9.0"/>
      </rPr>
      <t>(TD) 1/1 South Dakota (Warship/Eagle Union)
CONT</t>
    </r>
    <r>
      <rPr>
        <rFont val="Arial"/>
        <color theme="1"/>
        <sz val="9.0"/>
      </rPr>
      <t xml:space="preserve"> - If you have 2 or more other &lt;Warship&gt; characters, this get +2000 power.
</t>
    </r>
    <r>
      <rPr>
        <rFont val="Arial"/>
        <b/>
        <color theme="1"/>
        <sz val="9.0"/>
      </rPr>
      <t>AUTO - ENCORE</t>
    </r>
    <r>
      <rPr>
        <rFont val="Arial"/>
        <color theme="1"/>
        <sz val="9.0"/>
      </rPr>
      <t xml:space="preserve"> [Put 1 &lt;Warship&gt; character from your Waiting Room on the bottom of your Clock] 
</t>
    </r>
  </si>
  <si>
    <t>AZL/S102-T13</t>
  </si>
  <si>
    <r>
      <rPr>
        <rFont val="Arial"/>
        <b/>
        <color theme="1"/>
        <sz val="9.0"/>
      </rPr>
      <t>(TD) 2/1 Hornet (Warship/Eagle Union)
CONT - ASSIST</t>
    </r>
    <r>
      <rPr>
        <rFont val="Arial"/>
        <color theme="1"/>
        <sz val="9.0"/>
      </rPr>
      <t xml:space="preserve"> Level x 500
</t>
    </r>
    <r>
      <rPr>
        <rFont val="Arial"/>
        <b/>
        <color theme="1"/>
        <sz val="9.0"/>
      </rPr>
      <t xml:space="preserve">ACT </t>
    </r>
    <r>
      <rPr>
        <rFont val="Arial"/>
        <color theme="1"/>
        <sz val="9.0"/>
      </rPr>
      <t>- [Rest this] Look at up to 2 cards from the top of your deck, and put them back on top in any order.</t>
    </r>
  </si>
  <si>
    <t>AZL/S102-T14</t>
  </si>
  <si>
    <r>
      <rPr>
        <rFont val="Arial"/>
        <b/>
        <color theme="1"/>
        <sz val="9.0"/>
      </rPr>
      <t>(TD) 2/1 Saratoga (Warship/Eagle Union)
AUTO</t>
    </r>
    <r>
      <rPr>
        <rFont val="Arial"/>
        <b val="0"/>
        <color theme="1"/>
        <sz val="9.0"/>
      </rPr>
      <t xml:space="preserve"> - When this is placed on stage from hand, this turn, this gets +X power. X equals the number of your &lt;Warship&gt; characters times 500.
</t>
    </r>
    <r>
      <rPr>
        <rFont val="Arial"/>
        <b/>
        <color theme="1"/>
        <sz val="9.0"/>
      </rPr>
      <t xml:space="preserve">AUTO </t>
    </r>
    <r>
      <rPr>
        <rFont val="Arial"/>
        <b val="0"/>
        <color theme="1"/>
        <sz val="9.0"/>
      </rPr>
      <t>- When this attacks, choose 1 of your &lt;Warship&gt; characters, this turn, it gets +3000 power.</t>
    </r>
  </si>
  <si>
    <t>AZL/S102-T15</t>
  </si>
  <si>
    <r>
      <rPr>
        <rFont val="Arial"/>
        <b/>
        <color theme="1"/>
        <sz val="9.0"/>
      </rPr>
      <t>(TD) 3/2 Yorktown (Warship/Eagle Union)
AUTO</t>
    </r>
    <r>
      <rPr>
        <rFont val="Arial"/>
        <b val="0"/>
        <color theme="1"/>
        <sz val="9.0"/>
      </rPr>
      <t xml:space="preserve"> - When this is placed on stage from hand, you may Heal 1.
</t>
    </r>
    <r>
      <rPr>
        <rFont val="Arial"/>
        <b/>
        <color theme="1"/>
        <sz val="9.0"/>
      </rPr>
      <t xml:space="preserve">AUTO </t>
    </r>
    <r>
      <rPr>
        <rFont val="Arial"/>
        <b val="0"/>
        <color theme="1"/>
        <sz val="9.0"/>
      </rPr>
      <t>- When this attacks, choose 1 of your &lt;Warship&gt; characters, this turn, it gets +X power. X equals the number of your &lt;Warship&gt; characters times 500.</t>
    </r>
  </si>
  <si>
    <t>AZL/S102-T16</t>
  </si>
  <si>
    <r>
      <rPr>
        <rFont val="Arial"/>
        <b/>
        <color theme="1"/>
        <sz val="9.0"/>
      </rPr>
      <t>(TD) 3/2 Enterprise (Warship/Eagle Union)
AUTO</t>
    </r>
    <r>
      <rPr>
        <rFont val="Arial"/>
        <b val="0"/>
        <color theme="1"/>
        <sz val="9.0"/>
      </rPr>
      <t xml:space="preserve"> - When this is placed on stage from hand, draw up to 2 cards, then discard 1 card.</t>
    </r>
    <r>
      <rPr>
        <rFont val="Arial"/>
        <b/>
        <color theme="1"/>
        <sz val="9.0"/>
      </rPr>
      <t xml:space="preserve">
AUTO - </t>
    </r>
    <r>
      <rPr>
        <rFont val="Arial"/>
        <b/>
        <color rgb="FFE06666"/>
        <sz val="9.0"/>
      </rPr>
      <t xml:space="preserve">{CX Combo} </t>
    </r>
    <r>
      <rPr>
        <rFont val="Arial"/>
        <b val="0"/>
        <color theme="1"/>
        <sz val="9.0"/>
      </rPr>
      <t xml:space="preserve">(1) When this attacks, if you have the </t>
    </r>
    <r>
      <rPr>
        <rFont val="Arial"/>
        <b/>
        <color theme="1"/>
        <sz val="9.0"/>
      </rPr>
      <t>Pants CX (T19)</t>
    </r>
    <r>
      <rPr>
        <rFont val="Arial"/>
        <b val="0"/>
        <color theme="1"/>
        <sz val="9.0"/>
      </rPr>
      <t xml:space="preserve"> in your Climax Area, you may pay cost. If you do, reveal the top card of your deck. If that card is a &lt;Warship&gt; character, deal 3 damage to your opponent, then until the end of your opponent's next turn, this gains the following ability, "</t>
    </r>
    <r>
      <rPr>
        <rFont val="Arial"/>
        <b/>
        <color theme="1"/>
        <sz val="9.0"/>
      </rPr>
      <t xml:space="preserve">CONT </t>
    </r>
    <r>
      <rPr>
        <rFont val="Arial"/>
        <b val="0"/>
        <color theme="1"/>
        <sz val="9.0"/>
      </rPr>
      <t>- This cannot be Reversed."</t>
    </r>
  </si>
  <si>
    <t>AZL/S102-T17</t>
  </si>
  <si>
    <r>
      <rPr>
        <rFont val="Arial"/>
        <b/>
        <color theme="1"/>
        <sz val="9.0"/>
      </rPr>
      <t xml:space="preserve">2/1 Eagle Union (Event)
</t>
    </r>
    <r>
      <rPr>
        <rFont val="Arial"/>
        <b val="0"/>
        <color theme="1"/>
        <sz val="9.0"/>
      </rPr>
      <t xml:space="preserve">
If you don't have an &lt;Eagle Union&gt; character, this cannot be played from hand.
Look at up to 6 cards from the top of your deck, choose up to 2 &lt;Eagle Union&gt; character from among them, show them to your opponent, add them to hand, send the rest to Waiting Room </t>
    </r>
    <r>
      <rPr>
        <rFont val="Arial"/>
        <b/>
        <color theme="1"/>
        <sz val="9.0"/>
      </rPr>
      <t xml:space="preserve">
</t>
    </r>
  </si>
  <si>
    <t>AZL/S102-T18</t>
  </si>
  <si>
    <t>(TD) +2Soul CX</t>
  </si>
  <si>
    <t>AZL/S102-T19</t>
  </si>
  <si>
    <t>(TD) Pants CX</t>
  </si>
  <si>
    <t>AZL/S102-T20</t>
  </si>
  <si>
    <t>AZL/S102-T21</t>
  </si>
  <si>
    <r>
      <rPr>
        <rFont val="Arial"/>
        <b/>
        <color theme="1"/>
        <sz val="9.0"/>
      </rPr>
      <t>(TD) 0/0 Glasgow (Warship/Royal Navy)
CONT</t>
    </r>
    <r>
      <rPr>
        <rFont val="Arial"/>
        <b val="0"/>
        <color theme="1"/>
        <sz val="9.0"/>
      </rPr>
      <t xml:space="preserve"> - All of your other </t>
    </r>
    <r>
      <rPr>
        <rFont val="Arial"/>
        <b/>
        <color theme="1"/>
        <sz val="9.0"/>
      </rPr>
      <t>"Newcastle - T31"</t>
    </r>
    <r>
      <rPr>
        <rFont val="Arial"/>
        <b val="0"/>
        <color theme="1"/>
        <sz val="9.0"/>
      </rPr>
      <t xml:space="preserve"> gains the following 2 abilities, 
- "</t>
    </r>
    <r>
      <rPr>
        <rFont val="Arial"/>
        <b/>
        <color theme="1"/>
        <sz val="9.0"/>
      </rPr>
      <t xml:space="preserve">AUTO </t>
    </r>
    <r>
      <rPr>
        <rFont val="Arial"/>
        <b val="0"/>
        <color theme="1"/>
        <sz val="9.0"/>
      </rPr>
      <t>- When this attacks, this turn, this gets +X power. X equals the number of your other &lt;Warship&gt; characters times 500."
- "</t>
    </r>
    <r>
      <rPr>
        <rFont val="Arial"/>
        <b/>
        <color theme="1"/>
        <sz val="9.0"/>
      </rPr>
      <t>AUTO - ENCORE</t>
    </r>
    <r>
      <rPr>
        <rFont val="Arial"/>
        <b val="0"/>
        <color theme="1"/>
        <sz val="9.0"/>
      </rPr>
      <t xml:space="preserve"> [Discard 1 character]"
</t>
    </r>
    <r>
      <rPr>
        <rFont val="Arial"/>
        <b/>
        <color theme="1"/>
        <sz val="9.0"/>
      </rPr>
      <t>AUTO - BOND</t>
    </r>
    <r>
      <rPr>
        <rFont val="Arial"/>
        <b val="0"/>
        <color theme="1"/>
        <sz val="9.0"/>
      </rPr>
      <t xml:space="preserve"> [Put 1 &lt;Warship&gt; character from your Waiting Room on the bottom of your Clock] to</t>
    </r>
    <r>
      <rPr>
        <rFont val="Arial"/>
        <b/>
        <color theme="1"/>
        <sz val="9.0"/>
      </rPr>
      <t xml:space="preserve"> "Newcastle - T31"</t>
    </r>
    <r>
      <rPr>
        <rFont val="Arial"/>
        <b val="0"/>
        <color theme="1"/>
        <sz val="9.0"/>
      </rPr>
      <t>.</t>
    </r>
  </si>
  <si>
    <t>AZL/S102-T22</t>
  </si>
  <si>
    <r>
      <rPr>
        <rFont val="Arial"/>
        <b/>
        <color theme="1"/>
        <sz val="9.0"/>
      </rPr>
      <t xml:space="preserve">(TD) 0/0 Hermione (Warship/Royal Navy)
AUTO </t>
    </r>
    <r>
      <rPr>
        <rFont val="Arial"/>
        <color theme="1"/>
        <sz val="9.0"/>
      </rPr>
      <t xml:space="preserve">- When this is placed on stage from hand, look at the top card of your deck, and put it on top of your deck or into your Waiting Room.
</t>
    </r>
    <r>
      <rPr>
        <rFont val="Arial"/>
        <b/>
        <color theme="1"/>
        <sz val="9.0"/>
      </rPr>
      <t>ACT - BRAINSTORM</t>
    </r>
    <r>
      <rPr>
        <rFont val="Arial"/>
        <color theme="1"/>
        <sz val="9.0"/>
      </rPr>
      <t xml:space="preserve"> [(1) Rest this] Flip over the top 5 cards of your deck, then send them to Waiting Room. For each Climax among them, draw up to 1 card.
</t>
    </r>
  </si>
  <si>
    <t>AZL/S102-T23</t>
  </si>
  <si>
    <r>
      <rPr>
        <rFont val="Arial"/>
        <b/>
        <color theme="1"/>
        <sz val="9.0"/>
      </rPr>
      <t>(TD) 0/0 Amazon (Warship/Royal Navy)
CONT - ASSIST</t>
    </r>
    <r>
      <rPr>
        <rFont val="Arial"/>
        <color theme="1"/>
        <sz val="9.0"/>
      </rPr>
      <t xml:space="preserve"> +500
</t>
    </r>
    <r>
      <rPr>
        <rFont val="Arial"/>
        <b/>
        <color theme="1"/>
        <sz val="9.0"/>
      </rPr>
      <t xml:space="preserve">ACT </t>
    </r>
    <r>
      <rPr>
        <rFont val="Arial"/>
        <color theme="1"/>
        <sz val="9.0"/>
      </rPr>
      <t>- [Rest this] Choose 1 of your &lt;Warship&gt; character, this turn, it gets +1000 power.</t>
    </r>
  </si>
  <si>
    <t>AZL/S102-T24</t>
  </si>
  <si>
    <r>
      <rPr>
        <rFont val="Arial"/>
        <b/>
        <color theme="1"/>
        <sz val="9.0"/>
      </rPr>
      <t xml:space="preserve">(TD) 0/0 Icarus (Warship/Royal Navy)
AUTO </t>
    </r>
    <r>
      <rPr>
        <rFont val="Arial"/>
        <color theme="1"/>
        <sz val="9.0"/>
      </rPr>
      <t xml:space="preserve">- When this is placed on stage from hand, if you have 2 or more other &lt;Warship&gt; characters, you may draw 1 card. If you do, discard 1 card.
</t>
    </r>
    <r>
      <rPr>
        <rFont val="Arial"/>
        <b/>
        <color theme="1"/>
        <sz val="9.0"/>
      </rPr>
      <t xml:space="preserve">AUTO </t>
    </r>
    <r>
      <rPr>
        <rFont val="Arial"/>
        <color theme="1"/>
        <sz val="9.0"/>
      </rPr>
      <t>- When this attacks, choose 1 of your &lt;Warship&gt; characters, this turn, it gets +1500 power.</t>
    </r>
  </si>
  <si>
    <t>AZL/S102-T25</t>
  </si>
  <si>
    <r>
      <rPr>
        <rFont val="Arial"/>
        <b/>
        <color theme="1"/>
        <sz val="9.0"/>
      </rPr>
      <t>(TD) 0/0 Eskimo (Warship/Royal Navy)
AUTO</t>
    </r>
    <r>
      <rPr>
        <rFont val="Arial"/>
        <color theme="1"/>
        <sz val="9.0"/>
      </rPr>
      <t xml:space="preserve"> - When this is placed on stage from hand, reveal the top card of your deck. If that card is a &lt;Warship&gt; character, choose 1 of your characters, this turn, it gets +2000 power.
</t>
    </r>
    <r>
      <rPr>
        <rFont val="Arial"/>
        <b/>
        <color theme="1"/>
        <sz val="9.0"/>
      </rPr>
      <t xml:space="preserve">AUTO </t>
    </r>
    <r>
      <rPr>
        <rFont val="Arial"/>
        <color theme="1"/>
        <sz val="9.0"/>
      </rPr>
      <t>- During this card's battle, when the damage you take is cancelled, you may return this to your hand.</t>
    </r>
  </si>
  <si>
    <t>AZL/S102-T26</t>
  </si>
  <si>
    <r>
      <rPr>
        <rFont val="Arial"/>
        <b/>
        <color theme="1"/>
        <sz val="9.0"/>
      </rPr>
      <t xml:space="preserve">(TD) 0/0 Javelin (Warship/Royal Navy)
CONT </t>
    </r>
    <r>
      <rPr>
        <rFont val="Arial"/>
        <color theme="1"/>
        <sz val="9.0"/>
      </rPr>
      <t xml:space="preserve">- During your turn, if you have 5 or more hand, this gets +2000 power.
</t>
    </r>
    <r>
      <rPr>
        <rFont val="Arial"/>
        <b/>
        <color theme="1"/>
        <sz val="9.0"/>
      </rPr>
      <t xml:space="preserve">AUTO </t>
    </r>
    <r>
      <rPr>
        <rFont val="Arial"/>
        <color theme="1"/>
        <sz val="9.0"/>
      </rPr>
      <t>- At the start of your opponent's Attack Phase, you may move this to an empty Front Row slot.</t>
    </r>
  </si>
  <si>
    <t>AZL/S102-T27</t>
  </si>
  <si>
    <r>
      <rPr>
        <rFont val="Arial"/>
        <b/>
        <color theme="1"/>
        <sz val="9.0"/>
      </rPr>
      <t xml:space="preserve">(TD) 0/0 York (Warship/Royal Navy)
AUTO </t>
    </r>
    <r>
      <rPr>
        <rFont val="Arial"/>
        <color theme="1"/>
        <sz val="9.0"/>
      </rPr>
      <t xml:space="preserve">- When this is placed on stage from hand, you may Mill 3.
</t>
    </r>
    <r>
      <rPr>
        <rFont val="Arial"/>
        <b/>
        <color theme="1"/>
        <sz val="9.0"/>
      </rPr>
      <t xml:space="preserve">AUTO </t>
    </r>
    <r>
      <rPr>
        <rFont val="Arial"/>
        <color theme="1"/>
        <sz val="9.0"/>
      </rPr>
      <t>- [(1) Discard 1 card] When this is placed on stage from hand, you may pay cost. If you do, choose 1 character from your Waiting Room, add it to hand.</t>
    </r>
  </si>
  <si>
    <t>AZL/S102-T28</t>
  </si>
  <si>
    <r>
      <rPr>
        <rFont val="Arial"/>
        <b/>
        <color theme="1"/>
        <sz val="9.0"/>
      </rPr>
      <t>(TD) 1/0 Aurora (Warship/Royal Navy)
AUTO</t>
    </r>
    <r>
      <rPr>
        <rFont val="Arial"/>
        <b val="0"/>
        <color theme="1"/>
        <sz val="9.0"/>
      </rPr>
      <t xml:space="preserve"> - When this is placed on stage from hand, this turn, this gets +1500 power.
</t>
    </r>
    <r>
      <rPr>
        <rFont val="Arial"/>
        <b/>
        <color theme="1"/>
        <sz val="9.0"/>
      </rPr>
      <t xml:space="preserve">AUTO </t>
    </r>
    <r>
      <rPr>
        <rFont val="Arial"/>
        <b val="0"/>
        <color theme="1"/>
        <sz val="9.0"/>
      </rPr>
      <t>- When this attacks, choose 1 of your characters, this turn, it gets +2000 power.</t>
    </r>
  </si>
  <si>
    <t>AZL/S102-T29</t>
  </si>
  <si>
    <r>
      <rPr>
        <rFont val="Arial"/>
        <b/>
        <color theme="1"/>
        <sz val="9.0"/>
      </rPr>
      <t xml:space="preserve">(TD) 1/0 Warspite (Warship/Royal Navy)
AUTO </t>
    </r>
    <r>
      <rPr>
        <rFont val="Arial"/>
        <b val="0"/>
        <color theme="1"/>
        <sz val="9.0"/>
      </rPr>
      <t xml:space="preserve">- When this attacks, if you have another &lt;Warship&gt; character, this turn, this gets +1500.
</t>
    </r>
    <r>
      <rPr>
        <rFont val="Arial"/>
        <b/>
        <color theme="1"/>
        <sz val="9.0"/>
      </rPr>
      <t>AUTO - EXPERIENCE 2</t>
    </r>
    <r>
      <rPr>
        <rFont val="Arial"/>
        <b val="0"/>
        <color theme="1"/>
        <sz val="9.0"/>
      </rPr>
      <t xml:space="preserve"> - (2) When this is placed on stage from hand, if the sum of Levels of cards in your Level Zone is 2 or more, you may pay cost. If you do, search your deck for up to 1 Climax with the same name as a Climax in your Waiting Room, show it to your opponent, add it to hand, and shuffle your deck afterwards.</t>
    </r>
  </si>
  <si>
    <t>AZL/S102-T30</t>
  </si>
  <si>
    <r>
      <rPr>
        <rFont val="Arial"/>
        <b/>
        <color theme="1"/>
        <sz val="9.0"/>
      </rPr>
      <t>(TD) 1/0 Dido (Warship/Royal Navy)
CONT</t>
    </r>
    <r>
      <rPr>
        <rFont val="Arial"/>
        <b val="0"/>
        <color theme="1"/>
        <sz val="9.0"/>
      </rPr>
      <t xml:space="preserve"> - During your turn, for each of your other &lt;Warship&gt; characters, this gets +500 power.
</t>
    </r>
    <r>
      <rPr>
        <rFont val="Arial"/>
        <b/>
        <color theme="1"/>
        <sz val="9.0"/>
      </rPr>
      <t xml:space="preserve">AUTO - </t>
    </r>
    <r>
      <rPr>
        <rFont val="Arial"/>
        <b/>
        <color rgb="FFE06666"/>
        <sz val="9.0"/>
      </rPr>
      <t>{CX Combo}</t>
    </r>
    <r>
      <rPr>
        <rFont val="Arial"/>
        <b/>
        <color theme="1"/>
        <sz val="9.0"/>
      </rPr>
      <t xml:space="preserve"> </t>
    </r>
    <r>
      <rPr>
        <rFont val="Arial"/>
        <b val="0"/>
        <color theme="1"/>
        <sz val="9.0"/>
      </rPr>
      <t xml:space="preserve">When this card's battle opponent is Reversed, if you have the </t>
    </r>
    <r>
      <rPr>
        <rFont val="Arial"/>
        <b/>
        <color theme="1"/>
        <sz val="9.0"/>
      </rPr>
      <t>Choice CX (T40)</t>
    </r>
    <r>
      <rPr>
        <rFont val="Arial"/>
        <b val="0"/>
        <color theme="1"/>
        <sz val="9.0"/>
      </rPr>
      <t xml:space="preserve"> in your Climax Area, look at up to 2 cards from the top of your deck, choose up to 2 &lt;Warship&gt; characters or "Royal Navy" (Event) from among them, show them to your opponent, add them to hand, and send the rest to Waiting Room.</t>
    </r>
    <r>
      <rPr>
        <rFont val="Arial"/>
        <b/>
        <color theme="1"/>
        <sz val="9.0"/>
      </rPr>
      <t xml:space="preserve">
</t>
    </r>
  </si>
  <si>
    <t>AZL/S102-T31</t>
  </si>
  <si>
    <t>(TD) 1/1 Newcastle</t>
  </si>
  <si>
    <t>AZL/S102-T32</t>
  </si>
  <si>
    <r>
      <rPr>
        <rFont val="Arial"/>
        <b/>
        <color theme="1"/>
        <sz val="9.0"/>
      </rPr>
      <t>(TD) 2/1 Centaur (Warship/Royal Navy)
AUTO</t>
    </r>
    <r>
      <rPr>
        <rFont val="Arial"/>
        <color theme="1"/>
        <sz val="9.0"/>
      </rPr>
      <t xml:space="preserve"> - When you use this card's BACKUP, if all of your characters are &lt;Warship&gt;, choose 1 &lt;Warship&gt; character in your Waiting Room, you may send it to Stock.
</t>
    </r>
    <r>
      <rPr>
        <rFont val="Arial"/>
        <b/>
        <color theme="1"/>
        <sz val="9.0"/>
      </rPr>
      <t>ACT - BACKUP</t>
    </r>
    <r>
      <rPr>
        <rFont val="Arial"/>
        <color theme="1"/>
        <sz val="9.0"/>
      </rPr>
      <t xml:space="preserve"> +2500</t>
    </r>
  </si>
  <si>
    <t>AZL/S102-T33</t>
  </si>
  <si>
    <r>
      <rPr>
        <rFont val="Arial"/>
        <b/>
        <color theme="1"/>
        <sz val="9.0"/>
      </rPr>
      <t xml:space="preserve">(TD) 2/1 Duke of York (Warship/Royal Navy)
CONT - ASSIST </t>
    </r>
    <r>
      <rPr>
        <rFont val="Arial"/>
        <color theme="1"/>
        <sz val="9.0"/>
      </rPr>
      <t xml:space="preserve">Level x 500
</t>
    </r>
    <r>
      <rPr>
        <rFont val="Arial"/>
        <b/>
        <color theme="1"/>
        <sz val="9.0"/>
      </rPr>
      <t xml:space="preserve">ACT </t>
    </r>
    <r>
      <rPr>
        <rFont val="Arial"/>
        <color theme="1"/>
        <sz val="9.0"/>
      </rPr>
      <t>- [(1) Discard 1 card, Rest this] Look at up to 3 cards from the top of your deck, choose up to 1 card among them, add it to hand, and send the rest to Waiting Room.</t>
    </r>
  </si>
  <si>
    <t>AZL/S102-T34</t>
  </si>
  <si>
    <r>
      <rPr>
        <rFont val="Arial"/>
        <b/>
        <color theme="1"/>
        <sz val="9.0"/>
      </rPr>
      <t>(TD) 2/1 Nelson (Warship/Royal Navy)
AUTO</t>
    </r>
    <r>
      <rPr>
        <rFont val="Arial"/>
        <b val="0"/>
        <color theme="1"/>
        <sz val="9.0"/>
      </rPr>
      <t xml:space="preserve"> - When this attacks, this turn, this gets +X power. X equals the number of your other &lt;Warship&gt; characters times 1000.
</t>
    </r>
    <r>
      <rPr>
        <rFont val="Arial"/>
        <b/>
        <color theme="1"/>
        <sz val="9.0"/>
      </rPr>
      <t>AUTO</t>
    </r>
    <r>
      <rPr>
        <rFont val="Arial"/>
        <b val="0"/>
        <color theme="1"/>
        <sz val="9.0"/>
      </rPr>
      <t xml:space="preserve"> - (1) When this card's Level 2 or higher battle opponent is Reversed, you may pay cost. If you do, choose 1 character in your Waiting Room, add it to hand.</t>
    </r>
  </si>
  <si>
    <t>AZL/S102-T35</t>
  </si>
  <si>
    <r>
      <rPr>
        <rFont val="Arial"/>
        <b/>
        <color theme="1"/>
        <sz val="9.0"/>
      </rPr>
      <t xml:space="preserve">(TD) 3/2 Illustrious (Warship/Royal Navy)
AUTO </t>
    </r>
    <r>
      <rPr>
        <rFont val="Arial"/>
        <b val="0"/>
        <color theme="1"/>
        <sz val="9.0"/>
      </rPr>
      <t xml:space="preserve">- When this is placed on stage from hand, you may Heal 1, and this turn, this gets +1500 power.
</t>
    </r>
    <r>
      <rPr>
        <rFont val="Arial"/>
        <b/>
        <color theme="1"/>
        <sz val="9.0"/>
      </rPr>
      <t xml:space="preserve">AUTO - </t>
    </r>
    <r>
      <rPr>
        <rFont val="Arial"/>
        <b/>
        <color rgb="FFE06666"/>
        <sz val="9.0"/>
      </rPr>
      <t>{CX Combo}</t>
    </r>
    <r>
      <rPr>
        <rFont val="Arial"/>
        <b val="0"/>
        <color theme="1"/>
        <sz val="9.0"/>
      </rPr>
      <t xml:space="preserve"> (1) At the start of your Encore Step, if you have the</t>
    </r>
    <r>
      <rPr>
        <rFont val="Arial"/>
        <b/>
        <color theme="1"/>
        <sz val="9.0"/>
      </rPr>
      <t xml:space="preserve"> Choice CX (T39)</t>
    </r>
    <r>
      <rPr>
        <rFont val="Arial"/>
        <b val="0"/>
        <color theme="1"/>
        <sz val="9.0"/>
      </rPr>
      <t xml:space="preserve"> in your Climax Area, this is in your Front Row, and you have 2 or more other &lt;Warship&gt; characters, you may pay cost. If you do, choose 1 of your other &lt;Warship&gt; characters, until the end of your opponent's next turn, it gains the following ability, "</t>
    </r>
    <r>
      <rPr>
        <rFont val="Arial"/>
        <b/>
        <color theme="1"/>
        <sz val="9.0"/>
      </rPr>
      <t xml:space="preserve">CONT </t>
    </r>
    <r>
      <rPr>
        <rFont val="Arial"/>
        <b val="0"/>
        <color theme="1"/>
        <sz val="9.0"/>
      </rPr>
      <t>- The character across from this gets -3 Soul."</t>
    </r>
  </si>
  <si>
    <t>AZL/S102-T36</t>
  </si>
  <si>
    <r>
      <rPr>
        <rFont val="Arial"/>
        <b/>
        <color theme="1"/>
        <sz val="9.0"/>
      </rPr>
      <t>(TD) 3/2 Victorious (Warship/Royal Navy)
AUTO</t>
    </r>
    <r>
      <rPr>
        <rFont val="Arial"/>
        <b val="0"/>
        <color theme="1"/>
        <sz val="9.0"/>
      </rPr>
      <t xml:space="preserve"> - When this is placed on stage from hand, search your deck for up to 1 &lt;Warship&gt; character, show it to your opponent, add it to hand, and shuffle your deck afterwards.
</t>
    </r>
    <r>
      <rPr>
        <rFont val="Arial"/>
        <b/>
        <color theme="1"/>
        <sz val="9.0"/>
      </rPr>
      <t xml:space="preserve">AUTO </t>
    </r>
    <r>
      <rPr>
        <rFont val="Arial"/>
        <b val="0"/>
        <color theme="1"/>
        <sz val="9.0"/>
      </rPr>
      <t>- [(2) Discard 2 cards] When this attacks, you may pay cost. If you do, deal 2 damage to your opponent.</t>
    </r>
  </si>
  <si>
    <t>AZL/S102-T37</t>
  </si>
  <si>
    <r>
      <rPr>
        <rFont val="Arial"/>
        <b/>
        <color theme="1"/>
        <sz val="9.0"/>
      </rPr>
      <t>(TD) 1/1 Royal Navy (Event)</t>
    </r>
    <r>
      <rPr>
        <rFont val="Arial"/>
        <b val="0"/>
        <color theme="1"/>
        <sz val="9.0"/>
      </rPr>
      <t xml:space="preserve">
If you don't have a &lt;Royal Navy&gt; character, this cannot be played from hand.
You may send 1 of your &lt;Royal Navy&gt; characters to Waiting Room. If you do, look at up to 4 cards from the top of your deck, choose up to 4 &lt;Royal Navy&gt; character from among them, show them to your opponent, add them to hand, send the rest to Waiting Room</t>
    </r>
  </si>
  <si>
    <t>AZL/S102-T38</t>
  </si>
  <si>
    <t>AZL/S102-T39</t>
  </si>
  <si>
    <t>(TD) Choice CX</t>
  </si>
  <si>
    <t>AZL/S102-T40</t>
  </si>
  <si>
    <t>AZL/S102-T41</t>
  </si>
  <si>
    <r>
      <rPr>
        <rFont val="Arial"/>
        <b/>
        <color theme="1"/>
        <sz val="9.0"/>
      </rPr>
      <t>(TD) 0/0 Kawakaze (Warship/Sakura Empire)
AUTO -</t>
    </r>
    <r>
      <rPr>
        <rFont val="Arial"/>
        <b val="0"/>
        <color theme="1"/>
        <sz val="9.0"/>
      </rPr>
      <t xml:space="preserve"> When a Climax is placed in your Climax Area, reveal the top card of your deck. If that card is a &lt;Warship&gt; character, add it to hand and discard 1 card.
</t>
    </r>
    <r>
      <rPr>
        <rFont val="Arial"/>
        <b/>
        <color theme="1"/>
        <sz val="9.0"/>
      </rPr>
      <t>ACT - BRAINSTORM</t>
    </r>
    <r>
      <rPr>
        <rFont val="Arial"/>
        <b val="0"/>
        <color theme="1"/>
        <sz val="9.0"/>
      </rPr>
      <t xml:space="preserve"> [(1) Rest this] Flip over the top 5 cards of your deck, then send them to Waiting Room. For each Climax among them, draw up to 1 card.</t>
    </r>
  </si>
  <si>
    <t>AZL/S102-T42</t>
  </si>
  <si>
    <r>
      <rPr>
        <rFont val="Arial"/>
        <b/>
        <color theme="1"/>
        <sz val="9.0"/>
      </rPr>
      <t>(TD) 0/0 Hibiki (Warship/Sakura Empire)
CONT - ASSIST</t>
    </r>
    <r>
      <rPr>
        <rFont val="Arial"/>
        <color theme="1"/>
        <sz val="9.0"/>
      </rPr>
      <t xml:space="preserve"> +500
</t>
    </r>
    <r>
      <rPr>
        <rFont val="Arial"/>
        <b/>
        <color theme="1"/>
        <sz val="9.0"/>
      </rPr>
      <t xml:space="preserve">AUTO </t>
    </r>
    <r>
      <rPr>
        <rFont val="Arial"/>
        <color theme="1"/>
        <sz val="9.0"/>
      </rPr>
      <t>- When a Climax is placed in your Climax Area, choose up to 2 of your characters, this turn, they get +1000 power.</t>
    </r>
  </si>
  <si>
    <t>AZL/S102-T43</t>
  </si>
  <si>
    <r>
      <rPr>
        <rFont val="Arial"/>
        <b/>
        <color theme="1"/>
        <sz val="9.0"/>
      </rPr>
      <t>(TD) 0/0 Isuzu (Warship/Sakura Empire)
CONT</t>
    </r>
    <r>
      <rPr>
        <rFont val="Arial"/>
        <color theme="1"/>
        <sz val="9.0"/>
      </rPr>
      <t xml:space="preserve"> - All of your other "</t>
    </r>
    <r>
      <rPr>
        <rFont val="Arial"/>
        <b/>
        <color theme="1"/>
        <sz val="9.0"/>
      </rPr>
      <t>Nagara - T51</t>
    </r>
    <r>
      <rPr>
        <rFont val="Arial"/>
        <color theme="1"/>
        <sz val="9.0"/>
      </rPr>
      <t>" gets +1500 power and "</t>
    </r>
    <r>
      <rPr>
        <rFont val="Arial"/>
        <b/>
        <color theme="1"/>
        <sz val="9.0"/>
      </rPr>
      <t>AUTO - ENCORE</t>
    </r>
    <r>
      <rPr>
        <rFont val="Arial"/>
        <color theme="1"/>
        <sz val="9.0"/>
      </rPr>
      <t xml:space="preserve"> [Discard 1 character]"
</t>
    </r>
    <r>
      <rPr>
        <rFont val="Arial"/>
        <b/>
        <color theme="1"/>
        <sz val="9.0"/>
      </rPr>
      <t>AUTO - BOND</t>
    </r>
    <r>
      <rPr>
        <rFont val="Arial"/>
        <color theme="1"/>
        <sz val="9.0"/>
      </rPr>
      <t xml:space="preserve"> [Discard 1 card] to "</t>
    </r>
    <r>
      <rPr>
        <rFont val="Arial"/>
        <b/>
        <color theme="1"/>
        <sz val="9.0"/>
      </rPr>
      <t>Nagara - T51</t>
    </r>
    <r>
      <rPr>
        <rFont val="Arial"/>
        <color theme="1"/>
        <sz val="9.0"/>
      </rPr>
      <t>"</t>
    </r>
  </si>
  <si>
    <t>AZL/S102-T44</t>
  </si>
  <si>
    <r>
      <rPr>
        <rFont val="Arial"/>
        <b/>
        <color theme="1"/>
        <sz val="9.0"/>
      </rPr>
      <t>(TD) 0/0 Akashi (Warship/Sakura Empire)
AUTO</t>
    </r>
    <r>
      <rPr>
        <rFont val="Arial"/>
        <color theme="1"/>
        <sz val="9.0"/>
      </rPr>
      <t xml:space="preserve"> - [(1) Discard 1 Climax] When this is placed on stage from hand, you may pay cost. If you do, choose 1 Climax from your Waiting Room, and add it to hand.
</t>
    </r>
    <r>
      <rPr>
        <rFont val="Arial"/>
        <b/>
        <color theme="1"/>
        <sz val="9.0"/>
      </rPr>
      <t xml:space="preserve">AUTO </t>
    </r>
    <r>
      <rPr>
        <rFont val="Arial"/>
        <color theme="1"/>
        <sz val="9.0"/>
      </rPr>
      <t>- At the start of your Climax Phase, choose 1 of your &lt;Warship&gt; character, this turn, it gets +1000 power.</t>
    </r>
  </si>
  <si>
    <t>AZL/S102-T45</t>
  </si>
  <si>
    <r>
      <rPr>
        <rFont val="Arial"/>
        <b/>
        <color theme="1"/>
        <sz val="9.0"/>
      </rPr>
      <t>(TD) 0/0 Suzutsuki (Warship/Sakura Empire)
AUTO</t>
    </r>
    <r>
      <rPr>
        <rFont val="Arial"/>
        <color theme="1"/>
        <sz val="9.0"/>
      </rPr>
      <t xml:space="preserve"> - When this is placed on stage from hand, choose 1 of your &lt;Warship&gt; characters, this turn, it gets +X power. X equals the number of your &lt;Warship&gt; characters times 500.
</t>
    </r>
    <r>
      <rPr>
        <rFont val="Arial"/>
        <b/>
        <color theme="1"/>
        <sz val="9.0"/>
      </rPr>
      <t xml:space="preserve">AUTO </t>
    </r>
    <r>
      <rPr>
        <rFont val="Arial"/>
        <color theme="1"/>
        <sz val="9.0"/>
      </rPr>
      <t>- When this attacks, if you have another &lt;Warship&gt; character, this turn, this gets +1500 power.</t>
    </r>
  </si>
  <si>
    <t>AZL/S102-T46</t>
  </si>
  <si>
    <r>
      <rPr>
        <rFont val="Arial"/>
        <b/>
        <color theme="1"/>
        <sz val="9.0"/>
      </rPr>
      <t xml:space="preserve">(TD) 0/0 Takao (Warship/Sakura Empire)
AUTO </t>
    </r>
    <r>
      <rPr>
        <rFont val="Arial"/>
        <color theme="1"/>
        <sz val="9.0"/>
      </rPr>
      <t xml:space="preserve">- [Discard 1 Climax] When this is placed on stage from hand, you may pay cost. If you do, choose 1 &lt;Warship&gt; character from your Waiting Room, and add it to hand.
</t>
    </r>
    <r>
      <rPr>
        <rFont val="Arial"/>
        <b/>
        <color theme="1"/>
        <sz val="9.0"/>
      </rPr>
      <t xml:space="preserve">AUTO </t>
    </r>
    <r>
      <rPr>
        <rFont val="Arial"/>
        <color theme="1"/>
        <sz val="9.0"/>
      </rPr>
      <t>- When your other &lt;Warship&gt; character attacks, this turn, this gets +1000 power.</t>
    </r>
  </si>
  <si>
    <t>AZL/S102-T47</t>
  </si>
  <si>
    <r>
      <rPr>
        <rFont val="Arial"/>
        <b/>
        <color theme="1"/>
        <sz val="9.0"/>
      </rPr>
      <t xml:space="preserve">(TD) 0/0 Inazuma (Warship/Sakura Empire)
CONT </t>
    </r>
    <r>
      <rPr>
        <rFont val="Arial"/>
        <color theme="1"/>
        <sz val="9.0"/>
      </rPr>
      <t>- All of your opponent's characters get "</t>
    </r>
    <r>
      <rPr>
        <rFont val="Arial"/>
        <b/>
        <color theme="1"/>
        <sz val="9.0"/>
      </rPr>
      <t>AUTO - ENCORE</t>
    </r>
    <r>
      <rPr>
        <rFont val="Arial"/>
        <color theme="1"/>
        <sz val="9.0"/>
      </rPr>
      <t xml:space="preserve"> (2)"</t>
    </r>
  </si>
  <si>
    <t>AZL/S102-T48</t>
  </si>
  <si>
    <r>
      <rPr>
        <rFont val="Arial"/>
        <b/>
        <color theme="1"/>
        <sz val="9.0"/>
      </rPr>
      <t>(TD) 1/0 Yoizuki (Warship/Sakura Empire)
AUTO</t>
    </r>
    <r>
      <rPr>
        <rFont val="Arial"/>
        <b val="0"/>
        <color theme="1"/>
        <sz val="9.0"/>
      </rPr>
      <t xml:space="preserve"> - When this attacks, all of your characters gain the following ability, until the end of the turn: "</t>
    </r>
    <r>
      <rPr>
        <rFont val="Arial"/>
        <b/>
        <color theme="1"/>
        <sz val="9.0"/>
      </rPr>
      <t xml:space="preserve">AUTO </t>
    </r>
    <r>
      <rPr>
        <rFont val="Arial"/>
        <b val="0"/>
        <color theme="1"/>
        <sz val="9.0"/>
      </rPr>
      <t xml:space="preserve">- [Discard 1 Climax] When this card's Trigger Check reveals a Climax, you may pay cost. If you do, choose 1 &lt;Warship&gt; character from your Waiting Room, and add it to hand."
</t>
    </r>
    <r>
      <rPr>
        <rFont val="Arial"/>
        <b/>
        <color theme="1"/>
        <sz val="9.0"/>
      </rPr>
      <t>AUTO</t>
    </r>
    <r>
      <rPr>
        <rFont val="Arial"/>
        <b val="0"/>
        <color theme="1"/>
        <sz val="9.0"/>
      </rPr>
      <t xml:space="preserve"> - When this is Reversed, if the battle opponent's Cost is 0 or lower, you may send the top card of your opponent's Clock to Waiting Room. If you do, send that character to Clock.</t>
    </r>
  </si>
  <si>
    <t>AZL/S102-T49</t>
  </si>
  <si>
    <r>
      <rPr>
        <rFont val="Arial"/>
        <b/>
        <color theme="1"/>
        <sz val="9.0"/>
      </rPr>
      <t>(TD) 1/0 Shigure (Warship/Sakura Empire)
AUTO</t>
    </r>
    <r>
      <rPr>
        <rFont val="Arial"/>
        <b val="0"/>
        <color theme="1"/>
        <sz val="9.0"/>
      </rPr>
      <t xml:space="preserve"> - When this is placed on stage from hand, choose 1 of your &lt;Warship&gt; character, this turn, it gets +1500 power.
</t>
    </r>
    <r>
      <rPr>
        <rFont val="Arial"/>
        <b/>
        <color theme="1"/>
        <sz val="9.0"/>
      </rPr>
      <t xml:space="preserve">AUTO </t>
    </r>
    <r>
      <rPr>
        <rFont val="Arial"/>
        <b val="0"/>
        <color theme="1"/>
        <sz val="9.0"/>
      </rPr>
      <t>- When this is sent from Stage to Waiting Room, you may reveal up to 3 cards from the top of your deck. If you revealed 1 or more, choose up to 1 &lt;Warship&gt; character from among them, add it to hand, send the rest to Waiting Room, and discard 1 card.</t>
    </r>
  </si>
  <si>
    <t>AZL/S102-T50</t>
  </si>
  <si>
    <r>
      <rPr>
        <rFont val="Arial"/>
        <b/>
        <color theme="1"/>
        <sz val="9.0"/>
      </rPr>
      <t>(TD) 1/0 Ayanami (Warship/Sakura Empire)
CONT</t>
    </r>
    <r>
      <rPr>
        <rFont val="Arial"/>
        <b val="0"/>
        <color theme="1"/>
        <sz val="9.0"/>
      </rPr>
      <t xml:space="preserve"> - During your turn, if you have 2 or more other &lt;Warship&gt; characters, this gets +2000 power.
</t>
    </r>
    <r>
      <rPr>
        <rFont val="Arial"/>
        <b/>
        <color theme="1"/>
        <sz val="9.0"/>
      </rPr>
      <t>AUTO -</t>
    </r>
    <r>
      <rPr>
        <rFont val="Arial"/>
        <b/>
        <color rgb="FFE06666"/>
        <sz val="9.0"/>
      </rPr>
      <t xml:space="preserve"> {CX Combo} </t>
    </r>
    <r>
      <rPr>
        <rFont val="Arial"/>
        <b val="0"/>
        <color theme="1"/>
        <sz val="9.0"/>
      </rPr>
      <t xml:space="preserve">When this attacks, if you have the </t>
    </r>
    <r>
      <rPr>
        <rFont val="Arial"/>
        <b/>
        <color theme="1"/>
        <sz val="9.0"/>
      </rPr>
      <t xml:space="preserve">Bar CX (T60) </t>
    </r>
    <r>
      <rPr>
        <rFont val="Arial"/>
        <b val="0"/>
        <color theme="1"/>
        <sz val="9.0"/>
      </rPr>
      <t>in your Climax Area, and you have 2 or more other &lt;Warship&gt; characters, look at up to 4 cards from the top of your deck, choose up to 1 &lt;Warship&gt; character from among them, show it to your opponent, add it to hand, send the rest to Waiting Room, and if you added a Level 3 or higher character, draw 1 card, discard 1 card.</t>
    </r>
  </si>
  <si>
    <t>AZL/S102-T51</t>
  </si>
  <si>
    <t>(TD) 1/1 Nagara</t>
  </si>
  <si>
    <t>AZL/S102-T52</t>
  </si>
  <si>
    <r>
      <rPr>
        <rFont val="Arial"/>
        <b/>
        <color theme="1"/>
        <sz val="9.0"/>
      </rPr>
      <t xml:space="preserve">(TD) 2/1 Atago (Warship/Sakura Empire)
AUTO </t>
    </r>
    <r>
      <rPr>
        <rFont val="Arial"/>
        <color theme="1"/>
        <sz val="9.0"/>
      </rPr>
      <t xml:space="preserve">- When you use this card's BACKUP, if you have a &lt;Warship&gt; character, choose 1 of your battling characters, this turn, it gets +1000 power.
</t>
    </r>
    <r>
      <rPr>
        <rFont val="Arial"/>
        <b/>
        <color theme="1"/>
        <sz val="9.0"/>
      </rPr>
      <t xml:space="preserve">ACT - BACKUP </t>
    </r>
    <r>
      <rPr>
        <rFont val="Arial"/>
        <color theme="1"/>
        <sz val="9.0"/>
      </rPr>
      <t>+2500</t>
    </r>
  </si>
  <si>
    <t>AZL/S102-T53</t>
  </si>
  <si>
    <r>
      <rPr>
        <rFont val="Arial"/>
        <b/>
        <color theme="1"/>
        <sz val="9.0"/>
      </rPr>
      <t>(TD) 2/1 Hiei (Warship/Sakura Empire)
CONT - ASSIST</t>
    </r>
    <r>
      <rPr>
        <rFont val="Arial"/>
        <color theme="1"/>
        <sz val="9.0"/>
      </rPr>
      <t xml:space="preserve"> Level x 500
</t>
    </r>
    <r>
      <rPr>
        <rFont val="Arial"/>
        <b/>
        <color theme="1"/>
        <sz val="9.0"/>
      </rPr>
      <t xml:space="preserve">ACT </t>
    </r>
    <r>
      <rPr>
        <rFont val="Arial"/>
        <color theme="1"/>
        <sz val="9.0"/>
      </rPr>
      <t>- [Rest this] Draw 1 card, discard 1 card.</t>
    </r>
  </si>
  <si>
    <t>AZL/S102-T54</t>
  </si>
  <si>
    <r>
      <rPr>
        <rFont val="Arial"/>
        <b/>
        <color theme="1"/>
        <sz val="9.0"/>
      </rPr>
      <t>(TD) 2/1 Kongou (Warship/Sakura Empire)
CONT</t>
    </r>
    <r>
      <rPr>
        <rFont val="Arial"/>
        <b val="0"/>
        <color theme="1"/>
        <sz val="9.0"/>
      </rPr>
      <t xml:space="preserve"> - For each of your other Back Row &lt;Warship&gt; characters, this get +2500 power.
</t>
    </r>
    <r>
      <rPr>
        <rFont val="Arial"/>
        <b/>
        <color theme="1"/>
        <sz val="9.0"/>
      </rPr>
      <t xml:space="preserve">AUTO </t>
    </r>
    <r>
      <rPr>
        <rFont val="Arial"/>
        <b val="0"/>
        <color theme="1"/>
        <sz val="9.0"/>
      </rPr>
      <t>- When this is placed on stage from hand, if you have 4 or more other &lt;Warship&gt; characters, choose 1 &lt;Warship&gt; character in your Waiting Room, you may send it to Stock.</t>
    </r>
  </si>
  <si>
    <t>AZL/S102-T55</t>
  </si>
  <si>
    <r>
      <rPr>
        <rFont val="Arial"/>
        <b/>
        <color theme="1"/>
        <sz val="9.0"/>
      </rPr>
      <t xml:space="preserve">(TD) 3/2 Akagi (Warship/Sakura Empire)
AUTO </t>
    </r>
    <r>
      <rPr>
        <rFont val="Arial"/>
        <b val="0"/>
        <color theme="1"/>
        <sz val="9.0"/>
      </rPr>
      <t xml:space="preserve">- When this is placed on stage from hand or by the AUTO effect of </t>
    </r>
    <r>
      <rPr>
        <rFont val="Arial"/>
        <b/>
        <color theme="1"/>
        <sz val="9.0"/>
      </rPr>
      <t>"Kaga - T56"</t>
    </r>
    <r>
      <rPr>
        <rFont val="Arial"/>
        <b val="0"/>
        <color theme="1"/>
        <sz val="9.0"/>
      </rPr>
      <t xml:space="preserve">, you may Heal 1.
</t>
    </r>
    <r>
      <rPr>
        <rFont val="Arial"/>
        <b/>
        <color theme="1"/>
        <sz val="9.0"/>
      </rPr>
      <t xml:space="preserve">AUTO - </t>
    </r>
    <r>
      <rPr>
        <rFont val="Arial"/>
        <b/>
        <color rgb="FFE06666"/>
        <sz val="9.0"/>
      </rPr>
      <t>{CX Combo}</t>
    </r>
    <r>
      <rPr>
        <rFont val="Arial"/>
        <b val="0"/>
        <color theme="1"/>
        <sz val="9.0"/>
      </rPr>
      <t xml:space="preserve"> [(1) Discard 1 card] When this attacks, if you have the </t>
    </r>
    <r>
      <rPr>
        <rFont val="Arial"/>
        <b/>
        <color theme="1"/>
        <sz val="9.0"/>
      </rPr>
      <t>Bar CX (T59)</t>
    </r>
    <r>
      <rPr>
        <rFont val="Arial"/>
        <b val="0"/>
        <color theme="1"/>
        <sz val="9.0"/>
      </rPr>
      <t xml:space="preserve"> in your Climax Area, you may pay cost. If you do, deal 2 damage to your opponent, then this turn, this gets +1000 power.</t>
    </r>
  </si>
  <si>
    <t>AZL/S102-T56</t>
  </si>
  <si>
    <r>
      <rPr>
        <rFont val="Arial"/>
        <b/>
        <color theme="1"/>
        <sz val="9.0"/>
      </rPr>
      <t xml:space="preserve">(TD) 3/2 Kaga (Warship/Sakura Empire)
CONT </t>
    </r>
    <r>
      <rPr>
        <rFont val="Arial"/>
        <b val="0"/>
        <color theme="1"/>
        <sz val="9.0"/>
      </rPr>
      <t xml:space="preserve">- All of your other </t>
    </r>
    <r>
      <rPr>
        <rFont val="Arial"/>
        <b/>
        <color theme="1"/>
        <sz val="9.0"/>
      </rPr>
      <t xml:space="preserve">"Akagi - T55" </t>
    </r>
    <r>
      <rPr>
        <rFont val="Arial"/>
        <b val="0"/>
        <color theme="1"/>
        <sz val="9.0"/>
      </rPr>
      <t xml:space="preserve">gets +1000 power.
</t>
    </r>
    <r>
      <rPr>
        <rFont val="Arial"/>
        <b/>
        <color theme="1"/>
        <sz val="9.0"/>
      </rPr>
      <t xml:space="preserve">AUTO </t>
    </r>
    <r>
      <rPr>
        <rFont val="Arial"/>
        <b val="0"/>
        <color theme="1"/>
        <sz val="9.0"/>
      </rPr>
      <t>- (1) When this is placed on stage from hand, you may pay cost. If you do, choose 1</t>
    </r>
    <r>
      <rPr>
        <rFont val="Arial"/>
        <b/>
        <color theme="1"/>
        <sz val="9.0"/>
      </rPr>
      <t xml:space="preserve"> "Akagi - T55"</t>
    </r>
    <r>
      <rPr>
        <rFont val="Arial"/>
        <b val="0"/>
        <color theme="1"/>
        <sz val="9.0"/>
      </rPr>
      <t xml:space="preserve"> from your Waiting Room, and place it on stage in any slot.</t>
    </r>
  </si>
  <si>
    <t>AZL/S102-T57</t>
  </si>
  <si>
    <r>
      <rPr>
        <rFont val="Arial"/>
        <b/>
        <color theme="1"/>
        <sz val="9.0"/>
      </rPr>
      <t>(TD) 1/1 Sakura Islands (Event)</t>
    </r>
    <r>
      <rPr>
        <rFont val="Arial"/>
        <b val="0"/>
        <color theme="1"/>
        <sz val="9.0"/>
      </rPr>
      <t xml:space="preserve">
If you don't have a &lt;Sakura Empire&gt; character, this cannot be played from hand.
Search your deck for up to 1 &lt;Sakura Empire&gt; character, show it to your opponent, add it to hand, and shuffle your deck afterwards, then draw 1 card, discard 1 card.</t>
    </r>
  </si>
  <si>
    <t>AZL/S102-T58</t>
  </si>
  <si>
    <t>AZL/S102-T59</t>
  </si>
  <si>
    <t>(TD) Bar CX</t>
  </si>
  <si>
    <t>AZL/S102-T60</t>
  </si>
  <si>
    <t>AZL/S102-T61</t>
  </si>
  <si>
    <r>
      <rPr>
        <rFont val="Arial"/>
        <b/>
        <color theme="1"/>
        <sz val="9.0"/>
      </rPr>
      <t>(TD) 0/0 Z1 (Warship/Iron Blood)
CONT</t>
    </r>
    <r>
      <rPr>
        <rFont val="Arial"/>
        <b val="0"/>
        <color theme="1"/>
        <sz val="9.0"/>
      </rPr>
      <t xml:space="preserve"> - All of your other </t>
    </r>
    <r>
      <rPr>
        <rFont val="Arial"/>
        <b/>
        <color theme="1"/>
        <sz val="9.0"/>
      </rPr>
      <t>"Z2 - T71"</t>
    </r>
    <r>
      <rPr>
        <rFont val="Arial"/>
        <b val="0"/>
        <color theme="1"/>
        <sz val="9.0"/>
      </rPr>
      <t xml:space="preserve"> gets +1 Soul.
</t>
    </r>
    <r>
      <rPr>
        <rFont val="Arial"/>
        <b/>
        <color theme="1"/>
        <sz val="9.0"/>
      </rPr>
      <t>AUTO - BOND</t>
    </r>
    <r>
      <rPr>
        <rFont val="Arial"/>
        <b val="0"/>
        <color theme="1"/>
        <sz val="9.0"/>
      </rPr>
      <t xml:space="preserve"> (1) to </t>
    </r>
    <r>
      <rPr>
        <rFont val="Arial"/>
        <b/>
        <color theme="1"/>
        <sz val="9.0"/>
      </rPr>
      <t xml:space="preserve">"Z2 - T71"
</t>
    </r>
  </si>
  <si>
    <t>AZL/S102-T62</t>
  </si>
  <si>
    <r>
      <rPr>
        <rFont val="Arial"/>
        <b/>
        <color theme="1"/>
        <sz val="9.0"/>
      </rPr>
      <t>(TD) 0/0 Admiral Hipper (Warship/Iron Blood)
CONT</t>
    </r>
    <r>
      <rPr>
        <rFont val="Arial"/>
        <color theme="1"/>
        <sz val="9.0"/>
      </rPr>
      <t xml:space="preserve"> - During your opponent's turn, all of your other &lt;Warship&gt; characters get +500 power.
</t>
    </r>
    <r>
      <rPr>
        <rFont val="Arial"/>
        <b/>
        <color theme="1"/>
        <sz val="9.0"/>
      </rPr>
      <t>ACT - BRAINSTORM</t>
    </r>
    <r>
      <rPr>
        <rFont val="Arial"/>
        <color theme="1"/>
        <sz val="9.0"/>
      </rPr>
      <t xml:space="preserve"> [(1) Rest this] Flip over the top 5 cards of your deck, then send them to Waiting Room. For each Climax among them, draw up to 1 card.</t>
    </r>
  </si>
  <si>
    <t>AZL/S102-T63</t>
  </si>
  <si>
    <r>
      <rPr>
        <rFont val="Arial"/>
        <b/>
        <color theme="1"/>
        <sz val="9.0"/>
      </rPr>
      <t>(TD) 0/0 Z23 (Warship/Iron Blood)
AUTO</t>
    </r>
    <r>
      <rPr>
        <rFont val="Arial"/>
        <color theme="1"/>
        <sz val="9.0"/>
      </rPr>
      <t xml:space="preserve"> - When this card's battle opponent is Reversed, choose 1 of your other &lt;Warship&gt; characters, Rest it, and move it to an empty Back Row slot.
</t>
    </r>
    <r>
      <rPr>
        <rFont val="Arial"/>
        <b/>
        <color theme="1"/>
        <sz val="9.0"/>
      </rPr>
      <t xml:space="preserve">AUTO </t>
    </r>
    <r>
      <rPr>
        <rFont val="Arial"/>
        <color theme="1"/>
        <sz val="9.0"/>
      </rPr>
      <t xml:space="preserve">- When this is Reversed, if the battle opponent's Level is 0 or lower, you may Reverse that character. 
</t>
    </r>
  </si>
  <si>
    <t>AZL/S102-T64</t>
  </si>
  <si>
    <r>
      <rPr>
        <rFont val="Arial"/>
        <b/>
        <color theme="1"/>
        <sz val="9.0"/>
      </rPr>
      <t>(TD) 0/0 Z24 (Warship/Iron Blood)
AUTO</t>
    </r>
    <r>
      <rPr>
        <rFont val="Arial"/>
        <color theme="1"/>
        <sz val="9.0"/>
      </rPr>
      <t xml:space="preserve"> - [(1) Discard 1 &lt;Warship&gt; characters] When this is placed on stage from hand, you may pay cost. If you do, look at up to X cards from the top of your deck, choose up to 1 card among them, add it to hand, and send the rest to Waiting Room. X is equal to the number of your opponent's characters.
</t>
    </r>
    <r>
      <rPr>
        <rFont val="Arial"/>
        <b/>
        <color theme="1"/>
        <sz val="9.0"/>
      </rPr>
      <t xml:space="preserve">AUTO </t>
    </r>
    <r>
      <rPr>
        <rFont val="Arial"/>
        <color theme="1"/>
        <sz val="9.0"/>
      </rPr>
      <t>- When a Climax is placed in your Opponent's Climax Area, you may send this to Stock.</t>
    </r>
  </si>
  <si>
    <t>AZL/S102-T65</t>
  </si>
  <si>
    <r>
      <rPr>
        <rFont val="Arial"/>
        <b/>
        <color theme="1"/>
        <sz val="9.0"/>
      </rPr>
      <t>(TD) 0/0 Nürnberg (Warship/Iron Blood)
AUTO</t>
    </r>
    <r>
      <rPr>
        <rFont val="Arial"/>
        <color theme="1"/>
        <sz val="9.0"/>
      </rPr>
      <t xml:space="preserve"> - When this is placed on stage from hand, choose 1 of your characters, this turn, it gets +1000 power.
</t>
    </r>
    <r>
      <rPr>
        <rFont val="Arial"/>
        <b/>
        <color theme="1"/>
        <sz val="9.0"/>
      </rPr>
      <t xml:space="preserve">ACT </t>
    </r>
    <r>
      <rPr>
        <rFont val="Arial"/>
        <color theme="1"/>
        <sz val="9.0"/>
      </rPr>
      <t>- [(1) Send this to Waiting Room] Look at up to 4 cards from the top of your deck, choose up to 1 &lt;Warship&gt; character from among them, show it to your opponent, add it to hand, and send the rest to Waiting Room.</t>
    </r>
  </si>
  <si>
    <t>AZL/S102-T66</t>
  </si>
  <si>
    <r>
      <rPr>
        <rFont val="Arial"/>
        <b/>
        <color theme="1"/>
        <sz val="9.0"/>
      </rPr>
      <t>(TD) 0/0 Leipzig (Warship/Iron Blood)
CONT</t>
    </r>
    <r>
      <rPr>
        <rFont val="Arial"/>
        <color theme="1"/>
        <sz val="9.0"/>
      </rPr>
      <t xml:space="preserve"> - All of your other &lt;Warship&gt; characters get +500 power.
</t>
    </r>
    <r>
      <rPr>
        <rFont val="Arial"/>
        <b/>
        <color theme="1"/>
        <sz val="9.0"/>
      </rPr>
      <t xml:space="preserve">ACT </t>
    </r>
    <r>
      <rPr>
        <rFont val="Arial"/>
        <color theme="1"/>
        <sz val="9.0"/>
      </rPr>
      <t>- [(2) Rest this] Choose 1 &lt;Warship&gt; character in your Waiting Room, add it to hand.</t>
    </r>
  </si>
  <si>
    <t>AZL/S102-T67</t>
  </si>
  <si>
    <r>
      <rPr>
        <rFont val="Arial"/>
        <b/>
        <color theme="1"/>
        <sz val="9.0"/>
      </rPr>
      <t>(TD) 0/0 U-96 (Warship/Iron Blood)
CONT-</t>
    </r>
    <r>
      <rPr>
        <rFont val="Arial"/>
        <color theme="1"/>
        <sz val="9.0"/>
      </rPr>
      <t xml:space="preserve"> If you have 2 or more other &lt;Warship&gt; characters, this gets +1000 power.
</t>
    </r>
    <r>
      <rPr>
        <rFont val="Arial"/>
        <b/>
        <color theme="1"/>
        <sz val="9.0"/>
      </rPr>
      <t xml:space="preserve">AUTO </t>
    </r>
    <r>
      <rPr>
        <rFont val="Arial"/>
        <color theme="1"/>
        <sz val="9.0"/>
      </rPr>
      <t>- [(1) Discard 1 Climax] When this is placed on stage from hand, you may pay cost. If you do, choose 1 Climax from your Waiting Room, and add it to hand.</t>
    </r>
  </si>
  <si>
    <t>AZL/S102-T68</t>
  </si>
  <si>
    <r>
      <rPr>
        <rFont val="Arial"/>
        <b/>
        <color theme="1"/>
        <sz val="9.0"/>
      </rPr>
      <t>(TD) 1/0 Elbe (Warship/Iron Blood)
AUTO</t>
    </r>
    <r>
      <rPr>
        <rFont val="Arial"/>
        <b val="0"/>
        <color theme="1"/>
        <sz val="9.0"/>
      </rPr>
      <t xml:space="preserve"> - When you use this card's BACKUP, if you have an &lt;Warship&gt; character, choose 1 of your battling characters, this turn, it gets +1000 power.
</t>
    </r>
    <r>
      <rPr>
        <rFont val="Arial"/>
        <b/>
        <color theme="1"/>
        <sz val="9.0"/>
      </rPr>
      <t>ACT - BACKUP</t>
    </r>
    <r>
      <rPr>
        <rFont val="Arial"/>
        <b val="0"/>
        <color theme="1"/>
        <sz val="9.0"/>
      </rPr>
      <t xml:space="preserve"> +1000</t>
    </r>
  </si>
  <si>
    <t>AZL/S102-T69</t>
  </si>
  <si>
    <r>
      <rPr>
        <rFont val="Arial"/>
        <b/>
        <color theme="1"/>
        <sz val="9.0"/>
      </rPr>
      <t>(TD) 1/0 U-556 (Warship/Iron Blood)
AUTO</t>
    </r>
    <r>
      <rPr>
        <rFont val="Arial"/>
        <b val="0"/>
        <color theme="1"/>
        <sz val="9.0"/>
      </rPr>
      <t xml:space="preserve"> - When this is placed on stage from hand, this turn, this gets +X power. X equals the number of your &lt;Warship&gt; characters times 500.
</t>
    </r>
    <r>
      <rPr>
        <rFont val="Arial"/>
        <b/>
        <color theme="1"/>
        <sz val="9.0"/>
      </rPr>
      <t xml:space="preserve">AUTO </t>
    </r>
    <r>
      <rPr>
        <rFont val="Arial"/>
        <b val="0"/>
        <color theme="1"/>
        <sz val="9.0"/>
      </rPr>
      <t>- When this card's battle opponent is Reversed, if you have another &lt;Warship&gt; character, you may draw 1 card. If you do, discard 1 card.</t>
    </r>
  </si>
  <si>
    <t>AZL/S102-T70</t>
  </si>
  <si>
    <r>
      <rPr>
        <rFont val="Arial"/>
        <b/>
        <color theme="1"/>
        <sz val="9.0"/>
      </rPr>
      <t xml:space="preserve">(TD) 1/0 Prinz Eugen (Warship/Iron Blood)
CONT </t>
    </r>
    <r>
      <rPr>
        <rFont val="Arial"/>
        <b val="0"/>
        <color theme="1"/>
        <sz val="9.0"/>
      </rPr>
      <t xml:space="preserve">- If all of your characters are &lt;Warship&gt;, this gets +1000 power.
</t>
    </r>
    <r>
      <rPr>
        <rFont val="Arial"/>
        <b/>
        <color theme="1"/>
        <sz val="9.0"/>
      </rPr>
      <t xml:space="preserve">AUTO - </t>
    </r>
    <r>
      <rPr>
        <rFont val="Arial"/>
        <b/>
        <color rgb="FFE06666"/>
        <sz val="9.0"/>
      </rPr>
      <t>{CX Combo}</t>
    </r>
    <r>
      <rPr>
        <rFont val="Arial"/>
        <b/>
        <color theme="1"/>
        <sz val="9.0"/>
      </rPr>
      <t xml:space="preserve"> EXPERIENCE 2</t>
    </r>
    <r>
      <rPr>
        <rFont val="Arial"/>
        <b val="0"/>
        <color theme="1"/>
        <sz val="9.0"/>
      </rPr>
      <t xml:space="preserve"> [Discard 1 card] When this attacks, if you have the </t>
    </r>
    <r>
      <rPr>
        <rFont val="Arial"/>
        <b/>
        <color theme="1"/>
        <sz val="9.0"/>
      </rPr>
      <t>Door CX (T80)</t>
    </r>
    <r>
      <rPr>
        <rFont val="Arial"/>
        <b val="0"/>
        <color theme="1"/>
        <sz val="9.0"/>
      </rPr>
      <t xml:space="preserve"> in your Climax Area, and the sum of Levels of cards in your Level Zone is 2 or more, you may pay cost. If you do, choose 1 &lt;Warship&gt; character in your Waiting Room, add it to hand, then until the end of your opponent's next turn, this gains the following ability, "</t>
    </r>
    <r>
      <rPr>
        <rFont val="Arial"/>
        <b/>
        <color theme="1"/>
        <sz val="9.0"/>
      </rPr>
      <t xml:space="preserve">CONT </t>
    </r>
    <r>
      <rPr>
        <rFont val="Arial"/>
        <b val="0"/>
        <color theme="1"/>
        <sz val="9.0"/>
      </rPr>
      <t>- During your opponent's turn, this cannot be Reversed."</t>
    </r>
  </si>
  <si>
    <t>AZL/S102-T71</t>
  </si>
  <si>
    <t>(TD) 1/0 Z2</t>
  </si>
  <si>
    <t>AZL/S102-T72</t>
  </si>
  <si>
    <r>
      <rPr>
        <rFont val="Arial"/>
        <b/>
        <color theme="1"/>
        <sz val="9.0"/>
      </rPr>
      <t>(TD) 1/1 Prinz Adalbert (Warship/Iron Blood)
CONT</t>
    </r>
    <r>
      <rPr>
        <rFont val="Arial"/>
        <color theme="1"/>
        <sz val="9.0"/>
      </rPr>
      <t xml:space="preserve"> - If you have 2 or more other &lt;Warship&gt; characters, this gets +1500 power and "</t>
    </r>
    <r>
      <rPr>
        <rFont val="Arial"/>
        <b/>
        <color theme="1"/>
        <sz val="9.0"/>
      </rPr>
      <t>AUTO - ENCORE</t>
    </r>
    <r>
      <rPr>
        <rFont val="Arial"/>
        <color theme="1"/>
        <sz val="9.0"/>
      </rPr>
      <t xml:space="preserve"> [Discard 1 character]"</t>
    </r>
  </si>
  <si>
    <t>AZL/S102-T73</t>
  </si>
  <si>
    <r>
      <rPr>
        <rFont val="Arial"/>
        <b/>
        <color theme="1"/>
        <sz val="9.0"/>
      </rPr>
      <t>(TD) 2/1 Weser (Warship/Iron Blood)
CONT - ASSIST</t>
    </r>
    <r>
      <rPr>
        <rFont val="Arial"/>
        <color theme="1"/>
        <sz val="9.0"/>
      </rPr>
      <t xml:space="preserve"> Level x 500
</t>
    </r>
    <r>
      <rPr>
        <rFont val="Arial"/>
        <b/>
        <color theme="1"/>
        <sz val="9.0"/>
      </rPr>
      <t xml:space="preserve">ACT </t>
    </r>
    <r>
      <rPr>
        <rFont val="Arial"/>
        <color theme="1"/>
        <sz val="9.0"/>
      </rPr>
      <t>- [Rest this] Choose 1 of your characters, this turn, it gets +1000 power.</t>
    </r>
  </si>
  <si>
    <t>AZL/S102-T74</t>
  </si>
  <si>
    <r>
      <rPr>
        <rFont val="Arial"/>
        <b/>
        <color theme="1"/>
        <sz val="9.0"/>
      </rPr>
      <t>(TD) 2/1 Prinz Heinrich (Warship/Iron Blood)
CONT - EXPERIENCE 5</t>
    </r>
    <r>
      <rPr>
        <rFont val="Arial"/>
        <b val="0"/>
        <color theme="1"/>
        <sz val="9.0"/>
      </rPr>
      <t xml:space="preserve"> - During your turn, if the sum of Levels of cards in your Level Zone is 5 or more, for each of your other &lt;Warship&gt; characters, this gets +1500 power.
</t>
    </r>
    <r>
      <rPr>
        <rFont val="Arial"/>
        <b/>
        <color theme="1"/>
        <sz val="9.0"/>
      </rPr>
      <t xml:space="preserve">AUTO </t>
    </r>
    <r>
      <rPr>
        <rFont val="Arial"/>
        <b val="0"/>
        <color theme="1"/>
        <sz val="9.0"/>
      </rPr>
      <t>- (1) At the start of Encore Step, if you do not have any other Rested characters in your Front Row, you may pay cost. If you do, Rest this.</t>
    </r>
  </si>
  <si>
    <t>AZL/S102-T75</t>
  </si>
  <si>
    <r>
      <rPr>
        <rFont val="Arial"/>
        <b/>
        <color theme="1"/>
        <sz val="9.0"/>
      </rPr>
      <t>(TD) 3/2 Tirpitz (Warship/Iron Blood)
CONT</t>
    </r>
    <r>
      <rPr>
        <rFont val="Arial"/>
        <b val="0"/>
        <color theme="1"/>
        <sz val="9.0"/>
      </rPr>
      <t xml:space="preserve"> - For each of your other &lt;Warship&gt; characters, this gets +500 power.
</t>
    </r>
    <r>
      <rPr>
        <rFont val="Arial"/>
        <b/>
        <color theme="1"/>
        <sz val="9.0"/>
      </rPr>
      <t xml:space="preserve">AUTO </t>
    </r>
    <r>
      <rPr>
        <rFont val="Arial"/>
        <b val="0"/>
        <color theme="1"/>
        <sz val="9.0"/>
      </rPr>
      <t>- When this is placed on stage from hand, you may Heal 1.</t>
    </r>
  </si>
  <si>
    <t>AZL/S102-T76</t>
  </si>
  <si>
    <r>
      <rPr>
        <rFont val="Arial"/>
        <b/>
        <color theme="1"/>
        <sz val="9.0"/>
      </rPr>
      <t xml:space="preserve">(TD) 3/2 Bismarck (Warship/Iron Blood)
AUTO </t>
    </r>
    <r>
      <rPr>
        <rFont val="Arial"/>
        <b val="0"/>
        <color theme="1"/>
        <sz val="9.0"/>
      </rPr>
      <t xml:space="preserve">- When this is placed on stage from hand, look at up to 3 cards from the top of your deck, choose up to 1 card among them, add it to hand, and send the rest to Waiting Room.
</t>
    </r>
    <r>
      <rPr>
        <rFont val="Arial"/>
        <b/>
        <color theme="1"/>
        <sz val="9.0"/>
      </rPr>
      <t xml:space="preserve">AUTO - </t>
    </r>
    <r>
      <rPr>
        <rFont val="Arial"/>
        <b/>
        <color rgb="FFE06666"/>
        <sz val="9.0"/>
      </rPr>
      <t>{CX Combo}</t>
    </r>
    <r>
      <rPr>
        <rFont val="Arial"/>
        <b val="0"/>
        <color theme="1"/>
        <sz val="9.0"/>
      </rPr>
      <t xml:space="preserve"> [(1) Discard 1 card] When the </t>
    </r>
    <r>
      <rPr>
        <rFont val="Arial"/>
        <b/>
        <color theme="1"/>
        <sz val="9.0"/>
      </rPr>
      <t xml:space="preserve">Door CX (T79) </t>
    </r>
    <r>
      <rPr>
        <rFont val="Arial"/>
        <b val="0"/>
        <color theme="1"/>
        <sz val="9.0"/>
      </rPr>
      <t>is placed in your Climax Area, if this is in your Front Row, you may pay cost. If you do, this turn, all of your other characters gains the following ability, "</t>
    </r>
    <r>
      <rPr>
        <rFont val="Arial"/>
        <b/>
        <color theme="1"/>
        <sz val="9.0"/>
      </rPr>
      <t xml:space="preserve">AUTO </t>
    </r>
    <r>
      <rPr>
        <rFont val="Arial"/>
        <b val="0"/>
        <color theme="1"/>
        <sz val="9.0"/>
      </rPr>
      <t>- When this attacks, look at up to 2 cards from the top of your opponent's deck, choose up to 2 cards from among them, put them on top of your opponent's deck in any order, and send the rest to Waiting Room."</t>
    </r>
  </si>
  <si>
    <t>AZL/S102-T77</t>
  </si>
  <si>
    <r>
      <rPr>
        <rFont val="Arial"/>
        <b/>
        <color theme="1"/>
        <sz val="9.0"/>
      </rPr>
      <t xml:space="preserve">(TD) 2/0 Iron Blood (Event)
</t>
    </r>
    <r>
      <rPr>
        <rFont val="Arial"/>
        <b val="0"/>
        <color theme="1"/>
        <sz val="9.0"/>
      </rPr>
      <t xml:space="preserve">
If you don't have a &lt;Iron Blood&gt; character, this cannot be played from hand.
You may discard 1 &lt;Iron Blood&gt; character. If you do, choose 1 Climax in your Waiting Room, add it to hand, then choose 1 of your &lt;Iron Blood&gt; characters, this turn, it gets +4000 power.</t>
    </r>
  </si>
  <si>
    <t>AZL/S102-T78</t>
  </si>
  <si>
    <t>(TD) +2SoulCX</t>
  </si>
  <si>
    <t>AZL/S102-T79</t>
  </si>
  <si>
    <t>(TD) Door CX</t>
  </si>
  <si>
    <t>AZL/S102-T80</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</si>
</sst>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Calibri"/>
      <scheme val="minor"/>
    </font>
    <font>
      <b/>
      <sz val="10.0"/>
      <color theme="1"/>
      <name val="Arial"/>
    </font>
    <font>
      <b/>
      <sz val="9.0"/>
      <color theme="1"/>
      <name val="Arial"/>
    </font>
    <font>
      <i/>
      <color rgb="FFFF0000"/>
      <name val="Arial"/>
    </font>
    <font>
      <sz val="9.0"/>
      <color theme="1"/>
      <name val="Arial"/>
    </font>
    <font>
      <i/>
      <sz val="9.0"/>
      <color theme="1"/>
      <name val="Arial"/>
    </font>
    <font>
      <sz val="8.0"/>
      <color theme="1"/>
      <name val="Arial"/>
    </font>
    <font>
      <color theme="1"/>
      <name val="Calibri"/>
      <scheme val="minor"/>
    </font>
    <font>
      <sz val="9.0"/>
      <color rgb="FF000000"/>
      <name val="Arial"/>
    </font>
    <font>
      <color theme="1"/>
      <name val="Calibri"/>
    </font>
    <font>
      <b/>
      <i/>
      <sz val="9.0"/>
      <color theme="1"/>
      <name val="Arial"/>
    </font>
    <font>
      <u/>
      <sz val="9.0"/>
      <color theme="1"/>
      <name val="Arial"/>
    </font>
    <font>
      <b/>
      <u/>
      <sz val="9.0"/>
      <color theme="1"/>
      <name val="Arial"/>
    </font>
    <font>
      <i/>
      <color theme="1"/>
      <name val="Calibri"/>
      <scheme val="minor"/>
    </font>
    <font>
      <i/>
      <sz val="9.0"/>
      <color rgb="FF000000"/>
      <name val="Arial"/>
    </font>
  </fonts>
  <fills count="4">
    <fill>
      <patternFill patternType="none"/>
    </fill>
    <fill>
      <patternFill patternType="lightGray"/>
    </fill>
    <fill>
      <patternFill patternType="solid">
        <fgColor rgb="FFFFFFFF"/>
        <bgColor rgb="FFFFFFFF"/>
      </patternFill>
    </fill>
    <fill>
      <patternFill patternType="solid">
        <fgColor rgb="FFD9D9D9"/>
        <bgColor rgb="FFD9D9D9"/>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horizontal="right" readingOrder="0" shrinkToFit="0" vertical="center" wrapText="1"/>
    </xf>
    <xf borderId="0" fillId="0" fontId="2" numFmtId="0" xfId="0" applyAlignment="1" applyFont="1">
      <alignment horizontal="center" vertical="center"/>
    </xf>
    <xf borderId="0" fillId="0" fontId="3" numFmtId="0" xfId="0" applyAlignment="1" applyFont="1">
      <alignment horizontal="center" shrinkToFit="0" vertical="center" wrapText="1"/>
    </xf>
    <xf borderId="0" fillId="0" fontId="4" numFmtId="0" xfId="0" applyAlignment="1" applyFont="1">
      <alignment horizontal="center" shrinkToFit="0" vertical="center" wrapText="1"/>
    </xf>
    <xf borderId="0" fillId="0" fontId="5" numFmtId="0" xfId="0" applyAlignment="1" applyFont="1">
      <alignment shrinkToFit="0" vertical="center" wrapText="1"/>
    </xf>
    <xf borderId="0" fillId="0" fontId="6" numFmtId="0" xfId="0" applyAlignment="1" applyFont="1">
      <alignment horizontal="left" readingOrder="0" shrinkToFit="0" vertical="top" wrapText="1"/>
    </xf>
    <xf borderId="0" fillId="0" fontId="4" numFmtId="0" xfId="0" applyAlignment="1" applyFont="1">
      <alignment horizontal="center" readingOrder="0" vertical="center"/>
    </xf>
    <xf borderId="0" fillId="0" fontId="2" numFmtId="0" xfId="0" applyAlignment="1" applyFont="1">
      <alignment readingOrder="0" shrinkToFit="0" vertical="top" wrapText="1"/>
    </xf>
    <xf borderId="0" fillId="0" fontId="5" numFmtId="0" xfId="0" applyAlignment="1" applyFont="1">
      <alignment readingOrder="0" shrinkToFit="0" vertical="center" wrapText="1"/>
    </xf>
    <xf borderId="0" fillId="0" fontId="4" numFmtId="0" xfId="0" applyAlignment="1" applyFont="1">
      <alignment readingOrder="0" shrinkToFit="0" vertical="top" wrapText="1"/>
    </xf>
    <xf borderId="0" fillId="0" fontId="5" numFmtId="0" xfId="0" applyAlignment="1" applyFont="1">
      <alignment horizontal="center" shrinkToFit="0" vertical="center" wrapText="1"/>
    </xf>
    <xf borderId="0" fillId="0" fontId="4" numFmtId="0" xfId="0" applyAlignment="1" applyFont="1">
      <alignment readingOrder="0" shrinkToFit="0" vertical="top" wrapText="1"/>
    </xf>
    <xf borderId="0" fillId="0" fontId="5" numFmtId="0" xfId="0" applyAlignment="1" applyFont="1">
      <alignment horizontal="left" readingOrder="0" shrinkToFit="0" vertical="center" wrapText="1"/>
    </xf>
    <xf borderId="0" fillId="0" fontId="7" numFmtId="0" xfId="0" applyAlignment="1" applyFont="1">
      <alignment horizontal="center" vertical="center"/>
    </xf>
    <xf borderId="0" fillId="2" fontId="8" numFmtId="0" xfId="0" applyAlignment="1" applyFill="1" applyFont="1">
      <alignment horizontal="center" shrinkToFit="0" vertical="center" wrapText="1"/>
    </xf>
    <xf borderId="0" fillId="0" fontId="4" numFmtId="0" xfId="0" applyAlignment="1" applyFont="1">
      <alignment horizontal="center" vertical="center"/>
    </xf>
    <xf borderId="0" fillId="2" fontId="8" numFmtId="0" xfId="0" applyAlignment="1" applyFont="1">
      <alignment horizontal="center" vertical="center"/>
    </xf>
    <xf borderId="0" fillId="0" fontId="9" numFmtId="0" xfId="0" applyAlignment="1" applyFont="1">
      <alignment horizontal="center" vertical="center"/>
    </xf>
    <xf borderId="0" fillId="0" fontId="2" numFmtId="0" xfId="0" applyAlignment="1" applyFont="1">
      <alignment readingOrder="0" shrinkToFit="0" vertical="top" wrapText="1"/>
    </xf>
    <xf borderId="0" fillId="0" fontId="9" numFmtId="0" xfId="0" applyAlignment="1" applyFont="1">
      <alignment horizontal="center" vertical="center"/>
    </xf>
    <xf borderId="0" fillId="2" fontId="9" numFmtId="0" xfId="0" applyAlignment="1" applyFont="1">
      <alignment horizontal="center" vertical="center"/>
    </xf>
    <xf borderId="0" fillId="0" fontId="10" numFmtId="0" xfId="0" applyAlignment="1" applyFont="1">
      <alignment readingOrder="0" shrinkToFit="0" vertical="top" wrapText="1"/>
    </xf>
    <xf borderId="0" fillId="0" fontId="11" numFmtId="0" xfId="0" applyAlignment="1" applyFont="1">
      <alignment horizontal="center" shrinkToFit="0" vertical="center" wrapText="1"/>
    </xf>
    <xf borderId="0" fillId="0" fontId="5" numFmtId="0" xfId="0" applyAlignment="1" applyFont="1">
      <alignment readingOrder="0" shrinkToFit="0" vertical="top" wrapText="1"/>
    </xf>
    <xf borderId="0" fillId="3" fontId="12" numFmtId="0" xfId="0" applyAlignment="1" applyFill="1" applyFont="1">
      <alignment horizontal="center" readingOrder="0" shrinkToFit="0" vertical="center" wrapText="1"/>
    </xf>
    <xf borderId="0" fillId="0" fontId="13" numFmtId="0" xfId="0" applyAlignment="1" applyFont="1">
      <alignment horizontal="left" vertical="center"/>
    </xf>
    <xf borderId="0" fillId="0" fontId="5" numFmtId="0" xfId="0" applyAlignment="1" applyFont="1">
      <alignment horizontal="left" shrinkToFit="0" vertical="center" wrapText="1"/>
    </xf>
    <xf borderId="0" fillId="0" fontId="5" numFmtId="0" xfId="0" applyAlignment="1" applyFont="1">
      <alignment horizontal="left" readingOrder="0" vertical="center"/>
    </xf>
    <xf borderId="0" fillId="2" fontId="14" numFmtId="0" xfId="0" applyAlignment="1" applyFont="1">
      <alignment horizontal="left" readingOrder="0" shrinkToFit="0" vertical="center" wrapText="1"/>
    </xf>
    <xf borderId="0" fillId="2" fontId="14" numFmtId="0" xfId="0" applyAlignment="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3.29"/>
    <col customWidth="1" min="2" max="2" width="18.86"/>
    <col customWidth="1" min="3" max="3" width="58.14"/>
    <col customWidth="1" min="4" max="4" width="18.86"/>
    <col customWidth="1" min="5" max="5" width="6.43"/>
  </cols>
  <sheetData>
    <row r="1" ht="19.5" customHeight="1">
      <c r="A1" s="1" t="s">
        <v>0</v>
      </c>
      <c r="B1" s="2">
        <f>counta(B2:B141)</f>
        <v>140</v>
      </c>
      <c r="C1" s="3"/>
      <c r="D1" s="4"/>
      <c r="E1" s="5"/>
    </row>
    <row r="2" ht="137.25" customHeight="1">
      <c r="A2" s="6" t="s">
        <v>1</v>
      </c>
      <c r="B2" s="7" t="str">
        <f>image("https://ws-tcg.com/wordpress/wp-content/images/today_card/20221208_cm01.png")</f>
        <v/>
      </c>
      <c r="C2" s="8" t="s">
        <v>2</v>
      </c>
      <c r="D2" s="7" t="str">
        <f>image("https://ws-tcg.com/wordpress/wp-content/images/today_card/20221208_cm21.png")</f>
        <v/>
      </c>
      <c r="E2" s="9" t="s">
        <v>3</v>
      </c>
    </row>
    <row r="3" ht="137.25" customHeight="1">
      <c r="A3" s="6" t="s">
        <v>4</v>
      </c>
      <c r="B3" s="7" t="str">
        <f>image("https://ws-tcg.com/wordpress/wp-content/images/today_card/20221213_pb01.png")</f>
        <v/>
      </c>
      <c r="C3" s="10" t="s">
        <v>5</v>
      </c>
      <c r="D3" s="4" t="str">
        <f>image("https://ws-tcg.com/wordpress/wp-content/images/today_card/20221213_pb21.png")</f>
        <v/>
      </c>
      <c r="E3" s="9" t="s">
        <v>3</v>
      </c>
    </row>
    <row r="4" ht="137.25" customHeight="1">
      <c r="A4" s="6" t="s">
        <v>6</v>
      </c>
      <c r="B4" s="7" t="str">
        <f>image("https://ws-tcg.com/wordpress/wp-content/images/today_card/20221213_pb02.png")</f>
        <v/>
      </c>
      <c r="C4" s="10" t="s">
        <v>7</v>
      </c>
      <c r="D4" s="11" t="str">
        <f>image("https://ws-tcg.com/wordpress/wp-content/images/today_card/20221213_pb22.png")</f>
        <v/>
      </c>
      <c r="E4" s="9" t="s">
        <v>8</v>
      </c>
    </row>
    <row r="5" ht="137.25" customHeight="1">
      <c r="A5" s="6" t="s">
        <v>9</v>
      </c>
      <c r="B5" s="7" t="str">
        <f>image("https://ws-tcg.com/wordpress/wp-content/images/today_card/20221208_cm02.png")</f>
        <v/>
      </c>
      <c r="C5" s="12" t="s">
        <v>10</v>
      </c>
      <c r="D5" s="11" t="str">
        <f>image("https://ws-tcg.com/wordpress/wp-content/images/today_card/20221208_cm22.png")</f>
        <v/>
      </c>
      <c r="E5" s="9" t="s">
        <v>3</v>
      </c>
    </row>
    <row r="6" ht="137.25" customHeight="1">
      <c r="A6" s="6" t="s">
        <v>11</v>
      </c>
      <c r="B6" s="7" t="str">
        <f>image("https://ws-tcg.com/wordpress/wp-content/uploads/20221115191131/azl_01_20221115.png")</f>
        <v/>
      </c>
      <c r="C6" s="10" t="s">
        <v>12</v>
      </c>
      <c r="D6" s="4" t="str">
        <f>image("https://ws-tcg.com/wordpress/wp-content/images/cardlist/a/azl_s102/azl_s102_005sp.png")</f>
        <v/>
      </c>
      <c r="E6" s="13" t="s">
        <v>3</v>
      </c>
    </row>
    <row r="7" ht="137.25" customHeight="1">
      <c r="A7" s="6" t="s">
        <v>13</v>
      </c>
      <c r="B7" s="7" t="str">
        <f>image("https://ws-tcg.com/wordpress/wp-content/images/today_card/20221213_pb03.png")</f>
        <v/>
      </c>
      <c r="C7" s="12" t="s">
        <v>14</v>
      </c>
      <c r="D7" s="4" t="str">
        <f>image("https://ws-tcg.com/wordpress/wp-content/images/today_card/20221213_pb23.png")</f>
        <v/>
      </c>
      <c r="E7" s="9" t="s">
        <v>3</v>
      </c>
    </row>
    <row r="8" ht="137.25" customHeight="1">
      <c r="A8" s="6" t="s">
        <v>15</v>
      </c>
      <c r="B8" s="7" t="str">
        <f>image("https://ws-tcg.com/wordpress/wp-content/images/today_card/20221129_rf01.png")</f>
        <v/>
      </c>
      <c r="C8" s="12" t="s">
        <v>16</v>
      </c>
      <c r="D8" s="4" t="str">
        <f>image("https://ws-tcg.com/wordpress/wp-content/images/today_card/20221129_rf21.png")</f>
        <v/>
      </c>
      <c r="E8" s="9" t="s">
        <v>3</v>
      </c>
    </row>
    <row r="9" ht="137.25" customHeight="1">
      <c r="A9" s="6" t="s">
        <v>17</v>
      </c>
      <c r="B9" s="7" t="str">
        <f>image("https://ws-tcg.com/wordpress/wp-content/images/cardlist/a/azl_s102/azl_s102_008.png")</f>
        <v/>
      </c>
      <c r="C9" s="8" t="s">
        <v>18</v>
      </c>
      <c r="D9" s="4" t="str">
        <f>image("https://ws-tcg.com/wordpress/wp-content/images/cardlist/a/azl_s102/azl_s102_008sp.png")</f>
        <v/>
      </c>
      <c r="E9" s="9" t="s">
        <v>3</v>
      </c>
    </row>
    <row r="10" ht="137.25" customHeight="1">
      <c r="A10" s="6" t="s">
        <v>19</v>
      </c>
      <c r="B10" s="14" t="str">
        <f>image("https://ws-tcg.com/wordpress/wp-content/images/cardlist/a/azl_s102/azl_s102_009.png")</f>
        <v/>
      </c>
      <c r="C10" s="8" t="s">
        <v>20</v>
      </c>
      <c r="D10" s="15" t="str">
        <f>image("https://ws-tcg.com/wordpress/wp-content/images/cardlist/a/azl_s102/azl_s102_009sp.png")</f>
        <v/>
      </c>
      <c r="E10" s="9" t="s">
        <v>3</v>
      </c>
    </row>
    <row r="11" ht="137.25" customHeight="1">
      <c r="A11" s="6" t="s">
        <v>21</v>
      </c>
      <c r="B11" s="16" t="str">
        <f>image("https://ws-tcg.com/wordpress/wp-content/uploads/20221115191146/azl_02_20221115.png")</f>
        <v/>
      </c>
      <c r="C11" s="8" t="s">
        <v>22</v>
      </c>
      <c r="D11" s="4" t="str">
        <f>image("https://ws-tcg.com/wordpress/wp-content/images/cardlist/a/azl_s102/azl_s102_010sp.png")</f>
        <v/>
      </c>
      <c r="E11" s="9" t="s">
        <v>3</v>
      </c>
    </row>
    <row r="12" ht="137.25" customHeight="1">
      <c r="A12" s="6" t="s">
        <v>23</v>
      </c>
      <c r="B12" s="17" t="str">
        <f>image("https://ws-tcg.com/wordpress/wp-content/images/today_card/20221129_rf02.png")</f>
        <v/>
      </c>
      <c r="C12" s="12" t="s">
        <v>24</v>
      </c>
      <c r="D12" s="4" t="str">
        <f>image("https://ws-tcg.com/wordpress/wp-content/images/today_card/20221129_rf22.png")</f>
        <v/>
      </c>
      <c r="E12" s="9" t="s">
        <v>3</v>
      </c>
    </row>
    <row r="13" ht="137.25" customHeight="1">
      <c r="A13" s="6" t="s">
        <v>25</v>
      </c>
      <c r="B13" s="14" t="str">
        <f>image("https://ws-tcg.com/wordpress/wp-content/images/today_card/20221208_cm03.png")</f>
        <v/>
      </c>
      <c r="C13" s="12" t="s">
        <v>26</v>
      </c>
      <c r="D13" s="11" t="str">
        <f>image("https://ws-tcg.com/wordpress/wp-content/images/today_card/20221208_cm23.png")</f>
        <v/>
      </c>
      <c r="E13" s="9" t="s">
        <v>27</v>
      </c>
    </row>
    <row r="14" ht="137.25" customHeight="1">
      <c r="A14" s="6" t="s">
        <v>28</v>
      </c>
      <c r="B14" s="14" t="str">
        <f>image("https://ws-tcg.com/wordpress/wp-content/images/cardlist/a/azl_s102/azl_s102_013.png")</f>
        <v/>
      </c>
      <c r="C14" s="12" t="s">
        <v>29</v>
      </c>
      <c r="D14" s="17" t="str">
        <f>image("https://ws-tcg.com/wordpress/wp-content/images/cardlist/a/azl_s102/azl_s102_013s.png")</f>
        <v/>
      </c>
      <c r="E14" s="9" t="s">
        <v>27</v>
      </c>
    </row>
    <row r="15" ht="137.25" customHeight="1">
      <c r="A15" s="6" t="s">
        <v>30</v>
      </c>
      <c r="B15" s="16" t="str">
        <f>image("https://ws-tcg.com/wordpress/wp-content/images/today_card/20221208_cm04.png")</f>
        <v/>
      </c>
      <c r="C15" s="8" t="s">
        <v>31</v>
      </c>
      <c r="D15" s="4" t="str">
        <f>image("https://ws-tcg.com/wordpress/wp-content/images/today_card/20221208_cm24.png")</f>
        <v/>
      </c>
      <c r="E15" s="9" t="s">
        <v>27</v>
      </c>
    </row>
    <row r="16">
      <c r="A16" s="6" t="s">
        <v>32</v>
      </c>
      <c r="B16" s="14" t="str">
        <f>image("https://ws-tcg.com/wordpress/wp-content/images/today_card/20221213_pb04.png")</f>
        <v/>
      </c>
      <c r="C16" s="8" t="s">
        <v>33</v>
      </c>
      <c r="D16" s="11" t="str">
        <f>image("https://ws-tcg.com/wordpress/wp-content/images/today_card/20221213_pb24.png")</f>
        <v/>
      </c>
      <c r="E16" s="9" t="s">
        <v>27</v>
      </c>
    </row>
    <row r="17" ht="137.25" customHeight="1">
      <c r="A17" s="6" t="s">
        <v>34</v>
      </c>
      <c r="B17" s="16" t="str">
        <f>image("https://ws-tcg.com/wordpress/wp-content/images/today_card/20221213_pb05.png")</f>
        <v/>
      </c>
      <c r="C17" s="8" t="s">
        <v>35</v>
      </c>
      <c r="D17" s="4" t="str">
        <f>image("https://ws-tcg.com/wordpress/wp-content/images/cardlist/a/azl_s102/azl_s102_016s.png")</f>
        <v/>
      </c>
      <c r="E17" s="9" t="s">
        <v>27</v>
      </c>
    </row>
    <row r="18" ht="137.25" customHeight="1">
      <c r="A18" s="6" t="s">
        <v>36</v>
      </c>
      <c r="B18" s="16" t="str">
        <f>image("https://ws-tcg.com/wordpress/wp-content/images/today_card/20221129_rf03.png")</f>
        <v/>
      </c>
      <c r="C18" s="8" t="s">
        <v>37</v>
      </c>
      <c r="D18" s="4" t="str">
        <f>image("https://ws-tcg.com/wordpress/wp-content/images/today_card/20221129_rf23.png")</f>
        <v/>
      </c>
      <c r="E18" s="13" t="s">
        <v>27</v>
      </c>
    </row>
    <row r="19" ht="137.25" customHeight="1">
      <c r="A19" s="6" t="s">
        <v>38</v>
      </c>
      <c r="B19" s="14" t="str">
        <f>image("https://ws-tcg.com/wordpress/wp-content/images/cardlist/a/azl_s102/azl_s102_018.png")</f>
        <v/>
      </c>
      <c r="C19" s="8" t="s">
        <v>39</v>
      </c>
      <c r="D19" s="4" t="str">
        <f>image("https://ws-tcg.com/wordpress/wp-content/images/cardlist/a/azl_s102/azl_s102_018sp.png")</f>
        <v/>
      </c>
      <c r="E19" s="9" t="s">
        <v>3</v>
      </c>
    </row>
    <row r="20" ht="137.25" customHeight="1">
      <c r="A20" s="6" t="s">
        <v>40</v>
      </c>
      <c r="B20" s="14" t="str">
        <f>image("https://ws-tcg.com/wordpress/wp-content/images/cardlist/a/azl_s102/azl_s102_019.png")</f>
        <v/>
      </c>
      <c r="C20" s="8" t="s">
        <v>41</v>
      </c>
      <c r="D20" s="4" t="str">
        <f>image("https://ws-tcg.com/wordpress/wp-content/images/cardlist/a/azl_s102/azl_s102_019s.png")</f>
        <v/>
      </c>
      <c r="E20" s="9" t="s">
        <v>27</v>
      </c>
    </row>
    <row r="21" ht="137.25" customHeight="1">
      <c r="A21" s="6" t="s">
        <v>42</v>
      </c>
      <c r="B21" s="14" t="str">
        <f>image("https://ws-tcg.com/wordpress/wp-content/images/today_card/20221208_cm05.png")</f>
        <v/>
      </c>
      <c r="C21" s="8" t="s">
        <v>43</v>
      </c>
      <c r="D21" s="4" t="str">
        <f>image("https://ws-tcg.com/wordpress/wp-content/images/today_card/20221208_cm25.png")</f>
        <v/>
      </c>
      <c r="E21" s="9" t="s">
        <v>27</v>
      </c>
    </row>
    <row r="22" ht="137.25" customHeight="1">
      <c r="A22" s="6" t="s">
        <v>44</v>
      </c>
      <c r="B22" s="16" t="str">
        <f>image("https://ws-tcg.com/wordpress/wp-content/images/today_card/20221129_rf04.png")</f>
        <v/>
      </c>
      <c r="C22" s="8" t="s">
        <v>45</v>
      </c>
      <c r="D22" s="4" t="str">
        <f>image("https://ws-tcg.com/wordpress/wp-content/images/today_card/20221129_rf24.png")</f>
        <v/>
      </c>
      <c r="E22" s="9" t="s">
        <v>27</v>
      </c>
    </row>
    <row r="23" ht="137.25" customHeight="1">
      <c r="A23" s="6" t="s">
        <v>46</v>
      </c>
      <c r="B23" s="16" t="str">
        <f>image("https://ws-tcg.com/wordpress/wp-content/uploads/20221104190342/AZL_05_20221104.png")</f>
        <v/>
      </c>
      <c r="C23" s="8" t="s">
        <v>47</v>
      </c>
      <c r="D23" s="4" t="str">
        <f>image("https://ws-tcg.com/wordpress/wp-content/images/cardlist/a/azl_s102/azl_s102_022sp.png")</f>
        <v/>
      </c>
      <c r="E23" s="9" t="s">
        <v>3</v>
      </c>
    </row>
    <row r="24" ht="137.25" customHeight="1">
      <c r="A24" s="6" t="s">
        <v>48</v>
      </c>
      <c r="B24" s="18" t="str">
        <f>image("https://ws-tcg.com/wordpress/wp-content/images/cardlist/a/azl_s102/azl_s102_023.png")</f>
        <v/>
      </c>
      <c r="C24" s="8" t="s">
        <v>49</v>
      </c>
      <c r="D24" s="4" t="str">
        <f>image("https://ws-tcg.com/wordpress/wp-content/images/cardlist/a/azl_s102/azl_s102_023s.png")</f>
        <v/>
      </c>
      <c r="E24" s="9" t="s">
        <v>27</v>
      </c>
    </row>
    <row r="25" ht="137.25" customHeight="1">
      <c r="A25" s="6" t="s">
        <v>50</v>
      </c>
      <c r="B25" s="18" t="str">
        <f>image("https://ws-tcg.com/wordpress/wp-content/images/cardlist/a/azl_s102/azl_s102_024.png")</f>
        <v/>
      </c>
      <c r="C25" s="8" t="s">
        <v>51</v>
      </c>
      <c r="D25" s="4" t="str">
        <f>image("https://ws-tcg.com/wordpress/wp-content/images/cardlist/a/azl_s102/azl_s102_024s.png")</f>
        <v/>
      </c>
      <c r="E25" s="9" t="s">
        <v>27</v>
      </c>
    </row>
    <row r="26" ht="137.25" customHeight="1">
      <c r="A26" s="6" t="s">
        <v>52</v>
      </c>
      <c r="B26" s="7" t="str">
        <f>image("https://ws-tcg.com/wordpress/wp-content/images/cardlist/a/azl_s102/azl_s102_025.png")</f>
        <v/>
      </c>
      <c r="C26" s="8" t="s">
        <v>53</v>
      </c>
      <c r="D26" s="4" t="str">
        <f>image("https://ws-tcg.com/wordpress/wp-content/images/cardlist/a/azl_s102/azl_s102_025s.png")</f>
        <v/>
      </c>
      <c r="E26" s="9" t="s">
        <v>27</v>
      </c>
    </row>
    <row r="27" ht="137.25" customHeight="1">
      <c r="A27" s="6" t="s">
        <v>54</v>
      </c>
      <c r="B27" s="7" t="str">
        <f>image("https://ws-tcg.com/wordpress/wp-content/images/cardlist/a/azl_s102/azl_s102_026.png")</f>
        <v/>
      </c>
      <c r="C27" s="8" t="s">
        <v>55</v>
      </c>
      <c r="D27" s="4" t="str">
        <f>image("https://ws-tcg.com/wordpress/wp-content/images/cardlist/a/azl_s102/azl_s102_026s.png")</f>
        <v/>
      </c>
      <c r="E27" s="9" t="s">
        <v>27</v>
      </c>
    </row>
    <row r="28" ht="137.25" customHeight="1">
      <c r="A28" s="6" t="s">
        <v>56</v>
      </c>
      <c r="B28" s="7" t="str">
        <f>image("https://ws-tcg.com/wordpress/wp-content/images/cardlist/a/azl_s102/azl_s102_027.png")</f>
        <v/>
      </c>
      <c r="C28" s="19" t="s">
        <v>57</v>
      </c>
      <c r="D28" s="4" t="str">
        <f>image("https://ws-tcg.com/wordpress/wp-content/images/cardlist/a/azl_s102/azl_s102_027s.png")</f>
        <v/>
      </c>
      <c r="E28" s="9" t="s">
        <v>27</v>
      </c>
    </row>
    <row r="29" ht="137.25" customHeight="1">
      <c r="A29" s="6" t="s">
        <v>58</v>
      </c>
      <c r="B29" s="7" t="str">
        <f>image("https://ws-tcg.com/wordpress/wp-content/images/cardlist/a/azl_s102/azl_s102_028.png")</f>
        <v/>
      </c>
      <c r="C29" s="8" t="s">
        <v>59</v>
      </c>
      <c r="D29" s="4" t="str">
        <f>image("https://ws-tcg.com/wordpress/wp-content/images/cardlist/a/azl_s102/azl_s102_028s.png")</f>
        <v/>
      </c>
      <c r="E29" s="9" t="s">
        <v>27</v>
      </c>
    </row>
    <row r="30" ht="137.25" customHeight="1">
      <c r="A30" s="6" t="s">
        <v>60</v>
      </c>
      <c r="B30" s="7" t="str">
        <f>image("https://ws-tcg.com/wordpress/wp-content/images/cardlist/a/azl_s102/azl_s102_029.png")</f>
        <v/>
      </c>
      <c r="C30" s="8" t="s">
        <v>61</v>
      </c>
      <c r="D30" s="4" t="str">
        <f>image("https://ws-tcg.com/wordpress/wp-content/images/cardlist/a/azl_s102/azl_s102_029s.png")</f>
        <v/>
      </c>
      <c r="E30" s="13" t="s">
        <v>27</v>
      </c>
    </row>
    <row r="31" ht="137.25" customHeight="1">
      <c r="A31" s="6" t="s">
        <v>62</v>
      </c>
      <c r="B31" s="20" t="str">
        <f>image("https://ws-tcg.com/wordpress/wp-content/images/cardlist/a/azl_s102/azl_s102_030.png")</f>
        <v/>
      </c>
      <c r="C31" s="8" t="s">
        <v>63</v>
      </c>
      <c r="D31" s="4" t="str">
        <f>image("https://ws-tcg.com/wordpress/wp-content/images/cardlist/a/azl_s102/azl_s102_030s.png")</f>
        <v/>
      </c>
      <c r="E31" s="13" t="s">
        <v>27</v>
      </c>
    </row>
    <row r="32" ht="137.25" customHeight="1">
      <c r="A32" s="6" t="s">
        <v>64</v>
      </c>
      <c r="B32" s="21" t="str">
        <f>image("https://i.imgur.com/FwxJt6t.png?1")</f>
        <v/>
      </c>
      <c r="C32" s="8" t="s">
        <v>65</v>
      </c>
      <c r="D32" s="4" t="str">
        <f>image("https://i.imgur.com/NN8WS9g.png?1")</f>
        <v/>
      </c>
      <c r="E32" s="9" t="s">
        <v>66</v>
      </c>
    </row>
    <row r="33" ht="137.25" customHeight="1">
      <c r="A33" s="6" t="s">
        <v>67</v>
      </c>
      <c r="B33" s="7" t="str">
        <f>image("https://i.imgur.com/SFi4mST.png?1")</f>
        <v/>
      </c>
      <c r="C33" s="8" t="s">
        <v>65</v>
      </c>
      <c r="D33" s="4" t="str">
        <f>image("https://i.imgur.com/aIxem7F.png?1")</f>
        <v/>
      </c>
      <c r="E33" s="9" t="s">
        <v>66</v>
      </c>
    </row>
    <row r="34" ht="137.25" customHeight="1">
      <c r="A34" s="6" t="s">
        <v>68</v>
      </c>
      <c r="B34" s="7" t="str">
        <f>image("https://i.imgur.com/sxhIe9g.png?1")</f>
        <v/>
      </c>
      <c r="C34" s="8" t="s">
        <v>69</v>
      </c>
      <c r="D34" s="4" t="str">
        <f>image("https://i.imgur.com/8a9ZVZZ.png?1")</f>
        <v/>
      </c>
      <c r="E34" s="9" t="s">
        <v>66</v>
      </c>
    </row>
    <row r="35" ht="137.25" customHeight="1">
      <c r="A35" s="6" t="s">
        <v>70</v>
      </c>
      <c r="B35" s="16" t="str">
        <f>image("https://i.imgur.com/55PMvzb.png?1")</f>
        <v/>
      </c>
      <c r="C35" s="8" t="s">
        <v>69</v>
      </c>
      <c r="D35" s="4" t="str">
        <f>image("https://i.imgur.com/Rfgg64C.png?1")</f>
        <v/>
      </c>
      <c r="E35" s="9" t="s">
        <v>66</v>
      </c>
    </row>
    <row r="36" ht="137.25" customHeight="1">
      <c r="A36" s="6" t="s">
        <v>71</v>
      </c>
      <c r="B36" s="16" t="str">
        <f>image("https://i.imgur.com/JepiHPS.png?1")</f>
        <v/>
      </c>
      <c r="C36" s="8" t="s">
        <v>69</v>
      </c>
      <c r="D36" s="4" t="str">
        <f>image("https://i.imgur.com/jlpSpsB.png?1")</f>
        <v/>
      </c>
      <c r="E36" s="9" t="s">
        <v>66</v>
      </c>
    </row>
    <row r="37" ht="137.25" customHeight="1">
      <c r="A37" s="6" t="s">
        <v>72</v>
      </c>
      <c r="B37" s="16" t="str">
        <f>image("https://ws-tcg.com/wordpress/wp-content/uploads/20221104190343/AZL_06_20221104.png")</f>
        <v/>
      </c>
      <c r="C37" s="8" t="s">
        <v>73</v>
      </c>
      <c r="D37" s="4" t="str">
        <f>image("https://ws-tcg.com/wordpress/wp-content/images/cardlist/a/azl_s102/azl_s102_036sp.png")</f>
        <v/>
      </c>
      <c r="E37" s="9" t="s">
        <v>3</v>
      </c>
    </row>
    <row r="38" ht="137.25" customHeight="1">
      <c r="A38" s="6" t="s">
        <v>74</v>
      </c>
      <c r="B38" s="16" t="str">
        <f>image("https://ws-tcg.com/wordpress/wp-content/uploads/20221024193048/AZL07.gif")</f>
        <v/>
      </c>
      <c r="C38" s="8" t="s">
        <v>75</v>
      </c>
      <c r="D38" s="4" t="str">
        <f>image("https://ws-tcg.com/wordpress/wp-content/images/cardlist/a/azl_s102/azl_s102_037sec.png")</f>
        <v/>
      </c>
      <c r="E38" s="9" t="s">
        <v>8</v>
      </c>
    </row>
    <row r="39" ht="137.25" customHeight="1">
      <c r="A39" s="6" t="s">
        <v>76</v>
      </c>
      <c r="B39" s="16" t="str">
        <f>image("https://ws-tcg.com/wordpress/wp-content/images/today_card/20221206_nn01.png")</f>
        <v/>
      </c>
      <c r="C39" s="8" t="s">
        <v>77</v>
      </c>
      <c r="D39" s="4" t="str">
        <f>image("https://ws-tcg.com/wordpress/wp-content/images/today_card/20221206_nn21.png")</f>
        <v/>
      </c>
      <c r="E39" s="9" t="s">
        <v>3</v>
      </c>
    </row>
    <row r="40" ht="137.25" customHeight="1">
      <c r="A40" s="6" t="s">
        <v>78</v>
      </c>
      <c r="B40" s="16" t="str">
        <f>image("https://ws-tcg.com/wordpress/wp-content/uploads/20221115191132/azl_03_20221115.png")</f>
        <v/>
      </c>
      <c r="C40" s="8" t="s">
        <v>79</v>
      </c>
      <c r="D40" s="16" t="str">
        <f>image("https://ws-tcg.com/wordpress/wp-content/images/cardlist/a/azl_s102/azl_s102_039sp.png")</f>
        <v/>
      </c>
      <c r="E40" s="9" t="s">
        <v>3</v>
      </c>
    </row>
    <row r="41" ht="137.25" customHeight="1">
      <c r="A41" s="6" t="s">
        <v>80</v>
      </c>
      <c r="B41" s="16" t="str">
        <f>image("https://ws-tcg.com/wordpress/wp-content/images/today_card/20221130_sk01.png")</f>
        <v/>
      </c>
      <c r="C41" s="8" t="s">
        <v>81</v>
      </c>
      <c r="D41" s="4" t="str">
        <f>image("https://ws-tcg.com/wordpress/wp-content/images/today_card/20221130_sk21.png")</f>
        <v/>
      </c>
      <c r="E41" s="9" t="s">
        <v>3</v>
      </c>
    </row>
    <row r="42" ht="137.25" customHeight="1">
      <c r="A42" s="6" t="s">
        <v>82</v>
      </c>
      <c r="B42" s="16" t="str">
        <f>image("https://ws-tcg.com/wordpress/wp-content/images/today_card/20221212_nm01.png")</f>
        <v/>
      </c>
      <c r="C42" s="19" t="s">
        <v>83</v>
      </c>
      <c r="D42" s="4" t="str">
        <f>image("https://ws-tcg.com/wordpress/wp-content/images/today_card/20221212_nm21.png")</f>
        <v/>
      </c>
      <c r="E42" s="9" t="s">
        <v>3</v>
      </c>
    </row>
    <row r="43" ht="137.25" customHeight="1">
      <c r="A43" s="6" t="s">
        <v>84</v>
      </c>
      <c r="B43" s="16" t="str">
        <f>image("https://ws-tcg.com/wordpress/wp-content/images/today_card/20221130_sk02.png")</f>
        <v/>
      </c>
      <c r="C43" s="8" t="s">
        <v>85</v>
      </c>
      <c r="D43" s="4" t="str">
        <f>image("https://ws-tcg.com/wordpress/wp-content/images/today_card/20221130_sk22.png")</f>
        <v/>
      </c>
      <c r="E43" s="9" t="s">
        <v>3</v>
      </c>
    </row>
    <row r="44" ht="137.25" customHeight="1">
      <c r="A44" s="6" t="s">
        <v>86</v>
      </c>
      <c r="B44" s="16" t="str">
        <f>image("https://ws-tcg.com/wordpress/wp-content/images/today_card/20221130_sk03.png")</f>
        <v/>
      </c>
      <c r="C44" s="19" t="s">
        <v>87</v>
      </c>
      <c r="D44" s="4" t="str">
        <f>image("https://ws-tcg.com/wordpress/wp-content/images/today_card/20221130_sk23.png")</f>
        <v/>
      </c>
      <c r="E44" s="9" t="s">
        <v>3</v>
      </c>
    </row>
    <row r="45" ht="137.25" customHeight="1">
      <c r="A45" s="6" t="s">
        <v>88</v>
      </c>
      <c r="B45" s="16" t="str">
        <f>image("https://ws-tcg.com/wordpress/wp-content/images/today_card/20221206_nn02.png")</f>
        <v/>
      </c>
      <c r="C45" s="8" t="s">
        <v>89</v>
      </c>
      <c r="D45" s="4" t="str">
        <f>image("https://ws-tcg.com/wordpress/wp-content/images/today_card/20221206_nn22.png")</f>
        <v/>
      </c>
      <c r="E45" s="9" t="s">
        <v>3</v>
      </c>
    </row>
    <row r="46" ht="137.25" customHeight="1">
      <c r="A46" s="6" t="s">
        <v>90</v>
      </c>
      <c r="B46" s="16" t="str">
        <f>image("https://ws-tcg.com/wordpress/wp-content/images/today_card/20221212_nm02.png")</f>
        <v/>
      </c>
      <c r="C46" s="22" t="s">
        <v>91</v>
      </c>
      <c r="D46" s="4" t="str">
        <f>image("https://ws-tcg.com/wordpress/wp-content/images/today_card/20221212_nm22.png")</f>
        <v/>
      </c>
      <c r="E46" s="9" t="s">
        <v>3</v>
      </c>
    </row>
    <row r="47" ht="137.25" customHeight="1">
      <c r="A47" s="6" t="s">
        <v>92</v>
      </c>
      <c r="B47" s="16" t="str">
        <f>image("https://ws-tcg.com/wordpress/wp-content/images/cardlist/a/azl_s102/azl_s102_046.png")</f>
        <v/>
      </c>
      <c r="C47" s="8" t="s">
        <v>93</v>
      </c>
      <c r="D47" s="4" t="str">
        <f>image("https://ws-tcg.com/wordpress/wp-content/images/cardlist/a/azl_s102/azl_s102_046sp.png")</f>
        <v/>
      </c>
      <c r="E47" s="9" t="s">
        <v>3</v>
      </c>
    </row>
    <row r="48" ht="137.25" customHeight="1">
      <c r="A48" s="6" t="s">
        <v>94</v>
      </c>
      <c r="B48" s="7" t="str">
        <f>image("https://ws-tcg.com/wordpress/wp-content/images/today_card/20221212_nm03.png")</f>
        <v/>
      </c>
      <c r="C48" s="8" t="s">
        <v>95</v>
      </c>
      <c r="D48" s="16" t="str">
        <f>image("https://ws-tcg.com/wordpress/wp-content/images/today_card/20221212_nm23.png")</f>
        <v/>
      </c>
      <c r="E48" s="9" t="s">
        <v>27</v>
      </c>
    </row>
    <row r="49" ht="137.25" customHeight="1">
      <c r="A49" s="6" t="s">
        <v>96</v>
      </c>
      <c r="B49" s="16" t="str">
        <f>image("https://ws-tcg.com/wordpress/wp-content/images/today_card/20221206_nn03.png")</f>
        <v/>
      </c>
      <c r="C49" s="8" t="s">
        <v>97</v>
      </c>
      <c r="D49" s="4" t="str">
        <f>image("https://ws-tcg.com/wordpress/wp-content/images/today_card/20221206_nn23.png")</f>
        <v/>
      </c>
      <c r="E49" s="9" t="s">
        <v>27</v>
      </c>
    </row>
    <row r="50" ht="137.25" customHeight="1">
      <c r="A50" s="6" t="s">
        <v>98</v>
      </c>
      <c r="B50" s="16" t="str">
        <f>image("https://ws-tcg.com/wordpress/wp-content/images/today_card/20221212_nm04.png")</f>
        <v/>
      </c>
      <c r="C50" s="8" t="s">
        <v>99</v>
      </c>
      <c r="D50" s="4" t="str">
        <f>image("https://ws-tcg.com/wordpress/wp-content/images/today_card/20221212_nm24.png")</f>
        <v/>
      </c>
      <c r="E50" s="9" t="s">
        <v>27</v>
      </c>
    </row>
    <row r="51" ht="137.25" customHeight="1">
      <c r="A51" s="6" t="s">
        <v>100</v>
      </c>
      <c r="B51" s="16" t="str">
        <f>image("https://ws-tcg.com/wordpress/wp-content/images/today_card/20221206_nn04.png")</f>
        <v/>
      </c>
      <c r="C51" s="8" t="s">
        <v>101</v>
      </c>
      <c r="D51" s="4" t="str">
        <f>image("https://ws-tcg.com/wordpress/wp-content/images/today_card/20221206_nn24.png")</f>
        <v/>
      </c>
      <c r="E51" s="9" t="s">
        <v>27</v>
      </c>
    </row>
    <row r="52" ht="137.25" customHeight="1">
      <c r="A52" s="6" t="s">
        <v>102</v>
      </c>
      <c r="B52" s="7" t="str">
        <f>image("https://ws-tcg.com/wordpress/wp-content/images/cardlist/a/azl_s102/azl_s102_051.png")</f>
        <v/>
      </c>
      <c r="C52" s="8" t="s">
        <v>103</v>
      </c>
      <c r="D52" s="4" t="str">
        <f>image("https://ws-tcg.com/wordpress/wp-content/images/cardlist/a/azl_s102/azl_s102_051sp.png")</f>
        <v/>
      </c>
      <c r="E52" s="9" t="s">
        <v>3</v>
      </c>
    </row>
    <row r="53" ht="137.25" customHeight="1">
      <c r="A53" s="6" t="s">
        <v>104</v>
      </c>
      <c r="B53" s="7" t="str">
        <f>image("https://ws-tcg.com/wordpress/wp-content/images/today_card/20221206_nn05.png")</f>
        <v/>
      </c>
      <c r="C53" s="10" t="s">
        <v>105</v>
      </c>
      <c r="D53" s="4" t="str">
        <f>image("https://ws-tcg.com/wordpress/wp-content/images/today_card/20221206_nn25.png")</f>
        <v/>
      </c>
      <c r="E53" s="9" t="s">
        <v>27</v>
      </c>
    </row>
    <row r="54" ht="137.25" customHeight="1">
      <c r="A54" s="6" t="s">
        <v>106</v>
      </c>
      <c r="B54" s="7" t="str">
        <f>image("https://ws-tcg.com/wordpress/wp-content/images/today_card/20221130_sk04.png")</f>
        <v/>
      </c>
      <c r="C54" s="8" t="s">
        <v>107</v>
      </c>
      <c r="D54" s="4" t="str">
        <f>image("https://ws-tcg.com/wordpress/wp-content/images/today_card/20221130_sk24.png")</f>
        <v/>
      </c>
      <c r="E54" s="9" t="s">
        <v>3</v>
      </c>
    </row>
    <row r="55" ht="137.25" customHeight="1">
      <c r="A55" s="6" t="s">
        <v>108</v>
      </c>
      <c r="B55" s="7" t="str">
        <f>image("https://ws-tcg.com/wordpress/wp-content/images/cardlist/a/azl_s102/azl_s102_054.png")</f>
        <v/>
      </c>
      <c r="C55" s="8" t="s">
        <v>109</v>
      </c>
      <c r="D55" s="4" t="str">
        <f>image("https://ws-tcg.com/wordpress/wp-content/images/cardlist/a/azl_s102/azl_s102_054s.png")</f>
        <v/>
      </c>
      <c r="E55" s="9" t="s">
        <v>27</v>
      </c>
    </row>
    <row r="56" ht="137.25" customHeight="1">
      <c r="A56" s="6" t="s">
        <v>110</v>
      </c>
      <c r="B56" s="16" t="str">
        <f>image("https://ws-tcg.com/wordpress/wp-content/images/cardlist/a/azl_s102/azl_s102_055.png")</f>
        <v/>
      </c>
      <c r="C56" s="8" t="s">
        <v>111</v>
      </c>
      <c r="D56" s="4" t="str">
        <f>image("https://ws-tcg.com/wordpress/wp-content/images/cardlist/a/azl_s102/azl_s102_055s.png")</f>
        <v/>
      </c>
      <c r="E56" s="9" t="s">
        <v>27</v>
      </c>
    </row>
    <row r="57" ht="137.25" customHeight="1">
      <c r="A57" s="6" t="s">
        <v>112</v>
      </c>
      <c r="B57" s="7" t="str">
        <f>image("https://ws-tcg.com/wordpress/wp-content/images/cardlist/a/azl_s102/azl_s102_056.png")</f>
        <v/>
      </c>
      <c r="C57" s="10" t="s">
        <v>113</v>
      </c>
      <c r="D57" s="4" t="str">
        <f>image("https://ws-tcg.com/wordpress/wp-content/images/cardlist/a/azl_s102/azl_s102_056s.png")</f>
        <v/>
      </c>
      <c r="E57" s="9" t="s">
        <v>27</v>
      </c>
    </row>
    <row r="58" ht="137.25" customHeight="1">
      <c r="A58" s="6" t="s">
        <v>114</v>
      </c>
      <c r="B58" s="7" t="str">
        <f>image("https://ws-tcg.com/wordpress/wp-content/images/cardlist/a/azl_s102/azl_s102_057.png")</f>
        <v/>
      </c>
      <c r="C58" s="22" t="s">
        <v>115</v>
      </c>
      <c r="D58" s="4" t="str">
        <f>image("https://ws-tcg.com/wordpress/wp-content/images/cardlist/a/azl_s102/azl_s102_057s.png")</f>
        <v/>
      </c>
      <c r="E58" s="9" t="s">
        <v>27</v>
      </c>
    </row>
    <row r="59" ht="137.25" customHeight="1">
      <c r="A59" s="6" t="s">
        <v>116</v>
      </c>
      <c r="B59" s="16" t="str">
        <f>image("https://ws-tcg.com/wordpress/wp-content/images/cardlist/a/azl_s102/azl_s102_058.png")</f>
        <v/>
      </c>
      <c r="C59" s="8" t="s">
        <v>117</v>
      </c>
      <c r="D59" s="4" t="str">
        <f>image("https://ws-tcg.com/wordpress/wp-content/images/cardlist/a/azl_s102/azl_s102_058s.png")</f>
        <v/>
      </c>
      <c r="E59" s="9" t="s">
        <v>27</v>
      </c>
    </row>
    <row r="60" ht="137.25" customHeight="1">
      <c r="A60" s="6" t="s">
        <v>118</v>
      </c>
      <c r="B60" s="16" t="str">
        <f>image("https://ws-tcg.com/wordpress/wp-content/images/cardlist/a/azl_s102/azl_s102_059.png")</f>
        <v/>
      </c>
      <c r="C60" s="8" t="s">
        <v>119</v>
      </c>
      <c r="D60" s="16" t="str">
        <f>image("https://ws-tcg.com/wordpress/wp-content/images/cardlist/a/azl_s102/azl_s102_059s.png")</f>
        <v/>
      </c>
      <c r="E60" s="9" t="s">
        <v>27</v>
      </c>
    </row>
    <row r="61" ht="137.25" customHeight="1">
      <c r="A61" s="6" t="s">
        <v>120</v>
      </c>
      <c r="B61" s="16" t="str">
        <f>image("https://ws-tcg.com/wordpress/wp-content/images/cardlist/a/azl_s102/azl_s102_060.png")</f>
        <v/>
      </c>
      <c r="C61" s="8" t="s">
        <v>121</v>
      </c>
      <c r="D61" s="23" t="str">
        <f>image("https://ws-tcg.com/wordpress/wp-content/images/cardlist/a/azl_s102/azl_s102_060s.png")</f>
        <v/>
      </c>
      <c r="E61" s="9" t="s">
        <v>27</v>
      </c>
    </row>
    <row r="62" ht="137.25" customHeight="1">
      <c r="A62" s="6" t="s">
        <v>122</v>
      </c>
      <c r="B62" s="16" t="str">
        <f>image("https://ws-tcg.com/wordpress/wp-content/images/cardlist/a/azl_s102/azl_s102_061.png")</f>
        <v/>
      </c>
      <c r="C62" s="19" t="s">
        <v>123</v>
      </c>
      <c r="D62" s="4" t="str">
        <f>image("https://ws-tcg.com/wordpress/wp-content/images/cardlist/a/azl_s102/azl_s102_061s.png")</f>
        <v/>
      </c>
      <c r="E62" s="13" t="s">
        <v>27</v>
      </c>
    </row>
    <row r="63" ht="137.25" customHeight="1">
      <c r="A63" s="6" t="s">
        <v>124</v>
      </c>
      <c r="B63" s="16" t="str">
        <f>image("https://ws-tcg.com/wordpress/wp-content/images/cardlist/a/azl_s102/azl_s102_062.png")</f>
        <v/>
      </c>
      <c r="C63" s="8" t="s">
        <v>125</v>
      </c>
      <c r="D63" s="4" t="str">
        <f>image("https://ws-tcg.com/wordpress/wp-content/images/cardlist/a/azl_s102/azl_s102_062s.png")</f>
        <v/>
      </c>
      <c r="E63" s="13" t="s">
        <v>27</v>
      </c>
    </row>
    <row r="64" ht="137.25" customHeight="1">
      <c r="A64" s="6" t="s">
        <v>126</v>
      </c>
      <c r="B64" s="7" t="str">
        <f>image("https://ws-tcg.com/wordpress/wp-content/images/cardlist/a/azl_s102/azl_s102_063.png")</f>
        <v/>
      </c>
      <c r="C64" s="8" t="s">
        <v>127</v>
      </c>
      <c r="D64" s="4" t="str">
        <f>image("https://ws-tcg.com/wordpress/wp-content/images/cardlist/a/azl_s102/azl_s102_063s.png")</f>
        <v/>
      </c>
      <c r="E64" s="13" t="s">
        <v>27</v>
      </c>
    </row>
    <row r="65" ht="137.25" customHeight="1">
      <c r="A65" s="6" t="s">
        <v>128</v>
      </c>
      <c r="B65" s="7" t="str">
        <f>image("https://ws-tcg.com/wordpress/wp-content/images/cardlist/a/azl_s102/azl_s102_064.png")</f>
        <v/>
      </c>
      <c r="C65" s="8" t="s">
        <v>129</v>
      </c>
      <c r="D65" s="4" t="str">
        <f>image("https://ws-tcg.com/wordpress/wp-content/images/cardlist/a/azl_s102/azl_s102_064s.png")</f>
        <v/>
      </c>
      <c r="E65" s="13" t="s">
        <v>27</v>
      </c>
    </row>
    <row r="66" ht="137.25" customHeight="1">
      <c r="A66" s="6" t="s">
        <v>130</v>
      </c>
      <c r="B66" s="7" t="str">
        <f>image("https://ws-tcg.com/wordpress/wp-content/images/cardlist/a/azl_s102/azl_s102_065.png")</f>
        <v/>
      </c>
      <c r="C66" s="8" t="s">
        <v>131</v>
      </c>
      <c r="D66" s="4" t="str">
        <f>image("https://ws-tcg.com/wordpress/wp-content/images/cardlist/a/azl_s102/azl_s102_065s.png")</f>
        <v/>
      </c>
      <c r="E66" s="13" t="s">
        <v>27</v>
      </c>
    </row>
    <row r="67" ht="137.25" customHeight="1">
      <c r="A67" s="6" t="s">
        <v>132</v>
      </c>
      <c r="B67" s="16" t="str">
        <f>image("https://ws-tcg.com/wordpress/wp-content/images/today_card/20221130_sk05.png")</f>
        <v/>
      </c>
      <c r="C67" s="8" t="s">
        <v>133</v>
      </c>
      <c r="D67" s="4" t="str">
        <f>image("https://ws-tcg.com/wordpress/wp-content/images/today_card/20221130_sk25.png")</f>
        <v/>
      </c>
      <c r="E67" s="9" t="s">
        <v>27</v>
      </c>
    </row>
    <row r="68" ht="137.25" customHeight="1">
      <c r="A68" s="6" t="s">
        <v>134</v>
      </c>
      <c r="B68" s="16" t="str">
        <f>image("https://ws-tcg.com/wordpress/wp-content/images/today_card/20221130_sk06.png")</f>
        <v/>
      </c>
      <c r="C68" s="8" t="s">
        <v>135</v>
      </c>
      <c r="D68" s="4" t="str">
        <f>image("https://ws-tcg.com/wordpress/wp-content/images/today_card/20221130_sk26.png")</f>
        <v/>
      </c>
      <c r="E68" s="9" t="s">
        <v>27</v>
      </c>
    </row>
    <row r="69" ht="137.25" customHeight="1">
      <c r="A69" s="6" t="s">
        <v>136</v>
      </c>
      <c r="B69" s="7" t="str">
        <f>image("https://ws-tcg.com/wordpress/wp-content/images/cardlist/a/azl_s102/azl_s102_068.png")</f>
        <v/>
      </c>
      <c r="C69" s="8" t="s">
        <v>137</v>
      </c>
      <c r="D69" s="4" t="str">
        <f>image("https://ws-tcg.com/wordpress/wp-content/images/cardlist/a/azl_s102/azl_s102_068s.png")</f>
        <v/>
      </c>
      <c r="E69" s="13" t="s">
        <v>27</v>
      </c>
    </row>
    <row r="70" ht="137.25" customHeight="1">
      <c r="A70" s="6" t="s">
        <v>138</v>
      </c>
      <c r="B70" s="7" t="str">
        <f>image("https://i.imgur.com/jGSZln2.png?1")</f>
        <v/>
      </c>
      <c r="C70" s="8" t="s">
        <v>139</v>
      </c>
      <c r="D70" s="4" t="str">
        <f>image("https://i.imgur.com/I3VnN5L.png?1")</f>
        <v/>
      </c>
      <c r="E70" s="9" t="s">
        <v>66</v>
      </c>
    </row>
    <row r="71" ht="137.25" customHeight="1">
      <c r="A71" s="6" t="s">
        <v>140</v>
      </c>
      <c r="B71" s="7" t="str">
        <f>image("https://i.imgur.com/3QgdcjM.png?1")</f>
        <v/>
      </c>
      <c r="C71" s="8" t="s">
        <v>141</v>
      </c>
      <c r="D71" s="4" t="str">
        <f>image("https://i.imgur.com/jPiw5EQ.png?1")</f>
        <v/>
      </c>
      <c r="E71" s="9" t="s">
        <v>66</v>
      </c>
    </row>
    <row r="72" ht="137.25" customHeight="1">
      <c r="A72" s="6" t="s">
        <v>142</v>
      </c>
      <c r="B72" s="16" t="str">
        <f>image("https://i.imgur.com/J2DoS5W.png?1")</f>
        <v/>
      </c>
      <c r="C72" s="8" t="s">
        <v>141</v>
      </c>
      <c r="D72" s="4" t="str">
        <f>image("https://i.imgur.com/aIYDfUr.png?1")</f>
        <v/>
      </c>
      <c r="E72" s="9" t="s">
        <v>66</v>
      </c>
    </row>
    <row r="73" ht="137.25" customHeight="1">
      <c r="A73" s="6" t="s">
        <v>143</v>
      </c>
      <c r="B73" s="16" t="str">
        <f>image("https://i.imgur.com/RUhFgQW.png?1")</f>
        <v/>
      </c>
      <c r="C73" s="8" t="s">
        <v>141</v>
      </c>
      <c r="D73" s="4" t="str">
        <f>image("https://i.imgur.com/iUw6Cwu.png?1")</f>
        <v/>
      </c>
      <c r="E73" s="9" t="s">
        <v>66</v>
      </c>
    </row>
    <row r="74" ht="137.25" customHeight="1">
      <c r="A74" s="6" t="s">
        <v>144</v>
      </c>
      <c r="B74" s="16" t="str">
        <f>image("https://ws-tcg.com/wordpress/wp-content/images/today_card/20221214_ib01.png")</f>
        <v/>
      </c>
      <c r="C74" s="8" t="s">
        <v>145</v>
      </c>
      <c r="D74" s="4" t="str">
        <f>image("https://ws-tcg.com/wordpress/wp-content/images/today_card/20221214_ib21.png")</f>
        <v/>
      </c>
      <c r="E74" s="9" t="s">
        <v>3</v>
      </c>
    </row>
    <row r="75" ht="137.25" customHeight="1">
      <c r="A75" s="6" t="s">
        <v>146</v>
      </c>
      <c r="B75" s="16" t="str">
        <f>image("https://ws-tcg.com/wordpress/wp-content/images/today_card/20221202_ib01.png")</f>
        <v/>
      </c>
      <c r="C75" s="8" t="s">
        <v>147</v>
      </c>
      <c r="D75" s="4" t="str">
        <f>image("https://ws-tcg.com/wordpress/wp-content/images/today_card/20221202_ib21.png")</f>
        <v/>
      </c>
      <c r="E75" s="9" t="s">
        <v>3</v>
      </c>
    </row>
    <row r="76" ht="137.25" customHeight="1">
      <c r="A76" s="6" t="s">
        <v>148</v>
      </c>
      <c r="B76" s="16" t="str">
        <f>image("https://ws-tcg.com/wordpress/wp-content/images/today_card/20221214_ib02.png")</f>
        <v/>
      </c>
      <c r="C76" s="8" t="s">
        <v>149</v>
      </c>
      <c r="D76" s="4" t="str">
        <f>image("https://ws-tcg.com/wordpress/wp-content/images/today_card/20221214_ib22.png")</f>
        <v/>
      </c>
      <c r="E76" s="9" t="s">
        <v>3</v>
      </c>
    </row>
    <row r="77" ht="137.25" customHeight="1">
      <c r="A77" s="6" t="s">
        <v>150</v>
      </c>
      <c r="B77" s="7" t="str">
        <f>image("https://ws-tcg.com/wordpress/wp-content/images/today_card/20221205_fg01.png")</f>
        <v/>
      </c>
      <c r="C77" s="8" t="s">
        <v>151</v>
      </c>
      <c r="D77" s="4" t="str">
        <f>image("https://ws-tcg.com/wordpress/wp-content/images/today_card/20221205_fg21.png")</f>
        <v/>
      </c>
      <c r="E77" s="9" t="s">
        <v>8</v>
      </c>
    </row>
    <row r="78" ht="137.25" customHeight="1">
      <c r="A78" s="6" t="s">
        <v>152</v>
      </c>
      <c r="B78" s="7" t="str">
        <f>image("https://ws-tcg.com/wordpress/wp-content/images/today_card/20221207_eg01.png")</f>
        <v/>
      </c>
      <c r="C78" s="8" t="s">
        <v>153</v>
      </c>
      <c r="D78" s="4" t="str">
        <f>image("https://ws-tcg.com/wordpress/wp-content/images/today_card/20221207_eg21.png")</f>
        <v/>
      </c>
      <c r="E78" s="9" t="s">
        <v>3</v>
      </c>
    </row>
    <row r="79" ht="137.25" customHeight="1">
      <c r="A79" s="6" t="s">
        <v>154</v>
      </c>
      <c r="B79" s="20" t="str">
        <f>image("https://ws-tcg.com/wordpress/wp-content/images/today_card/20221202_ib02.png")</f>
        <v/>
      </c>
      <c r="C79" s="8" t="s">
        <v>155</v>
      </c>
      <c r="D79" s="4" t="str">
        <f>image("https://ws-tcg.com/wordpress/wp-content/images/today_card/20221202_ib22.png")</f>
        <v/>
      </c>
      <c r="E79" s="9" t="s">
        <v>3</v>
      </c>
    </row>
    <row r="80" ht="137.25" customHeight="1">
      <c r="A80" s="6" t="s">
        <v>156</v>
      </c>
      <c r="B80" s="20" t="str">
        <f>image("https://ws-tcg.com/wordpress/wp-content/images/today_card/20221214_ib03.png")</f>
        <v/>
      </c>
      <c r="C80" s="19" t="s">
        <v>157</v>
      </c>
      <c r="D80" s="4" t="str">
        <f>image("https://ws-tcg.com/wordpress/wp-content/images/today_card/20221214_ib23.png")</f>
        <v/>
      </c>
      <c r="E80" s="9" t="s">
        <v>3</v>
      </c>
    </row>
    <row r="81" ht="137.25" customHeight="1">
      <c r="A81" s="6" t="s">
        <v>158</v>
      </c>
      <c r="B81" s="16" t="str">
        <f>image("https://ws-tcg.com/wordpress/wp-content/images/today_card/20221207_eg02.png")</f>
        <v/>
      </c>
      <c r="C81" s="10" t="s">
        <v>159</v>
      </c>
      <c r="D81" s="4" t="str">
        <f>image("https://ws-tcg.com/wordpress/wp-content/images/today_card/20221207_eg22.png")</f>
        <v/>
      </c>
      <c r="E81" s="9" t="s">
        <v>27</v>
      </c>
    </row>
    <row r="82" ht="137.25" customHeight="1">
      <c r="A82" s="6" t="s">
        <v>160</v>
      </c>
      <c r="B82" s="16" t="str">
        <f>image("https://ws-tcg.com/wordpress/wp-content/images/today_card/20221205_fg02.png")</f>
        <v/>
      </c>
      <c r="C82" s="8" t="s">
        <v>161</v>
      </c>
      <c r="D82" s="16" t="str">
        <f>image("https://ws-tcg.com/wordpress/wp-content/images/today_card/20221205_fg22.png")</f>
        <v/>
      </c>
      <c r="E82" s="9" t="s">
        <v>27</v>
      </c>
    </row>
    <row r="83" ht="137.25" customHeight="1">
      <c r="A83" s="6" t="s">
        <v>162</v>
      </c>
      <c r="B83" s="7" t="str">
        <f>image("https://ws-tcg.com/wordpress/wp-content/images/today_card/20221214_ib04.png")</f>
        <v/>
      </c>
      <c r="C83" s="8" t="s">
        <v>163</v>
      </c>
      <c r="D83" s="4" t="str">
        <f>image("https://ws-tcg.com/wordpress/wp-content/images/today_card/20221214_ib24.png")</f>
        <v/>
      </c>
      <c r="E83" s="9" t="s">
        <v>27</v>
      </c>
    </row>
    <row r="84" ht="137.25" customHeight="1">
      <c r="A84" s="6" t="s">
        <v>164</v>
      </c>
      <c r="B84" s="16" t="str">
        <f>image("https://ws-tcg.com/wordpress/wp-content/images/today_card/20221214_ib05.png")</f>
        <v/>
      </c>
      <c r="C84" s="8" t="s">
        <v>165</v>
      </c>
      <c r="D84" s="4" t="str">
        <f>image("https://ws-tcg.com/wordpress/wp-content/images/today_card/20221214_ib25.png")</f>
        <v/>
      </c>
      <c r="E84" s="9" t="s">
        <v>3</v>
      </c>
    </row>
    <row r="85" ht="137.25" customHeight="1">
      <c r="A85" s="6" t="s">
        <v>166</v>
      </c>
      <c r="B85" s="7" t="str">
        <f>image("https://ws-tcg.com/wordpress/wp-content/images/today_card/20221202_ib03.png")</f>
        <v/>
      </c>
      <c r="C85" s="8" t="s">
        <v>167</v>
      </c>
      <c r="D85" s="4" t="str">
        <f>image("https://ws-tcg.com/wordpress/wp-content/images/today_card/20221202_ib23.png")</f>
        <v/>
      </c>
      <c r="E85" s="9" t="s">
        <v>27</v>
      </c>
    </row>
    <row r="86" ht="137.25" customHeight="1">
      <c r="A86" s="6" t="s">
        <v>168</v>
      </c>
      <c r="B86" s="7" t="str">
        <f>image("https://ws-tcg.com/wordpress/wp-content/images/today_card/20221207_eg03.png")</f>
        <v/>
      </c>
      <c r="C86" s="8" t="s">
        <v>169</v>
      </c>
      <c r="D86" s="4" t="str">
        <f>image("https://ws-tcg.com/wordpress/wp-content/images/today_card/20221207_eg23.png")</f>
        <v/>
      </c>
      <c r="E86" s="9" t="s">
        <v>3</v>
      </c>
    </row>
    <row r="87" ht="137.25" customHeight="1">
      <c r="A87" s="6" t="s">
        <v>170</v>
      </c>
      <c r="B87" s="16" t="str">
        <f>image("https://ws-tcg.com/wordpress/wp-content/images/today_card/20221207_eg04.png")</f>
        <v/>
      </c>
      <c r="C87" s="8" t="s">
        <v>171</v>
      </c>
      <c r="D87" s="16" t="str">
        <f>image("https://ws-tcg.com/wordpress/wp-content/images/today_card/20221207_eg24.png")</f>
        <v/>
      </c>
      <c r="E87" s="9" t="s">
        <v>27</v>
      </c>
    </row>
    <row r="88" ht="137.25" customHeight="1">
      <c r="A88" s="6" t="s">
        <v>172</v>
      </c>
      <c r="B88" s="7" t="str">
        <f>image("https://ws-tcg.com/wordpress/wp-content/images/today_card/20221202_ib04.png")</f>
        <v/>
      </c>
      <c r="C88" s="8" t="s">
        <v>173</v>
      </c>
      <c r="D88" s="4" t="str">
        <f>image("https://ws-tcg.com/wordpress/wp-content/images/today_card/20221202_ib24.png")</f>
        <v/>
      </c>
      <c r="E88" s="9" t="s">
        <v>27</v>
      </c>
    </row>
    <row r="89" ht="137.25" customHeight="1">
      <c r="A89" s="6" t="s">
        <v>174</v>
      </c>
      <c r="B89" s="16" t="str">
        <f>image("https://ws-tcg.com/wordpress/wp-content/images/cardlist/a/azl_s102/azl_s102_088.png")</f>
        <v/>
      </c>
      <c r="C89" s="24" t="s">
        <v>175</v>
      </c>
      <c r="D89" s="4" t="str">
        <f>image("https://ws-tcg.com/wordpress/wp-content/images/cardlist/a/azl_s102/azl_s102_088s.png")</f>
        <v/>
      </c>
      <c r="E89" s="9" t="s">
        <v>27</v>
      </c>
    </row>
    <row r="90" ht="137.25" customHeight="1">
      <c r="A90" s="6" t="s">
        <v>176</v>
      </c>
      <c r="B90" s="16" t="str">
        <f>image("https://ws-tcg.com/wordpress/wp-content/images/today_card/20221205_fg03.png")</f>
        <v/>
      </c>
      <c r="C90" s="19" t="s">
        <v>177</v>
      </c>
      <c r="D90" s="4" t="str">
        <f>image("https://ws-tcg.com/wordpress/wp-content/images/today_card/20221205_fg23.png")</f>
        <v/>
      </c>
      <c r="E90" s="9" t="s">
        <v>27</v>
      </c>
    </row>
    <row r="91" ht="137.25" customHeight="1">
      <c r="A91" s="6" t="s">
        <v>178</v>
      </c>
      <c r="B91" s="16" t="str">
        <f>image("https://ws-tcg.com/wordpress/wp-content/images/today_card/20221207_eg05.png")</f>
        <v/>
      </c>
      <c r="C91" s="8" t="s">
        <v>179</v>
      </c>
      <c r="D91" s="4" t="str">
        <f>image("https://ws-tcg.com/wordpress/wp-content/images/today_card/20221207_eg25.png")</f>
        <v/>
      </c>
      <c r="E91" s="9" t="s">
        <v>27</v>
      </c>
    </row>
    <row r="92" ht="137.25" customHeight="1">
      <c r="A92" s="6" t="s">
        <v>180</v>
      </c>
      <c r="B92" s="16" t="str">
        <f>image("https://ws-tcg.com/wordpress/wp-content/images/cardlist/a/azl_s102/azl_s102_091.png")</f>
        <v/>
      </c>
      <c r="C92" s="8" t="s">
        <v>181</v>
      </c>
      <c r="D92" s="4" t="str">
        <f>image("https://ws-tcg.com/wordpress/wp-content/images/cardlist/a/azl_s102/azl_s102_091s.png")</f>
        <v/>
      </c>
      <c r="E92" s="9" t="s">
        <v>27</v>
      </c>
    </row>
    <row r="93" ht="137.25" customHeight="1">
      <c r="A93" s="6" t="s">
        <v>182</v>
      </c>
      <c r="B93" s="16" t="str">
        <f>image("https://ws-tcg.com/wordpress/wp-content/images/cardlist/a/azl_s102/azl_s102_092.png")</f>
        <v/>
      </c>
      <c r="C93" s="8" t="s">
        <v>183</v>
      </c>
      <c r="D93" s="4" t="str">
        <f>image("https://ws-tcg.com/wordpress/wp-content/images/cardlist/a/azl_s102/azl_s102_092s.png")</f>
        <v/>
      </c>
      <c r="E93" s="9" t="s">
        <v>27</v>
      </c>
    </row>
    <row r="94" ht="137.25" customHeight="1">
      <c r="A94" s="6" t="s">
        <v>184</v>
      </c>
      <c r="B94" s="16" t="str">
        <f>image("https://ws-tcg.com/wordpress/wp-content/images/cardlist/a/azl_s102/azl_s102_093.png")</f>
        <v/>
      </c>
      <c r="C94" s="8" t="s">
        <v>185</v>
      </c>
      <c r="D94" s="4" t="str">
        <f>image("https://ws-tcg.com/wordpress/wp-content/images/cardlist/a/azl_s102/azl_s102_093s.png")</f>
        <v/>
      </c>
      <c r="E94" s="9" t="s">
        <v>27</v>
      </c>
    </row>
    <row r="95" ht="137.25" customHeight="1">
      <c r="A95" s="6" t="s">
        <v>186</v>
      </c>
      <c r="B95" s="16" t="str">
        <f>image("https://i.imgur.com/tApq2Et.png?1")</f>
        <v/>
      </c>
      <c r="C95" s="8" t="s">
        <v>187</v>
      </c>
      <c r="D95" s="4" t="str">
        <f>image("https://i.imgur.com/960dSPs.png?1")</f>
        <v/>
      </c>
      <c r="E95" s="9" t="s">
        <v>66</v>
      </c>
    </row>
    <row r="96" ht="137.25" customHeight="1">
      <c r="A96" s="6" t="s">
        <v>188</v>
      </c>
      <c r="B96" s="16" t="str">
        <f>image("https://i.imgur.com/lQRqx8q.png?1")</f>
        <v/>
      </c>
      <c r="C96" s="8" t="s">
        <v>189</v>
      </c>
      <c r="D96" s="4" t="str">
        <f>image("https://i.imgur.com/W4s2ve3.png?1")</f>
        <v/>
      </c>
      <c r="E96" s="9" t="s">
        <v>66</v>
      </c>
    </row>
    <row r="97" ht="137.25" customHeight="1">
      <c r="A97" s="6" t="s">
        <v>190</v>
      </c>
      <c r="B97" s="16" t="str">
        <f>image("https://i.imgur.com/oBwoKXv.png?1")</f>
        <v/>
      </c>
      <c r="C97" s="8" t="s">
        <v>191</v>
      </c>
      <c r="D97" s="4" t="str">
        <f>image("https://i.imgur.com/2T8WWbg.png?1")</f>
        <v/>
      </c>
      <c r="E97" s="9" t="s">
        <v>66</v>
      </c>
    </row>
    <row r="98" ht="137.25" customHeight="1">
      <c r="A98" s="6" t="s">
        <v>192</v>
      </c>
      <c r="B98" s="16" t="str">
        <f>image("https://i.imgur.com/Gx57ApJ.png?1")</f>
        <v/>
      </c>
      <c r="C98" s="8" t="s">
        <v>191</v>
      </c>
      <c r="D98" s="4" t="str">
        <f>image("https://i.imgur.com/2AjHIc9.png?1")</f>
        <v/>
      </c>
      <c r="E98" s="9" t="s">
        <v>66</v>
      </c>
    </row>
    <row r="99" ht="137.25" customHeight="1">
      <c r="A99" s="6" t="s">
        <v>193</v>
      </c>
      <c r="B99" s="16" t="str">
        <f>image("https://i.imgur.com/Fl1SRnd.png?1")</f>
        <v/>
      </c>
      <c r="C99" s="8" t="s">
        <v>194</v>
      </c>
      <c r="D99" s="16" t="str">
        <f>image("https://i.imgur.com/7aJOpu2.png?1")</f>
        <v/>
      </c>
      <c r="E99" s="9" t="s">
        <v>66</v>
      </c>
    </row>
    <row r="100" ht="137.25" customHeight="1">
      <c r="A100" s="6" t="s">
        <v>195</v>
      </c>
      <c r="B100" s="16" t="str">
        <f>image("https://ws-tcg.com/wordpress/wp-content/images/today_card/20221209_pm01.png")</f>
        <v/>
      </c>
      <c r="C100" s="8" t="s">
        <v>196</v>
      </c>
      <c r="D100" s="4" t="str">
        <f>image("https://ws-tcg.com/wordpress/wp-content/images/today_card/20221209_pm21.png")</f>
        <v/>
      </c>
      <c r="E100" s="9" t="s">
        <v>3</v>
      </c>
    </row>
    <row r="101" ht="137.25" customHeight="1">
      <c r="A101" s="6" t="s">
        <v>197</v>
      </c>
      <c r="B101" s="16" t="str">
        <f>image("https://ws-tcg.com/wordpress/wp-content/images/today_card/20221209_pm02.png")</f>
        <v/>
      </c>
      <c r="C101" s="8" t="s">
        <v>198</v>
      </c>
      <c r="D101" s="4" t="str">
        <f>image("https://ws-tcg.com/wordpress/wp-content/images/today_card/20221209_pm22.png")</f>
        <v/>
      </c>
      <c r="E101" s="9" t="s">
        <v>8</v>
      </c>
    </row>
    <row r="102" ht="137.25" customHeight="1">
      <c r="A102" s="6" t="s">
        <v>199</v>
      </c>
      <c r="B102" s="16" t="str">
        <f>image("https://ws-tcg.com/wordpress/wp-content/images/cardlist/a/azl_s102/azl_s102_101.png")</f>
        <v/>
      </c>
      <c r="C102" s="8" t="s">
        <v>200</v>
      </c>
      <c r="D102" s="4" t="str">
        <f>image("https://ws-tcg.com/wordpress/wp-content/images/cardlist/a/azl_s102/azl_s102_101sp.png")</f>
        <v/>
      </c>
      <c r="E102" s="9" t="s">
        <v>3</v>
      </c>
    </row>
    <row r="103" ht="137.25" customHeight="1">
      <c r="A103" s="6" t="s">
        <v>201</v>
      </c>
      <c r="B103" s="16" t="str">
        <f>image("https://ws-tcg.com/wordpress/wp-content/images/today_card/20221201_lz01.png")</f>
        <v/>
      </c>
      <c r="C103" s="8" t="s">
        <v>202</v>
      </c>
      <c r="D103" s="4" t="str">
        <f>image("https://ws-tcg.com/wordpress/wp-content/images/today_card/20221201_lz21.png")</f>
        <v/>
      </c>
      <c r="E103" s="9" t="s">
        <v>3</v>
      </c>
    </row>
    <row r="104" ht="137.25" customHeight="1">
      <c r="A104" s="6" t="s">
        <v>203</v>
      </c>
      <c r="B104" s="16" t="str">
        <f>image("https://ws-tcg.com/wordpress/wp-content/images/today_card/20221209_pm03.png")</f>
        <v/>
      </c>
      <c r="C104" s="8" t="s">
        <v>204</v>
      </c>
      <c r="D104" s="4" t="str">
        <f>image("https://ws-tcg.com/wordpress/wp-content/images/today_card/20221209_pm23.png")</f>
        <v/>
      </c>
      <c r="E104" s="9" t="s">
        <v>3</v>
      </c>
    </row>
    <row r="105" ht="137.25" customHeight="1">
      <c r="A105" s="6" t="s">
        <v>205</v>
      </c>
      <c r="B105" s="16" t="str">
        <f>image("https://ws-tcg.com/wordpress/wp-content/images/cardlist/a/azl_s102/azl_s102_104.png")</f>
        <v/>
      </c>
      <c r="C105" s="19" t="s">
        <v>206</v>
      </c>
      <c r="D105" s="4" t="str">
        <f>image("https://ws-tcg.com/wordpress/wp-content/images/cardlist/a/azl_s102/azl_s102_105.png")</f>
        <v/>
      </c>
      <c r="E105" s="9" t="s">
        <v>27</v>
      </c>
    </row>
    <row r="106" ht="137.25" customHeight="1">
      <c r="A106" s="6" t="s">
        <v>207</v>
      </c>
      <c r="B106" s="16" t="str">
        <f>image("https://ws-tcg.com/wordpress/wp-content/images/today_card/20221209_pm04.png")</f>
        <v/>
      </c>
      <c r="C106" s="19" t="s">
        <v>208</v>
      </c>
      <c r="D106" s="4" t="str">
        <f>image("https://ws-tcg.com/wordpress/wp-content/images/today_card/20221209_pm24.png")</f>
        <v/>
      </c>
      <c r="E106" s="9" t="s">
        <v>27</v>
      </c>
    </row>
    <row r="107" ht="137.25" customHeight="1">
      <c r="A107" s="6" t="s">
        <v>209</v>
      </c>
      <c r="B107" s="16" t="str">
        <f>image("https://ws-tcg.com/wordpress/wp-content/images/today_card/20221201_lz02.png")</f>
        <v/>
      </c>
      <c r="C107" s="19" t="s">
        <v>210</v>
      </c>
      <c r="D107" s="4" t="str">
        <f>image("https://ws-tcg.com/wordpress/wp-content/images/today_card/20221201_lz22.png")</f>
        <v/>
      </c>
      <c r="E107" s="9" t="s">
        <v>27</v>
      </c>
    </row>
    <row r="108" ht="137.25" customHeight="1">
      <c r="A108" s="6" t="s">
        <v>211</v>
      </c>
      <c r="B108" s="16" t="str">
        <f>image("https://ws-tcg.com/wordpress/wp-content/images/cardlist/a/azl_s102/azl_s102_107.png")</f>
        <v/>
      </c>
      <c r="C108" s="8" t="s">
        <v>212</v>
      </c>
      <c r="D108" s="4" t="str">
        <f>image("https://ws-tcg.com/wordpress/wp-content/images/cardlist/a/azl_s102/azl_s102_107s.png")</f>
        <v/>
      </c>
      <c r="E108" s="9" t="s">
        <v>27</v>
      </c>
    </row>
    <row r="109" ht="137.25" customHeight="1">
      <c r="A109" s="6" t="s">
        <v>213</v>
      </c>
      <c r="B109" s="16" t="str">
        <f>image("https://ws-tcg.com/wordpress/wp-content/images/today_card/20221201_lz03.png")</f>
        <v/>
      </c>
      <c r="C109" s="8" t="s">
        <v>214</v>
      </c>
      <c r="D109" s="4" t="str">
        <f>image("https://ws-tcg.com/wordpress/wp-content/images/today_card/20221201_lz23.png")</f>
        <v/>
      </c>
      <c r="E109" s="9" t="s">
        <v>27</v>
      </c>
    </row>
    <row r="110" ht="137.25" customHeight="1">
      <c r="A110" s="6" t="s">
        <v>215</v>
      </c>
      <c r="B110" s="16" t="str">
        <f>image("https://ws-tcg.com/wordpress/wp-content/images/cardlist/a/azl_s102/azl_s102_109.png")</f>
        <v/>
      </c>
      <c r="C110" s="8" t="s">
        <v>216</v>
      </c>
      <c r="D110" s="4" t="str">
        <f>image("https://ws-tcg.com/wordpress/wp-content/images/cardlist/a/azl_s102/azl_s102_109s.png")</f>
        <v/>
      </c>
      <c r="E110" s="9" t="s">
        <v>27</v>
      </c>
    </row>
    <row r="111" ht="137.25" customHeight="1">
      <c r="A111" s="6" t="s">
        <v>217</v>
      </c>
      <c r="B111" s="16" t="str">
        <f>image("https://ws-tcg.com/wordpress/wp-content/images/today_card/20221201_lz04.png")</f>
        <v/>
      </c>
      <c r="C111" s="8" t="s">
        <v>218</v>
      </c>
      <c r="D111" s="4" t="str">
        <f>image("https://ws-tcg.com/wordpress/wp-content/images/today_card/20221201_lz24.png")</f>
        <v/>
      </c>
      <c r="E111" s="9" t="s">
        <v>3</v>
      </c>
    </row>
    <row r="112" ht="137.25" customHeight="1">
      <c r="A112" s="6" t="s">
        <v>219</v>
      </c>
      <c r="B112" s="16" t="str">
        <f>image("https://ws-tcg.com/wordpress/wp-content/uploads/20221115191145/azl_11_20221115.png")</f>
        <v/>
      </c>
      <c r="C112" s="8" t="s">
        <v>220</v>
      </c>
      <c r="D112" s="4" t="str">
        <f>image("https://ws-tcg.com/wordpress/wp-content/images/cardlist/a/azl_s102/azl_s102_111sp.png")</f>
        <v/>
      </c>
      <c r="E112" s="9" t="s">
        <v>3</v>
      </c>
    </row>
    <row r="113" ht="137.25" customHeight="1">
      <c r="A113" s="6" t="s">
        <v>221</v>
      </c>
      <c r="B113" s="16" t="str">
        <f>image("https://ws-tcg.com/wordpress/wp-content/images/cardlist/a/azl_s102/azl_s102_112.png")</f>
        <v/>
      </c>
      <c r="C113" s="8" t="s">
        <v>222</v>
      </c>
      <c r="D113" s="4" t="str">
        <f>image("https://ws-tcg.com/wordpress/wp-content/images/cardlist/a/azl_s102/azl_s102_112s.png")</f>
        <v/>
      </c>
      <c r="E113" s="9" t="s">
        <v>27</v>
      </c>
    </row>
    <row r="114" ht="137.25" customHeight="1">
      <c r="A114" s="6" t="s">
        <v>223</v>
      </c>
      <c r="B114" s="16" t="str">
        <f>image("https://ws-tcg.com/wordpress/wp-content/images/today_card/20221201_lz05.png")</f>
        <v/>
      </c>
      <c r="C114" s="8" t="s">
        <v>224</v>
      </c>
      <c r="D114" s="4" t="str">
        <f>image("https://ws-tcg.com/wordpress/wp-content/images/today_card/20221201_lz25.png")</f>
        <v/>
      </c>
      <c r="E114" s="9" t="s">
        <v>27</v>
      </c>
    </row>
    <row r="115" ht="137.25" customHeight="1">
      <c r="A115" s="6" t="s">
        <v>225</v>
      </c>
      <c r="B115" s="16" t="str">
        <f>image("https://ws-tcg.com/wordpress/wp-content/images/cardlist/a/azl_s102/azl_s102_114.png")</f>
        <v/>
      </c>
      <c r="C115" s="8" t="s">
        <v>226</v>
      </c>
      <c r="D115" s="4" t="str">
        <f>image("https://ws-tcg.com/wordpress/wp-content/images/cardlist/a/azl_s102/azl_s102_114sp.png")</f>
        <v/>
      </c>
      <c r="E115" s="9" t="s">
        <v>3</v>
      </c>
    </row>
    <row r="116" ht="137.25" customHeight="1">
      <c r="A116" s="6" t="s">
        <v>227</v>
      </c>
      <c r="B116" s="16" t="str">
        <f>image("https://ws-tcg.com/wordpress/wp-content/images/cardlist/a/azl_s102/azl_s102_115.png")</f>
        <v/>
      </c>
      <c r="C116" s="8" t="s">
        <v>228</v>
      </c>
      <c r="D116" s="4" t="str">
        <f>image("https://ws-tcg.com/wordpress/wp-content/images/cardlist/a/azl_s102/azl_s102_115s.png")</f>
        <v/>
      </c>
      <c r="E116" s="9" t="s">
        <v>27</v>
      </c>
    </row>
    <row r="117" ht="137.25" customHeight="1">
      <c r="A117" s="6" t="s">
        <v>229</v>
      </c>
      <c r="B117" s="16" t="str">
        <f>image("https://ws-tcg.com/wordpress/wp-content/images/today_card/20221201_lz06.png")</f>
        <v/>
      </c>
      <c r="C117" s="8" t="s">
        <v>230</v>
      </c>
      <c r="D117" s="4" t="str">
        <f>image("https://ws-tcg.com/wordpress/wp-content/images/today_card/20221201_lz26.png")</f>
        <v/>
      </c>
      <c r="E117" s="9" t="s">
        <v>27</v>
      </c>
    </row>
    <row r="118" ht="137.25" customHeight="1">
      <c r="A118" s="6" t="s">
        <v>231</v>
      </c>
      <c r="B118" s="16" t="str">
        <f>image("https://ws-tcg.com/wordpress/wp-content/images/today_card/20221209_pm05.png")</f>
        <v/>
      </c>
      <c r="C118" s="8" t="s">
        <v>232</v>
      </c>
      <c r="D118" s="4" t="str">
        <f>image("https://ws-tcg.com/wordpress/wp-content/images/today_card/20221209_pm25.png")</f>
        <v/>
      </c>
      <c r="E118" s="9" t="s">
        <v>27</v>
      </c>
    </row>
    <row r="119">
      <c r="A119" s="6" t="s">
        <v>233</v>
      </c>
      <c r="B119" s="16" t="str">
        <f>image("https://ws-tcg.com/wordpress/wp-content/images/cardlist/a/azl_s102/azl_s102_118.png")</f>
        <v/>
      </c>
      <c r="C119" s="8" t="s">
        <v>234</v>
      </c>
      <c r="D119" s="4" t="str">
        <f>image("https://ws-tcg.com/wordpress/wp-content/images/cardlist/a/azl_s102/azl_s102_118s.png")</f>
        <v/>
      </c>
      <c r="E119" s="9" t="s">
        <v>27</v>
      </c>
    </row>
    <row r="120" ht="137.25" customHeight="1">
      <c r="A120" s="6" t="s">
        <v>235</v>
      </c>
      <c r="B120" s="16" t="str">
        <f>image("https://ws-tcg.com/wordpress/wp-content/images/cardlist/a/azl_s102/azl_s102_119.png")</f>
        <v/>
      </c>
      <c r="C120" s="8" t="s">
        <v>236</v>
      </c>
      <c r="D120" s="4" t="str">
        <f>image("https://ws-tcg.com/wordpress/wp-content/images/cardlist/a/azl_s102/azl_s102_119s.png")</f>
        <v/>
      </c>
      <c r="E120" s="9" t="s">
        <v>27</v>
      </c>
    </row>
    <row r="121" ht="137.25" customHeight="1">
      <c r="A121" s="6" t="s">
        <v>237</v>
      </c>
      <c r="B121" s="16" t="str">
        <f>image("https://ws-tcg.com/wordpress/wp-content/images/cardlist/a/azl_s102/azl_s102_120.png")</f>
        <v/>
      </c>
      <c r="C121" s="8" t="s">
        <v>238</v>
      </c>
      <c r="D121" s="4" t="str">
        <f>image("https://ws-tcg.com/wordpress/wp-content/images/cardlist/a/azl_s102/azl_s102_120s.png")</f>
        <v/>
      </c>
      <c r="E121" s="9" t="s">
        <v>27</v>
      </c>
    </row>
    <row r="122" ht="137.25" customHeight="1">
      <c r="A122" s="6" t="s">
        <v>239</v>
      </c>
      <c r="B122" s="16" t="str">
        <f>image("https://ws-tcg.com/wordpress/wp-content/images/cardlist/a/azl_s102/azl_s102_121.png")</f>
        <v/>
      </c>
      <c r="C122" s="8" t="s">
        <v>240</v>
      </c>
      <c r="D122" s="4" t="str">
        <f>image("https://ws-tcg.com/wordpress/wp-content/images/cardlist/a/azl_s102/azl_s102_121s.png")</f>
        <v/>
      </c>
      <c r="E122" s="9" t="s">
        <v>27</v>
      </c>
    </row>
    <row r="123" ht="137.25" customHeight="1">
      <c r="A123" s="6" t="s">
        <v>241</v>
      </c>
      <c r="B123" s="16" t="str">
        <f>image("https://ws-tcg.com/wordpress/wp-content/images/cardlist/a/azl_s102/azl_s102_122.png")</f>
        <v/>
      </c>
      <c r="C123" s="8" t="s">
        <v>242</v>
      </c>
      <c r="D123" s="4" t="str">
        <f>image("https://ws-tcg.com/wordpress/wp-content/images/cardlist/a/azl_s102/azl_s102_122s.png")</f>
        <v/>
      </c>
      <c r="E123" s="9" t="s">
        <v>27</v>
      </c>
    </row>
    <row r="124" ht="137.25" customHeight="1">
      <c r="A124" s="6" t="s">
        <v>243</v>
      </c>
      <c r="B124" s="16" t="str">
        <f>image("https://ws-tcg.com/wordpress/wp-content/images/cardlist/a/azl_s102/azl_s102_123.png")</f>
        <v/>
      </c>
      <c r="C124" s="8" t="s">
        <v>244</v>
      </c>
      <c r="D124" s="4" t="str">
        <f>image("https://ws-tcg.com/wordpress/wp-content/images/cardlist/a/azl_s102/azl_s102_123s.png")</f>
        <v/>
      </c>
      <c r="E124" s="9" t="s">
        <v>27</v>
      </c>
    </row>
    <row r="125" ht="137.25" customHeight="1">
      <c r="A125" s="6" t="s">
        <v>245</v>
      </c>
      <c r="B125" s="16" t="str">
        <f>image("https://ws-tcg.com/wordpress/wp-content/images/cardlist/a/azl_s102/azl_s102_124.png")</f>
        <v/>
      </c>
      <c r="C125" s="8" t="s">
        <v>246</v>
      </c>
      <c r="D125" s="4" t="str">
        <f>image("https://ws-tcg.com/wordpress/wp-content/images/cardlist/a/azl_s102/azl_s102_124s.png")</f>
        <v/>
      </c>
      <c r="E125" s="9" t="s">
        <v>27</v>
      </c>
    </row>
    <row r="126" ht="137.25" customHeight="1">
      <c r="A126" s="6" t="s">
        <v>247</v>
      </c>
      <c r="B126" s="16" t="str">
        <f>image("https://ws-tcg.com/wordpress/wp-content/images/today_card/20221201_lz07.png")</f>
        <v/>
      </c>
      <c r="C126" s="8" t="s">
        <v>248</v>
      </c>
      <c r="D126" s="16" t="str">
        <f>image("https://ws-tcg.com/wordpress/wp-content/images/today_card/20221201_lz27.png")</f>
        <v/>
      </c>
      <c r="E126" s="9" t="s">
        <v>27</v>
      </c>
    </row>
    <row r="127" ht="137.25" customHeight="1">
      <c r="A127" s="6" t="s">
        <v>249</v>
      </c>
      <c r="B127" s="16" t="str">
        <f>image("https://ws-tcg.com/wordpress/wp-content/images/today_card/20221201_lz08.png")</f>
        <v/>
      </c>
      <c r="C127" s="8" t="s">
        <v>250</v>
      </c>
      <c r="D127" s="4" t="str">
        <f>image("https://ws-tcg.com/wordpress/wp-content/images/today_card/20221201_lz28.png")</f>
        <v/>
      </c>
      <c r="E127" s="9" t="s">
        <v>27</v>
      </c>
    </row>
    <row r="128" ht="137.25" customHeight="1">
      <c r="A128" s="6" t="s">
        <v>251</v>
      </c>
      <c r="B128" s="16" t="str">
        <f>image("https://ws-tcg.com/wordpress/wp-content/images/cardlist/a/azl_s102/azl_s102_127.png")</f>
        <v/>
      </c>
      <c r="C128" s="8" t="s">
        <v>252</v>
      </c>
      <c r="D128" s="4" t="str">
        <f>image("https://ws-tcg.com/wordpress/wp-content/images/cardlist/a/azl_s102/azl_s102_127s.png")</f>
        <v/>
      </c>
      <c r="E128" s="9" t="s">
        <v>27</v>
      </c>
    </row>
    <row r="129" ht="137.25" customHeight="1">
      <c r="A129" s="6" t="s">
        <v>253</v>
      </c>
      <c r="B129" s="16" t="str">
        <f>image("https://ws-tcg.com/wordpress/wp-content/images/cardlist/a/azl_s102/azl_s102_128.png")</f>
        <v/>
      </c>
      <c r="C129" s="8" t="s">
        <v>254</v>
      </c>
      <c r="D129" s="4" t="str">
        <f>image("https://ws-tcg.com/wordpress/wp-content/images/cardlist/a/azl_s102/azl_s102_128s.png")</f>
        <v/>
      </c>
      <c r="E129" s="9" t="s">
        <v>27</v>
      </c>
    </row>
    <row r="130" ht="137.25" customHeight="1">
      <c r="A130" s="6" t="s">
        <v>255</v>
      </c>
      <c r="B130" s="16" t="str">
        <f>image("https://ws-tcg.com/wordpress/wp-content/images/cardlist/a/azl_s102/azl_s102_129.png")</f>
        <v/>
      </c>
      <c r="C130" s="8" t="s">
        <v>256</v>
      </c>
      <c r="D130" s="4" t="str">
        <f>image("https://ws-tcg.com/wordpress/wp-content/images/cardlist/a/azl_s102/azl_s102_129s.png")</f>
        <v/>
      </c>
      <c r="E130" s="9" t="s">
        <v>27</v>
      </c>
    </row>
    <row r="131" ht="137.25" customHeight="1">
      <c r="A131" s="6" t="s">
        <v>257</v>
      </c>
      <c r="B131" s="16" t="str">
        <f>image("https://ws-tcg.com/wordpress/wp-content/images/cardlist/a/azl_s102/azl_s102_130.png")</f>
        <v/>
      </c>
      <c r="C131" s="8" t="s">
        <v>258</v>
      </c>
      <c r="D131" s="4" t="str">
        <f>image("https://ws-tcg.com/wordpress/wp-content/images/cardlist/a/azl_s102/azl_s102_130s.png")</f>
        <v/>
      </c>
      <c r="E131" s="9" t="s">
        <v>27</v>
      </c>
    </row>
    <row r="132" ht="137.25" customHeight="1">
      <c r="A132" s="6" t="s">
        <v>259</v>
      </c>
      <c r="B132" s="16" t="str">
        <f>image("https://ws-tcg.com/wordpress/wp-content/images/cardlist/a/azl_s102/azl_s102_131.png")</f>
        <v/>
      </c>
      <c r="C132" s="8" t="s">
        <v>260</v>
      </c>
      <c r="D132" s="4" t="str">
        <f>image("https://ws-tcg.com/wordpress/wp-content/images/cardlist/a/azl_s102/azl_s102_131s.png")</f>
        <v/>
      </c>
      <c r="E132" s="9" t="s">
        <v>27</v>
      </c>
    </row>
    <row r="133" ht="137.25" customHeight="1">
      <c r="A133" s="6" t="s">
        <v>261</v>
      </c>
      <c r="B133" s="16" t="str">
        <f>image("https://ws-tcg.com/wordpress/wp-content/images/cardlist/a/azl_s102/azl_s102_132.png")</f>
        <v/>
      </c>
      <c r="C133" s="8" t="s">
        <v>262</v>
      </c>
      <c r="D133" s="4" t="str">
        <f>image("https://ws-tcg.com/wordpress/wp-content/images/cardlist/a/azl_s102/azl_s102_132s.png")</f>
        <v/>
      </c>
      <c r="E133" s="9" t="s">
        <v>27</v>
      </c>
    </row>
    <row r="134" ht="137.25" customHeight="1">
      <c r="A134" s="6" t="s">
        <v>263</v>
      </c>
      <c r="B134" s="16" t="str">
        <f>image("https://ws-tcg.com/wordpress/wp-content/images/cardlist/a/azl_s102/azl_s102_133.png")</f>
        <v/>
      </c>
      <c r="C134" s="8" t="s">
        <v>264</v>
      </c>
      <c r="D134" s="4" t="str">
        <f>image("https://ws-tcg.com/wordpress/wp-content/images/cardlist/a/azl_s102/azl_s102_133s.png")</f>
        <v/>
      </c>
      <c r="E134" s="9" t="s">
        <v>27</v>
      </c>
    </row>
    <row r="135" ht="137.25" customHeight="1">
      <c r="A135" s="6" t="s">
        <v>265</v>
      </c>
      <c r="B135" s="16" t="str">
        <f>image("https://ws-tcg.com/wordpress/wp-content/images/cardlist/a/azl_s102/azl_s102_134.png")</f>
        <v/>
      </c>
      <c r="C135" s="8" t="s">
        <v>266</v>
      </c>
      <c r="D135" s="4" t="str">
        <f>image("https://ws-tcg.com/wordpress/wp-content/images/cardlist/a/azl_s102/azl_s102_134s.png")</f>
        <v/>
      </c>
      <c r="E135" s="9" t="s">
        <v>27</v>
      </c>
    </row>
    <row r="136" ht="137.25" customHeight="1">
      <c r="A136" s="6" t="s">
        <v>267</v>
      </c>
      <c r="B136" s="16" t="str">
        <f>image("https://ws-tcg.com/wordpress/wp-content/images/cardlist/a/azl_s102/azl_s102_135.png")</f>
        <v/>
      </c>
      <c r="C136" s="8" t="s">
        <v>268</v>
      </c>
      <c r="D136" s="4" t="str">
        <f>image("https://ws-tcg.com/wordpress/wp-content/images/cardlist/a/azl_s102/azl_s102_135s.png")</f>
        <v/>
      </c>
      <c r="E136" s="9" t="s">
        <v>27</v>
      </c>
    </row>
    <row r="137" ht="137.25" customHeight="1">
      <c r="A137" s="6" t="s">
        <v>269</v>
      </c>
      <c r="B137" s="16" t="str">
        <f>image("https://ws-tcg.com/wordpress/wp-content/images/cardlist/a/azl_s102/azl_s102_136.png")</f>
        <v/>
      </c>
      <c r="C137" s="8" t="s">
        <v>270</v>
      </c>
      <c r="D137" s="4" t="str">
        <f>image("https://ws-tcg.com/wordpress/wp-content/images/cardlist/a/azl_s102/azl_s102_136s.png")</f>
        <v/>
      </c>
      <c r="E137" s="9" t="s">
        <v>27</v>
      </c>
    </row>
    <row r="138" ht="137.25" customHeight="1">
      <c r="A138" s="6" t="s">
        <v>271</v>
      </c>
      <c r="B138" s="16" t="str">
        <f>image("https://i.imgur.com/32bLAAT.png?1")</f>
        <v/>
      </c>
      <c r="C138" s="8" t="s">
        <v>272</v>
      </c>
      <c r="D138" s="4" t="str">
        <f>image("https://i.imgur.com/HuQdM9m.png?1")</f>
        <v/>
      </c>
      <c r="E138" s="9" t="s">
        <v>66</v>
      </c>
    </row>
    <row r="139" ht="137.25" customHeight="1">
      <c r="A139" s="6" t="s">
        <v>273</v>
      </c>
      <c r="B139" s="16" t="str">
        <f>image("https://i.imgur.com/g6htLQI.png?1")</f>
        <v/>
      </c>
      <c r="C139" s="8" t="s">
        <v>272</v>
      </c>
      <c r="D139" s="4" t="str">
        <f>image("https://i.imgur.com/l01VT3v.png?1")</f>
        <v/>
      </c>
      <c r="E139" s="9" t="s">
        <v>66</v>
      </c>
    </row>
    <row r="140" ht="137.25" customHeight="1">
      <c r="A140" s="6" t="s">
        <v>274</v>
      </c>
      <c r="B140" s="16" t="str">
        <f>image("https://i.imgur.com/2u6u267.png?1")</f>
        <v/>
      </c>
      <c r="C140" s="8" t="s">
        <v>272</v>
      </c>
      <c r="D140" s="4" t="str">
        <f>image("https://i.imgur.com/2m4KDpI.png?1")</f>
        <v/>
      </c>
      <c r="E140" s="9" t="s">
        <v>66</v>
      </c>
    </row>
    <row r="141" ht="137.25" customHeight="1">
      <c r="A141" s="6" t="s">
        <v>275</v>
      </c>
      <c r="B141" s="16" t="str">
        <f>image("https://i.imgur.com/NLj9ZLr.png?1")</f>
        <v/>
      </c>
      <c r="C141" s="8" t="s">
        <v>272</v>
      </c>
      <c r="D141" s="4" t="str">
        <f>image("https://i.imgur.com/qm1mNGN.png?1")</f>
        <v/>
      </c>
      <c r="E141" s="9" t="s">
        <v>66</v>
      </c>
    </row>
    <row r="142">
      <c r="A142" s="25" t="s">
        <v>276</v>
      </c>
    </row>
    <row r="143" ht="137.25" customHeight="1">
      <c r="A143" s="6" t="s">
        <v>277</v>
      </c>
      <c r="B143" s="16"/>
      <c r="C143" s="8" t="str">
        <f>image("https://ws-tcg.com/wordpress/wp-content/images/today_card/20221128_jz01.png")</f>
        <v/>
      </c>
      <c r="D143" s="4"/>
      <c r="E143" s="9"/>
    </row>
    <row r="144" ht="137.25" customHeight="1">
      <c r="A144" s="6" t="s">
        <v>278</v>
      </c>
      <c r="B144" s="16"/>
      <c r="C144" s="8" t="str">
        <f>image("https://ws-tcg.com/wordpress/wp-content/images/today_card/20221128_jz02.png")</f>
        <v/>
      </c>
      <c r="D144" s="4"/>
      <c r="E144" s="9"/>
    </row>
    <row r="145" ht="137.25" customHeight="1">
      <c r="A145" s="6" t="s">
        <v>279</v>
      </c>
      <c r="B145" s="16"/>
      <c r="C145" s="8" t="str">
        <f>image("https://ws-tcg.com/wordpress/wp-content/images/today_card/20221128_jz03.png")</f>
        <v/>
      </c>
      <c r="D145" s="4"/>
      <c r="E145" s="9"/>
    </row>
    <row r="146" ht="137.25" customHeight="1">
      <c r="A146" s="6" t="s">
        <v>280</v>
      </c>
      <c r="B146" s="16"/>
      <c r="C146" s="8" t="str">
        <f>image("https://ws-tcg.com/wordpress/wp-content/images/today_card/20221128_jz04.png")</f>
        <v/>
      </c>
      <c r="D146" s="4"/>
      <c r="E146" s="9"/>
    </row>
    <row r="147" ht="137.25" customHeight="1">
      <c r="A147" s="6" t="s">
        <v>281</v>
      </c>
      <c r="B147" s="16"/>
      <c r="C147" s="8" t="str">
        <f>image("https://ws-tcg.com/wordpress/wp-content/images/today_card/20221128_jz05.png")</f>
        <v/>
      </c>
      <c r="D147" s="4"/>
      <c r="E147" s="9"/>
    </row>
    <row r="148" ht="137.25" customHeight="1">
      <c r="A148" s="6" t="s">
        <v>282</v>
      </c>
      <c r="B148" s="16"/>
      <c r="C148" s="8" t="str">
        <f>image("https://ws-tcg.com/wordpress/wp-content/images/today_card/20221128_jz06.png")</f>
        <v/>
      </c>
      <c r="D148" s="4"/>
      <c r="E148" s="9"/>
    </row>
    <row r="149" ht="137.25" customHeight="1">
      <c r="A149" s="6" t="s">
        <v>283</v>
      </c>
      <c r="B149" s="16"/>
      <c r="C149" s="8" t="str">
        <f>image("https://ws-tcg.com/wordpress/wp-content/images/today_card/20221128_jz07.png")</f>
        <v/>
      </c>
      <c r="D149" s="4"/>
      <c r="E149" s="9"/>
    </row>
    <row r="150" ht="137.25" customHeight="1">
      <c r="A150" s="6" t="s">
        <v>284</v>
      </c>
      <c r="B150" s="16"/>
      <c r="C150" s="8" t="str">
        <f>image("https://ws-tcg.com/wordpress/wp-content/images/today_card/20221128_jz08.png")</f>
        <v/>
      </c>
      <c r="D150" s="4"/>
      <c r="E150" s="9"/>
    </row>
    <row r="151" ht="137.25" customHeight="1">
      <c r="A151" s="6" t="s">
        <v>285</v>
      </c>
      <c r="B151" s="16"/>
      <c r="C151" s="8" t="str">
        <f>image("https://ws-tcg.com/wordpress/wp-content/images/today_card/20221128_jz09.png")</f>
        <v/>
      </c>
      <c r="D151" s="4"/>
      <c r="E151" s="9"/>
    </row>
    <row r="152" ht="137.25" customHeight="1">
      <c r="A152" s="6" t="s">
        <v>286</v>
      </c>
      <c r="B152" s="16"/>
      <c r="C152" s="8" t="str">
        <f>image("https://ws-tcg.com/wordpress/wp-content/images/today_card/20221128_jz10.png")</f>
        <v/>
      </c>
      <c r="D152" s="4"/>
      <c r="E152" s="9"/>
    </row>
    <row r="153" ht="137.25" customHeight="1">
      <c r="A153" s="6" t="s">
        <v>287</v>
      </c>
      <c r="B153" s="16"/>
      <c r="C153" s="8" t="str">
        <f>image("https://ws-tcg.com/wordpress/wp-content/images/today_card/20221128_jz11.png")</f>
        <v/>
      </c>
      <c r="D153" s="4"/>
      <c r="E153" s="9"/>
    </row>
    <row r="154" ht="137.25" customHeight="1">
      <c r="A154" s="6" t="s">
        <v>288</v>
      </c>
      <c r="B154" s="16"/>
      <c r="C154" s="8" t="str">
        <f>image("https://ws-tcg.com/wordpress/wp-content/images/today_card/20221128_jz12.png")</f>
        <v/>
      </c>
      <c r="D154" s="4"/>
      <c r="E154" s="9"/>
    </row>
    <row r="155" ht="137.25" customHeight="1">
      <c r="A155" s="6" t="s">
        <v>289</v>
      </c>
      <c r="B155" s="16"/>
      <c r="C155" s="8" t="str">
        <f>image("https://ws-tcg.com/wordpress/wp-content/images/today_card/20221128_jz13.png")</f>
        <v/>
      </c>
      <c r="D155" s="4"/>
      <c r="E155" s="9"/>
    </row>
    <row r="156" ht="137.25" customHeight="1">
      <c r="A156" s="6" t="s">
        <v>290</v>
      </c>
      <c r="B156" s="16"/>
      <c r="C156" s="8" t="str">
        <f>image("https://ws-tcg.com/wordpress/wp-content/images/today_card/20221128_jz14.png")</f>
        <v/>
      </c>
      <c r="D156" s="4"/>
      <c r="E156" s="9"/>
    </row>
    <row r="157" ht="137.25" customHeight="1">
      <c r="A157" s="6" t="s">
        <v>291</v>
      </c>
      <c r="B157" s="16"/>
      <c r="C157" s="8" t="str">
        <f>image("https://ws-tcg.com/wordpress/wp-content/images/today_card/20221128_jz15.png")</f>
        <v/>
      </c>
      <c r="D157" s="4"/>
      <c r="E157" s="9"/>
    </row>
    <row r="158" ht="137.25" customHeight="1">
      <c r="A158" s="6" t="s">
        <v>292</v>
      </c>
      <c r="B158" s="16"/>
      <c r="C158" s="8" t="str">
        <f>image("https://ws-tcg.com/wordpress/wp-content/images/today_card/20221128_jz16.png")</f>
        <v/>
      </c>
      <c r="D158" s="4"/>
      <c r="E158" s="9"/>
    </row>
    <row r="159" ht="137.25" customHeight="1">
      <c r="A159" s="6" t="s">
        <v>293</v>
      </c>
      <c r="B159" s="16"/>
      <c r="C159" s="8" t="str">
        <f>image("https://ws-tcg.com/wordpress/wp-content/images/today_card/20221128_jz17.png")</f>
        <v/>
      </c>
      <c r="D159" s="4"/>
      <c r="E159" s="9"/>
    </row>
    <row r="160" ht="137.25" customHeight="1">
      <c r="A160" s="6" t="s">
        <v>294</v>
      </c>
      <c r="B160" s="16"/>
      <c r="C160" s="8" t="str">
        <f>image("https://ws-tcg.com/wordpress/wp-content/images/today_card/20221128_jz18.png")</f>
        <v/>
      </c>
      <c r="D160" s="4"/>
      <c r="E160" s="9"/>
    </row>
    <row r="161" ht="137.25" customHeight="1">
      <c r="A161" s="6" t="s">
        <v>295</v>
      </c>
      <c r="B161" s="16" t="str">
        <f>image("https://ws-tcg.com/wordpress/wp-content/images/today_card/20221128_jz19.png")</f>
        <v/>
      </c>
      <c r="C161" s="8" t="s">
        <v>296</v>
      </c>
      <c r="D161" s="4"/>
      <c r="E161" s="9"/>
    </row>
    <row r="162" ht="137.25" customHeight="1">
      <c r="A162" s="6" t="s">
        <v>297</v>
      </c>
      <c r="B162" s="16" t="str">
        <f>image("https://i.imgur.com/iK9NDaV.png")</f>
        <v/>
      </c>
      <c r="C162" s="8" t="s">
        <v>298</v>
      </c>
      <c r="D162" s="4"/>
      <c r="E162" s="9"/>
    </row>
  </sheetData>
  <mergeCells count="1">
    <mergeCell ref="A142:E142"/>
  </mergeCells>
  <printOptions gridLines="1" horizontalCentered="1"/>
  <pageMargins bottom="0.2" footer="0.0" header="0.0" left="0.25" right="0.25" top="0.3"/>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3.29"/>
    <col customWidth="1" min="2" max="2" width="18.86"/>
    <col customWidth="1" min="3" max="3" width="58.14"/>
    <col customWidth="1" min="4" max="5" width="18.71"/>
    <col customWidth="1" min="6" max="6" width="7.86"/>
  </cols>
  <sheetData>
    <row r="1" ht="19.5" customHeight="1">
      <c r="A1" s="1" t="s">
        <v>299</v>
      </c>
      <c r="B1" s="2">
        <f>counta(B2:B21)</f>
        <v>20</v>
      </c>
      <c r="C1" s="3"/>
      <c r="D1" s="4"/>
      <c r="E1" s="5"/>
      <c r="F1" s="5"/>
    </row>
    <row r="2" ht="137.25" customHeight="1">
      <c r="A2" s="6" t="s">
        <v>300</v>
      </c>
      <c r="B2" s="7" t="str">
        <f>image("https://ws-tcg.com/wordpress/wp-content/images/today_card/20221130_sk08.png")</f>
        <v/>
      </c>
      <c r="C2" s="8" t="s">
        <v>301</v>
      </c>
      <c r="D2" s="7" t="str">
        <f>image("https://ws-tcg.com/wordpress/wp-content/images/today_card/20221130_sk28.png")</f>
        <v/>
      </c>
      <c r="E2" s="9" t="s">
        <v>66</v>
      </c>
      <c r="F2" s="9"/>
    </row>
    <row r="3" ht="137.25" customHeight="1">
      <c r="A3" s="6" t="s">
        <v>302</v>
      </c>
      <c r="B3" s="7" t="str">
        <f>image("https://ws-tcg.com/wordpress/wp-content/images/cardlist/a/azl_s102/azl_s102_t02.png")</f>
        <v/>
      </c>
      <c r="C3" s="10" t="s">
        <v>303</v>
      </c>
      <c r="D3" s="4" t="str">
        <f>image("https://ws-tcg.com/wordpress/wp-content/images/cardlist/a/azl_s102/azl_s102_t02r.png")</f>
        <v/>
      </c>
      <c r="E3" s="9" t="s">
        <v>66</v>
      </c>
      <c r="F3" s="9"/>
    </row>
    <row r="4" ht="137.25" customHeight="1">
      <c r="A4" s="6" t="s">
        <v>304</v>
      </c>
      <c r="B4" s="7" t="str">
        <f>image("https://ws-tcg.com/wordpress/wp-content/images/cardlist/a/azl_s102/azl_s102_t03.png")</f>
        <v/>
      </c>
      <c r="C4" s="10" t="s">
        <v>305</v>
      </c>
      <c r="D4" s="7" t="str">
        <f>image("https://ws-tcg.com/wordpress/wp-content/images/cardlist/a/azl_s102/azl_s102_t03r.png")</f>
        <v/>
      </c>
      <c r="E4" s="9" t="s">
        <v>66</v>
      </c>
      <c r="F4" s="9"/>
    </row>
    <row r="5" ht="137.25" customHeight="1">
      <c r="A5" s="6" t="s">
        <v>306</v>
      </c>
      <c r="B5" s="7" t="str">
        <f>image("https://ws-tcg.com/wordpress/wp-content/images/cardlist/a/azl_s102/azl_s102_t04.png")</f>
        <v/>
      </c>
      <c r="C5" s="12" t="s">
        <v>307</v>
      </c>
      <c r="D5" s="11" t="str">
        <f>image("https://ws-tcg.com/wordpress/wp-content/images/cardlist/a/azl_s102/azl_s102_t04r.png")</f>
        <v/>
      </c>
      <c r="E5" s="9" t="s">
        <v>66</v>
      </c>
      <c r="F5" s="9"/>
    </row>
    <row r="6" ht="137.25" customHeight="1">
      <c r="A6" s="6" t="s">
        <v>308</v>
      </c>
      <c r="B6" s="7" t="str">
        <f>image("https://ws-tcg.com/wordpress/wp-content/images/today_card/20221201_lz11.png")</f>
        <v/>
      </c>
      <c r="C6" s="10" t="s">
        <v>309</v>
      </c>
      <c r="D6" s="4" t="str">
        <f>image("https://ws-tcg.com/wordpress/wp-content/images/today_card/20221201_lz31.png")</f>
        <v/>
      </c>
      <c r="E6" s="13" t="s">
        <v>66</v>
      </c>
      <c r="F6" s="13"/>
    </row>
    <row r="7" ht="137.25" customHeight="1">
      <c r="A7" s="6" t="s">
        <v>310</v>
      </c>
      <c r="B7" s="7" t="str">
        <f>image("https://ws-tcg.com/wordpress/wp-content/images/today_card/20221129_rf06.png")</f>
        <v/>
      </c>
      <c r="C7" s="12" t="s">
        <v>311</v>
      </c>
      <c r="D7" s="4" t="str">
        <f>image("https://ws-tcg.com/wordpress/wp-content/images/today_card/20221129_rf26.png")</f>
        <v/>
      </c>
      <c r="E7" s="9" t="str">
        <f>image("https://ws-tcg.com/wordpress/wp-content/images/today_card/20221129_rf27.png")</f>
        <v/>
      </c>
      <c r="F7" s="9" t="s">
        <v>312</v>
      </c>
    </row>
    <row r="8" ht="137.25" customHeight="1">
      <c r="A8" s="6" t="s">
        <v>313</v>
      </c>
      <c r="B8" s="7" t="str">
        <f>image("https://ws-tcg.com/wordpress/wp-content/images/cardlist/a/azl_s102/azl_s102_t07.png")</f>
        <v/>
      </c>
      <c r="C8" s="12" t="s">
        <v>314</v>
      </c>
      <c r="D8" s="4" t="str">
        <f>image("https://ws-tcg.com/wordpress/wp-content/images/cardlist/a/azl_s102/azl_s102_t07r.png")</f>
        <v/>
      </c>
      <c r="E8" s="9" t="s">
        <v>66</v>
      </c>
      <c r="F8" s="9"/>
    </row>
    <row r="9" ht="137.25" customHeight="1">
      <c r="A9" s="6" t="s">
        <v>315</v>
      </c>
      <c r="B9" s="7" t="str">
        <f>image("https://ws-tcg.com/wordpress/wp-content/images/today_card/20221130_sk09.png")</f>
        <v/>
      </c>
      <c r="C9" s="8" t="s">
        <v>316</v>
      </c>
      <c r="D9" s="4" t="str">
        <f>image("https://ws-tcg.com/wordpress/wp-content/images/today_card/20221130_sk29.png")</f>
        <v/>
      </c>
      <c r="E9" s="9" t="s">
        <v>3</v>
      </c>
      <c r="F9" s="9"/>
    </row>
    <row r="10" ht="137.25" customHeight="1">
      <c r="A10" s="6" t="s">
        <v>317</v>
      </c>
      <c r="B10" s="14" t="str">
        <f>image("https://ws-tcg.com/wordpress/wp-content/images/today_card/20221129_rf07.png")</f>
        <v/>
      </c>
      <c r="C10" s="8" t="s">
        <v>318</v>
      </c>
      <c r="D10" s="14" t="str">
        <f>image("https://ws-tcg.com/wordpress/wp-content/images/today_card/20221129_rf28.png")</f>
        <v/>
      </c>
      <c r="E10" s="9" t="s">
        <v>3</v>
      </c>
      <c r="F10" s="9"/>
    </row>
    <row r="11" ht="137.25" customHeight="1">
      <c r="A11" s="6" t="s">
        <v>319</v>
      </c>
      <c r="B11" s="16" t="str">
        <f>image("https://ws-tcg.com/wordpress/wp-content/images/cardlist/a/azl_s102/azl_s102_t10.png")</f>
        <v/>
      </c>
      <c r="C11" s="8" t="s">
        <v>320</v>
      </c>
      <c r="D11" s="4" t="str">
        <f>image("https://ws-tcg.com/wordpress/wp-content/images/cardlist/a/azl_s102/azl_s102_t10r.png")</f>
        <v/>
      </c>
      <c r="E11" s="9" t="s">
        <v>66</v>
      </c>
      <c r="F11" s="9"/>
    </row>
    <row r="12" ht="137.25" customHeight="1">
      <c r="A12" s="6" t="s">
        <v>321</v>
      </c>
      <c r="B12" s="17" t="str">
        <f>image("https://ws-tcg.com/wordpress/wp-content/images/cardlist/a/azl_s102/azl_s102_t11.png")</f>
        <v/>
      </c>
      <c r="C12" s="12" t="s">
        <v>322</v>
      </c>
      <c r="D12" s="4" t="str">
        <f>image("https://ws-tcg.com/wordpress/wp-content/images/cardlist/a/azl_s102/azl_s102_t11r.png")</f>
        <v/>
      </c>
      <c r="E12" s="9" t="s">
        <v>66</v>
      </c>
      <c r="F12" s="9"/>
    </row>
    <row r="13" ht="137.25" customHeight="1">
      <c r="A13" s="6" t="s">
        <v>323</v>
      </c>
      <c r="B13" s="14" t="str">
        <f>image("https://ws-tcg.com/wordpress/wp-content/images/cardlist/a/azl_s102/azl_s102_t12.png")</f>
        <v/>
      </c>
      <c r="C13" s="12" t="s">
        <v>324</v>
      </c>
      <c r="D13" s="11" t="str">
        <f>image("https://ws-tcg.com/wordpress/wp-content/images/cardlist/a/azl_s102/azl_s102_t12r.png")</f>
        <v/>
      </c>
      <c r="E13" s="9" t="s">
        <v>66</v>
      </c>
      <c r="F13" s="9"/>
    </row>
    <row r="14" ht="137.25" customHeight="1">
      <c r="A14" s="6" t="s">
        <v>325</v>
      </c>
      <c r="B14" s="14" t="str">
        <f>image("https://ws-tcg.com/wordpress/wp-content/images/cardlist/a/azl_s102/azl_s102_t13.png")</f>
        <v/>
      </c>
      <c r="C14" s="12" t="s">
        <v>326</v>
      </c>
      <c r="D14" s="17" t="str">
        <f>image("https://ws-tcg.com/wordpress/wp-content/images/cardlist/a/azl_s102/azl_s102_t13r.png")</f>
        <v/>
      </c>
      <c r="E14" s="9" t="s">
        <v>66</v>
      </c>
      <c r="F14" s="9"/>
    </row>
    <row r="15" ht="137.25" customHeight="1">
      <c r="A15" s="6" t="s">
        <v>327</v>
      </c>
      <c r="B15" s="16" t="str">
        <f>image("https://ws-tcg.com/wordpress/wp-content/images/cardlist/a/azl_s102/azl_s102_t14.png")</f>
        <v/>
      </c>
      <c r="C15" s="8" t="s">
        <v>328</v>
      </c>
      <c r="D15" s="4" t="str">
        <f>image("https://ws-tcg.com/wordpress/wp-content/images/cardlist/a/azl_s102/azl_s102_t14r.png")</f>
        <v/>
      </c>
      <c r="E15" s="9" t="s">
        <v>66</v>
      </c>
      <c r="F15" s="9"/>
    </row>
    <row r="16" ht="137.25" customHeight="1">
      <c r="A16" s="6" t="s">
        <v>329</v>
      </c>
      <c r="B16" s="14" t="str">
        <f>image("https://ws-tcg.com/wordpress/wp-content/images/cardlist/a/azl_s102/azl_s102_t15.png")</f>
        <v/>
      </c>
      <c r="C16" s="8" t="s">
        <v>330</v>
      </c>
      <c r="D16" s="11" t="str">
        <f>image("https://ws-tcg.com/wordpress/wp-content/images/cardlist/a/azl_s102/azl_s102_t15r.png")</f>
        <v/>
      </c>
      <c r="E16" s="9" t="s">
        <v>66</v>
      </c>
      <c r="F16" s="9"/>
    </row>
    <row r="17" ht="137.25" customHeight="1">
      <c r="A17" s="6" t="s">
        <v>331</v>
      </c>
      <c r="B17" s="16" t="str">
        <f>image("https://ws-tcg.com/wordpress/wp-content/images/today_card/20221201_lz12.png")</f>
        <v/>
      </c>
      <c r="C17" s="8" t="s">
        <v>332</v>
      </c>
      <c r="D17" s="4" t="str">
        <f>image("https://ws-tcg.com/wordpress/wp-content/images/today_card/20221201_lz32.png")</f>
        <v/>
      </c>
      <c r="E17" s="9" t="s">
        <v>3</v>
      </c>
      <c r="F17" s="5"/>
    </row>
    <row r="18" ht="137.25" customHeight="1">
      <c r="A18" s="6" t="s">
        <v>333</v>
      </c>
      <c r="B18" s="16" t="str">
        <f>image("https://ws-tcg.com/wordpress/wp-content/images/today_card/20221129_rf08.png")</f>
        <v/>
      </c>
      <c r="C18" s="8" t="s">
        <v>334</v>
      </c>
      <c r="D18" s="26" t="str">
        <f>image("https://ws-tcg.com/wordpress/wp-content/images/today_card/20221129_rf29.png")</f>
        <v/>
      </c>
      <c r="E18" s="13" t="s">
        <v>66</v>
      </c>
      <c r="F18" s="13"/>
    </row>
    <row r="19" ht="137.25" customHeight="1">
      <c r="A19" s="6" t="s">
        <v>335</v>
      </c>
      <c r="B19" s="14" t="str">
        <f>image("https://i.imgur.com/tvcT5EE.png?1")</f>
        <v/>
      </c>
      <c r="C19" s="8" t="s">
        <v>336</v>
      </c>
      <c r="D19" s="4" t="str">
        <f>image("https://i.imgur.com/VqyLZwo.png?1")</f>
        <v/>
      </c>
      <c r="E19" s="9" t="s">
        <v>66</v>
      </c>
      <c r="F19" s="9"/>
    </row>
    <row r="20" ht="137.25" customHeight="1">
      <c r="A20" s="6" t="s">
        <v>337</v>
      </c>
      <c r="B20" s="14" t="str">
        <f>image("https://i.imgur.com/QGQofho.png?1")</f>
        <v/>
      </c>
      <c r="C20" s="8" t="s">
        <v>338</v>
      </c>
      <c r="D20" s="4" t="str">
        <f>image("https://i.imgur.com/4DoDUPY.png?1")</f>
        <v/>
      </c>
      <c r="E20" s="9" t="s">
        <v>66</v>
      </c>
      <c r="F20" s="5"/>
    </row>
    <row r="21" ht="137.25" customHeight="1">
      <c r="A21" s="6" t="s">
        <v>339</v>
      </c>
      <c r="B21" s="14" t="str">
        <f>image("https://i.imgur.com/RcPagHq.png?1")</f>
        <v/>
      </c>
      <c r="C21" s="8" t="s">
        <v>338</v>
      </c>
      <c r="D21" s="4" t="str">
        <f>image("https://i.imgur.com/8IKp3d3.png?1")</f>
        <v/>
      </c>
      <c r="E21" s="9" t="s">
        <v>66</v>
      </c>
      <c r="F21" s="9"/>
    </row>
  </sheetData>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3.29"/>
    <col customWidth="1" min="2" max="2" width="18.86"/>
    <col customWidth="1" min="3" max="3" width="58.14"/>
    <col customWidth="1" min="4" max="5" width="18.86"/>
    <col customWidth="1" min="6" max="6" width="7.86"/>
  </cols>
  <sheetData>
    <row r="1" ht="19.5" customHeight="1">
      <c r="A1" s="1" t="s">
        <v>299</v>
      </c>
      <c r="B1" s="2">
        <f>counta(B2:B21)</f>
        <v>20</v>
      </c>
      <c r="C1" s="3"/>
      <c r="D1" s="4"/>
      <c r="E1" s="27"/>
      <c r="F1" s="5"/>
    </row>
    <row r="2" ht="137.25" customHeight="1">
      <c r="A2" s="6" t="s">
        <v>340</v>
      </c>
      <c r="B2" s="7" t="str">
        <f>image("https://ws-tcg.com/wordpress/wp-content/images/cardlist/a/azl_s102/azl_s102_t21.png")</f>
        <v/>
      </c>
      <c r="C2" s="8" t="s">
        <v>341</v>
      </c>
      <c r="D2" s="7" t="str">
        <f>image("https://ws-tcg.com/wordpress/wp-content/images/cardlist/a/azl_s102/azl_s102_t21r.png")</f>
        <v/>
      </c>
      <c r="E2" s="28" t="s">
        <v>66</v>
      </c>
      <c r="F2" s="9"/>
    </row>
    <row r="3" ht="137.25" customHeight="1">
      <c r="A3" s="6" t="s">
        <v>342</v>
      </c>
      <c r="B3" s="7" t="str">
        <f>image("https://ws-tcg.com/wordpress/wp-content/images/cardlist/a/azl_s102/azl_s102_t22.png")</f>
        <v/>
      </c>
      <c r="C3" s="10" t="s">
        <v>343</v>
      </c>
      <c r="D3" s="4" t="str">
        <f>image("https://ws-tcg.com/wordpress/wp-content/images/cardlist/a/azl_s102/azl_s102_t22r.png")</f>
        <v/>
      </c>
      <c r="E3" s="13" t="s">
        <v>66</v>
      </c>
      <c r="F3" s="9"/>
    </row>
    <row r="4" ht="137.25" customHeight="1">
      <c r="A4" s="6" t="s">
        <v>344</v>
      </c>
      <c r="B4" s="7" t="str">
        <f>image("https://ws-tcg.com/wordpress/wp-content/images/cardlist/a/azl_s102/azl_s102_t23.png")</f>
        <v/>
      </c>
      <c r="C4" s="10" t="s">
        <v>345</v>
      </c>
      <c r="D4" s="11" t="str">
        <f>image("https://ws-tcg.com/wordpress/wp-content/images/cardlist/a/azl_s102/azl_s102_t23r.png")</f>
        <v/>
      </c>
      <c r="E4" s="13" t="s">
        <v>66</v>
      </c>
      <c r="F4" s="9"/>
    </row>
    <row r="5" ht="137.25" customHeight="1">
      <c r="A5" s="6" t="s">
        <v>346</v>
      </c>
      <c r="B5" s="7" t="str">
        <f>image("https://ws-tcg.com/wordpress/wp-content/images/cardlist/a/azl_s102/azl_s102_t24.png")</f>
        <v/>
      </c>
      <c r="C5" s="12" t="s">
        <v>347</v>
      </c>
      <c r="D5" s="11" t="str">
        <f>image("https://ws-tcg.com/wordpress/wp-content/images/cardlist/a/azl_s102/azl_s102_t24r.png")</f>
        <v/>
      </c>
      <c r="E5" s="13" t="s">
        <v>66</v>
      </c>
      <c r="F5" s="9"/>
    </row>
    <row r="6" ht="137.25" customHeight="1">
      <c r="A6" s="6" t="s">
        <v>348</v>
      </c>
      <c r="B6" s="7" t="str">
        <f>image("https://ws-tcg.com/wordpress/wp-content/images/cardlist/a/azl_s102/azl_s102_t25.png")</f>
        <v/>
      </c>
      <c r="C6" s="10" t="s">
        <v>349</v>
      </c>
      <c r="D6" s="4" t="str">
        <f>image("https://ws-tcg.com/wordpress/wp-content/images/cardlist/a/azl_s102/azl_s102_t25r.png")</f>
        <v/>
      </c>
      <c r="E6" s="13" t="s">
        <v>66</v>
      </c>
      <c r="F6" s="13"/>
    </row>
    <row r="7" ht="137.25" customHeight="1">
      <c r="A7" s="6" t="s">
        <v>350</v>
      </c>
      <c r="B7" s="7" t="str">
        <f>image("https://ws-tcg.com/wordpress/wp-content/images/today_card/20221202_ib06.png")</f>
        <v/>
      </c>
      <c r="C7" s="12" t="s">
        <v>351</v>
      </c>
      <c r="D7" s="4" t="str">
        <f>image("https://ws-tcg.com/wordpress/wp-content/images/today_card/20221202_ib26.png")</f>
        <v/>
      </c>
      <c r="E7" s="27" t="str">
        <f>image("https://ws-tcg.com/wordpress/wp-content/images/today_card/20221202_ib27.png")</f>
        <v/>
      </c>
      <c r="F7" s="9" t="s">
        <v>312</v>
      </c>
    </row>
    <row r="8" ht="137.25" customHeight="1">
      <c r="A8" s="6" t="s">
        <v>352</v>
      </c>
      <c r="B8" s="7" t="str">
        <f>image("https://ws-tcg.com/wordpress/wp-content/images/today_card/20221206_nn07.png")</f>
        <v/>
      </c>
      <c r="C8" s="12" t="s">
        <v>353</v>
      </c>
      <c r="D8" s="4" t="str">
        <f>image("https://ws-tcg.com/wordpress/wp-content/images/today_card/20221206_nn27.png")</f>
        <v/>
      </c>
      <c r="E8" s="13" t="s">
        <v>66</v>
      </c>
      <c r="F8" s="9"/>
    </row>
    <row r="9" ht="137.25" customHeight="1">
      <c r="A9" s="6" t="s">
        <v>354</v>
      </c>
      <c r="B9" s="7" t="str">
        <f>image("https://ws-tcg.com/wordpress/wp-content/images/cardlist/a/azl_s102/azl_s102_t28.png")</f>
        <v/>
      </c>
      <c r="C9" s="8" t="s">
        <v>355</v>
      </c>
      <c r="D9" s="4" t="str">
        <f>image("https://ws-tcg.com/wordpress/wp-content/images/cardlist/a/azl_s102/azl_s102_t28r.png")</f>
        <v/>
      </c>
      <c r="E9" s="13" t="s">
        <v>66</v>
      </c>
      <c r="F9" s="9"/>
    </row>
    <row r="10" ht="137.25" customHeight="1">
      <c r="A10" s="6" t="s">
        <v>356</v>
      </c>
      <c r="B10" s="14" t="str">
        <f>image("https://ws-tcg.com/wordpress/wp-content/images/today_card/20221202_ib07.png")</f>
        <v/>
      </c>
      <c r="C10" s="8" t="s">
        <v>357</v>
      </c>
      <c r="D10" s="15" t="str">
        <f>image("https://ws-tcg.com/wordpress/wp-content/images/today_card/20221202_ib28.png")</f>
        <v/>
      </c>
      <c r="E10" s="29" t="s">
        <v>3</v>
      </c>
      <c r="F10" s="9"/>
    </row>
    <row r="11" ht="137.25" customHeight="1">
      <c r="A11" s="6" t="s">
        <v>358</v>
      </c>
      <c r="B11" s="16" t="str">
        <f>image("https://ws-tcg.com/wordpress/wp-content/images/today_card/20221205_fg05.png")</f>
        <v/>
      </c>
      <c r="C11" s="8" t="s">
        <v>359</v>
      </c>
      <c r="D11" s="4" t="str">
        <f>image("https://ws-tcg.com/wordpress/wp-content/images/today_card/20221205_fg25.png")</f>
        <v/>
      </c>
      <c r="E11" s="13" t="s">
        <v>3</v>
      </c>
      <c r="F11" s="9"/>
    </row>
    <row r="12" ht="137.25" customHeight="1">
      <c r="A12" s="6" t="s">
        <v>360</v>
      </c>
      <c r="B12" s="17" t="str">
        <f>image("https://ws-tcg.com/wordpress/wp-content/images/cardlist/a/azl_s102/azl_s102_t31.png")</f>
        <v/>
      </c>
      <c r="C12" s="19" t="s">
        <v>361</v>
      </c>
      <c r="D12" s="4" t="str">
        <f>image("https://ws-tcg.com/wordpress/wp-content/images/cardlist/a/azl_s102/azl_s102_t31r.png")</f>
        <v/>
      </c>
      <c r="E12" s="13" t="s">
        <v>66</v>
      </c>
      <c r="F12" s="9"/>
    </row>
    <row r="13" ht="137.25" customHeight="1">
      <c r="A13" s="6" t="s">
        <v>362</v>
      </c>
      <c r="B13" s="14" t="str">
        <f>image("https://ws-tcg.com/wordpress/wp-content/images/cardlist/a/azl_s102/azl_s102_t32.png")</f>
        <v/>
      </c>
      <c r="C13" s="12" t="s">
        <v>363</v>
      </c>
      <c r="D13" s="11" t="str">
        <f>image("https://ws-tcg.com/wordpress/wp-content/images/cardlist/a/azl_s102/azl_s102_t32r.png")</f>
        <v/>
      </c>
      <c r="E13" s="13" t="s">
        <v>66</v>
      </c>
      <c r="F13" s="9"/>
    </row>
    <row r="14" ht="137.25" customHeight="1">
      <c r="A14" s="6" t="s">
        <v>364</v>
      </c>
      <c r="B14" s="14" t="str">
        <f>image("https://ws-tcg.com/wordpress/wp-content/images/cardlist/a/azl_s102/azl_s102_t33.png")</f>
        <v/>
      </c>
      <c r="C14" s="12" t="s">
        <v>365</v>
      </c>
      <c r="D14" s="17" t="str">
        <f>image("https://ws-tcg.com/wordpress/wp-content/images/cardlist/a/azl_s102/azl_s102_t33r.png")</f>
        <v/>
      </c>
      <c r="E14" s="30" t="s">
        <v>66</v>
      </c>
      <c r="F14" s="9"/>
    </row>
    <row r="15" ht="137.25" customHeight="1">
      <c r="A15" s="6" t="s">
        <v>366</v>
      </c>
      <c r="B15" s="16" t="str">
        <f>image("https://ws-tcg.com/wordpress/wp-content/images/cardlist/a/azl_s102/azl_s102_t34.png")</f>
        <v/>
      </c>
      <c r="C15" s="8" t="s">
        <v>367</v>
      </c>
      <c r="D15" s="4" t="str">
        <f>image("https://ws-tcg.com/wordpress/wp-content/images/cardlist/a/azl_s102/azl_s102_t34r.png")</f>
        <v/>
      </c>
      <c r="E15" s="13" t="s">
        <v>66</v>
      </c>
      <c r="F15" s="9"/>
    </row>
    <row r="16" ht="137.25" customHeight="1">
      <c r="A16" s="6" t="s">
        <v>368</v>
      </c>
      <c r="B16" s="14" t="str">
        <f>image("https://ws-tcg.com/wordpress/wp-content/images/today_card/20221206_nn08.png")</f>
        <v/>
      </c>
      <c r="C16" s="8" t="s">
        <v>369</v>
      </c>
      <c r="D16" s="11" t="str">
        <f>image("https://ws-tcg.com/wordpress/wp-content/images/today_card/20221206_nn28.png")</f>
        <v/>
      </c>
      <c r="E16" s="13" t="s">
        <v>3</v>
      </c>
      <c r="F16" s="9"/>
    </row>
    <row r="17" ht="137.25" customHeight="1">
      <c r="A17" s="6" t="s">
        <v>370</v>
      </c>
      <c r="B17" s="16" t="str">
        <f>image("https://ws-tcg.com/wordpress/wp-content/images/today_card/20221205_fg06.png")</f>
        <v/>
      </c>
      <c r="C17" s="8" t="s">
        <v>371</v>
      </c>
      <c r="D17" s="4" t="str">
        <f>image("https://ws-tcg.com/wordpress/wp-content/images/today_card/20221205_fg26.png")</f>
        <v/>
      </c>
      <c r="E17" s="13" t="s">
        <v>66</v>
      </c>
      <c r="F17" s="5"/>
    </row>
    <row r="18" ht="137.25" customHeight="1">
      <c r="A18" s="6" t="s">
        <v>372</v>
      </c>
      <c r="B18" s="16" t="str">
        <f>image("https://ws-tcg.com/wordpress/wp-content/images/today_card/20221202_ib08.png")</f>
        <v/>
      </c>
      <c r="C18" s="8" t="s">
        <v>373</v>
      </c>
      <c r="D18" s="4" t="str">
        <f>image("https://ws-tcg.com/wordpress/wp-content/images/today_card/20221202_ib29.png")</f>
        <v/>
      </c>
      <c r="E18" s="13" t="s">
        <v>66</v>
      </c>
      <c r="F18" s="13"/>
    </row>
    <row r="19" ht="137.25" customHeight="1">
      <c r="A19" s="6" t="s">
        <v>374</v>
      </c>
      <c r="B19" s="14" t="str">
        <f>image("https://i.imgur.com/bKvIck7.png?1")</f>
        <v/>
      </c>
      <c r="C19" s="8" t="s">
        <v>336</v>
      </c>
      <c r="D19" s="4" t="str">
        <f>image("https://i.imgur.com/TW7FG8u.png?1")</f>
        <v/>
      </c>
      <c r="E19" s="13" t="s">
        <v>66</v>
      </c>
      <c r="F19" s="9"/>
    </row>
    <row r="20" ht="137.25" customHeight="1">
      <c r="A20" s="6" t="s">
        <v>375</v>
      </c>
      <c r="B20" s="14" t="str">
        <f>image("https://i.imgur.com/joXvy8V.png?1")</f>
        <v/>
      </c>
      <c r="C20" s="8" t="s">
        <v>376</v>
      </c>
      <c r="D20" s="4" t="str">
        <f>image("https://i.imgur.com/ee46grv.png?1")</f>
        <v/>
      </c>
      <c r="E20" s="13" t="s">
        <v>66</v>
      </c>
      <c r="F20" s="5"/>
    </row>
    <row r="21" ht="137.25" customHeight="1">
      <c r="A21" s="6" t="s">
        <v>377</v>
      </c>
      <c r="B21" s="14" t="str">
        <f>image("https://i.imgur.com/WDGKjZ2.png?1")</f>
        <v/>
      </c>
      <c r="C21" s="8" t="s">
        <v>376</v>
      </c>
      <c r="D21" s="4" t="str">
        <f>image("https://i.imgur.com/ncYZCmT.png?1")</f>
        <v/>
      </c>
      <c r="E21" s="13" t="s">
        <v>66</v>
      </c>
      <c r="F21" s="9"/>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3.29"/>
    <col customWidth="1" min="2" max="2" width="18.86"/>
    <col customWidth="1" min="3" max="3" width="58.14"/>
    <col customWidth="1" min="4" max="5" width="18.86"/>
    <col customWidth="1" min="6" max="6" width="9.43"/>
  </cols>
  <sheetData>
    <row r="1" ht="19.5" customHeight="1">
      <c r="A1" s="1" t="s">
        <v>299</v>
      </c>
      <c r="B1" s="2">
        <f>counta(B2:B21)</f>
        <v>20</v>
      </c>
      <c r="C1" s="3"/>
      <c r="D1" s="4"/>
      <c r="E1" s="9"/>
      <c r="F1" s="5"/>
    </row>
    <row r="2" ht="137.25" customHeight="1">
      <c r="A2" s="6" t="s">
        <v>378</v>
      </c>
      <c r="B2" s="7" t="str">
        <f>image("https://ws-tcg.com/wordpress/wp-content/images/cardlist/a/azl_s102/azl_s102_t41.png")</f>
        <v/>
      </c>
      <c r="C2" s="8" t="s">
        <v>379</v>
      </c>
      <c r="D2" s="7" t="str">
        <f>image("https://ws-tcg.com/wordpress/wp-content/images/cardlist/a/azl_s102/azl_s102_t41r.png")</f>
        <v/>
      </c>
      <c r="E2" s="9" t="s">
        <v>66</v>
      </c>
      <c r="F2" s="9"/>
    </row>
    <row r="3" ht="137.25" customHeight="1">
      <c r="A3" s="6" t="s">
        <v>380</v>
      </c>
      <c r="B3" s="7" t="str">
        <f>image("https://ws-tcg.com/wordpress/wp-content/images/cardlist/a/azl_s102/azl_s102_t42.png")</f>
        <v/>
      </c>
      <c r="C3" s="10" t="s">
        <v>381</v>
      </c>
      <c r="D3" s="4" t="str">
        <f>image("https://ws-tcg.com/wordpress/wp-content/images/cardlist/a/azl_s102/azl_s102_t42r.png")</f>
        <v/>
      </c>
      <c r="E3" s="9" t="s">
        <v>66</v>
      </c>
      <c r="F3" s="9"/>
    </row>
    <row r="4" ht="137.25" customHeight="1">
      <c r="A4" s="6" t="s">
        <v>382</v>
      </c>
      <c r="B4" s="7" t="str">
        <f>image("https://ws-tcg.com/wordpress/wp-content/images/cardlist/a/azl_s102/azl_s102_t43.png")</f>
        <v/>
      </c>
      <c r="C4" s="10" t="s">
        <v>383</v>
      </c>
      <c r="D4" s="11" t="str">
        <f>image("https://ws-tcg.com/wordpress/wp-content/images/cardlist/a/azl_s102/azl_s102_t43r.png")</f>
        <v/>
      </c>
      <c r="E4" s="9" t="s">
        <v>66</v>
      </c>
      <c r="F4" s="9"/>
    </row>
    <row r="5" ht="137.25" customHeight="1">
      <c r="A5" s="6" t="s">
        <v>384</v>
      </c>
      <c r="B5" s="7" t="str">
        <f>image("https://ws-tcg.com/wordpress/wp-content/images/today_card/20221208_cm07.png")</f>
        <v/>
      </c>
      <c r="C5" s="12" t="s">
        <v>385</v>
      </c>
      <c r="D5" s="11" t="str">
        <f>image("https://ws-tcg.com/wordpress/wp-content/images/today_card/20221208_cm27.png")</f>
        <v/>
      </c>
      <c r="E5" s="9" t="s">
        <v>3</v>
      </c>
      <c r="F5" s="9"/>
    </row>
    <row r="6" ht="137.25" customHeight="1">
      <c r="A6" s="6" t="s">
        <v>386</v>
      </c>
      <c r="B6" s="7" t="str">
        <f>image("https://ws-tcg.com/wordpress/wp-content/images/cardlist/a/azl_s102/azl_s102_t45.png")</f>
        <v/>
      </c>
      <c r="C6" s="10" t="s">
        <v>387</v>
      </c>
      <c r="D6" s="4" t="str">
        <f>image("https://ws-tcg.com/wordpress/wp-content/images/cardlist/a/azl_s102/azl_s102_t45r.png")</f>
        <v/>
      </c>
      <c r="E6" s="9" t="s">
        <v>66</v>
      </c>
      <c r="F6" s="13"/>
    </row>
    <row r="7" ht="137.25" customHeight="1">
      <c r="A7" s="6" t="s">
        <v>388</v>
      </c>
      <c r="B7" s="7" t="str">
        <f>image("https://ws-tcg.com/wordpress/wp-content/images/today_card/20221207_eg07.png")</f>
        <v/>
      </c>
      <c r="C7" s="12" t="s">
        <v>389</v>
      </c>
      <c r="D7" s="4" t="str">
        <f>image("https://ws-tcg.com/wordpress/wp-content/images/today_card/20221207_eg27.png")</f>
        <v/>
      </c>
      <c r="E7" s="9" t="s">
        <v>3</v>
      </c>
      <c r="F7" s="9"/>
    </row>
    <row r="8" ht="137.25" customHeight="1">
      <c r="A8" s="6" t="s">
        <v>390</v>
      </c>
      <c r="B8" s="7" t="str">
        <f>image("https://ws-tcg.com/wordpress/wp-content/images/today_card/20221208_cm08.png")</f>
        <v/>
      </c>
      <c r="C8" s="12" t="s">
        <v>391</v>
      </c>
      <c r="D8" s="4" t="str">
        <f>image("https://ws-tcg.com/wordpress/wp-content/images/today_card/20221208_cm28.png")</f>
        <v/>
      </c>
      <c r="E8" s="9" t="s">
        <v>66</v>
      </c>
      <c r="F8" s="9"/>
    </row>
    <row r="9" ht="137.25" customHeight="1">
      <c r="A9" s="6" t="s">
        <v>392</v>
      </c>
      <c r="B9" s="7" t="str">
        <f>image("https://ws-tcg.com/wordpress/wp-content/images/today_card/20221208_cm09.png")</f>
        <v/>
      </c>
      <c r="C9" s="8" t="s">
        <v>393</v>
      </c>
      <c r="D9" s="4" t="str">
        <f>image("https://ws-tcg.com/wordpress/wp-content/images/today_card/20221208_cm29.png")</f>
        <v/>
      </c>
      <c r="E9" s="9" t="s">
        <v>66</v>
      </c>
      <c r="F9" s="9"/>
    </row>
    <row r="10" ht="137.25" customHeight="1">
      <c r="A10" s="6" t="s">
        <v>394</v>
      </c>
      <c r="B10" s="14" t="str">
        <f>image("https://ws-tcg.com/wordpress/wp-content/images/cardlist/a/azl_s102/azl_s102_t49.png")</f>
        <v/>
      </c>
      <c r="C10" s="8" t="s">
        <v>395</v>
      </c>
      <c r="D10" s="15" t="str">
        <f>image("https://ws-tcg.com/wordpress/wp-content/images/cardlist/a/azl_s102/azl_s102_t49r.png")</f>
        <v/>
      </c>
      <c r="E10" s="9" t="s">
        <v>66</v>
      </c>
      <c r="F10" s="9"/>
    </row>
    <row r="11" ht="137.25" customHeight="1">
      <c r="A11" s="6" t="s">
        <v>396</v>
      </c>
      <c r="B11" s="16" t="str">
        <f>image("https://ws-tcg.com/wordpress/wp-content/images/today_card/20221207_eg08.png")</f>
        <v/>
      </c>
      <c r="C11" s="8" t="s">
        <v>397</v>
      </c>
      <c r="D11" s="4" t="str">
        <f>image("https://ws-tcg.com/wordpress/wp-content/images/today_card/20221207_eg28.png")</f>
        <v/>
      </c>
      <c r="E11" s="9" t="str">
        <f>image("https://ws-tcg.com/wordpress/wp-content/images/today_card/20221207_eg29.png")</f>
        <v/>
      </c>
      <c r="F11" s="9" t="s">
        <v>312</v>
      </c>
    </row>
    <row r="12" ht="137.25" customHeight="1">
      <c r="A12" s="6" t="s">
        <v>398</v>
      </c>
      <c r="B12" s="17" t="str">
        <f>image("https://ws-tcg.com/wordpress/wp-content/images/cardlist/a/azl_s102/azl_s102_t51.png")</f>
        <v/>
      </c>
      <c r="C12" s="19" t="s">
        <v>399</v>
      </c>
      <c r="D12" s="4" t="str">
        <f>image("https://ws-tcg.com/wordpress/wp-content/images/cardlist/a/azl_s102/azl_s102_t51r.png")</f>
        <v/>
      </c>
      <c r="E12" s="9" t="s">
        <v>66</v>
      </c>
      <c r="F12" s="9"/>
    </row>
    <row r="13" ht="137.25" customHeight="1">
      <c r="A13" s="6" t="s">
        <v>400</v>
      </c>
      <c r="B13" s="14" t="str">
        <f>image("https://ws-tcg.com/wordpress/wp-content/images/cardlist/a/azl_s102/azl_s102_t52.png")</f>
        <v/>
      </c>
      <c r="C13" s="12" t="s">
        <v>401</v>
      </c>
      <c r="D13" s="11" t="str">
        <f>image("https://ws-tcg.com/wordpress/wp-content/images/cardlist/a/azl_s102/azl_s102_t52r.png")</f>
        <v/>
      </c>
      <c r="E13" s="9" t="s">
        <v>66</v>
      </c>
      <c r="F13" s="9"/>
    </row>
    <row r="14" ht="137.25" customHeight="1">
      <c r="A14" s="6" t="s">
        <v>402</v>
      </c>
      <c r="B14" s="14" t="str">
        <f>image("https://ws-tcg.com/wordpress/wp-content/images/cardlist/a/azl_s102/azl_s102_t53.png")</f>
        <v/>
      </c>
      <c r="C14" s="12" t="s">
        <v>403</v>
      </c>
      <c r="D14" s="17" t="str">
        <f>image("https://ws-tcg.com/wordpress/wp-content/images/cardlist/a/azl_s102/azl_s102_t53r.png")</f>
        <v/>
      </c>
      <c r="E14" s="9" t="s">
        <v>66</v>
      </c>
      <c r="F14" s="9"/>
    </row>
    <row r="15" ht="137.25" customHeight="1">
      <c r="A15" s="6" t="s">
        <v>404</v>
      </c>
      <c r="B15" s="16" t="str">
        <f>image("https://ws-tcg.com/wordpress/wp-content/images/cardlist/a/azl_s102/azl_s102_t54.png")</f>
        <v/>
      </c>
      <c r="C15" s="8" t="s">
        <v>405</v>
      </c>
      <c r="D15" s="4" t="str">
        <f>image("https://ws-tcg.com/wordpress/wp-content/images/cardlist/a/azl_s102/azl_s102_t54r.png")</f>
        <v/>
      </c>
      <c r="E15" s="9" t="s">
        <v>66</v>
      </c>
      <c r="F15" s="9"/>
    </row>
    <row r="16" ht="137.25" customHeight="1">
      <c r="A16" s="6" t="s">
        <v>406</v>
      </c>
      <c r="B16" s="14" t="str">
        <f>image("https://ws-tcg.com/wordpress/wp-content/images/today_card/20221209_pm07.png")</f>
        <v/>
      </c>
      <c r="C16" s="8" t="s">
        <v>407</v>
      </c>
      <c r="D16" s="11" t="str">
        <f>image("https://ws-tcg.com/wordpress/wp-content/images/today_card/20221209_pm27.png")</f>
        <v/>
      </c>
      <c r="E16" s="9" t="s">
        <v>3</v>
      </c>
      <c r="F16" s="9"/>
    </row>
    <row r="17" ht="137.25" customHeight="1">
      <c r="A17" s="6" t="s">
        <v>408</v>
      </c>
      <c r="B17" s="16" t="str">
        <f>image("https://ws-tcg.com/wordpress/wp-content/images/today_card/20221209_pm08.png")</f>
        <v/>
      </c>
      <c r="C17" s="8" t="s">
        <v>409</v>
      </c>
      <c r="D17" s="4" t="str">
        <f>image("https://ws-tcg.com/wordpress/wp-content/images/today_card/20221209_pm28.png")</f>
        <v/>
      </c>
      <c r="E17" s="9" t="s">
        <v>66</v>
      </c>
      <c r="F17" s="5"/>
    </row>
    <row r="18" ht="137.25" customHeight="1">
      <c r="A18" s="6" t="s">
        <v>410</v>
      </c>
      <c r="B18" s="16" t="str">
        <f>image("https://ws-tcg.com/wordpress/wp-content/images/today_card/20221207_eg09.png")</f>
        <v/>
      </c>
      <c r="C18" s="8" t="s">
        <v>411</v>
      </c>
      <c r="D18" s="4" t="str">
        <f>image("https://ws-tcg.com/wordpress/wp-content/images/today_card/20221207_eg30.png")</f>
        <v/>
      </c>
      <c r="E18" s="9" t="s">
        <v>66</v>
      </c>
      <c r="F18" s="13"/>
    </row>
    <row r="19" ht="137.25" customHeight="1">
      <c r="A19" s="6" t="s">
        <v>412</v>
      </c>
      <c r="B19" s="14" t="str">
        <f>image("https://i.imgur.com/udFqzMS.png?1")</f>
        <v/>
      </c>
      <c r="C19" s="8" t="s">
        <v>336</v>
      </c>
      <c r="D19" s="4" t="str">
        <f>image("https://i.imgur.com/pzne2aB.png?1")</f>
        <v/>
      </c>
      <c r="E19" s="9" t="s">
        <v>66</v>
      </c>
      <c r="F19" s="9"/>
    </row>
    <row r="20" ht="137.25" customHeight="1">
      <c r="A20" s="6" t="s">
        <v>413</v>
      </c>
      <c r="B20" s="14" t="str">
        <f>image("https://i.imgur.com/BQBNbSG.png?1")</f>
        <v/>
      </c>
      <c r="C20" s="8" t="s">
        <v>414</v>
      </c>
      <c r="D20" s="4" t="str">
        <f>image("https://i.imgur.com/wE5w1hh.png?1")</f>
        <v/>
      </c>
      <c r="E20" s="9" t="s">
        <v>66</v>
      </c>
      <c r="F20" s="5"/>
    </row>
    <row r="21" ht="137.25" customHeight="1">
      <c r="A21" s="6" t="s">
        <v>415</v>
      </c>
      <c r="B21" s="14" t="str">
        <f>image("https://i.imgur.com/W6VkSUn.png?1")</f>
        <v/>
      </c>
      <c r="C21" s="8" t="s">
        <v>414</v>
      </c>
      <c r="D21" s="4" t="str">
        <f>image("https://i.imgur.com/CD18D1n.png?1")</f>
        <v/>
      </c>
      <c r="E21" s="9" t="s">
        <v>66</v>
      </c>
      <c r="F21" s="9"/>
    </row>
  </sheetData>
  <printOptions gridLines="1" horizontalCentered="1"/>
  <pageMargins bottom="0.75" footer="0.0" header="0.0" left="0.7" right="0.7" top="0.75"/>
  <pageSetup fitToHeight="0"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3.29"/>
    <col customWidth="1" min="2" max="2" width="18.86"/>
    <col customWidth="1" min="3" max="3" width="58.14"/>
    <col customWidth="1" min="4" max="5" width="18.86"/>
    <col customWidth="1" min="6" max="6" width="8.86"/>
  </cols>
  <sheetData>
    <row r="1" ht="19.5" customHeight="1">
      <c r="A1" s="1" t="s">
        <v>299</v>
      </c>
      <c r="B1" s="2">
        <f>counta(B2:B21)</f>
        <v>20</v>
      </c>
      <c r="C1" s="3"/>
      <c r="D1" s="4"/>
      <c r="E1" s="27"/>
      <c r="F1" s="5"/>
    </row>
    <row r="2" ht="137.25" customHeight="1">
      <c r="A2" s="6" t="s">
        <v>416</v>
      </c>
      <c r="B2" s="7" t="str">
        <f>image("https://ws-tcg.com/wordpress/wp-content/images/cardlist/a/azl_s102/azl_s102_t61.png")</f>
        <v/>
      </c>
      <c r="C2" s="8" t="s">
        <v>417</v>
      </c>
      <c r="D2" s="7" t="str">
        <f>image("https://ws-tcg.com/wordpress/wp-content/images/cardlist/a/azl_s102/azl_s102_t61r.png")</f>
        <v/>
      </c>
      <c r="E2" s="28" t="s">
        <v>66</v>
      </c>
      <c r="F2" s="9"/>
    </row>
    <row r="3" ht="137.25" customHeight="1">
      <c r="A3" s="6" t="s">
        <v>418</v>
      </c>
      <c r="B3" s="7" t="str">
        <f>image("https://ws-tcg.com/wordpress/wp-content/images/cardlist/a/azl_s102/azl_s102_t62.png")</f>
        <v/>
      </c>
      <c r="C3" s="10" t="s">
        <v>419</v>
      </c>
      <c r="D3" s="4" t="str">
        <f>image("https://ws-tcg.com/wordpress/wp-content/images/cardlist/a/azl_s102/azl_s102_t62r.png")</f>
        <v/>
      </c>
      <c r="E3" s="13" t="s">
        <v>66</v>
      </c>
      <c r="F3" s="9"/>
    </row>
    <row r="4" ht="137.25" customHeight="1">
      <c r="A4" s="6" t="s">
        <v>420</v>
      </c>
      <c r="B4" s="7" t="str">
        <f>image("https://ws-tcg.com/wordpress/wp-content/images/today_card/20221212_nm05.png")</f>
        <v/>
      </c>
      <c r="C4" s="10" t="s">
        <v>421</v>
      </c>
      <c r="D4" s="11" t="str">
        <f>image("https://ws-tcg.com/wordpress/wp-content/images/today_card/20221212_nm25.png")</f>
        <v/>
      </c>
      <c r="E4" s="27" t="str">
        <f>image("https://ws-tcg.com/wordpress/wp-content/images/today_card/20221212_nm26.png")</f>
        <v/>
      </c>
      <c r="F4" s="9" t="s">
        <v>312</v>
      </c>
    </row>
    <row r="5" ht="137.25" customHeight="1">
      <c r="A5" s="6" t="s">
        <v>422</v>
      </c>
      <c r="B5" s="7" t="str">
        <f>image("https://ws-tcg.com/wordpress/wp-content/images/cardlist/a/azl_s102/azl_s102_t64.png")</f>
        <v/>
      </c>
      <c r="C5" s="12" t="s">
        <v>423</v>
      </c>
      <c r="D5" s="11" t="str">
        <f>image("https://ws-tcg.com/wordpress/wp-content/images/cardlist/a/azl_s102/azl_s102_t64r.png")</f>
        <v/>
      </c>
      <c r="E5" s="13" t="s">
        <v>66</v>
      </c>
      <c r="F5" s="9"/>
    </row>
    <row r="6" ht="137.25" customHeight="1">
      <c r="A6" s="6" t="s">
        <v>424</v>
      </c>
      <c r="B6" s="7" t="str">
        <f>image("https://ws-tcg.com/wordpress/wp-content/images/cardlist/a/azl_s102/azl_s102_t65.png")</f>
        <v/>
      </c>
      <c r="C6" s="10" t="s">
        <v>425</v>
      </c>
      <c r="D6" s="4" t="str">
        <f>image("https://ws-tcg.com/wordpress/wp-content/images/cardlist/a/azl_s102/azl_s102_t65r.png")</f>
        <v/>
      </c>
      <c r="E6" s="13" t="s">
        <v>66</v>
      </c>
      <c r="F6" s="13"/>
    </row>
    <row r="7" ht="137.25" customHeight="1">
      <c r="A7" s="6" t="s">
        <v>426</v>
      </c>
      <c r="B7" s="7" t="str">
        <f>image("https://ws-tcg.com/wordpress/wp-content/images/cardlist/a/azl_s102/azl_s102_t66.png")</f>
        <v/>
      </c>
      <c r="C7" s="12" t="s">
        <v>427</v>
      </c>
      <c r="D7" s="4" t="str">
        <f>image("https://ws-tcg.com/wordpress/wp-content/images/cardlist/a/azl_s102/azl_s102_t66r.png")</f>
        <v/>
      </c>
      <c r="E7" s="13" t="s">
        <v>66</v>
      </c>
      <c r="F7" s="9"/>
    </row>
    <row r="8" ht="137.25" customHeight="1">
      <c r="A8" s="6" t="s">
        <v>428</v>
      </c>
      <c r="B8" s="7" t="str">
        <f>image("https://ws-tcg.com/wordpress/wp-content/images/today_card/20221212_nm06.png")</f>
        <v/>
      </c>
      <c r="C8" s="12" t="s">
        <v>429</v>
      </c>
      <c r="D8" s="4" t="str">
        <f>image("https://ws-tcg.com/wordpress/wp-content/images/today_card/20221212_nm27.png")</f>
        <v/>
      </c>
      <c r="E8" s="13" t="s">
        <v>3</v>
      </c>
      <c r="F8" s="9"/>
    </row>
    <row r="9" ht="137.25" customHeight="1">
      <c r="A9" s="6" t="s">
        <v>430</v>
      </c>
      <c r="B9" s="7" t="str">
        <f>image("https://ws-tcg.com/wordpress/wp-content/images/cardlist/a/azl_s102/azl_s102_t68.png")</f>
        <v/>
      </c>
      <c r="C9" s="8" t="s">
        <v>431</v>
      </c>
      <c r="D9" s="4" t="str">
        <f>image("https://ws-tcg.com/wordpress/wp-content/images/cardlist/a/azl_s102/azl_s102_t68r.png")</f>
        <v/>
      </c>
      <c r="E9" s="13" t="s">
        <v>66</v>
      </c>
      <c r="F9" s="9"/>
    </row>
    <row r="10" ht="137.25" customHeight="1">
      <c r="A10" s="6" t="s">
        <v>432</v>
      </c>
      <c r="B10" s="14" t="str">
        <f>image("https://ws-tcg.com/wordpress/wp-content/images/cardlist/a/azl_s102/azl_s102_t69.png")</f>
        <v/>
      </c>
      <c r="C10" s="8" t="s">
        <v>433</v>
      </c>
      <c r="D10" s="15" t="str">
        <f>image("https://ws-tcg.com/wordpress/wp-content/images/cardlist/a/azl_s102/azl_s102_t69r.png")</f>
        <v/>
      </c>
      <c r="E10" s="29" t="s">
        <v>66</v>
      </c>
      <c r="F10" s="9"/>
    </row>
    <row r="11" ht="137.25" customHeight="1">
      <c r="A11" s="6" t="s">
        <v>434</v>
      </c>
      <c r="B11" s="16" t="str">
        <f>image("https://ws-tcg.com/wordpress/wp-content/images/today_card/20221213_pb08.png")</f>
        <v/>
      </c>
      <c r="C11" s="8" t="s">
        <v>435</v>
      </c>
      <c r="D11" s="4" t="str">
        <f>image("https://ws-tcg.com/wordpress/wp-content/images/today_card/20221213_pb28.png")</f>
        <v/>
      </c>
      <c r="E11" s="13" t="s">
        <v>3</v>
      </c>
      <c r="F11" s="9"/>
    </row>
    <row r="12" ht="137.25" customHeight="1">
      <c r="A12" s="6" t="s">
        <v>436</v>
      </c>
      <c r="B12" s="17" t="str">
        <f>image("https://ws-tcg.com/wordpress/wp-content/images/cardlist/a/azl_s102/azl_s102_t71.png")</f>
        <v/>
      </c>
      <c r="C12" s="19" t="s">
        <v>437</v>
      </c>
      <c r="D12" s="4" t="str">
        <f>image("https://ws-tcg.com/wordpress/wp-content/images/cardlist/a/azl_s102/azl_s102_t71r.png")</f>
        <v/>
      </c>
      <c r="E12" s="13" t="s">
        <v>66</v>
      </c>
      <c r="F12" s="9"/>
    </row>
    <row r="13" ht="137.25" customHeight="1">
      <c r="A13" s="6" t="s">
        <v>438</v>
      </c>
      <c r="B13" s="14" t="str">
        <f>image("https://ws-tcg.com/wordpress/wp-content/images/today_card/20221213_pb09.png")</f>
        <v/>
      </c>
      <c r="C13" s="12" t="s">
        <v>439</v>
      </c>
      <c r="D13" s="14" t="str">
        <f>image("https://ws-tcg.com/wordpress/wp-content/images/today_card/20221213_pb29.png")</f>
        <v/>
      </c>
      <c r="E13" s="13" t="s">
        <v>66</v>
      </c>
      <c r="F13" s="9"/>
    </row>
    <row r="14" ht="137.25" customHeight="1">
      <c r="A14" s="6" t="s">
        <v>440</v>
      </c>
      <c r="B14" s="14" t="str">
        <f>image("https://ws-tcg.com/wordpress/wp-content/images/cardlist/a/azl_s102/azl_s102_t73.png")</f>
        <v/>
      </c>
      <c r="C14" s="12" t="s">
        <v>441</v>
      </c>
      <c r="D14" s="17" t="str">
        <f>image("https://ws-tcg.com/wordpress/wp-content/images/cardlist/a/azl_s102/azl_s102_t73r.png")</f>
        <v/>
      </c>
      <c r="E14" s="30" t="s">
        <v>66</v>
      </c>
      <c r="F14" s="9"/>
    </row>
    <row r="15" ht="137.25" customHeight="1">
      <c r="A15" s="6" t="s">
        <v>442</v>
      </c>
      <c r="B15" s="16" t="str">
        <f>image("https://ws-tcg.com/wordpress/wp-content/images/cardlist/a/azl_s102/azl_s102_t74.png")</f>
        <v/>
      </c>
      <c r="C15" s="8" t="s">
        <v>443</v>
      </c>
      <c r="D15" s="4" t="str">
        <f>image("https://ws-tcg.com/wordpress/wp-content/images/cardlist/a/azl_s102/azl_s102_t74r.png")</f>
        <v/>
      </c>
      <c r="E15" s="13" t="s">
        <v>66</v>
      </c>
      <c r="F15" s="9"/>
    </row>
    <row r="16" ht="137.25" customHeight="1">
      <c r="A16" s="6" t="s">
        <v>444</v>
      </c>
      <c r="B16" s="14" t="str">
        <f>image("https://ws-tcg.com/wordpress/wp-content/images/cardlist/a/azl_s102/azl_s102_t75.png")</f>
        <v/>
      </c>
      <c r="C16" s="8" t="s">
        <v>445</v>
      </c>
      <c r="D16" s="11" t="str">
        <f>image("https://ws-tcg.com/wordpress/wp-content/images/cardlist/a/azl_s102/azl_s102_t75r.png")</f>
        <v/>
      </c>
      <c r="E16" s="13" t="s">
        <v>66</v>
      </c>
      <c r="F16" s="9"/>
    </row>
    <row r="17" ht="137.25" customHeight="1">
      <c r="A17" s="6" t="s">
        <v>446</v>
      </c>
      <c r="B17" s="16" t="str">
        <f>image("https://ws-tcg.com/wordpress/wp-content/images/cardlist/a/azl_s102/azl_s102_t76.png")</f>
        <v/>
      </c>
      <c r="C17" s="8" t="s">
        <v>447</v>
      </c>
      <c r="D17" s="4" t="str">
        <f>image("https://ws-tcg.com/wordpress/wp-content/images/cardlist/a/azl_s102/azl_s102_t76sp.png")</f>
        <v/>
      </c>
      <c r="E17" s="13" t="s">
        <v>3</v>
      </c>
      <c r="F17" s="5"/>
    </row>
    <row r="18" ht="137.25" customHeight="1">
      <c r="A18" s="6" t="s">
        <v>448</v>
      </c>
      <c r="B18" s="16" t="str">
        <f>image("https://ws-tcg.com/wordpress/wp-content/images/today_card/20221212_nm07.png")</f>
        <v/>
      </c>
      <c r="C18" s="8" t="s">
        <v>449</v>
      </c>
      <c r="D18" s="16" t="str">
        <f>image("https://ws-tcg.com/wordpress/wp-content/images/today_card/20221212_nm28.png")</f>
        <v/>
      </c>
      <c r="E18" s="13" t="s">
        <v>66</v>
      </c>
      <c r="F18" s="13"/>
    </row>
    <row r="19" ht="137.25" customHeight="1">
      <c r="A19" s="6" t="s">
        <v>450</v>
      </c>
      <c r="B19" s="14" t="str">
        <f>image("https://i.imgur.com/ZXdAJUG.png?1")</f>
        <v/>
      </c>
      <c r="C19" s="8" t="s">
        <v>451</v>
      </c>
      <c r="D19" s="4" t="str">
        <f>image("https://i.imgur.com/LPFZOOm.png?1")</f>
        <v/>
      </c>
      <c r="E19" s="13" t="s">
        <v>66</v>
      </c>
      <c r="F19" s="9"/>
    </row>
    <row r="20" ht="137.25" customHeight="1">
      <c r="A20" s="6" t="s">
        <v>452</v>
      </c>
      <c r="B20" s="14" t="str">
        <f>image("https://i.imgur.com/7ug8EZL.png?1")</f>
        <v/>
      </c>
      <c r="C20" s="8" t="s">
        <v>453</v>
      </c>
      <c r="D20" s="4" t="str">
        <f>image("https://i.imgur.com/V7YbmYt.png?1")</f>
        <v/>
      </c>
      <c r="E20" s="13" t="s">
        <v>66</v>
      </c>
      <c r="F20" s="5"/>
    </row>
    <row r="21" ht="137.25" customHeight="1">
      <c r="A21" s="6" t="s">
        <v>454</v>
      </c>
      <c r="B21" s="14" t="str">
        <f>image("https://i.imgur.com/QDzeBz9.png?1")</f>
        <v/>
      </c>
      <c r="C21" s="8" t="s">
        <v>453</v>
      </c>
      <c r="D21" s="4" t="str">
        <f>image("https://i.imgur.com/eSgruki.png?1")</f>
        <v/>
      </c>
      <c r="E21" s="13" t="s">
        <v>66</v>
      </c>
      <c r="F21" s="9"/>
    </row>
  </sheetData>
  <printOptions gridLines="1" horizontalCentered="1"/>
  <pageMargins bottom="0.75" footer="0.0" header="0.0" left="0.7" right="0.7" top="0.75"/>
  <pageSetup fitToHeight="0" cellComments="atEnd" orientation="landscape" pageOrder="overThenDown"/>
  <drawing r:id="rId1"/>
</worksheet>
</file>