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ster" sheetId="1" r:id="rId4"/>
    <sheet state="visible" name="Happy AroundLyrical Lily TD+" sheetId="2" r:id="rId5"/>
    <sheet state="visible" name="Peaky P-key &amp; Photon Maiden TD+" sheetId="3" r:id="rId6"/>
    <sheet state="visible" name="Merm4id &amp; Rando TD+" sheetId="4" r:id="rId7"/>
  </sheets>
  <definedNames/>
  <calcPr/>
</workbook>
</file>

<file path=xl/sharedStrings.xml><?xml version="1.0" encoding="utf-8"?>
<sst xmlns="http://schemas.openxmlformats.org/spreadsheetml/2006/main" count="565" uniqueCount="383">
  <si>
    <t>DJ/S97-001</t>
  </si>
  <si>
    <r>
      <rPr>
        <rFont val="Arial"/>
        <b/>
        <color theme="1"/>
        <sz val="9.0"/>
      </rPr>
      <t xml:space="preserve">(RR) 0/0 Maho (Music/Happy Around!)
AUTO - </t>
    </r>
    <r>
      <rPr>
        <rFont val="Arial"/>
        <b/>
        <color rgb="FFE06666"/>
        <sz val="9.0"/>
      </rPr>
      <t>{CX Combo}</t>
    </r>
    <r>
      <rPr>
        <rFont val="Arial"/>
        <color theme="1"/>
        <sz val="9.0"/>
      </rPr>
      <t xml:space="preserve"> [(1) Discard 1 card] At the start of your Attack Phase, you may pay cost. If you do, choose 1 Climax with "LINK Groovy Mix" in your Climax area and 1 Climax with "LINK Groovy Mix" in your Waiting Room with a different name from the Climax in your Climax Area, swap them.
</t>
    </r>
    <r>
      <rPr>
        <rFont val="Arial"/>
        <b/>
        <color theme="1"/>
        <sz val="9.0"/>
      </rPr>
      <t>ACT - BRAINSTORM</t>
    </r>
    <r>
      <rPr>
        <rFont val="Arial"/>
        <color theme="1"/>
        <sz val="9.0"/>
      </rPr>
      <t xml:space="preserve"> [(1) Rest this] Flip over the top 4 cards of your deck, then send them to Waiting Room. For each Climax among them, search your deck for up to 1 &lt;Music&gt; character, show it to your opponent, add it to hand, and shuffle your deck afterwards.</t>
    </r>
  </si>
  <si>
    <t>SP</t>
  </si>
  <si>
    <t>DJ/S97-002</t>
  </si>
  <si>
    <r>
      <rPr>
        <rFont val="Arial"/>
        <b/>
        <color theme="1"/>
        <sz val="9.0"/>
      </rPr>
      <t xml:space="preserve">(RR) 0/0 Marika (Music/Merm4id)
CONT </t>
    </r>
    <r>
      <rPr>
        <rFont val="Arial"/>
        <b val="0"/>
        <color theme="1"/>
        <sz val="9.0"/>
      </rPr>
      <t>- All of your opponent's characters get "</t>
    </r>
    <r>
      <rPr>
        <rFont val="Arial"/>
        <b/>
        <color theme="1"/>
        <sz val="9.0"/>
      </rPr>
      <t>AUTO - ENCORE</t>
    </r>
    <r>
      <rPr>
        <rFont val="Arial"/>
        <b val="0"/>
        <color theme="1"/>
        <sz val="9.0"/>
      </rPr>
      <t xml:space="preserve"> (2)"
</t>
    </r>
    <r>
      <rPr>
        <rFont val="Arial"/>
        <b/>
        <color theme="1"/>
        <sz val="9.0"/>
      </rPr>
      <t xml:space="preserve">AUTO </t>
    </r>
    <r>
      <rPr>
        <rFont val="Arial"/>
        <b val="0"/>
        <color theme="1"/>
        <sz val="9.0"/>
      </rPr>
      <t>- [(1) Put the top card of your deck into Clock] When this is placed on stage from hand, you may pay cost. If you do, search your deck for up to 1 Level 1 or lower character, show it to your opponent, add it to hand, and shuffle your deck afterwards.</t>
    </r>
  </si>
  <si>
    <t>DJ/S97-003</t>
  </si>
  <si>
    <r>
      <rPr>
        <rFont val="Arial"/>
        <b/>
        <color theme="1"/>
        <sz val="9.0"/>
      </rPr>
      <t xml:space="preserve">(RR) 1/0 Rika (Music/Merm4id)
CONT </t>
    </r>
    <r>
      <rPr>
        <rFont val="Arial"/>
        <b val="0"/>
        <color theme="1"/>
        <sz val="9.0"/>
      </rPr>
      <t xml:space="preserve">- During your turn, if you have another &lt;Music&gt; character, this gets +3000 power.
</t>
    </r>
    <r>
      <rPr>
        <rFont val="Arial"/>
        <b/>
        <color theme="1"/>
        <sz val="9.0"/>
      </rPr>
      <t xml:space="preserve">AUTO </t>
    </r>
    <r>
      <rPr>
        <rFont val="Arial"/>
        <b val="0"/>
        <color theme="1"/>
        <sz val="9.0"/>
      </rPr>
      <t>- [Send 1 of your other &lt;Music&gt; characters on stage to Waiting Room] When this attacks, you may pay cost. If you do, reveal the top card of your deck. If that card is a &lt;Music&gt; character, add it to hand.</t>
    </r>
  </si>
  <si>
    <t>SSP</t>
  </si>
  <si>
    <t>DJ/S97-004</t>
  </si>
  <si>
    <r>
      <rPr>
        <rFont val="Arial"/>
        <b/>
        <color theme="1"/>
        <sz val="9.0"/>
      </rPr>
      <t>(RR) 3/2 Rinku (Music/Happy Around!)
AUTO</t>
    </r>
    <r>
      <rPr>
        <rFont val="Arial"/>
        <b val="0"/>
        <color theme="1"/>
        <sz val="9.0"/>
      </rPr>
      <t xml:space="preserve"> - When this is placed on stage from hand, draw up to 2 cards, discard 2 cards, then put up to 1 card from the top of your deck into Stock.
</t>
    </r>
    <r>
      <rPr>
        <rFont val="Arial"/>
        <b/>
        <color theme="1"/>
        <sz val="9.0"/>
      </rPr>
      <t xml:space="preserve">AUTO - </t>
    </r>
    <r>
      <rPr>
        <rFont val="Arial"/>
        <b/>
        <color rgb="FFE06666"/>
        <sz val="9.0"/>
      </rPr>
      <t>{CX Combo}</t>
    </r>
    <r>
      <rPr>
        <rFont val="Arial"/>
        <b val="0"/>
        <color theme="1"/>
        <sz val="9.0"/>
      </rPr>
      <t xml:space="preserve"> [(3) Discard 2 cards] A the end of this card's attack, if you have the </t>
    </r>
    <r>
      <rPr>
        <rFont val="Arial"/>
        <b/>
        <color theme="1"/>
        <sz val="9.0"/>
      </rPr>
      <t>Choice CX (029)</t>
    </r>
    <r>
      <rPr>
        <rFont val="Arial"/>
        <b val="0"/>
        <color theme="1"/>
        <sz val="9.0"/>
      </rPr>
      <t xml:space="preserve"> in your Climax Area, you may pay cost. If you do, declare deck or waiting room. Look at your declared area and choose up to 1 character with "LINK Groovy Mix" and this card, swap them. If you declared deck, shuffle your deck afterwards.</t>
    </r>
  </si>
  <si>
    <t>DJ/S97-005</t>
  </si>
  <si>
    <r>
      <rPr>
        <rFont val="Arial"/>
        <b/>
        <color theme="1"/>
        <sz val="9.0"/>
      </rPr>
      <t xml:space="preserve">(R) 0/0 Saori (Music/Merm4id) - 1000 power
AUTO </t>
    </r>
    <r>
      <rPr>
        <rFont val="Arial"/>
        <b val="0"/>
        <color theme="1"/>
        <sz val="9.0"/>
      </rPr>
      <t xml:space="preserve">- This ability can only be activated up to once per turn. When you use ACCELERATE, you may draw 1 card. If you do, discard 1 card.
</t>
    </r>
    <r>
      <rPr>
        <rFont val="Arial"/>
        <b/>
        <color theme="1"/>
        <sz val="9.0"/>
      </rPr>
      <t>ACT - BRAINSTORM</t>
    </r>
    <r>
      <rPr>
        <rFont val="Arial"/>
        <b val="0"/>
        <color theme="1"/>
        <sz val="9.0"/>
      </rPr>
      <t xml:space="preserve"> [(1) Rest this] Flip over the top 5 cards of your deck, then send them to Waiting Room. For each Climax with a Shot Trigger among them, choose up to 1 &lt;Merm4id&gt; character from your Waiting Room, and add it to hand.</t>
    </r>
  </si>
  <si>
    <t>DJ/S97-006</t>
  </si>
  <si>
    <r>
      <rPr>
        <rFont val="Arial"/>
        <b/>
        <color theme="1"/>
        <sz val="9.0"/>
      </rPr>
      <t>(R) 0/0 Marika (Music/Merm4id)
CONT</t>
    </r>
    <r>
      <rPr>
        <rFont val="Arial"/>
        <color theme="1"/>
        <sz val="9.0"/>
      </rPr>
      <t xml:space="preserve"> - During your turn, if all of your characters are &lt;Merm4id&gt;, this gets +2000 power.
</t>
    </r>
    <r>
      <rPr>
        <rFont val="Arial"/>
        <b/>
        <color theme="1"/>
        <sz val="9.0"/>
      </rPr>
      <t>AUTO - ACCELERATE</t>
    </r>
    <r>
      <rPr>
        <rFont val="Arial"/>
        <color theme="1"/>
        <sz val="9.0"/>
      </rPr>
      <t xml:space="preserve"> [Put the top card of your deck into Clock]  At the start of your opponent's Attack Phase, if this is in your Front Row, you may pay cost. If you do, choose 1 of your other characters, this turn, it gains the following ability, "</t>
    </r>
    <r>
      <rPr>
        <rFont val="Arial"/>
        <b/>
        <color theme="1"/>
        <sz val="9.0"/>
      </rPr>
      <t xml:space="preserve">AUTO </t>
    </r>
    <r>
      <rPr>
        <rFont val="Arial"/>
        <color theme="1"/>
        <sz val="9.0"/>
      </rPr>
      <t>- When this is Front Attacked, you may return this to hand."</t>
    </r>
  </si>
  <si>
    <t>SR</t>
  </si>
  <si>
    <t>DJ/S97-007</t>
  </si>
  <si>
    <r>
      <rPr>
        <rFont val="Arial"/>
        <b/>
        <color theme="1"/>
        <sz val="9.0"/>
      </rPr>
      <t xml:space="preserve">(R) 2/1 Dalia (Music/Merm4id)
CONT </t>
    </r>
    <r>
      <rPr>
        <rFont val="Arial"/>
        <b val="0"/>
        <color theme="1"/>
        <sz val="9.0"/>
      </rPr>
      <t xml:space="preserve">- If a Climax with a Shot Trigger is in your Climax Area, this card in any area gains Shot Trigger.
</t>
    </r>
    <r>
      <rPr>
        <rFont val="Arial"/>
        <b/>
        <color theme="1"/>
        <sz val="9.0"/>
      </rPr>
      <t xml:space="preserve">CONT </t>
    </r>
    <r>
      <rPr>
        <rFont val="Arial"/>
        <b val="0"/>
        <color theme="1"/>
        <sz val="9.0"/>
      </rPr>
      <t xml:space="preserve">- During your turn, if all of your characters are &lt;Music&gt;, this gets +6000 power.
</t>
    </r>
    <r>
      <rPr>
        <rFont val="Arial"/>
        <b/>
        <color theme="1"/>
        <sz val="9.0"/>
      </rPr>
      <t xml:space="preserve">AUTO - </t>
    </r>
    <r>
      <rPr>
        <rFont val="Arial"/>
        <b/>
        <color rgb="FFE06666"/>
        <sz val="9.0"/>
      </rPr>
      <t>{CX Combo}</t>
    </r>
    <r>
      <rPr>
        <rFont val="Arial"/>
        <b val="0"/>
        <color rgb="FFE06666"/>
        <sz val="9.0"/>
      </rPr>
      <t xml:space="preserve"> </t>
    </r>
    <r>
      <rPr>
        <rFont val="Arial"/>
        <b val="0"/>
        <color theme="1"/>
        <sz val="9.0"/>
      </rPr>
      <t xml:space="preserve">When this card's battle opponent is Reversed, if you have the </t>
    </r>
    <r>
      <rPr>
        <rFont val="Arial"/>
        <b/>
        <color theme="1"/>
        <sz val="9.0"/>
      </rPr>
      <t>Shot CX (031)</t>
    </r>
    <r>
      <rPr>
        <rFont val="Arial"/>
        <b val="0"/>
        <color theme="1"/>
        <sz val="9.0"/>
      </rPr>
      <t xml:space="preserve"> in your Climax Area, choose up to 1 &lt;Music&gt; character in your Waiting Room, send it to Stock, then  search your deck for up to 1 &lt;Music&gt; character, show it to your opponent, add it to hand, and shuffle your deck afterwards.</t>
    </r>
  </si>
  <si>
    <t>DJ/S97-008</t>
  </si>
  <si>
    <r>
      <rPr>
        <rFont val="Arial"/>
        <b/>
        <color theme="1"/>
        <sz val="9.0"/>
      </rPr>
      <t>(R) 3/2 Maho (Music/Happy Around!)
CONT - LINK</t>
    </r>
    <r>
      <rPr>
        <rFont val="Arial"/>
        <color theme="1"/>
        <sz val="9.0"/>
      </rPr>
      <t xml:space="preserve"> Groovy Mix
</t>
    </r>
    <r>
      <rPr>
        <rFont val="Arial"/>
        <b/>
        <color theme="1"/>
        <sz val="9.0"/>
      </rPr>
      <t xml:space="preserve">AUTO </t>
    </r>
    <r>
      <rPr>
        <rFont val="Arial"/>
        <color theme="1"/>
        <sz val="9.0"/>
      </rPr>
      <t xml:space="preserve">- When this is placed on stage from hand or by the AUTO effect of </t>
    </r>
    <r>
      <rPr>
        <rFont val="Arial"/>
        <b/>
        <color theme="1"/>
        <sz val="9.0"/>
      </rPr>
      <t>{3/2 Rinku Above}</t>
    </r>
    <r>
      <rPr>
        <rFont val="Arial"/>
        <color theme="1"/>
        <sz val="9.0"/>
      </rPr>
      <t xml:space="preserve">, you may Heal 1.
</t>
    </r>
    <r>
      <rPr>
        <rFont val="Arial"/>
        <b/>
        <color theme="1"/>
        <sz val="9.0"/>
      </rPr>
      <t xml:space="preserve">AUTO - </t>
    </r>
    <r>
      <rPr>
        <rFont val="Arial"/>
        <b/>
        <color rgb="FFE06666"/>
        <sz val="9.0"/>
      </rPr>
      <t>{CX Combo}</t>
    </r>
    <r>
      <rPr>
        <rFont val="Arial"/>
        <b/>
        <color theme="1"/>
        <sz val="9.0"/>
      </rPr>
      <t xml:space="preserve"> </t>
    </r>
    <r>
      <rPr>
        <rFont val="Arial"/>
        <color theme="1"/>
        <sz val="9.0"/>
      </rPr>
      <t>When this attacks, if you have a Climax with "LINK Groovy Mix" in your Climax Area, and you have another &lt;Music&gt; character, until the end of your opponent's next turn, this gains the following ability, "</t>
    </r>
    <r>
      <rPr>
        <rFont val="Arial"/>
        <b/>
        <color theme="1"/>
        <sz val="9.0"/>
      </rPr>
      <t xml:space="preserve">AUTO </t>
    </r>
    <r>
      <rPr>
        <rFont val="Arial"/>
        <color theme="1"/>
        <sz val="9.0"/>
      </rPr>
      <t>- At the start of your opponent's attack phase, choose up to 1 of your opponent's characters, this turn, it gets -1 Soul."</t>
    </r>
  </si>
  <si>
    <t>DJ/S97-009</t>
  </si>
  <si>
    <r>
      <rPr>
        <rFont val="Arial"/>
        <b/>
        <color theme="1"/>
        <sz val="9.0"/>
      </rPr>
      <t>(R) 3/2 Rinku (Music/Happy Around!)
CONT</t>
    </r>
    <r>
      <rPr>
        <rFont val="Arial"/>
        <color theme="1"/>
        <sz val="9.0"/>
      </rPr>
      <t xml:space="preserve"> </t>
    </r>
    <r>
      <rPr>
        <rFont val="Arial"/>
        <b/>
        <color theme="1"/>
        <sz val="9.0"/>
      </rPr>
      <t>- LINK</t>
    </r>
    <r>
      <rPr>
        <rFont val="Arial"/>
        <color theme="1"/>
        <sz val="9.0"/>
      </rPr>
      <t xml:space="preserve"> Groovy Mix
</t>
    </r>
    <r>
      <rPr>
        <rFont val="Arial"/>
        <b/>
        <color theme="1"/>
        <sz val="9.0"/>
      </rPr>
      <t xml:space="preserve">AUTO </t>
    </r>
    <r>
      <rPr>
        <rFont val="Arial"/>
        <color theme="1"/>
        <sz val="9.0"/>
      </rPr>
      <t xml:space="preserve">- When this is placed on stage from hand or by the AUTO effect of </t>
    </r>
    <r>
      <rPr>
        <rFont val="Arial"/>
        <b/>
        <color theme="1"/>
        <sz val="9.0"/>
      </rPr>
      <t>{3/2 Rinku - 004}</t>
    </r>
    <r>
      <rPr>
        <rFont val="Arial"/>
        <color theme="1"/>
        <sz val="9.0"/>
      </rPr>
      <t xml:space="preserve">, draw up to 2 cards, then discard 1 card.
</t>
    </r>
    <r>
      <rPr>
        <rFont val="Arial"/>
        <b/>
        <color theme="1"/>
        <sz val="9.0"/>
      </rPr>
      <t xml:space="preserve">AUTO - </t>
    </r>
    <r>
      <rPr>
        <rFont val="Arial"/>
        <b/>
        <color rgb="FFE06666"/>
        <sz val="9.0"/>
      </rPr>
      <t>{CX Combo}</t>
    </r>
    <r>
      <rPr>
        <rFont val="Arial"/>
        <color theme="1"/>
        <sz val="9.0"/>
      </rPr>
      <t xml:space="preserve"> [Discard 1 &lt;Music&gt; character] When this attacks, if you have a Climax with "LINK Groovy Mix" in your Climax Area, and you have 2 or more other &lt;Music&gt; characters, you may pay cost. If you do, deal 1 damage to your opponent.</t>
    </r>
  </si>
  <si>
    <t>DJ/S97-010</t>
  </si>
  <si>
    <r>
      <rPr>
        <rFont val="Arial"/>
        <b/>
        <color theme="1"/>
        <sz val="9.0"/>
      </rPr>
      <t xml:space="preserve">(R) 3/2 Rika (Music/Merm4id)
AUTO </t>
    </r>
    <r>
      <rPr>
        <rFont val="Arial"/>
        <b val="0"/>
        <color theme="1"/>
        <sz val="9.0"/>
      </rPr>
      <t xml:space="preserve">- When this attacks, choose 1 Yellow card in your Waiting Room, you may place it on top of your deck.
</t>
    </r>
    <r>
      <rPr>
        <rFont val="Arial"/>
        <b/>
        <color theme="1"/>
        <sz val="9.0"/>
      </rPr>
      <t>AUTO -</t>
    </r>
    <r>
      <rPr>
        <rFont val="Arial"/>
        <b/>
        <color rgb="FFE06666"/>
        <sz val="9.0"/>
      </rPr>
      <t xml:space="preserve"> {CX Combo}</t>
    </r>
    <r>
      <rPr>
        <rFont val="Arial"/>
        <b val="0"/>
        <color theme="1"/>
        <sz val="9.0"/>
      </rPr>
      <t xml:space="preserve"> This ability can only be activated up to once per turn. when this card's damage is cancelled, if you have the </t>
    </r>
    <r>
      <rPr>
        <rFont val="Arial"/>
        <b/>
        <color theme="1"/>
        <sz val="9.0"/>
      </rPr>
      <t>Shot CX (030)</t>
    </r>
    <r>
      <rPr>
        <rFont val="Arial"/>
        <b val="0"/>
        <color theme="1"/>
        <sz val="9.0"/>
      </rPr>
      <t xml:space="preserve"> in your Climax Area, and you have 4 or more other &lt;Music&gt; characters, deal 1 damage to your opponent, and heal up to 1.</t>
    </r>
  </si>
  <si>
    <t>DJ/S97-011</t>
  </si>
  <si>
    <r>
      <rPr>
        <rFont val="Arial"/>
        <b/>
        <color theme="1"/>
        <sz val="9.0"/>
      </rPr>
      <t>(U) 0/0 Mana (Music/Call of Artemis)
AUTO</t>
    </r>
    <r>
      <rPr>
        <rFont val="Arial"/>
        <color theme="1"/>
        <sz val="9.0"/>
      </rPr>
      <t xml:space="preserve"> - When this is placed on stage from hand, this turn, all of your opponent's front row characters get -500 power.
</t>
    </r>
    <r>
      <rPr>
        <rFont val="Arial"/>
        <b/>
        <color theme="1"/>
        <sz val="9.0"/>
      </rPr>
      <t xml:space="preserve">AUTO </t>
    </r>
    <r>
      <rPr>
        <rFont val="Arial"/>
        <color theme="1"/>
        <sz val="9.0"/>
      </rPr>
      <t>- When this attacks, choose 1 of your other &lt;Music&gt; characters, this turn, it gets +X power. X equals the number of your other &lt;Music&gt; characters times 500.</t>
    </r>
  </si>
  <si>
    <t>DJ/S97-012</t>
  </si>
  <si>
    <r>
      <rPr>
        <rFont val="Arial"/>
        <b/>
        <color theme="1"/>
        <sz val="9.0"/>
      </rPr>
      <t>(U) 0/0 Dalia (Music/Merm4id)
AUTO - ACCELERATE</t>
    </r>
    <r>
      <rPr>
        <rFont val="Arial"/>
        <color theme="1"/>
        <sz val="9.0"/>
      </rPr>
      <t xml:space="preserve"> [Put the top card of your deck into Clock]  At the start of your Climax Phase, you may pay cost. If you do, choose 1 of your characters, this turn, it gets +1000 power and the following ability, "</t>
    </r>
    <r>
      <rPr>
        <rFont val="Arial"/>
        <b/>
        <color theme="1"/>
        <sz val="9.0"/>
      </rPr>
      <t xml:space="preserve">AUTO </t>
    </r>
    <r>
      <rPr>
        <rFont val="Arial"/>
        <color theme="1"/>
        <sz val="9.0"/>
      </rPr>
      <t xml:space="preserve">- When this card's battle opponent is Reversed, reveal the top card of your deck. If that card is a &lt;Music&gt; character, Heal 1."
</t>
    </r>
    <r>
      <rPr>
        <rFont val="Arial"/>
        <b/>
        <color theme="1"/>
        <sz val="9.0"/>
      </rPr>
      <t xml:space="preserve">ACT </t>
    </r>
    <r>
      <rPr>
        <rFont val="Arial"/>
        <color theme="1"/>
        <sz val="9.0"/>
      </rPr>
      <t>- [Rest this] Choose 1 of your &lt;Music&gt; characters, this turn, it gets +1500 power.</t>
    </r>
  </si>
  <si>
    <t>DJ/S97-013</t>
  </si>
  <si>
    <r>
      <rPr>
        <rFont val="Arial"/>
        <b/>
        <color theme="1"/>
        <sz val="9.0"/>
      </rPr>
      <t>(U) 1/0 Saori (Music/Merm4id)
CONT</t>
    </r>
    <r>
      <rPr>
        <rFont val="Arial"/>
        <color theme="1"/>
        <sz val="9.0"/>
      </rPr>
      <t xml:space="preserve"> - During your turn, if you have another &lt;Music&gt; character, this gets +3000 power.
</t>
    </r>
    <r>
      <rPr>
        <rFont val="Arial"/>
        <b/>
        <color theme="1"/>
        <sz val="9.0"/>
      </rPr>
      <t xml:space="preserve">AUTO - ACCELERATE </t>
    </r>
    <r>
      <rPr>
        <rFont val="Arial"/>
        <color theme="1"/>
        <sz val="9.0"/>
      </rPr>
      <t>[Put the top card of your deck into Clock] At the start of your Climax Phase, if you have another &lt;Music&gt; character, you may pay cost. If you do, this turn, this gains the following ability, "</t>
    </r>
    <r>
      <rPr>
        <rFont val="Arial"/>
        <b/>
        <color theme="1"/>
        <sz val="9.0"/>
      </rPr>
      <t xml:space="preserve">AUTO </t>
    </r>
    <r>
      <rPr>
        <rFont val="Arial"/>
        <color theme="1"/>
        <sz val="9.0"/>
      </rPr>
      <t>- When this card's battle opponent is Reversed, look at up to 4 cards from the top of your deck, choose up to 1 card from among them, show it to your opponent, add it to hand, and send the rest to Waiting Room."</t>
    </r>
  </si>
  <si>
    <t>DJ/S97-014</t>
  </si>
  <si>
    <r>
      <rPr>
        <rFont val="Arial"/>
        <b/>
        <color theme="1"/>
        <sz val="9.0"/>
      </rPr>
      <t>(U) 1/1 Marika (Music/Merm4id)
CONT - ASSIST</t>
    </r>
    <r>
      <rPr>
        <rFont val="Arial"/>
        <b val="0"/>
        <color theme="1"/>
        <sz val="9.0"/>
      </rPr>
      <t xml:space="preserve"> Level x 500 to &lt;Music&gt; characters.
</t>
    </r>
    <r>
      <rPr>
        <rFont val="Arial"/>
        <b/>
        <color theme="1"/>
        <sz val="9.0"/>
      </rPr>
      <t xml:space="preserve">AUTO </t>
    </r>
    <r>
      <rPr>
        <rFont val="Arial"/>
        <b val="0"/>
        <color theme="1"/>
        <sz val="9.0"/>
      </rPr>
      <t xml:space="preserve">- When you use ACCELERATE, reveal the top card of your deck. If that card is Level 1 or lower, send it to Stock.
</t>
    </r>
    <r>
      <rPr>
        <rFont val="Arial"/>
        <b/>
        <color theme="1"/>
        <sz val="9.0"/>
      </rPr>
      <t xml:space="preserve">AUTO </t>
    </r>
    <r>
      <rPr>
        <rFont val="Arial"/>
        <b val="0"/>
        <color theme="1"/>
        <sz val="9.0"/>
      </rPr>
      <t>- When your character's Trigger Check reveals a Climax with a Shot Trigger, choose 1 of your characters, this turn, it gets +1000 power and +1 Soul.</t>
    </r>
  </si>
  <si>
    <t>DJ/S97-015</t>
  </si>
  <si>
    <r>
      <rPr>
        <rFont val="Arial"/>
        <b/>
        <color theme="1"/>
        <sz val="9.0"/>
      </rPr>
      <t xml:space="preserve">(U) 2/1 Maho (Music/Happy Around!)
CONT - ASSIST </t>
    </r>
    <r>
      <rPr>
        <rFont val="Arial"/>
        <b val="0"/>
        <color theme="1"/>
        <sz val="9.0"/>
      </rPr>
      <t xml:space="preserve">Level x 500.
</t>
    </r>
    <r>
      <rPr>
        <rFont val="Arial"/>
        <b/>
        <color theme="1"/>
        <sz val="9.0"/>
      </rPr>
      <t xml:space="preserve">AUTO </t>
    </r>
    <r>
      <rPr>
        <rFont val="Arial"/>
        <b val="0"/>
        <color theme="1"/>
        <sz val="9.0"/>
      </rPr>
      <t>- When a Climax is placed in your Climax Area, choose up to 2 of your characters, this turn, they get +2000 power.</t>
    </r>
  </si>
  <si>
    <t>DJ/S97-016</t>
  </si>
  <si>
    <r>
      <rPr>
        <rFont val="Arial"/>
        <b/>
        <color theme="1"/>
        <sz val="9.0"/>
      </rPr>
      <t>(U) 2/1 Rika (Music/Merm4id)
CONT</t>
    </r>
    <r>
      <rPr>
        <rFont val="Arial"/>
        <b val="0"/>
        <color theme="1"/>
        <sz val="9.0"/>
      </rPr>
      <t xml:space="preserve"> - If you have 4 or more &lt;Merm4id&gt; characters, this gets -1 Level in hand.
</t>
    </r>
    <r>
      <rPr>
        <rFont val="Arial"/>
        <b/>
        <color theme="1"/>
        <sz val="9.0"/>
      </rPr>
      <t xml:space="preserve">CONT </t>
    </r>
    <r>
      <rPr>
        <rFont val="Arial"/>
        <b val="0"/>
        <color theme="1"/>
        <sz val="9.0"/>
      </rPr>
      <t>- If all of your characters are &lt;Merm4id&gt;, this gets +2000 power and the following 3 abilities,
- "</t>
    </r>
    <r>
      <rPr>
        <rFont val="Arial"/>
        <b/>
        <color theme="1"/>
        <sz val="9.0"/>
      </rPr>
      <t xml:space="preserve">AUTO </t>
    </r>
    <r>
      <rPr>
        <rFont val="Arial"/>
        <b val="0"/>
        <color theme="1"/>
        <sz val="9.0"/>
      </rPr>
      <t>- (1) When you use ACCELERATE, if you have 4 or more Clock, you may pay cost. If you do, Heal 1."
- "</t>
    </r>
    <r>
      <rPr>
        <rFont val="Arial"/>
        <b/>
        <color theme="1"/>
        <sz val="9.0"/>
      </rPr>
      <t xml:space="preserve">AUTO </t>
    </r>
    <r>
      <rPr>
        <rFont val="Arial"/>
        <b val="0"/>
        <color theme="1"/>
        <sz val="9.0"/>
      </rPr>
      <t>- (1) When this attacks, you may pay cost. If you do, during the Trigger Step of this attack, perform Trigger Check twice."
- "</t>
    </r>
    <r>
      <rPr>
        <rFont val="Arial"/>
        <b/>
        <color theme="1"/>
        <sz val="9.0"/>
      </rPr>
      <t>AUTO - ENCORE</t>
    </r>
    <r>
      <rPr>
        <rFont val="Arial"/>
        <b val="0"/>
        <color theme="1"/>
        <sz val="9.0"/>
      </rPr>
      <t xml:space="preserve"> [Discard 1 &lt;Merm4id&gt; character]"</t>
    </r>
  </si>
  <si>
    <t>DJ/S97-017</t>
  </si>
  <si>
    <r>
      <rPr>
        <rFont val="Arial"/>
        <b/>
        <color theme="1"/>
        <sz val="9.0"/>
      </rPr>
      <t>(C) 0/0 Rinku (Music/Happy Around!)
AUTO -</t>
    </r>
    <r>
      <rPr>
        <rFont val="Arial"/>
        <b val="0"/>
        <color theme="1"/>
        <sz val="9.0"/>
      </rPr>
      <t xml:space="preserve"> [(1) Discard 1 card] When this is placed on stage from hand, you may pay cost. If you do, search your deck for up to 1 &lt;Happy Around!&gt; character, show it to your opponent, add it to hand, and shuffle your deck afterwards.
</t>
    </r>
    <r>
      <rPr>
        <rFont val="Arial"/>
        <b/>
        <color theme="1"/>
        <sz val="9.0"/>
      </rPr>
      <t xml:space="preserve">AUTO </t>
    </r>
    <r>
      <rPr>
        <rFont val="Arial"/>
        <b val="0"/>
        <color theme="1"/>
        <sz val="9.0"/>
      </rPr>
      <t>- When this attacks, choose 1 of your &lt;Happy Around!&gt; characters, this turn, it gets +3000 power.</t>
    </r>
  </si>
  <si>
    <t>DJ/S97-018</t>
  </si>
  <si>
    <r>
      <rPr>
        <rFont val="Arial"/>
        <b/>
        <color theme="1"/>
        <sz val="9.0"/>
      </rPr>
      <t>(C) 0/0 Muni (Music/Happy Around!)
AUTO</t>
    </r>
    <r>
      <rPr>
        <rFont val="Arial"/>
        <b val="0"/>
        <color theme="1"/>
        <sz val="9.0"/>
      </rPr>
      <t xml:space="preserve"> - When this is placed on stage from hand, this turn, this gets +1500 power.
</t>
    </r>
    <r>
      <rPr>
        <rFont val="Arial"/>
        <b/>
        <color theme="1"/>
        <sz val="9.0"/>
      </rPr>
      <t xml:space="preserve">AUTO </t>
    </r>
    <r>
      <rPr>
        <rFont val="Arial"/>
        <b val="0"/>
        <color theme="1"/>
        <sz val="9.0"/>
      </rPr>
      <t xml:space="preserve">- [Discard 1 card] When this is placed on stage from hand, you may pay cost. if you do, choose 1 </t>
    </r>
    <r>
      <rPr>
        <rFont val="Arial"/>
        <b/>
        <color theme="1"/>
        <sz val="9.0"/>
      </rPr>
      <t xml:space="preserve">{1/0 Event - 028} </t>
    </r>
    <r>
      <rPr>
        <rFont val="Arial"/>
        <b val="0"/>
        <color theme="1"/>
        <sz val="9.0"/>
      </rPr>
      <t>in your Waiting Room, add it to hand.</t>
    </r>
  </si>
  <si>
    <t>DJ/S97-019</t>
  </si>
  <si>
    <r>
      <rPr>
        <rFont val="Arial"/>
        <b/>
        <color theme="1"/>
        <sz val="9.0"/>
      </rPr>
      <t>(C) 0/0 Saori (Music/Merm4id)
AUTO</t>
    </r>
    <r>
      <rPr>
        <rFont val="Arial"/>
        <b val="0"/>
        <color theme="1"/>
        <sz val="9.0"/>
      </rPr>
      <t xml:space="preserve"> - [Shuffle 2 &lt;Music&gt; characters from your Waiting Room into your deck] When this is placed on stage from hand, you may pay cost. If you do, choose 1 of your &lt;Music&gt; characters, this turn, it gets +1 Soul. 
</t>
    </r>
    <r>
      <rPr>
        <rFont val="Arial"/>
        <b/>
        <color theme="1"/>
        <sz val="9.0"/>
      </rPr>
      <t xml:space="preserve">ACT </t>
    </r>
    <r>
      <rPr>
        <rFont val="Arial"/>
        <b val="0"/>
        <color theme="1"/>
        <sz val="9.0"/>
      </rPr>
      <t xml:space="preserve">- [Send this to Waiting Room] Choose 1 of your &lt;Music&gt; characters, this turn, it gets +2000 power. </t>
    </r>
    <r>
      <rPr>
        <rFont val="Arial"/>
        <b/>
        <color theme="1"/>
        <sz val="9.0"/>
      </rPr>
      <t xml:space="preserve">
</t>
    </r>
  </si>
  <si>
    <t>DJ/S97-020</t>
  </si>
  <si>
    <t>(C) 0/0 Rika vanilla (Music/Merm4id)</t>
  </si>
  <si>
    <t>DJ/S97-021</t>
  </si>
  <si>
    <r>
      <rPr>
        <rFont val="Arial"/>
        <b/>
        <color theme="1"/>
        <sz val="9.0"/>
      </rPr>
      <t>(C) 1/0 Maho (Music/Happy Around!)
AUTO</t>
    </r>
    <r>
      <rPr>
        <rFont val="Arial"/>
        <b val="0"/>
        <color theme="1"/>
        <sz val="9.0"/>
      </rPr>
      <t xml:space="preserve"> - When this attacks, if you have another &lt;Music&gt; character, this turn, this gets +1500 power.
</t>
    </r>
    <r>
      <rPr>
        <rFont val="Arial"/>
        <b/>
        <color theme="1"/>
        <sz val="9.0"/>
      </rPr>
      <t xml:space="preserve">AUTO </t>
    </r>
    <r>
      <rPr>
        <rFont val="Arial"/>
        <b val="0"/>
        <color theme="1"/>
        <sz val="9.0"/>
      </rPr>
      <t>- When this is sent from Stage to Waiting Room, you may reveal up to 3 cards from the top of your deck. If you revealed 1 or more, choose up to 1 &lt;Music&gt; character from among them, add it to hand, send the rest to Waiting Room, and discard 1 card.</t>
    </r>
  </si>
  <si>
    <t>DJ/S97-022</t>
  </si>
  <si>
    <r>
      <rPr>
        <rFont val="Arial"/>
        <b/>
        <color theme="1"/>
        <sz val="9.0"/>
      </rPr>
      <t xml:space="preserve">(C) 1/0 Dalia (Music/Merm4id)
AUTO </t>
    </r>
    <r>
      <rPr>
        <rFont val="Arial"/>
        <b val="0"/>
        <color theme="1"/>
        <sz val="9.0"/>
      </rPr>
      <t>- This ability activates up to once per turn. When you use ACCELERATE, this turn, this gets +1500 power and the following ability, "</t>
    </r>
    <r>
      <rPr>
        <rFont val="Arial"/>
        <b/>
        <color theme="1"/>
        <sz val="9.0"/>
      </rPr>
      <t>AUTO</t>
    </r>
    <r>
      <rPr>
        <rFont val="Arial"/>
        <b val="0"/>
        <color theme="1"/>
        <sz val="9.0"/>
      </rPr>
      <t xml:space="preserve"> - When this card's battle opponent is Reversed, you may put the top card of your deck into Stock."</t>
    </r>
  </si>
  <si>
    <t>DJ/S97-023</t>
  </si>
  <si>
    <r>
      <rPr>
        <rFont val="Arial"/>
        <b/>
        <color theme="1"/>
        <sz val="9.0"/>
      </rPr>
      <t>(C) 2/1 Marika (Music/Merm4id)
AUTO</t>
    </r>
    <r>
      <rPr>
        <rFont val="Arial"/>
        <b val="0"/>
        <color theme="1"/>
        <sz val="9.0"/>
      </rPr>
      <t xml:space="preserve"> - When this is placed on stage from hand, if you have 4 or more other &lt;Music&gt; characters, choose 1 &lt;Music&gt; character in your Waiting Room, you may send it to Stock.
</t>
    </r>
    <r>
      <rPr>
        <rFont val="Arial"/>
        <b/>
        <color theme="1"/>
        <sz val="9.0"/>
      </rPr>
      <t xml:space="preserve">AUTO </t>
    </r>
    <r>
      <rPr>
        <rFont val="Arial"/>
        <b val="0"/>
        <color theme="1"/>
        <sz val="9.0"/>
      </rPr>
      <t>- When your other &lt;Music&gt; characters attack, this turn, this gets +X power. X equals the number of your other &lt;Music&gt; characters times 500.</t>
    </r>
  </si>
  <si>
    <t>DJ/S97-024</t>
  </si>
  <si>
    <r>
      <rPr>
        <rFont val="Arial"/>
        <b/>
        <color theme="1"/>
        <sz val="9.0"/>
      </rPr>
      <t xml:space="preserve">(C) 3/2 Saori (Music/Merm4id)
CONT </t>
    </r>
    <r>
      <rPr>
        <rFont val="Arial"/>
        <b val="0"/>
        <color theme="1"/>
        <sz val="9.0"/>
      </rPr>
      <t xml:space="preserve">- If you have 2 or less Climaxes in your Waiting Room, this gets -1 Level in hand
</t>
    </r>
    <r>
      <rPr>
        <rFont val="Arial"/>
        <b/>
        <color theme="1"/>
        <sz val="9.0"/>
      </rPr>
      <t xml:space="preserve">AUTO </t>
    </r>
    <r>
      <rPr>
        <rFont val="Arial"/>
        <b val="0"/>
        <color theme="1"/>
        <sz val="9.0"/>
      </rPr>
      <t xml:space="preserve">- When this is placed on stage from hand, you may Heal 1.
</t>
    </r>
    <r>
      <rPr>
        <rFont val="Arial"/>
        <b/>
        <color theme="1"/>
        <sz val="9.0"/>
      </rPr>
      <t xml:space="preserve">AUTO </t>
    </r>
    <r>
      <rPr>
        <rFont val="Arial"/>
        <b val="0"/>
        <color theme="1"/>
        <sz val="9.0"/>
      </rPr>
      <t>- When this placed on stage from hand, choose 1 of your &lt;Music&gt; characters, this turn, it gets +X power. X equals the number of your &lt;Music&gt; characters times 500.</t>
    </r>
  </si>
  <si>
    <t>DJ/S97-025</t>
  </si>
  <si>
    <r>
      <rPr>
        <rFont val="Arial"/>
        <b/>
        <color theme="1"/>
        <sz val="9.0"/>
      </rPr>
      <t>(C) 3/2 Dalia (Music/Merm4id)
AUTO</t>
    </r>
    <r>
      <rPr>
        <rFont val="Arial"/>
        <b val="0"/>
        <color theme="1"/>
        <sz val="9.0"/>
      </rPr>
      <t xml:space="preserve"> - When this is placed on stage from hand, draw up to 1 card, then this turn, this gets +2000 power.
</t>
    </r>
    <r>
      <rPr>
        <rFont val="Arial"/>
        <b/>
        <color theme="1"/>
        <sz val="9.0"/>
      </rPr>
      <t xml:space="preserve">AUTO </t>
    </r>
    <r>
      <rPr>
        <rFont val="Arial"/>
        <b val="0"/>
        <color theme="1"/>
        <sz val="9.0"/>
      </rPr>
      <t>- [(4) Discard 2 cards] This ability activates up to once per turn. When this card's battle opponent is Reversed, you may pay cost. If you do, Stand this.</t>
    </r>
  </si>
  <si>
    <t>DJ/S97-026</t>
  </si>
  <si>
    <r>
      <rPr>
        <rFont val="Arial"/>
        <b/>
        <color theme="1"/>
        <sz val="9.0"/>
      </rPr>
      <t>(U) 1/1 Event</t>
    </r>
    <r>
      <rPr>
        <rFont val="Arial"/>
        <b val="0"/>
        <color theme="1"/>
        <sz val="9.0"/>
      </rPr>
      <t xml:space="preserve">
Choose 1 of your characters, this turn, it gains the following ability, "</t>
    </r>
    <r>
      <rPr>
        <rFont val="Arial"/>
        <b/>
        <color theme="1"/>
        <sz val="9.0"/>
      </rPr>
      <t xml:space="preserve">AUTO </t>
    </r>
    <r>
      <rPr>
        <rFont val="Arial"/>
        <b val="0"/>
        <color theme="1"/>
        <sz val="9.0"/>
      </rPr>
      <t>- When this attacks, reveal the top card of your deck. If that card is a &lt;Music&gt; character, add it to hand, then choose up to 1 of your opponent's characters, return it to hand."</t>
    </r>
  </si>
  <si>
    <t>DJ/S97-027</t>
  </si>
  <si>
    <r>
      <rPr>
        <rFont val="Arial"/>
        <b/>
        <color theme="1"/>
        <sz val="9.0"/>
      </rPr>
      <t xml:space="preserve">(U) 2/2 Event
COUNTER </t>
    </r>
    <r>
      <rPr>
        <rFont val="Arial"/>
        <b val="0"/>
        <color theme="1"/>
        <sz val="9.0"/>
      </rPr>
      <t>- Choose 1 of the following 2 effects and resolve it,
a) "Choose 1 of your characters, this turn, it gets +500 power, and deal 1 damage to your opponent."
b) "Choose 1 of your opponent's characters, this turn, it gets -2 Soul."</t>
    </r>
  </si>
  <si>
    <t>DJ/S97-028</t>
  </si>
  <si>
    <r>
      <rPr>
        <rFont val="Arial"/>
        <b/>
        <color theme="1"/>
        <sz val="9.0"/>
      </rPr>
      <t>(C) 1/0 Event</t>
    </r>
    <r>
      <rPr>
        <rFont val="Arial"/>
        <b val="0"/>
        <color theme="1"/>
        <sz val="9.0"/>
      </rPr>
      <t xml:space="preserve">
Look at up to 4 cards from the top of your deck, choose up to 1 &lt;Music&gt; character from among them, show it to your opponent, add it to hand, and send the rest to Waiting Room.</t>
    </r>
  </si>
  <si>
    <t>DJ/S97-029</t>
  </si>
  <si>
    <r>
      <rPr>
        <rFont val="Arial"/>
        <b/>
        <color theme="1"/>
        <sz val="9.0"/>
      </rPr>
      <t xml:space="preserve">(CR) Choice CX
CONT - LINK </t>
    </r>
    <r>
      <rPr>
        <rFont val="Arial"/>
        <b val="0"/>
        <color theme="1"/>
        <sz val="9.0"/>
      </rPr>
      <t>Groovy Mix</t>
    </r>
  </si>
  <si>
    <t>RRR</t>
  </si>
  <si>
    <t>DJ/S97-030</t>
  </si>
  <si>
    <t>(CR) Shot CX</t>
  </si>
  <si>
    <t>DJ/S97-031</t>
  </si>
  <si>
    <t>(CC) Shot CX</t>
  </si>
  <si>
    <t>DJ/S97-032</t>
  </si>
  <si>
    <r>
      <rPr>
        <rFont val="Arial"/>
        <b/>
        <color theme="1"/>
        <sz val="9.0"/>
      </rPr>
      <t>(RR) 0/0 Miyu (Music/Lyrical Lily)
AUTO</t>
    </r>
    <r>
      <rPr>
        <rFont val="Arial"/>
        <b val="0"/>
        <color theme="1"/>
        <sz val="9.0"/>
      </rPr>
      <t xml:space="preserve"> - At the start of of each player's Attack Phase, reveal the top card of your deck. If that card is &lt;Music&gt; character, this turn, this gets +3000 power.
</t>
    </r>
    <r>
      <rPr>
        <rFont val="Arial"/>
        <b/>
        <color theme="1"/>
        <sz val="9.0"/>
      </rPr>
      <t xml:space="preserve">AUTO </t>
    </r>
    <r>
      <rPr>
        <rFont val="Arial"/>
        <b val="0"/>
        <color theme="1"/>
        <sz val="9.0"/>
      </rPr>
      <t>- At the start of your opponent's Attack Phase, you may move this to an empty Front Row slot with a character in the slot across from it.</t>
    </r>
  </si>
  <si>
    <t>DJ/S97-033</t>
  </si>
  <si>
    <r>
      <rPr>
        <rFont val="Arial"/>
        <b/>
        <color theme="1"/>
        <sz val="9.0"/>
      </rPr>
      <t>(RR) 0/0 Ibuki (Music/Photon Maiden)
AUTO</t>
    </r>
    <r>
      <rPr>
        <rFont val="Arial"/>
        <b val="0"/>
        <color theme="1"/>
        <sz val="9.0"/>
      </rPr>
      <t xml:space="preserve"> - [(1) Discard 1 card] When this is placed on stage from hand, you may pay cost. If you do, search your deck for up to 1 &lt;Music&gt; character, show it to your opponent, add it to hand, and shuffle your deck afterwards.
</t>
    </r>
    <r>
      <rPr>
        <rFont val="Arial"/>
        <b/>
        <color theme="1"/>
        <sz val="9.0"/>
      </rPr>
      <t xml:space="preserve">AUTO </t>
    </r>
    <r>
      <rPr>
        <rFont val="Arial"/>
        <b val="0"/>
        <color theme="1"/>
        <sz val="9.0"/>
      </rPr>
      <t xml:space="preserve">- [Send 1 of your other &lt;Music&gt; characters on stage to Waiting Room] When this is placed on stage from hand, you may pay cost. If you do, search your deck for up to 1 </t>
    </r>
    <r>
      <rPr>
        <rFont val="Arial"/>
        <b/>
        <color theme="1"/>
        <sz val="9.0"/>
      </rPr>
      <t>{RR 3/2 Saki - 094}</t>
    </r>
    <r>
      <rPr>
        <rFont val="Arial"/>
        <b val="0"/>
        <color theme="1"/>
        <sz val="9.0"/>
      </rPr>
      <t>, show it to your opponent, add it to hand, and shuffle your deck afterwards.</t>
    </r>
  </si>
  <si>
    <t>DJ/S97-034</t>
  </si>
  <si>
    <r>
      <rPr>
        <rFont val="Arial"/>
        <b/>
        <color theme="1"/>
        <sz val="9.0"/>
      </rPr>
      <t xml:space="preserve">(R) 1/0 Muni (Music/Happy Around!)
CONT </t>
    </r>
    <r>
      <rPr>
        <rFont val="Arial"/>
        <color theme="1"/>
        <sz val="9.0"/>
      </rPr>
      <t xml:space="preserve">- During your turn, all of your other &lt;Music&gt; characters get +1000 power.
</t>
    </r>
    <r>
      <rPr>
        <rFont val="Arial"/>
        <b/>
        <color theme="1"/>
        <sz val="9.0"/>
      </rPr>
      <t xml:space="preserve">AUTO - </t>
    </r>
    <r>
      <rPr>
        <rFont val="Arial"/>
        <b/>
        <color rgb="FFE06666"/>
        <sz val="9.0"/>
      </rPr>
      <t>{CX Combo}</t>
    </r>
    <r>
      <rPr>
        <rFont val="Arial"/>
        <color rgb="FFE06666"/>
        <sz val="9.0"/>
      </rPr>
      <t xml:space="preserve"> </t>
    </r>
    <r>
      <rPr>
        <rFont val="Arial"/>
        <color theme="1"/>
        <sz val="9.0"/>
      </rPr>
      <t xml:space="preserve">When the </t>
    </r>
    <r>
      <rPr>
        <rFont val="Arial"/>
        <b/>
        <color theme="1"/>
        <sz val="9.0"/>
      </rPr>
      <t>Bar CX (059)</t>
    </r>
    <r>
      <rPr>
        <rFont val="Arial"/>
        <color theme="1"/>
        <sz val="9.0"/>
      </rPr>
      <t xml:space="preserve"> is placed in your Climax Area, if you have 2 or more other &lt;Music&gt; characters, choose 1 cost 0 or lower character in your Waiting Room, place it on stage in any slot, and this turn, it gets +1000 power, at the end of the turn, send it to Waiting Room.</t>
    </r>
  </si>
  <si>
    <t>DJ/S97-035</t>
  </si>
  <si>
    <r>
      <rPr>
        <rFont val="Arial"/>
        <b/>
        <color theme="1"/>
        <sz val="9.0"/>
      </rPr>
      <t>(R) 1/0 Rei (Music/Happy Around!)
CONT</t>
    </r>
    <r>
      <rPr>
        <rFont val="Arial"/>
        <color theme="1"/>
        <sz val="9.0"/>
      </rPr>
      <t xml:space="preserve"> - If all of your characters are &lt;Happy Around!&gt;, this gets +1000 power.
</t>
    </r>
    <r>
      <rPr>
        <rFont val="Arial"/>
        <b/>
        <color theme="1"/>
        <sz val="9.0"/>
      </rPr>
      <t xml:space="preserve">AUTO - </t>
    </r>
    <r>
      <rPr>
        <rFont val="Arial"/>
        <b/>
        <color rgb="FFE06666"/>
        <sz val="9.0"/>
      </rPr>
      <t>{CX Combo}</t>
    </r>
    <r>
      <rPr>
        <rFont val="Arial"/>
        <color theme="1"/>
        <sz val="9.0"/>
      </rPr>
      <t xml:space="preserve"> When this card's battle opponent is Reversed, if you have a Climax with "LINK Groovy Mix" in your Climax Area, put up to 1 card from the top of your deck into Stock, then choose 1 of your characters, this turn, it gains the following ability, "</t>
    </r>
    <r>
      <rPr>
        <rFont val="Arial"/>
        <b/>
        <color theme="1"/>
        <sz val="9.0"/>
      </rPr>
      <t xml:space="preserve">AUTO </t>
    </r>
    <r>
      <rPr>
        <rFont val="Arial"/>
        <color theme="1"/>
        <sz val="9.0"/>
      </rPr>
      <t xml:space="preserve">- When this attacks, look at up to 2 cards from the top of your deck, choose 1 card among them, put it back on top of your deck, and send the rest to Waiting Room." 
</t>
    </r>
  </si>
  <si>
    <t>DJ/S97-036</t>
  </si>
  <si>
    <r>
      <rPr>
        <rFont val="Arial"/>
        <b/>
        <color theme="1"/>
        <sz val="9.0"/>
      </rPr>
      <t>(R) 3/2 Kurumi (Music/Lyrical Lily)
AUTO</t>
    </r>
    <r>
      <rPr>
        <rFont val="Arial"/>
        <b val="0"/>
        <color theme="1"/>
        <sz val="9.0"/>
      </rPr>
      <t xml:space="preserve"> - When this is placed on stage from hand, reveal the top card of your deck. If that card is a &lt;Music&gt; character, this turn, all of your opponent's front row characters get -1500 power.
</t>
    </r>
    <r>
      <rPr>
        <rFont val="Arial"/>
        <b/>
        <color theme="1"/>
        <sz val="9.0"/>
      </rPr>
      <t>AUTO</t>
    </r>
    <r>
      <rPr>
        <rFont val="Arial"/>
        <b val="0"/>
        <color theme="1"/>
        <sz val="9.0"/>
      </rPr>
      <t xml:space="preserve"> - (1) When this is placed on stage from hand, you may pay cost. If you do, your opponent sends all of their Stock to Waiting Room, then puts an equal number of cards from the top of their deck into Stock</t>
    </r>
  </si>
  <si>
    <t>DJ/S97-037</t>
  </si>
  <si>
    <r>
      <rPr>
        <rFont val="Arial"/>
        <b/>
        <color theme="1"/>
        <sz val="9.0"/>
      </rPr>
      <t>(R) 3/2 Noa (Music/Photon Maiden)
CONT</t>
    </r>
    <r>
      <rPr>
        <rFont val="Arial"/>
        <b val="0"/>
        <color theme="1"/>
        <sz val="9.0"/>
      </rPr>
      <t xml:space="preserve"> - If you have</t>
    </r>
    <r>
      <rPr>
        <rFont val="Arial"/>
        <b/>
        <color theme="1"/>
        <sz val="9.0"/>
      </rPr>
      <t xml:space="preserve"> {R 0/0 Saki - 095}</t>
    </r>
    <r>
      <rPr>
        <rFont val="Arial"/>
        <b val="0"/>
        <color theme="1"/>
        <sz val="9.0"/>
      </rPr>
      <t xml:space="preserve"> in your Clock, this gets -1 level in hand.
</t>
    </r>
    <r>
      <rPr>
        <rFont val="Arial"/>
        <b/>
        <color theme="1"/>
        <sz val="9.0"/>
      </rPr>
      <t xml:space="preserve">AUTO </t>
    </r>
    <r>
      <rPr>
        <rFont val="Arial"/>
        <b val="0"/>
        <color theme="1"/>
        <sz val="9.0"/>
      </rPr>
      <t xml:space="preserve">- When this is placed on stage from hand, you may Heal the bottom card of your Clock.
</t>
    </r>
    <r>
      <rPr>
        <rFont val="Arial"/>
        <b/>
        <color theme="1"/>
        <sz val="9.0"/>
      </rPr>
      <t>AUTO - RESONATE</t>
    </r>
    <r>
      <rPr>
        <rFont val="Arial"/>
        <b val="0"/>
        <color theme="1"/>
        <sz val="9.0"/>
      </rPr>
      <t xml:space="preserve"> [Reveal </t>
    </r>
    <r>
      <rPr>
        <rFont val="Arial"/>
        <b/>
        <color theme="1"/>
        <sz val="9.0"/>
      </rPr>
      <t>{RR 3/2 Saki - 094}</t>
    </r>
    <r>
      <rPr>
        <rFont val="Arial"/>
        <b val="0"/>
        <color theme="1"/>
        <sz val="9.0"/>
      </rPr>
      <t xml:space="preserve"> from your hand] At the start of your Climax Phase, you may pay cost. If you do, until the end of your opponent's next turn, this gets +2000 power.</t>
    </r>
  </si>
  <si>
    <t>DJ/S97-038</t>
  </si>
  <si>
    <r>
      <rPr>
        <rFont val="Arial"/>
        <b/>
        <color theme="1"/>
        <sz val="9.0"/>
      </rPr>
      <t>(R) 3/2 Miiko (Music/Lyrical Lily)
AUTO</t>
    </r>
    <r>
      <rPr>
        <rFont val="Arial"/>
        <b val="0"/>
        <color theme="1"/>
        <sz val="9.0"/>
      </rPr>
      <t xml:space="preserve"> - When this is placed on stage from hand, you may Heal 1.
</t>
    </r>
    <r>
      <rPr>
        <rFont val="Arial"/>
        <b/>
        <color theme="1"/>
        <sz val="9.0"/>
      </rPr>
      <t xml:space="preserve">AUTO </t>
    </r>
    <r>
      <rPr>
        <rFont val="Arial"/>
        <b val="0"/>
        <color theme="1"/>
        <sz val="9.0"/>
      </rPr>
      <t>- [(3) Send 1 of your other characters on stage to Waiting Room] When this card's battle opponent is Reversed, you may pay cost. If you do, deal 2 damage to your opponent.</t>
    </r>
  </si>
  <si>
    <t>DJ/S97-039</t>
  </si>
  <si>
    <r>
      <rPr>
        <rFont val="Arial"/>
        <b/>
        <color theme="1"/>
        <sz val="9.0"/>
      </rPr>
      <t xml:space="preserve">(R) 3/2 Airi (Music/Call of Artemis)
AUTO </t>
    </r>
    <r>
      <rPr>
        <rFont val="Arial"/>
        <b val="0"/>
        <color theme="1"/>
        <sz val="9.0"/>
      </rPr>
      <t xml:space="preserve">- When this is placed on stage from hand, look at up to X cards from the top of your deck, choose up to 1 card from among them, add it to hand, and send the rest to Waiting Room. X equals the number of your &lt;Music&gt; characters.
</t>
    </r>
    <r>
      <rPr>
        <rFont val="Arial"/>
        <b/>
        <color theme="1"/>
        <sz val="9.0"/>
      </rPr>
      <t xml:space="preserve">AUTO </t>
    </r>
    <r>
      <rPr>
        <rFont val="Arial"/>
        <b val="0"/>
        <color theme="1"/>
        <sz val="9.0"/>
      </rPr>
      <t>- When a Climax is placed in your Climax Area, if you are Level 3 or higher, and you have 2 or more other &lt;Music&gt; characters, perform the following effect twice, "You may reveal the top card of your deck. If you do, and if that card is a &lt;Music&gt; character or Event, send it to Stock."</t>
    </r>
  </si>
  <si>
    <t>DJ/S97-040</t>
  </si>
  <si>
    <r>
      <rPr>
        <rFont val="Arial"/>
        <b/>
        <color theme="1"/>
        <sz val="9.0"/>
      </rPr>
      <t>(U) 0/0 Miiko (Music/Lyrical Lily)
AUTO</t>
    </r>
    <r>
      <rPr>
        <rFont val="Arial"/>
        <b val="0"/>
        <color theme="1"/>
        <sz val="9.0"/>
      </rPr>
      <t xml:space="preserve"> - When this is placed on stage from hand, you may mill 3.
</t>
    </r>
    <r>
      <rPr>
        <rFont val="Arial"/>
        <b/>
        <color theme="1"/>
        <sz val="9.0"/>
      </rPr>
      <t xml:space="preserve">AUTO </t>
    </r>
    <r>
      <rPr>
        <rFont val="Arial"/>
        <b val="0"/>
        <color theme="1"/>
        <sz val="9.0"/>
      </rPr>
      <t xml:space="preserve">- [Return this to hand] When a Climax is placed on your Climax Area, you may pay cost. If you do, choose 1 of your characters, until the end of the opponent's next turn, it gets +1000 power.
</t>
    </r>
    <r>
      <rPr>
        <rFont val="Arial"/>
        <b/>
        <color theme="1"/>
        <sz val="9.0"/>
      </rPr>
      <t xml:space="preserve">ACT </t>
    </r>
    <r>
      <rPr>
        <rFont val="Arial"/>
        <b val="0"/>
        <color theme="1"/>
        <sz val="9.0"/>
      </rPr>
      <t>- [Rest 1 of your &lt;Music&gt; characters] This turn, this gets +1000 power.</t>
    </r>
  </si>
  <si>
    <t>DJ/S97-041</t>
  </si>
  <si>
    <r>
      <rPr>
        <rFont val="Arial"/>
        <b/>
        <color theme="1"/>
        <sz val="9.0"/>
      </rPr>
      <t>(U) 0/0 Muni (Music/Happy Around!)
CONT</t>
    </r>
    <r>
      <rPr>
        <rFont val="Arial"/>
        <b val="0"/>
        <color theme="1"/>
        <sz val="9.0"/>
      </rPr>
      <t xml:space="preserve"> - If this is in your Front Row Center Slot, this gets +1000 power.
</t>
    </r>
    <r>
      <rPr>
        <rFont val="Arial"/>
        <b/>
        <color theme="1"/>
        <sz val="9.0"/>
      </rPr>
      <t xml:space="preserve">AUTO </t>
    </r>
    <r>
      <rPr>
        <rFont val="Arial"/>
        <b val="0"/>
        <color theme="1"/>
        <sz val="9.0"/>
      </rPr>
      <t xml:space="preserve">- At the start of your opponent's Attack Phase, you may mill 1. If that card is a &lt;Music&gt; character, choose 1 of your opponent's front row characters, you may move it to an opponent's empty front row slot. </t>
    </r>
    <r>
      <rPr>
        <rFont val="Arial"/>
        <b/>
        <color theme="1"/>
        <sz val="9.0"/>
      </rPr>
      <t xml:space="preserve">
</t>
    </r>
  </si>
  <si>
    <t>DJ/S97-042</t>
  </si>
  <si>
    <r>
      <rPr>
        <rFont val="Arial"/>
        <b/>
        <color theme="1"/>
        <sz val="9.0"/>
      </rPr>
      <t xml:space="preserve">(U) 0/0 Ibuki (Music/Photon Maiden)
AUTO </t>
    </r>
    <r>
      <rPr>
        <rFont val="Arial"/>
        <b val="0"/>
        <color theme="1"/>
        <sz val="9.0"/>
      </rPr>
      <t>- [Discard 1 card] When this is sent from Stage to Waiting Room, you may pay cost. If you do, look at up to 4 cards from the top of your deck, choose up to 1 &lt;Photon Maiden&gt; character among them, show it to your opponent, add it to hand, and send the rest to Waiting Room.</t>
    </r>
  </si>
  <si>
    <t>DJ/S97-043</t>
  </si>
  <si>
    <r>
      <rPr>
        <rFont val="Arial"/>
        <b/>
        <color theme="1"/>
        <sz val="9.0"/>
      </rPr>
      <t>(U) 0/0 Miiko (Music/Lyrical Lily)
AUTO</t>
    </r>
    <r>
      <rPr>
        <rFont val="Arial"/>
        <b val="0"/>
        <color theme="1"/>
        <sz val="9.0"/>
      </rPr>
      <t xml:space="preserve"> - [(1) Send this to Waiting Room] When a Climax is placed on your Climax Area, if you have another &lt;Music&gt; character, you may pay cost. If you do, choose 1 &lt;Music&gt; character in your Waiting Room, add it to hand, and this turn, all of your &lt;Music&gt; characters get +500 power.
</t>
    </r>
    <r>
      <rPr>
        <rFont val="Arial"/>
        <b/>
        <color theme="1"/>
        <sz val="9.0"/>
      </rPr>
      <t xml:space="preserve">ACT </t>
    </r>
    <r>
      <rPr>
        <rFont val="Arial"/>
        <b val="0"/>
        <color theme="1"/>
        <sz val="9.0"/>
      </rPr>
      <t>- [(1) Send this to Waiting Room] Look at up to 4 cards from the top of your deck, choose up to 1 &lt;Music&gt; character from among them, show it to your opponent, add it to hand, and send the rest to Waiting Room.</t>
    </r>
  </si>
  <si>
    <t>DJ/S97-044</t>
  </si>
  <si>
    <r>
      <rPr>
        <rFont val="Arial"/>
        <b/>
        <color theme="1"/>
        <sz val="9.0"/>
      </rPr>
      <t xml:space="preserve">(U) 0/0 Rei (Music/Happy Around)
CONT </t>
    </r>
    <r>
      <rPr>
        <rFont val="Arial"/>
        <b val="0"/>
        <color theme="1"/>
        <sz val="9.0"/>
      </rPr>
      <t>- All of your characters gain the following ability, "</t>
    </r>
    <r>
      <rPr>
        <rFont val="Arial"/>
        <b/>
        <color theme="1"/>
        <sz val="9.0"/>
      </rPr>
      <t xml:space="preserve">CONT </t>
    </r>
    <r>
      <rPr>
        <rFont val="Arial"/>
        <b val="0"/>
        <color theme="1"/>
        <sz val="9.0"/>
      </rPr>
      <t xml:space="preserve">- This cannot Side Attack."
</t>
    </r>
    <r>
      <rPr>
        <rFont val="Arial"/>
        <b/>
        <color theme="1"/>
        <sz val="9.0"/>
      </rPr>
      <t>AUTO</t>
    </r>
    <r>
      <rPr>
        <rFont val="Arial"/>
        <b val="0"/>
        <color theme="1"/>
        <sz val="9.0"/>
      </rPr>
      <t xml:space="preserve"> - When this card's battle opponent is Reversed, choose 1 of your other &lt;Music&gt; characters, Rest it, and move it to an empty Back Row slot.</t>
    </r>
  </si>
  <si>
    <t>DJ/S97-045</t>
  </si>
  <si>
    <r>
      <rPr>
        <rFont val="Arial"/>
        <b/>
        <color theme="1"/>
        <sz val="9.0"/>
      </rPr>
      <t>(U) 1/0 Kurumi (Music/Lyrical Lily)
AUTO</t>
    </r>
    <r>
      <rPr>
        <rFont val="Arial"/>
        <b val="0"/>
        <color theme="1"/>
        <sz val="9.0"/>
      </rPr>
      <t xml:space="preserve"> - When this attacks, if you have another &lt;Music&gt; character, this turn, it gets +1500 power.
</t>
    </r>
    <r>
      <rPr>
        <rFont val="Arial"/>
        <b/>
        <color theme="1"/>
        <sz val="9.0"/>
      </rPr>
      <t xml:space="preserve">AUTO - </t>
    </r>
    <r>
      <rPr>
        <rFont val="Arial"/>
        <b/>
        <color rgb="FFE06666"/>
        <sz val="9.0"/>
      </rPr>
      <t>{CX Combo}</t>
    </r>
    <r>
      <rPr>
        <rFont val="Arial"/>
        <b val="0"/>
        <color theme="1"/>
        <sz val="9.0"/>
      </rPr>
      <t xml:space="preserve"> When this card's battle opponent is Reversed, if you have the </t>
    </r>
    <r>
      <rPr>
        <rFont val="Arial"/>
        <b/>
        <color theme="1"/>
        <sz val="9.0"/>
      </rPr>
      <t>Bar CX (061)</t>
    </r>
    <r>
      <rPr>
        <rFont val="Arial"/>
        <b val="0"/>
        <color theme="1"/>
        <sz val="9.0"/>
      </rPr>
      <t xml:space="preserve"> in your Climax Area, choose up to 1 &lt;Music&gt; character in your Waiting Room, send it to Stock, then reveal the top card of your deck. If that card is Level 1 or higher, add it to hand.</t>
    </r>
  </si>
  <si>
    <t>DJ/S97-046</t>
  </si>
  <si>
    <r>
      <rPr>
        <rFont val="Arial"/>
        <b/>
        <color theme="1"/>
        <sz val="9.0"/>
      </rPr>
      <t>(U) 1/1 Saki (Music/Photon Maiden)
CONT - ASSIST</t>
    </r>
    <r>
      <rPr>
        <rFont val="Arial"/>
        <b val="0"/>
        <color theme="1"/>
        <sz val="9.0"/>
      </rPr>
      <t xml:space="preserve"> Level x 500.
</t>
    </r>
    <r>
      <rPr>
        <rFont val="Arial"/>
        <b/>
        <color theme="1"/>
        <sz val="9.0"/>
      </rPr>
      <t xml:space="preserve">AUTO </t>
    </r>
    <r>
      <rPr>
        <rFont val="Arial"/>
        <b val="0"/>
        <color theme="1"/>
        <sz val="9.0"/>
      </rPr>
      <t xml:space="preserve">- This ability can only be activated up to once per turn. When you use RESONATE, choose 1 of your characters, this turn, it gets +2000 power.
</t>
    </r>
    <r>
      <rPr>
        <rFont val="Arial"/>
        <b/>
        <color theme="1"/>
        <sz val="9.0"/>
      </rPr>
      <t xml:space="preserve">AUTO </t>
    </r>
    <r>
      <rPr>
        <rFont val="Arial"/>
        <b val="0"/>
        <color theme="1"/>
        <sz val="9.0"/>
      </rPr>
      <t>- [Discard 1 Climax] When your character's Trigger Check reveals a Climax, you may pay cost. If you do, look at up to 2 cards from the top of your deck, choose up to 1 card from among them, add it to hand, and send the rest to Waiting Room.</t>
    </r>
  </si>
  <si>
    <t>DJ/S97-047</t>
  </si>
  <si>
    <r>
      <rPr>
        <rFont val="Arial"/>
        <b/>
        <color theme="1"/>
        <sz val="9.0"/>
      </rPr>
      <t>(U) 1/1 Ibuki (Music/Photon Maiden)
CONT</t>
    </r>
    <r>
      <rPr>
        <rFont val="Arial"/>
        <b val="0"/>
        <color theme="1"/>
        <sz val="9.0"/>
      </rPr>
      <t xml:space="preserve"> - If all of your characters are &lt;Music&gt;, this gains the following 2 abilities, 
</t>
    </r>
    <r>
      <rPr>
        <rFont val="Arial"/>
        <b/>
        <color theme="1"/>
        <sz val="9.0"/>
      </rPr>
      <t xml:space="preserve">- "AUTO </t>
    </r>
    <r>
      <rPr>
        <rFont val="Arial"/>
        <b val="0"/>
        <color theme="1"/>
        <sz val="9.0"/>
      </rPr>
      <t>- When this card's battle opponent is Reversed, you may send the top card of your opponent's Clock to Waiting Room. If you do, send that character to Clock."</t>
    </r>
    <r>
      <rPr>
        <rFont val="Arial"/>
        <b/>
        <color theme="1"/>
        <sz val="9.0"/>
      </rPr>
      <t xml:space="preserve">
- "AUTO - ENCORE</t>
    </r>
    <r>
      <rPr>
        <rFont val="Arial"/>
        <b val="0"/>
        <color theme="1"/>
        <sz val="9.0"/>
      </rPr>
      <t xml:space="preserve"> [Discard 1 character]"</t>
    </r>
    <r>
      <rPr>
        <rFont val="Arial"/>
        <b/>
        <color theme="1"/>
        <sz val="9.0"/>
      </rPr>
      <t xml:space="preserve">
AUTO - RESONATE </t>
    </r>
    <r>
      <rPr>
        <rFont val="Arial"/>
        <b val="0"/>
        <color theme="1"/>
        <sz val="9.0"/>
      </rPr>
      <t>[Reveal</t>
    </r>
    <r>
      <rPr>
        <rFont val="Arial"/>
        <b/>
        <color theme="1"/>
        <sz val="9.0"/>
      </rPr>
      <t xml:space="preserve"> {RR 3/2 Saki - 094} </t>
    </r>
    <r>
      <rPr>
        <rFont val="Arial"/>
        <b val="0"/>
        <color theme="1"/>
        <sz val="9.0"/>
      </rPr>
      <t>from your hand] At the Start of your Climax Phase, you may pay cost. If you do, this turn, this gets +4000 power.</t>
    </r>
  </si>
  <si>
    <t>DJ/S97-048</t>
  </si>
  <si>
    <r>
      <rPr>
        <rFont val="Arial"/>
        <b/>
        <color theme="1"/>
        <sz val="9.0"/>
      </rPr>
      <t xml:space="preserve">(U) 2/1 Rinku (Music/Happy Around!)
AUTO </t>
    </r>
    <r>
      <rPr>
        <rFont val="Arial"/>
        <b val="0"/>
        <color theme="1"/>
        <sz val="9.0"/>
      </rPr>
      <t xml:space="preserve">- When this attacks, this turn, this gets +X power. X equals the number of your other &lt;Music&gt; characters times 1500.
</t>
    </r>
    <r>
      <rPr>
        <rFont val="Arial"/>
        <b/>
        <color theme="1"/>
        <sz val="9.0"/>
      </rPr>
      <t xml:space="preserve">AUTO - </t>
    </r>
    <r>
      <rPr>
        <rFont val="Arial"/>
        <b/>
        <color rgb="FFE06666"/>
        <sz val="9.0"/>
      </rPr>
      <t>{CX COMBO}</t>
    </r>
    <r>
      <rPr>
        <rFont val="Arial"/>
        <b val="0"/>
        <color theme="1"/>
        <sz val="9.0"/>
      </rPr>
      <t xml:space="preserve"> At the end of this card's attack , if you have the </t>
    </r>
    <r>
      <rPr>
        <rFont val="Arial"/>
        <b/>
        <color theme="1"/>
        <sz val="9.0"/>
      </rPr>
      <t>Bar CX (058)</t>
    </r>
    <r>
      <rPr>
        <rFont val="Arial"/>
        <b val="0"/>
        <color theme="1"/>
        <sz val="9.0"/>
      </rPr>
      <t xml:space="preserve"> in the Climax Area, and you have another &lt;Music&gt; character, mill 2, then choose up to 1 Level X or lower &lt;Music&gt; character from your Waiting Room, and add it to hand, then choose up to 1 &lt;Music&gt; character in your Waiting Room, send it to Stock, X equals the sum of Levels of cards milled by this effect.</t>
    </r>
  </si>
  <si>
    <t>DJ/S97-049</t>
  </si>
  <si>
    <r>
      <rPr>
        <rFont val="Arial"/>
        <b/>
        <color theme="1"/>
        <sz val="9.0"/>
      </rPr>
      <t>(C) 0/0 Muni (Music/Happy Around!)
AUTO</t>
    </r>
    <r>
      <rPr>
        <rFont val="Arial"/>
        <b val="0"/>
        <color theme="1"/>
        <sz val="9.0"/>
      </rPr>
      <t xml:space="preserve"> - [Discard 1 card] When a Climax is placed in your Climax Area, you may pay cost. If you do, draw 1 card.
</t>
    </r>
    <r>
      <rPr>
        <rFont val="Arial"/>
        <b/>
        <color theme="1"/>
        <sz val="9.0"/>
      </rPr>
      <t>ACT</t>
    </r>
    <r>
      <rPr>
        <rFont val="Arial"/>
        <b val="0"/>
        <color theme="1"/>
        <sz val="9.0"/>
      </rPr>
      <t xml:space="preserve"> - [(1) Rest this] Choose 1 of your &lt;Music&gt; characters, this turn, it gains the following ability, "</t>
    </r>
    <r>
      <rPr>
        <rFont val="Arial"/>
        <b/>
        <color theme="1"/>
        <sz val="9.0"/>
      </rPr>
      <t xml:space="preserve">AUTO </t>
    </r>
    <r>
      <rPr>
        <rFont val="Arial"/>
        <b val="0"/>
        <color theme="1"/>
        <sz val="9.0"/>
      </rPr>
      <t>- When this card's battle opponent is Reversed, choose 1 character in your Waiting Room, you may add it to hand."</t>
    </r>
  </si>
  <si>
    <t>DJ/S97-050</t>
  </si>
  <si>
    <r>
      <rPr>
        <rFont val="Arial"/>
        <b/>
        <color theme="1"/>
        <sz val="9.0"/>
      </rPr>
      <t xml:space="preserve">(C) 0/0 Noa (Music/Photon Maiden)
CONT </t>
    </r>
    <r>
      <rPr>
        <rFont val="Arial"/>
        <b val="0"/>
        <color theme="1"/>
        <sz val="9.0"/>
      </rPr>
      <t xml:space="preserve">- During your turn, if all of your characters are &lt;Music&gt;, this gets +2000 power.
</t>
    </r>
    <r>
      <rPr>
        <rFont val="Arial"/>
        <b/>
        <color theme="1"/>
        <sz val="9.0"/>
      </rPr>
      <t xml:space="preserve">AUTO - </t>
    </r>
    <r>
      <rPr>
        <rFont val="Arial"/>
        <b/>
        <color rgb="FFE06666"/>
        <sz val="9.0"/>
      </rPr>
      <t>{CX Combo}</t>
    </r>
    <r>
      <rPr>
        <rFont val="Arial"/>
        <b val="0"/>
        <color theme="1"/>
        <sz val="9.0"/>
      </rPr>
      <t xml:space="preserve"> When this attacks, if you have the </t>
    </r>
    <r>
      <rPr>
        <rFont val="Arial"/>
        <b/>
        <color theme="1"/>
        <sz val="9.0"/>
      </rPr>
      <t>Bar CX (060)</t>
    </r>
    <r>
      <rPr>
        <rFont val="Arial"/>
        <b val="0"/>
        <color theme="1"/>
        <sz val="9.0"/>
      </rPr>
      <t xml:space="preserve"> in your Climax Area, and you have another &lt;Music&gt; character, look at up to 3 cards from the top of your deck, choose up to 1 &lt;Music&gt; character from among them, show it to your opponent, add it to hand, send the rest to Waiting Room.</t>
    </r>
  </si>
  <si>
    <t>DJ/S97-051</t>
  </si>
  <si>
    <r>
      <rPr>
        <rFont val="Arial"/>
        <b/>
        <color theme="1"/>
        <sz val="9.0"/>
      </rPr>
      <t xml:space="preserve">(C) 1/0 Kurumi (Music/Lyrical Lily)
AUTO </t>
    </r>
    <r>
      <rPr>
        <rFont val="Arial"/>
        <b val="0"/>
        <color theme="1"/>
        <sz val="9.0"/>
      </rPr>
      <t>- When this attacks, if you have another</t>
    </r>
    <r>
      <rPr>
        <rFont val="Arial"/>
        <b/>
        <color theme="1"/>
        <sz val="9.0"/>
      </rPr>
      <t xml:space="preserve"> {1/0 Miiko - 052}</t>
    </r>
    <r>
      <rPr>
        <rFont val="Arial"/>
        <b val="0"/>
        <color theme="1"/>
        <sz val="9.0"/>
      </rPr>
      <t xml:space="preserve">, reveal the top card of your deck. If that card is a &lt;Music&gt; character or Event, choose 1 of your opponent's front row characters, this turn, it gets -5000 power.
</t>
    </r>
    <r>
      <rPr>
        <rFont val="Arial"/>
        <b/>
        <color theme="1"/>
        <sz val="9.0"/>
      </rPr>
      <t>AUTO - BOND</t>
    </r>
    <r>
      <rPr>
        <rFont val="Arial"/>
        <b val="0"/>
        <color theme="1"/>
        <sz val="9.0"/>
      </rPr>
      <t xml:space="preserve"> [Discard 1 card] to </t>
    </r>
    <r>
      <rPr>
        <rFont val="Arial"/>
        <b/>
        <color theme="1"/>
        <sz val="9.0"/>
      </rPr>
      <t>{1/0 Miiko - 052}</t>
    </r>
  </si>
  <si>
    <t>DJ/S97-052</t>
  </si>
  <si>
    <r>
      <rPr>
        <rFont val="Arial"/>
        <b/>
        <color theme="1"/>
        <sz val="9.0"/>
      </rPr>
      <t>(C) 1/0 Miiko (Music/Lyrical Lily)
AUTO</t>
    </r>
    <r>
      <rPr>
        <rFont val="Arial"/>
        <b val="0"/>
        <color theme="1"/>
        <sz val="9.0"/>
      </rPr>
      <t xml:space="preserve"> - When this attacks, if you have another </t>
    </r>
    <r>
      <rPr>
        <rFont val="Arial"/>
        <b/>
        <color theme="1"/>
        <sz val="9.0"/>
      </rPr>
      <t>{1/0 Kurumi - 051}</t>
    </r>
    <r>
      <rPr>
        <rFont val="Arial"/>
        <b val="0"/>
        <color theme="1"/>
        <sz val="9.0"/>
      </rPr>
      <t xml:space="preserve">, reveal the top card of your deck. If that card is a &lt;Music&gt; character or Event, this turn, this gets +7000 power and +1 Soul.
</t>
    </r>
    <r>
      <rPr>
        <rFont val="Arial"/>
        <b/>
        <color theme="1"/>
        <sz val="9.0"/>
      </rPr>
      <t>AUTO - BOND</t>
    </r>
    <r>
      <rPr>
        <rFont val="Arial"/>
        <b val="0"/>
        <color theme="1"/>
        <sz val="9.0"/>
      </rPr>
      <t xml:space="preserve"> (1) to</t>
    </r>
    <r>
      <rPr>
        <rFont val="Arial"/>
        <b/>
        <color theme="1"/>
        <sz val="9.0"/>
      </rPr>
      <t xml:space="preserve"> {1/0 Kurumi - 051} </t>
    </r>
  </si>
  <si>
    <t>DJ/S97-053</t>
  </si>
  <si>
    <r>
      <rPr>
        <rFont val="Arial"/>
        <b/>
        <color theme="1"/>
        <sz val="9.0"/>
      </rPr>
      <t>(C) 2/1 Rei (Music/Happy Around)
AUTO</t>
    </r>
    <r>
      <rPr>
        <rFont val="Arial"/>
        <b val="0"/>
        <color theme="1"/>
        <sz val="9.0"/>
      </rPr>
      <t xml:space="preserve"> - [Discard 2 cards] When you use this card's BACKUP, you may pay cost. If you do, choose 1 of your opponent's characters whose Level is higher than your opponent's Level, and send it to Waiting Room.
</t>
    </r>
    <r>
      <rPr>
        <rFont val="Arial"/>
        <b/>
        <color theme="1"/>
        <sz val="9.0"/>
      </rPr>
      <t>ACT - BACKUP</t>
    </r>
    <r>
      <rPr>
        <rFont val="Arial"/>
        <b val="0"/>
        <color theme="1"/>
        <sz val="9.0"/>
      </rPr>
      <t xml:space="preserve"> +2500</t>
    </r>
  </si>
  <si>
    <t>DJ/S97-054</t>
  </si>
  <si>
    <r>
      <rPr>
        <rFont val="Arial"/>
        <b/>
        <color theme="1"/>
        <sz val="9.0"/>
      </rPr>
      <t>(C) 2/1 Towa (Music/Photon Maiden)
AUTO</t>
    </r>
    <r>
      <rPr>
        <rFont val="Arial"/>
        <b val="0"/>
        <color theme="1"/>
        <sz val="9.0"/>
      </rPr>
      <t xml:space="preserve"> - [Discard 1 &lt;Music&gt; character] When this is placed on stage from hand, you may pay cost. If you do, choose 1 </t>
    </r>
    <r>
      <rPr>
        <rFont val="Arial"/>
        <b/>
        <color theme="1"/>
        <sz val="9.0"/>
      </rPr>
      <t>{Unknown Noa - ???}</t>
    </r>
    <r>
      <rPr>
        <rFont val="Arial"/>
        <b val="0"/>
        <color theme="1"/>
        <sz val="9.0"/>
      </rPr>
      <t xml:space="preserve"> in your Waiting Room, place it on stage in any slot.
</t>
    </r>
    <r>
      <rPr>
        <rFont val="Arial"/>
        <b/>
        <color theme="1"/>
        <sz val="9.0"/>
      </rPr>
      <t xml:space="preserve">AUTO </t>
    </r>
    <r>
      <rPr>
        <rFont val="Arial"/>
        <b val="0"/>
        <color theme="1"/>
        <sz val="9.0"/>
      </rPr>
      <t xml:space="preserve">- At the start of your opponent's Attack Phase, choose 1 of your </t>
    </r>
    <r>
      <rPr>
        <rFont val="Arial"/>
        <b/>
        <color theme="1"/>
        <sz val="9.0"/>
      </rPr>
      <t>{Unknown Noa - ???}</t>
    </r>
    <r>
      <rPr>
        <rFont val="Arial"/>
        <b val="0"/>
        <color theme="1"/>
        <sz val="9.0"/>
      </rPr>
      <t xml:space="preserve"> and this card, you may Stand and swap them.
</t>
    </r>
    <r>
      <rPr>
        <rFont val="Arial"/>
        <b/>
        <color theme="1"/>
        <sz val="9.0"/>
      </rPr>
      <t xml:space="preserve">AUTO </t>
    </r>
    <r>
      <rPr>
        <rFont val="Arial"/>
        <b val="0"/>
        <color theme="1"/>
        <sz val="9.0"/>
      </rPr>
      <t xml:space="preserve">- [Send this to Waiting Room] When your other &lt;Music&gt; character is Front Attacked, you may pay cost. If you do, choose 1 of your battling characters, this turn, it gets +3000 power. </t>
    </r>
    <r>
      <rPr>
        <rFont val="Arial"/>
        <b/>
        <color theme="1"/>
        <sz val="9.0"/>
      </rPr>
      <t xml:space="preserve">
</t>
    </r>
  </si>
  <si>
    <t>DJ/S97-055</t>
  </si>
  <si>
    <r>
      <rPr>
        <rFont val="Arial"/>
        <b/>
        <color theme="1"/>
        <sz val="9.0"/>
      </rPr>
      <t xml:space="preserve">(C) 2/1 Noa (Music/Photon Maiden)
</t>
    </r>
    <r>
      <rPr>
        <rFont val="Arial"/>
        <b val="0"/>
        <i/>
        <color theme="1"/>
        <sz val="9.0"/>
      </rPr>
      <t>Note: no Soul Trigger.</t>
    </r>
  </si>
  <si>
    <t>DJ/S97-056</t>
  </si>
  <si>
    <r>
      <rPr>
        <rFont val="Arial"/>
        <b/>
        <color theme="1"/>
        <sz val="9.0"/>
      </rPr>
      <t>(C) 3/2 Rei (Music/Happy Around)
CONT</t>
    </r>
    <r>
      <rPr>
        <rFont val="Arial"/>
        <b val="0"/>
        <color theme="1"/>
        <sz val="9.0"/>
      </rPr>
      <t xml:space="preserve"> - For each of your other &lt;Music&gt; characters, this gets +500 power.
</t>
    </r>
    <r>
      <rPr>
        <rFont val="Arial"/>
        <b/>
        <color theme="1"/>
        <sz val="9.0"/>
      </rPr>
      <t xml:space="preserve">AUTO </t>
    </r>
    <r>
      <rPr>
        <rFont val="Arial"/>
        <b val="0"/>
        <color theme="1"/>
        <sz val="9.0"/>
      </rPr>
      <t>- [Discard 1 card] When this is placed on stage from hand, you may pay cost. If you do, put the top card of your Clock into Stock.</t>
    </r>
  </si>
  <si>
    <t>DJ/S97-057</t>
  </si>
  <si>
    <r>
      <rPr>
        <rFont val="Arial"/>
        <b/>
        <color theme="1"/>
        <sz val="9.0"/>
      </rPr>
      <t>(U) 1/0 Event</t>
    </r>
    <r>
      <rPr>
        <rFont val="Arial"/>
        <b val="0"/>
        <color theme="1"/>
        <sz val="9.0"/>
      </rPr>
      <t xml:space="preserve">
Choose 1 of your characters, this turn, it gains the following ability, "</t>
    </r>
    <r>
      <rPr>
        <rFont val="Arial"/>
        <b/>
        <color theme="1"/>
        <sz val="9.0"/>
      </rPr>
      <t xml:space="preserve">AUTO </t>
    </r>
    <r>
      <rPr>
        <rFont val="Arial"/>
        <b val="0"/>
        <color theme="1"/>
        <sz val="9.0"/>
      </rPr>
      <t>- (1) When this attacks, you may pay cost. If you do, during the Trigger Step of this attack, perform Trigger Check twice."
Send this to Stock.</t>
    </r>
  </si>
  <si>
    <t>DJ/S97-058</t>
  </si>
  <si>
    <r>
      <rPr>
        <rFont val="Arial"/>
        <b/>
        <color theme="1"/>
        <sz val="9.0"/>
      </rPr>
      <t xml:space="preserve">(CC) Bar CX
CONT - LINK </t>
    </r>
    <r>
      <rPr>
        <rFont val="Arial"/>
        <b val="0"/>
        <color theme="1"/>
        <sz val="9.0"/>
      </rPr>
      <t>Groovy Mix</t>
    </r>
  </si>
  <si>
    <t>DJ/S97-059</t>
  </si>
  <si>
    <r>
      <rPr>
        <rFont val="Arial"/>
        <b/>
        <color theme="1"/>
        <sz val="9.0"/>
      </rPr>
      <t xml:space="preserve">(CC) Bar CX
CONT - LINK </t>
    </r>
    <r>
      <rPr>
        <rFont val="Arial"/>
        <b val="0"/>
        <color theme="1"/>
        <sz val="9.0"/>
      </rPr>
      <t>Groovy Mix</t>
    </r>
  </si>
  <si>
    <t>DJ/S97-060</t>
  </si>
  <si>
    <t>(CC) Bar CX</t>
  </si>
  <si>
    <t>DJ/S97-061</t>
  </si>
  <si>
    <t>DJ/S97-062</t>
  </si>
  <si>
    <r>
      <rPr>
        <rFont val="Arial"/>
        <b/>
        <color theme="1"/>
        <sz val="9.0"/>
      </rPr>
      <t xml:space="preserve">(RR) 0/0 Kyoko (Music/Peaky P-Key)
AUTO </t>
    </r>
    <r>
      <rPr>
        <rFont val="Arial"/>
        <color theme="1"/>
        <sz val="9.0"/>
      </rPr>
      <t xml:space="preserve">-At the start of your Climax Phase, choose 1 of your &lt;Music&gt; characters, this turn, it gets +X power. X is equal to that character's Level x 500.
</t>
    </r>
    <r>
      <rPr>
        <rFont val="Arial"/>
        <b/>
        <color theme="1"/>
        <sz val="9.0"/>
      </rPr>
      <t>ACT - BRAINSTORM</t>
    </r>
    <r>
      <rPr>
        <rFont val="Arial"/>
        <color theme="1"/>
        <sz val="9.0"/>
      </rPr>
      <t xml:space="preserve"> [(1) Rest this] Flip over the top 4 cards of your deck, then send them to Waiting Room. For each Climax among them, choose up to 1 &lt;Music&gt; character from your Waiting Room, and add it to hand.</t>
    </r>
  </si>
  <si>
    <t>DJ/S97-063</t>
  </si>
  <si>
    <r>
      <rPr>
        <rFont val="Arial"/>
        <b/>
        <color theme="1"/>
        <sz val="9.0"/>
      </rPr>
      <t>(RR) 1/0 Shinobu (Music/Peaky P-Key)
AUTO</t>
    </r>
    <r>
      <rPr>
        <rFont val="Arial"/>
        <b val="0"/>
        <color theme="1"/>
        <sz val="9.0"/>
      </rPr>
      <t xml:space="preserve"> - When this attacks, if you have 2 or more other &lt;Music&gt; characters, this turn, this gets +2000 power.
</t>
    </r>
    <r>
      <rPr>
        <rFont val="Arial"/>
        <b/>
        <color theme="1"/>
        <sz val="9.0"/>
      </rPr>
      <t xml:space="preserve">AUTO - </t>
    </r>
    <r>
      <rPr>
        <rFont val="Arial"/>
        <b/>
        <color rgb="FFE06666"/>
        <sz val="9.0"/>
      </rPr>
      <t>{CX Combo}</t>
    </r>
    <r>
      <rPr>
        <rFont val="Arial"/>
        <b val="0"/>
        <color theme="1"/>
        <sz val="9.0"/>
      </rPr>
      <t xml:space="preserve"> When this attacks, if you have the </t>
    </r>
    <r>
      <rPr>
        <rFont val="Arial"/>
        <b/>
        <color theme="1"/>
        <sz val="9.0"/>
      </rPr>
      <t>Door CX (090)</t>
    </r>
    <r>
      <rPr>
        <rFont val="Arial"/>
        <b val="0"/>
        <color theme="1"/>
        <sz val="9.0"/>
      </rPr>
      <t xml:space="preserve"> in your Climax Area, and you have another &lt;Music&gt; character, look at up to 2 cards from the top of your deck, and put them back on top in any order, then choose 1 of your characters, this turn, it gains the following ability, "</t>
    </r>
    <r>
      <rPr>
        <rFont val="Arial"/>
        <b/>
        <color theme="1"/>
        <sz val="9.0"/>
      </rPr>
      <t xml:space="preserve">AUTO </t>
    </r>
    <r>
      <rPr>
        <rFont val="Arial"/>
        <b val="0"/>
        <color theme="1"/>
        <sz val="9.0"/>
      </rPr>
      <t xml:space="preserve">- When this card's battle opponent is Reversed, choose 1 &lt;Music&gt; character in your Waiting Room, you may add it to hand." </t>
    </r>
    <r>
      <rPr>
        <rFont val="Arial"/>
        <b/>
        <color theme="1"/>
        <sz val="9.0"/>
      </rPr>
      <t xml:space="preserve">
</t>
    </r>
  </si>
  <si>
    <t>DJ/S97-064</t>
  </si>
  <si>
    <r>
      <rPr>
        <rFont val="Arial"/>
        <b/>
        <color theme="1"/>
        <sz val="9.0"/>
      </rPr>
      <t>(RR) 2/2 Haruna (Music/Lyrical Lily)
CONT</t>
    </r>
    <r>
      <rPr>
        <rFont val="Arial"/>
        <b val="0"/>
        <color theme="1"/>
        <sz val="9.0"/>
      </rPr>
      <t xml:space="preserve"> - If all of your characters are &lt;Music&gt;, this gets +2500 power and "</t>
    </r>
    <r>
      <rPr>
        <rFont val="Arial"/>
        <b/>
        <color theme="1"/>
        <sz val="9.0"/>
      </rPr>
      <t>AUTO - ENCORE</t>
    </r>
    <r>
      <rPr>
        <rFont val="Arial"/>
        <b val="0"/>
        <color theme="1"/>
        <sz val="9.0"/>
      </rPr>
      <t xml:space="preserve"> [Discard 1 &lt;Music&gt; character]"
</t>
    </r>
    <r>
      <rPr>
        <rFont val="Arial"/>
        <b/>
        <color theme="1"/>
        <sz val="9.0"/>
      </rPr>
      <t xml:space="preserve">AUTO - </t>
    </r>
    <r>
      <rPr>
        <rFont val="Arial"/>
        <b/>
        <color rgb="FFE06666"/>
        <sz val="9.0"/>
      </rPr>
      <t>{CX Combo}</t>
    </r>
    <r>
      <rPr>
        <rFont val="Arial"/>
        <b val="0"/>
        <color theme="1"/>
        <sz val="9.0"/>
      </rPr>
      <t xml:space="preserve"> [Send the </t>
    </r>
    <r>
      <rPr>
        <rFont val="Arial"/>
        <b/>
        <color theme="1"/>
        <sz val="9.0"/>
      </rPr>
      <t>Standby CX (091)</t>
    </r>
    <r>
      <rPr>
        <rFont val="Arial"/>
        <b val="0"/>
        <color theme="1"/>
        <sz val="9.0"/>
      </rPr>
      <t xml:space="preserve"> from your Climax Area to Waiting Room] At the start of your Attack Phase, if this is in your Front Row, and you have another &lt;Music&gt; character, you may pay cost. If you do, choose 1 of the following 2 effects and perform it, 
a) "Stand this"
b) "Deal 1 damage to your opponent."</t>
    </r>
  </si>
  <si>
    <t>DJ/S97-065</t>
  </si>
  <si>
    <r>
      <rPr>
        <rFont val="Arial"/>
        <b/>
        <color theme="1"/>
        <sz val="9.0"/>
      </rPr>
      <t>(R) 0/0 Miyu (Music/Lyrical Lily)
AUTO</t>
    </r>
    <r>
      <rPr>
        <rFont val="Arial"/>
        <b val="0"/>
        <color theme="1"/>
        <sz val="9.0"/>
      </rPr>
      <t xml:space="preserve"> - When this is placed on stage from hand, reveal the top card of your deck. If that card is a &lt;Music&gt; character, add it to hand and discard 1 card.
</t>
    </r>
    <r>
      <rPr>
        <rFont val="Arial"/>
        <b/>
        <color theme="1"/>
        <sz val="9.0"/>
      </rPr>
      <t xml:space="preserve">AUTO </t>
    </r>
    <r>
      <rPr>
        <rFont val="Arial"/>
        <b val="0"/>
        <color theme="1"/>
        <sz val="9.0"/>
      </rPr>
      <t>- [Discard 1 &lt;Music&gt; character] When this is placed on stage from hand, you may pay cost. If you do, draw 1 card.</t>
    </r>
  </si>
  <si>
    <t>DJ/S97-066</t>
  </si>
  <si>
    <r>
      <rPr>
        <rFont val="Arial"/>
        <b/>
        <color theme="1"/>
        <sz val="9.0"/>
      </rPr>
      <t>(R) 0/0 Esora (Music/Peaky P-Key)
AUTO</t>
    </r>
    <r>
      <rPr>
        <rFont val="Arial"/>
        <color theme="1"/>
        <sz val="9.0"/>
      </rPr>
      <t xml:space="preserve"> - When this is placed on stage from hand, this turn, this gets +1500 power.
</t>
    </r>
    <r>
      <rPr>
        <rFont val="Arial"/>
        <b/>
        <color theme="1"/>
        <sz val="9.0"/>
      </rPr>
      <t xml:space="preserve">AUTO </t>
    </r>
    <r>
      <rPr>
        <rFont val="Arial"/>
        <color theme="1"/>
        <sz val="9.0"/>
      </rPr>
      <t>- [(1) Put the top card of your deck into Clock] When this is sent from Stage to Waiting Room, you may pay cost. If you do, choose 1 &lt;Music&gt; character from your Waiting Room, and add it to hand.</t>
    </r>
  </si>
  <si>
    <t>DJ/S97-067</t>
  </si>
  <si>
    <r>
      <rPr>
        <rFont val="Arial"/>
        <b/>
        <color theme="1"/>
        <sz val="9.0"/>
      </rPr>
      <t xml:space="preserve">(R) 1/0 Shinobu (Music/Peaky P-Key)
CONT </t>
    </r>
    <r>
      <rPr>
        <rFont val="Arial"/>
        <b val="0"/>
        <color theme="1"/>
        <sz val="9.0"/>
      </rPr>
      <t xml:space="preserve">- During your turn, if all of your characters are &lt;Peaky P-Key&gt;, this gets +2000 power.
</t>
    </r>
    <r>
      <rPr>
        <rFont val="Arial"/>
        <b/>
        <color theme="1"/>
        <sz val="9.0"/>
      </rPr>
      <t xml:space="preserve">AUTO </t>
    </r>
    <r>
      <rPr>
        <rFont val="Arial"/>
        <b val="0"/>
        <color theme="1"/>
        <sz val="9.0"/>
      </rPr>
      <t>- When a Climax is placed in your Opponent's Climax Area, you may send this to Stock.</t>
    </r>
  </si>
  <si>
    <t>DJ/S97-068</t>
  </si>
  <si>
    <r>
      <rPr>
        <rFont val="Arial"/>
        <b/>
        <color theme="1"/>
        <sz val="9.0"/>
      </rPr>
      <t>(R) 2/1 Haruna (Music/Lyrical Lily)
AUTO</t>
    </r>
    <r>
      <rPr>
        <rFont val="Arial"/>
        <b val="0"/>
        <color theme="1"/>
        <sz val="9.0"/>
      </rPr>
      <t xml:space="preserve"> - (2) When you use this card's BACKUP, you may pay cost. If you do, shuffle all cards from your Waiting Room into your deck.
</t>
    </r>
    <r>
      <rPr>
        <rFont val="Arial"/>
        <b/>
        <color theme="1"/>
        <sz val="9.0"/>
      </rPr>
      <t>ACT - BACKUP</t>
    </r>
    <r>
      <rPr>
        <rFont val="Arial"/>
        <b val="0"/>
        <color theme="1"/>
        <sz val="9.0"/>
      </rPr>
      <t xml:space="preserve"> +2500</t>
    </r>
  </si>
  <si>
    <t>DJ/S97-069</t>
  </si>
  <si>
    <r>
      <rPr>
        <rFont val="Arial"/>
        <b/>
        <color theme="1"/>
        <sz val="9.0"/>
      </rPr>
      <t>(R) 3/2 Yuka (Music/Peaky P-Key)
CONT</t>
    </r>
    <r>
      <rPr>
        <rFont val="Arial"/>
        <color theme="1"/>
        <sz val="9.0"/>
      </rPr>
      <t xml:space="preserve"> - If your opponent has a Level 3 or higher character, this gets -1 Level in hand.
</t>
    </r>
    <r>
      <rPr>
        <rFont val="Arial"/>
        <b/>
        <color theme="1"/>
        <sz val="9.0"/>
      </rPr>
      <t xml:space="preserve">CONT </t>
    </r>
    <r>
      <rPr>
        <rFont val="Arial"/>
        <color theme="1"/>
        <sz val="9.0"/>
      </rPr>
      <t xml:space="preserve">- For each of your other Front Row &lt;Music&gt; characters, this gets +1500 power.
</t>
    </r>
    <r>
      <rPr>
        <rFont val="Arial"/>
        <b/>
        <color theme="1"/>
        <sz val="9.0"/>
      </rPr>
      <t xml:space="preserve">AUTO </t>
    </r>
    <r>
      <rPr>
        <rFont val="Arial"/>
        <color theme="1"/>
        <sz val="9.0"/>
      </rPr>
      <t>- When this is placed on stage from hand, choose up to 1 &lt;Music&gt; character in your Waiting Room, send it to Stock, then choose up to 1 of your opponent's characters, send it to Memory, at the start of the Encore Step, your opponent places that character in Memory on stage in any slot.</t>
    </r>
  </si>
  <si>
    <t>DJ/S97-070</t>
  </si>
  <si>
    <r>
      <rPr>
        <rFont val="Arial"/>
        <b/>
        <color theme="1"/>
        <sz val="9.0"/>
      </rPr>
      <t>(R) 3/2 Kyoko (Music/Peaky P-Key)
AUTO</t>
    </r>
    <r>
      <rPr>
        <rFont val="Arial"/>
        <b val="0"/>
        <color theme="1"/>
        <sz val="9.0"/>
      </rPr>
      <t xml:space="preserve"> - [Flip 1 of your Face-up card in your Level Zone Face-down] When your characters attacks, you may pay cost. If you do, this turn, this gets +1500 power.
</t>
    </r>
    <r>
      <rPr>
        <rFont val="Arial"/>
        <b/>
        <color theme="1"/>
        <sz val="9.0"/>
      </rPr>
      <t xml:space="preserve">AUTO - </t>
    </r>
    <r>
      <rPr>
        <rFont val="Arial"/>
        <b/>
        <color rgb="FFE06666"/>
        <sz val="9.0"/>
      </rPr>
      <t>{CX Combo}</t>
    </r>
    <r>
      <rPr>
        <rFont val="Arial"/>
        <b val="0"/>
        <color theme="1"/>
        <sz val="9.0"/>
      </rPr>
      <t xml:space="preserve"> [(5) Discard 4 cards] When this card's battle opponent is Reversed, if you have the </t>
    </r>
    <r>
      <rPr>
        <rFont val="Arial"/>
        <b/>
        <color theme="1"/>
        <sz val="9.0"/>
      </rPr>
      <t xml:space="preserve">Door CX (089) </t>
    </r>
    <r>
      <rPr>
        <rFont val="Arial"/>
        <b val="0"/>
        <color theme="1"/>
        <sz val="9.0"/>
      </rPr>
      <t xml:space="preserve">in your Climax Area, and you have 3 Face-down cards in your Level Area, you may pay cost. If you do, deal 3 damage, 2 damage and 1 damage to your opponent in that order, then send that character to their Clock. </t>
    </r>
    <r>
      <rPr>
        <rFont val="Arial"/>
        <b/>
        <color theme="1"/>
        <sz val="9.0"/>
      </rPr>
      <t xml:space="preserve">
</t>
    </r>
  </si>
  <si>
    <t>DJ/S97-071</t>
  </si>
  <si>
    <r>
      <rPr>
        <rFont val="Arial"/>
        <b/>
        <color theme="1"/>
        <sz val="9.0"/>
      </rPr>
      <t xml:space="preserve">(U) 0/0 Kyoko (Music/Peaky P-Key)
CONT </t>
    </r>
    <r>
      <rPr>
        <rFont val="Arial"/>
        <b val="0"/>
        <color theme="1"/>
        <sz val="9.0"/>
      </rPr>
      <t xml:space="preserve">- During your turn, this gets +1000 power.
</t>
    </r>
    <r>
      <rPr>
        <rFont val="Arial"/>
        <b/>
        <color theme="1"/>
        <sz val="9.0"/>
      </rPr>
      <t xml:space="preserve">AUTO </t>
    </r>
    <r>
      <rPr>
        <rFont val="Arial"/>
        <b val="0"/>
        <color theme="1"/>
        <sz val="9.0"/>
      </rPr>
      <t>- At the start of your opponent's Draw Phase, mill 2. If there was a Level 2 or higher card milled, you may return this to hand.</t>
    </r>
  </si>
  <si>
    <t>DJ/S97-072</t>
  </si>
  <si>
    <r>
      <rPr>
        <rFont val="Arial"/>
        <b/>
        <color theme="1"/>
        <sz val="9.0"/>
      </rPr>
      <t>(U) 0/0 Toka (Music/Call of Artemis)
CONT</t>
    </r>
    <r>
      <rPr>
        <rFont val="Arial"/>
        <b val="0"/>
        <color theme="1"/>
        <sz val="9.0"/>
      </rPr>
      <t xml:space="preserve"> - If you have no other characters, this gets +2000 power.
</t>
    </r>
    <r>
      <rPr>
        <rFont val="Arial"/>
        <b/>
        <color theme="1"/>
        <sz val="9.0"/>
      </rPr>
      <t xml:space="preserve">ACT </t>
    </r>
    <r>
      <rPr>
        <rFont val="Arial"/>
        <b val="0"/>
        <color theme="1"/>
        <sz val="9.0"/>
      </rPr>
      <t>- [Rest this] Choose 1 of your &lt;Music&gt; characters, this turn, it gets +1000 power and &lt;Water&gt;.</t>
    </r>
  </si>
  <si>
    <t>DJ/S97-073</t>
  </si>
  <si>
    <r>
      <rPr>
        <rFont val="Arial"/>
        <b/>
        <color theme="1"/>
        <sz val="9.0"/>
      </rPr>
      <t>(U) 1/0 Miyu (Music/Lyrical Lily)
CONT</t>
    </r>
    <r>
      <rPr>
        <rFont val="Arial"/>
        <b val="0"/>
        <color theme="1"/>
        <sz val="9.0"/>
      </rPr>
      <t xml:space="preserve"> - During your turn, if all of your characters are &lt;Lyrical Lily&gt;, this gets +2000 power and the following ability, "</t>
    </r>
    <r>
      <rPr>
        <rFont val="Arial"/>
        <b/>
        <color theme="1"/>
        <sz val="9.0"/>
      </rPr>
      <t xml:space="preserve">AUTO </t>
    </r>
    <r>
      <rPr>
        <rFont val="Arial"/>
        <b val="0"/>
        <color theme="1"/>
        <sz val="9.0"/>
      </rPr>
      <t xml:space="preserve">- (1) When this attacks, you may pay cost. If you do, during the Trigger Step of this attack, perform Trigger Check twice."
</t>
    </r>
    <r>
      <rPr>
        <rFont val="Arial"/>
        <b/>
        <color theme="1"/>
        <sz val="9.0"/>
      </rPr>
      <t xml:space="preserve">CONT </t>
    </r>
    <r>
      <rPr>
        <rFont val="Arial"/>
        <b val="0"/>
        <color theme="1"/>
        <sz val="9.0"/>
      </rPr>
      <t>- During your turn, all of your &lt;Lyrical Lily&gt; characters get +1000 power. 
Image</t>
    </r>
  </si>
  <si>
    <t>DJ/S97-074</t>
  </si>
  <si>
    <r>
      <rPr>
        <rFont val="Arial"/>
        <b/>
        <color theme="1"/>
        <sz val="9.0"/>
      </rPr>
      <t xml:space="preserve">(U) 1/0 Yuka (Music/Peaky P-Key)
AUTO </t>
    </r>
    <r>
      <rPr>
        <rFont val="Arial"/>
        <b val="0"/>
        <color theme="1"/>
        <sz val="9.0"/>
      </rPr>
      <t>- When this card's battle opponent is Reversed, if you have a Climax in your Climax Area, you may send that character to the top of your opponent's deck.</t>
    </r>
  </si>
  <si>
    <t>DJ/S97-075</t>
  </si>
  <si>
    <r>
      <rPr>
        <rFont val="Arial"/>
        <b/>
        <color theme="1"/>
        <sz val="9.0"/>
      </rPr>
      <t xml:space="preserve">(U) 1/1 Haruna (Music/Lyrical Lily)
CONT </t>
    </r>
    <r>
      <rPr>
        <rFont val="Arial"/>
        <b val="0"/>
        <color theme="1"/>
        <sz val="9.0"/>
      </rPr>
      <t xml:space="preserve">- If you have 2 or more other &lt;Music&gt; characters, this gets +2000 power.
</t>
    </r>
    <r>
      <rPr>
        <rFont val="Arial"/>
        <b/>
        <color theme="1"/>
        <sz val="9.0"/>
      </rPr>
      <t>AUTO - ENCORE</t>
    </r>
    <r>
      <rPr>
        <rFont val="Arial"/>
        <b val="0"/>
        <color theme="1"/>
        <sz val="9.0"/>
      </rPr>
      <t xml:space="preserve"> [Discard 1 character]</t>
    </r>
  </si>
  <si>
    <t>DJ/S97-076</t>
  </si>
  <si>
    <r>
      <rPr>
        <rFont val="Arial"/>
        <b/>
        <color theme="1"/>
        <sz val="9.0"/>
      </rPr>
      <t>(U) 3/2 Shinobu (Music/Peaky P-Key)
CONT</t>
    </r>
    <r>
      <rPr>
        <rFont val="Arial"/>
        <b val="0"/>
        <color theme="1"/>
        <sz val="9.0"/>
      </rPr>
      <t xml:space="preserve"> - During your turn, if all of your characters are &lt;Peaky P-Key&gt;, this gets +2000 power and +1 Soul.
</t>
    </r>
    <r>
      <rPr>
        <rFont val="Arial"/>
        <b/>
        <color theme="1"/>
        <sz val="9.0"/>
      </rPr>
      <t xml:space="preserve">AUTO </t>
    </r>
    <r>
      <rPr>
        <rFont val="Arial"/>
        <b val="0"/>
        <color theme="1"/>
        <sz val="9.0"/>
      </rPr>
      <t xml:space="preserve">- When this is placed on stage from hand, you may Heal 1.
</t>
    </r>
    <r>
      <rPr>
        <rFont val="Arial"/>
        <b/>
        <color theme="1"/>
        <sz val="9.0"/>
      </rPr>
      <t xml:space="preserve">AUTO </t>
    </r>
    <r>
      <rPr>
        <rFont val="Arial"/>
        <b val="0"/>
        <color theme="1"/>
        <sz val="9.0"/>
      </rPr>
      <t>- (1) When this is placed on stage from hand, if you have 4 or more other &lt;Peaky P-Key&gt; characters, you may pay cost. If you do, this turn, this gains the following ability, "</t>
    </r>
    <r>
      <rPr>
        <rFont val="Arial"/>
        <b/>
        <color theme="1"/>
        <sz val="9.0"/>
      </rPr>
      <t xml:space="preserve">AUTO </t>
    </r>
    <r>
      <rPr>
        <rFont val="Arial"/>
        <b val="0"/>
        <color theme="1"/>
        <sz val="9.0"/>
      </rPr>
      <t xml:space="preserve">- This ability activates up to once per turn. When this card's damage is cancelled, you may Heal 1."
</t>
    </r>
  </si>
  <si>
    <t>DJ/S97-077</t>
  </si>
  <si>
    <r>
      <rPr>
        <rFont val="Arial"/>
        <b/>
        <color theme="1"/>
        <sz val="9.0"/>
      </rPr>
      <t xml:space="preserve">(C) 0/0 Esora (Music/Peaky P-Key)
AUTO </t>
    </r>
    <r>
      <rPr>
        <rFont val="Arial"/>
        <b val="0"/>
        <color theme="1"/>
        <sz val="9.0"/>
      </rPr>
      <t>- When a Climax is placed in your Climax Area, choose 1 of your characters, until the end of your opponent's next turn, it gets +2500 power.</t>
    </r>
  </si>
  <si>
    <t>DJ/S97-078</t>
  </si>
  <si>
    <r>
      <rPr>
        <rFont val="Arial"/>
        <b/>
        <color theme="1"/>
        <sz val="9.0"/>
      </rPr>
      <t>(C) 0/0 Kurumi (Music/Lyrical Lily) 
AUTO</t>
    </r>
    <r>
      <rPr>
        <rFont val="Arial"/>
        <b val="0"/>
        <color theme="1"/>
        <sz val="9.0"/>
      </rPr>
      <t xml:space="preserve"> - When this is placed on stage from hand, if your opponent has 1 or less characters in their Front Row, choose 1 Cost 0 or lower character in your opponent's Front Row, you may send it to Waiting Room
</t>
    </r>
    <r>
      <rPr>
        <rFont val="Arial"/>
        <b/>
        <color theme="1"/>
        <sz val="9.0"/>
      </rPr>
      <t xml:space="preserve">AUTO </t>
    </r>
    <r>
      <rPr>
        <rFont val="Arial"/>
        <b val="0"/>
        <color theme="1"/>
        <sz val="9.0"/>
      </rPr>
      <t xml:space="preserve">- (1) When this card's damage is cancelled, you may pay cost. If you do, draw 1 card. </t>
    </r>
    <r>
      <rPr>
        <rFont val="Arial"/>
        <b/>
        <color theme="1"/>
        <sz val="9.0"/>
      </rPr>
      <t xml:space="preserve">
</t>
    </r>
  </si>
  <si>
    <t>DJ/S97-079</t>
  </si>
  <si>
    <r>
      <rPr>
        <rFont val="Arial"/>
        <b/>
        <color theme="1"/>
        <sz val="9.0"/>
      </rPr>
      <t>(C) 0/0 Esora (Music/Peaky P-Key)
AUTO</t>
    </r>
    <r>
      <rPr>
        <rFont val="Arial"/>
        <b val="0"/>
        <color theme="1"/>
        <sz val="9.0"/>
      </rPr>
      <t xml:space="preserve"> - [Put 1 card from hand into Clock] When this is placed on stage from hand, you may pay cost. If you do, look at up to X cards from the top of your deck, choose up to 1 card from among them, add it to hand, and send the rest to Waiting Room. X equals the number of your other &lt;Music&gt; characters.</t>
    </r>
  </si>
  <si>
    <t>DJ/S97-080</t>
  </si>
  <si>
    <r>
      <rPr>
        <rFont val="Arial"/>
        <b/>
        <color theme="1"/>
        <sz val="9.0"/>
      </rPr>
      <t>(C) 0/0 Haruna (Music/Lyrical Lily)
AUTO</t>
    </r>
    <r>
      <rPr>
        <rFont val="Arial"/>
        <b val="0"/>
        <color theme="1"/>
        <sz val="9.0"/>
      </rPr>
      <t xml:space="preserve"> - At the start of your Climax Phase, if this is Rested, send this to Memory. If you do, at the start of your next Draw Phase, choose 1 </t>
    </r>
    <r>
      <rPr>
        <rFont val="Arial"/>
        <b/>
        <color theme="1"/>
        <sz val="9.0"/>
      </rPr>
      <t>{this card}</t>
    </r>
    <r>
      <rPr>
        <rFont val="Arial"/>
        <b val="0"/>
        <color theme="1"/>
        <sz val="9.0"/>
      </rPr>
      <t xml:space="preserve"> from Memory, and place it on stage in any slot.
</t>
    </r>
    <r>
      <rPr>
        <rFont val="Arial"/>
        <b/>
        <color theme="1"/>
        <sz val="9.0"/>
      </rPr>
      <t>ACT - BRAINSTORM</t>
    </r>
    <r>
      <rPr>
        <rFont val="Arial"/>
        <b val="0"/>
        <color theme="1"/>
        <sz val="9.0"/>
      </rPr>
      <t xml:space="preserve"> [(1) Rest this] Flip over the top 4 cards of your deck, then send them to Waiting Room. For each Climax among them, choose up to 1 &lt;Lyrical Lily&gt; character from your Waiting Room, and add it to hand. </t>
    </r>
    <r>
      <rPr>
        <rFont val="Arial"/>
        <b/>
        <color theme="1"/>
        <sz val="9.0"/>
      </rPr>
      <t xml:space="preserve">
</t>
    </r>
  </si>
  <si>
    <t>DJ/S97-081</t>
  </si>
  <si>
    <r>
      <rPr>
        <rFont val="Arial"/>
        <b/>
        <color theme="1"/>
        <sz val="9.0"/>
      </rPr>
      <t xml:space="preserve">(C) 0/0 Shinobu (Music/Peaky P-Key)
AUTO </t>
    </r>
    <r>
      <rPr>
        <rFont val="Arial"/>
        <b val="0"/>
        <color theme="1"/>
        <sz val="9.0"/>
      </rPr>
      <t>- [(1) Discard 1 Climax] When this is placed on stage from hand, you may pay cost. If you do, choose 1 Climax from your Waiting Room, and add it to hand.</t>
    </r>
  </si>
  <si>
    <t>DJ/S97-082</t>
  </si>
  <si>
    <r>
      <rPr>
        <rFont val="Arial"/>
        <b/>
        <color theme="1"/>
        <sz val="9.0"/>
      </rPr>
      <t>(C) 0/0 Yuka (Music/Peaky P-Key)
CONT</t>
    </r>
    <r>
      <rPr>
        <rFont val="Arial"/>
        <b val="0"/>
        <color theme="1"/>
        <sz val="9.0"/>
      </rPr>
      <t xml:space="preserve"> - You cannot play Events or BACKUPs from hand.</t>
    </r>
  </si>
  <si>
    <t>DJ/S97-083</t>
  </si>
  <si>
    <r>
      <rPr>
        <rFont val="Arial"/>
        <b/>
        <color theme="1"/>
        <sz val="9.0"/>
      </rPr>
      <t xml:space="preserve">(C) 1/0 Kyoko (Music/Peaky P-Key)
CONT </t>
    </r>
    <r>
      <rPr>
        <rFont val="Arial"/>
        <b val="0"/>
        <color theme="1"/>
        <sz val="9.0"/>
      </rPr>
      <t xml:space="preserve">- During your turn, this gets +3000 power.
</t>
    </r>
    <r>
      <rPr>
        <rFont val="Arial"/>
        <b/>
        <color theme="1"/>
        <sz val="9.0"/>
      </rPr>
      <t xml:space="preserve">AUTO </t>
    </r>
    <r>
      <rPr>
        <rFont val="Arial"/>
        <b val="0"/>
        <color theme="1"/>
        <sz val="9.0"/>
      </rPr>
      <t>- When this is placed on stage from hand, this turn, this gets +3500 power and the following ability, "</t>
    </r>
    <r>
      <rPr>
        <rFont val="Arial"/>
        <b/>
        <color theme="1"/>
        <sz val="9.0"/>
      </rPr>
      <t xml:space="preserve">AUTO </t>
    </r>
    <r>
      <rPr>
        <rFont val="Arial"/>
        <b val="0"/>
        <color theme="1"/>
        <sz val="9.0"/>
      </rPr>
      <t>- At the end of the turn, send this to Waiting Room."</t>
    </r>
  </si>
  <si>
    <t>DJ/S97-084</t>
  </si>
  <si>
    <r>
      <rPr>
        <rFont val="Arial"/>
        <b/>
        <color theme="1"/>
        <sz val="9.0"/>
      </rPr>
      <t>(C) 1/0 Yuka</t>
    </r>
    <r>
      <rPr>
        <rFont val="Arial"/>
        <b val="0"/>
        <color theme="1"/>
        <sz val="9.0"/>
      </rPr>
      <t xml:space="preserve"> (Music/Peaky P-Key)
</t>
    </r>
    <r>
      <rPr>
        <rFont val="Arial"/>
        <b/>
        <color theme="1"/>
        <sz val="9.0"/>
      </rPr>
      <t xml:space="preserve">AUTO </t>
    </r>
    <r>
      <rPr>
        <rFont val="Arial"/>
        <b val="0"/>
        <color theme="1"/>
        <sz val="9.0"/>
      </rPr>
      <t xml:space="preserve">- This ability can only be activated up to 2 times per turn. When your other &lt;Music&gt; characters are placed on stage from hand, this turn, this gets +1000 power.
</t>
    </r>
    <r>
      <rPr>
        <rFont val="Arial"/>
        <b/>
        <color theme="1"/>
        <sz val="9.0"/>
      </rPr>
      <t xml:space="preserve">AUTO </t>
    </r>
    <r>
      <rPr>
        <rFont val="Arial"/>
        <b val="0"/>
        <color theme="1"/>
        <sz val="9.0"/>
      </rPr>
      <t>- When this attacks, if you have another &lt;Music&gt; character, and Level of the character across from this is 2, this turn, this gets +4500 power.</t>
    </r>
  </si>
  <si>
    <t>DJ/S97-085</t>
  </si>
  <si>
    <r>
      <rPr>
        <rFont val="Arial"/>
        <b/>
        <color theme="1"/>
        <sz val="9.0"/>
      </rPr>
      <t>(C) 2/1 Esora (Music/Peaky P-Key)
AUTO</t>
    </r>
    <r>
      <rPr>
        <rFont val="Arial"/>
        <b val="0"/>
        <color theme="1"/>
        <sz val="9.0"/>
      </rPr>
      <t xml:space="preserve"> - When this Front Attacks, reveal the top card of your deck. If that card is a &lt;Music&gt; character, choose 1 of your opponent's Level 1 or lower characters, this turn, it gets -1 Level.
</t>
    </r>
    <r>
      <rPr>
        <rFont val="Arial"/>
        <b/>
        <color theme="1"/>
        <sz val="9.0"/>
      </rPr>
      <t xml:space="preserve">AUTO </t>
    </r>
    <r>
      <rPr>
        <rFont val="Arial"/>
        <b val="0"/>
        <color theme="1"/>
        <sz val="9.0"/>
      </rPr>
      <t>- When this is Reversed, if the battle opponent's Level is 2 or lower, you may Reverse that character.</t>
    </r>
  </si>
  <si>
    <t>DJ/S97-086</t>
  </si>
  <si>
    <r>
      <rPr>
        <rFont val="Arial"/>
        <b/>
        <color theme="1"/>
        <sz val="9.0"/>
      </rPr>
      <t xml:space="preserve">(C) 2/1 Miyu (Music/Lyrical Lily) 
CONT </t>
    </r>
    <r>
      <rPr>
        <rFont val="Arial"/>
        <b val="0"/>
        <color theme="1"/>
        <sz val="9.0"/>
      </rPr>
      <t xml:space="preserve">- All of your other &lt;Lyrical Lily&gt; characters get +1000 power.
</t>
    </r>
    <r>
      <rPr>
        <rFont val="Arial"/>
        <b/>
        <color theme="1"/>
        <sz val="9.0"/>
      </rPr>
      <t>ACT</t>
    </r>
    <r>
      <rPr>
        <rFont val="Arial"/>
        <b val="0"/>
        <color theme="1"/>
        <sz val="9.0"/>
      </rPr>
      <t xml:space="preserve"> - [Rest this] Choose 1 of your characters, this turn, it gets +1000 power.</t>
    </r>
  </si>
  <si>
    <t>DJ/S97-087</t>
  </si>
  <si>
    <r>
      <rPr>
        <rFont val="Arial"/>
        <b/>
        <color theme="1"/>
        <sz val="9.0"/>
      </rPr>
      <t>(U) 3/2 Event</t>
    </r>
    <r>
      <rPr>
        <rFont val="Arial"/>
        <b val="0"/>
        <color theme="1"/>
        <sz val="9.0"/>
      </rPr>
      <t xml:space="preserve">
Choose up to 1 &lt;Music&gt; character and up to 1 Climax in your Waiting Room, add them to hand.</t>
    </r>
  </si>
  <si>
    <t>DJ/S97-088</t>
  </si>
  <si>
    <r>
      <rPr>
        <rFont val="Arial"/>
        <b/>
        <color theme="1"/>
        <sz val="9.0"/>
      </rPr>
      <t xml:space="preserve">(C) 3/4 Event
</t>
    </r>
    <r>
      <rPr>
        <rFont val="Arial"/>
        <b val="0"/>
        <color theme="1"/>
        <sz val="9.0"/>
      </rPr>
      <t>If you don't have character with "Miyu" in its name, a character with "Haruna" in its name, a character with "Kurumi" in its name and a character with "Miiko" in its name, this cannot be played from hand.
Choose 1 of characters, this turn, it gains the following ability, "</t>
    </r>
    <r>
      <rPr>
        <rFont val="Arial"/>
        <b/>
        <color theme="1"/>
        <sz val="9.0"/>
      </rPr>
      <t xml:space="preserve">CONT </t>
    </r>
    <r>
      <rPr>
        <rFont val="Arial"/>
        <b val="0"/>
        <color theme="1"/>
        <sz val="9.0"/>
      </rPr>
      <t>- If this Standing card is in your Back Row, you may choose this card to Attack with. If you do, this card's Attack is a Direct Attack."</t>
    </r>
  </si>
  <si>
    <t>DJ/S97-089</t>
  </si>
  <si>
    <t>(CR) Door CX</t>
  </si>
  <si>
    <t>DJ/S97-090</t>
  </si>
  <si>
    <t>(CC) Door CX</t>
  </si>
  <si>
    <t>DJ/S97-091</t>
  </si>
  <si>
    <t>(CC) Standby CX</t>
  </si>
  <si>
    <t>DJ/S97-092</t>
  </si>
  <si>
    <r>
      <rPr>
        <rFont val="Arial"/>
        <b/>
        <color theme="1"/>
        <sz val="9.0"/>
      </rPr>
      <t>(RR) 1/0 Nagisa (Music/Rondo)
CONT</t>
    </r>
    <r>
      <rPr>
        <rFont val="Arial"/>
        <b val="0"/>
        <color theme="1"/>
        <sz val="9.0"/>
      </rPr>
      <t xml:space="preserve"> - During your turn, if you have 2 or more other &lt;Music&gt; characters, this gets +2000 power.
</t>
    </r>
    <r>
      <rPr>
        <rFont val="Arial"/>
        <b/>
        <color theme="1"/>
        <sz val="9.0"/>
      </rPr>
      <t xml:space="preserve">AUTO - </t>
    </r>
    <r>
      <rPr>
        <rFont val="Arial"/>
        <b/>
        <color rgb="FFE06666"/>
        <sz val="9.0"/>
      </rPr>
      <t>{CX Combo}</t>
    </r>
    <r>
      <rPr>
        <rFont val="Arial"/>
        <b val="0"/>
        <color theme="1"/>
        <sz val="9.0"/>
      </rPr>
      <t xml:space="preserve"> [Discard 1 card] When this attacks, if you have the </t>
    </r>
    <r>
      <rPr>
        <rFont val="Arial"/>
        <b/>
        <color theme="1"/>
        <sz val="9.0"/>
      </rPr>
      <t>Pants CX (119)</t>
    </r>
    <r>
      <rPr>
        <rFont val="Arial"/>
        <b val="0"/>
        <color theme="1"/>
        <sz val="9.0"/>
      </rPr>
      <t xml:space="preserve"> in your Climax Area, you may pay cost. If you do, look at up to 4 cards from the top of your deck, choose up to 1 &lt;Music&gt; character from among them, show it to your opponent, add it to hand, send the rest to Waiting Room, and until the end of your opponent's next turn, this gains the following ability, "</t>
    </r>
    <r>
      <rPr>
        <rFont val="Arial"/>
        <b/>
        <color theme="1"/>
        <sz val="9.0"/>
      </rPr>
      <t xml:space="preserve">AUTO </t>
    </r>
    <r>
      <rPr>
        <rFont val="Arial"/>
        <b val="0"/>
        <color theme="1"/>
        <sz val="9.0"/>
      </rPr>
      <t>- When this is front-attacked, you may return this to hand."</t>
    </r>
  </si>
  <si>
    <t>DJ/S97-093</t>
  </si>
  <si>
    <r>
      <rPr>
        <rFont val="Arial"/>
        <b/>
        <color theme="1"/>
        <sz val="9.0"/>
      </rPr>
      <t>(RR) 3/2 Tsubaki (Music/Rondo)
CONT</t>
    </r>
    <r>
      <rPr>
        <rFont val="Arial"/>
        <b val="0"/>
        <color theme="1"/>
        <sz val="9.0"/>
      </rPr>
      <t xml:space="preserve"> - If you have 4 or more &lt;Music&gt; characters, this gets -1 Level in hand.
</t>
    </r>
    <r>
      <rPr>
        <rFont val="Arial"/>
        <b/>
        <color theme="1"/>
        <sz val="9.0"/>
      </rPr>
      <t xml:space="preserve">AUTO </t>
    </r>
    <r>
      <rPr>
        <rFont val="Arial"/>
        <b val="0"/>
        <color theme="1"/>
        <sz val="9.0"/>
      </rPr>
      <t xml:space="preserve">- [Discard 1 card] When this is placed on stage from hand, you may pay cost. If you do, put the top card of your Clock into Stock, then this turn, this gets +1500 power.
</t>
    </r>
    <r>
      <rPr>
        <rFont val="Arial"/>
        <b/>
        <color theme="1"/>
        <sz val="9.0"/>
      </rPr>
      <t xml:space="preserve">AUTO </t>
    </r>
    <r>
      <rPr>
        <rFont val="Arial"/>
        <b val="0"/>
        <color theme="1"/>
        <sz val="9.0"/>
      </rPr>
      <t>- (1) When this is front attacked, if you have another &lt;Music&gt; character, you may pay cost. If you do, return this to hand.</t>
    </r>
  </si>
  <si>
    <t>DJ/S97-094</t>
  </si>
  <si>
    <r>
      <rPr>
        <rFont val="Arial"/>
        <b/>
        <color theme="1"/>
        <sz val="9.0"/>
      </rPr>
      <t>(RR) 3/2 Saki (Music/Photon Maiden)
AUTO</t>
    </r>
    <r>
      <rPr>
        <rFont val="Arial"/>
        <color theme="1"/>
        <sz val="9.0"/>
      </rPr>
      <t xml:space="preserve"> - When this is placed on stage from hand, Heal up to 1, this turn, this gets +1500 power. 
</t>
    </r>
    <r>
      <rPr>
        <rFont val="Arial"/>
        <b/>
        <color theme="1"/>
        <sz val="9.0"/>
      </rPr>
      <t xml:space="preserve">AUTO - </t>
    </r>
    <r>
      <rPr>
        <rFont val="Arial"/>
        <b/>
        <color rgb="FFE06666"/>
        <sz val="9.0"/>
      </rPr>
      <t>{CX Combo}</t>
    </r>
    <r>
      <rPr>
        <rFont val="Arial"/>
        <color theme="1"/>
        <sz val="9.0"/>
      </rPr>
      <t xml:space="preserve"> [(1) Discard 1 card] When this attacks, if you have the </t>
    </r>
    <r>
      <rPr>
        <rFont val="Arial"/>
        <b/>
        <color theme="1"/>
        <sz val="9.0"/>
      </rPr>
      <t>Pants CX (118)</t>
    </r>
    <r>
      <rPr>
        <rFont val="Arial"/>
        <color theme="1"/>
        <sz val="9.0"/>
      </rPr>
      <t xml:space="preserve"> in your Climax Area, you may pay cost. If you do, this turn, this gains 1 of the following 2 abilities of your choice,
a) "</t>
    </r>
    <r>
      <rPr>
        <rFont val="Arial"/>
        <b/>
        <color theme="1"/>
        <sz val="9.0"/>
      </rPr>
      <t xml:space="preserve">AUTO </t>
    </r>
    <r>
      <rPr>
        <rFont val="Arial"/>
        <color theme="1"/>
        <sz val="9.0"/>
      </rPr>
      <t>- At the end of this card's attack, you may deal 3 damage to your opponent."
b) "</t>
    </r>
    <r>
      <rPr>
        <rFont val="Arial"/>
        <b/>
        <color theme="1"/>
        <sz val="9.0"/>
      </rPr>
      <t xml:space="preserve">AUTO </t>
    </r>
    <r>
      <rPr>
        <rFont val="Arial"/>
        <color theme="1"/>
        <sz val="9.0"/>
      </rPr>
      <t xml:space="preserve">- When this card's battle opponent is Reversed, deal 1 damage to your opponent, and send that character to Clock." </t>
    </r>
  </si>
  <si>
    <t>DJ/S97-095</t>
  </si>
  <si>
    <r>
      <rPr>
        <rFont val="Arial"/>
        <b/>
        <color theme="1"/>
        <sz val="9.0"/>
      </rPr>
      <t>(R) 0/0 Saki (Music/Photon Maiden)
AUTO - RESONATE</t>
    </r>
    <r>
      <rPr>
        <rFont val="Arial"/>
        <b val="0"/>
        <color theme="1"/>
        <sz val="9.0"/>
      </rPr>
      <t xml:space="preserve"> [(1) Reveal</t>
    </r>
    <r>
      <rPr>
        <rFont val="Arial"/>
        <b/>
        <color theme="1"/>
        <sz val="9.0"/>
      </rPr>
      <t xml:space="preserve"> {RR 3/2 Saki - 094}</t>
    </r>
    <r>
      <rPr>
        <rFont val="Arial"/>
        <b val="0"/>
        <color theme="1"/>
        <sz val="9.0"/>
      </rPr>
      <t xml:space="preserve"> from your hand] At the start of your Climax Phase, if you have another &lt;Music&gt; character, you may pay cost. If you do, this turn, all of your characters get +2000 power and &lt;Universe&gt;.
</t>
    </r>
    <r>
      <rPr>
        <rFont val="Arial"/>
        <b/>
        <color theme="1"/>
        <sz val="9.0"/>
      </rPr>
      <t>ACT - RESONATE</t>
    </r>
    <r>
      <rPr>
        <rFont val="Arial"/>
        <b val="0"/>
        <color theme="1"/>
        <sz val="9.0"/>
      </rPr>
      <t xml:space="preserve"> [(1) Reveal </t>
    </r>
    <r>
      <rPr>
        <rFont val="Arial"/>
        <b/>
        <color theme="1"/>
        <sz val="9.0"/>
      </rPr>
      <t>{RR 3/2 Saki - 094}</t>
    </r>
    <r>
      <rPr>
        <rFont val="Arial"/>
        <b val="0"/>
        <color theme="1"/>
        <sz val="9.0"/>
      </rPr>
      <t xml:space="preserve"> from your hand, Rest this] Look at up to 3 cards from the top of your deck, choose up to 1 &lt;Music&gt; character from among them, show it to your opponent, add it to your hand, and put the rest into the Waiting Room. </t>
    </r>
    <r>
      <rPr>
        <rFont val="Arial"/>
        <b/>
        <color theme="1"/>
        <sz val="9.0"/>
      </rPr>
      <t xml:space="preserve">
</t>
    </r>
  </si>
  <si>
    <t>DJ/S97-096</t>
  </si>
  <si>
    <r>
      <rPr>
        <rFont val="Arial"/>
        <b/>
        <color theme="1"/>
        <sz val="9.0"/>
      </rPr>
      <t xml:space="preserve">(R) 0/0 Aoi (Music/Rondo)
AUTO </t>
    </r>
    <r>
      <rPr>
        <rFont val="Arial"/>
        <b val="0"/>
        <color theme="1"/>
        <sz val="9.0"/>
      </rPr>
      <t xml:space="preserve">- This ability can only be activated up to once per turn. When you use an ACT effect, choose 1 of your characters, this turn, it gets +500 power.
</t>
    </r>
    <r>
      <rPr>
        <rFont val="Arial"/>
        <b/>
        <color theme="1"/>
        <sz val="9.0"/>
      </rPr>
      <t>ACT - BRAINSTORM</t>
    </r>
    <r>
      <rPr>
        <rFont val="Arial"/>
        <b val="0"/>
        <color theme="1"/>
        <sz val="9.0"/>
      </rPr>
      <t xml:space="preserve"> [(1) Rest this] Flip over the top 4 cards of your deck, then send them to Waiting Room. For each Climax among them, search your deck for up to 1 &lt;Music&gt; character, show it to your opponent, add it to hand, and shuffle your deck afterwards.</t>
    </r>
  </si>
  <si>
    <t>DJ/S97-097</t>
  </si>
  <si>
    <r>
      <rPr>
        <rFont val="Arial"/>
        <b/>
        <color theme="1"/>
        <sz val="9.0"/>
      </rPr>
      <t>(R) 0/0 Towa (Music/Photon Maiden)
AUTO</t>
    </r>
    <r>
      <rPr>
        <rFont val="Arial"/>
        <b val="0"/>
        <color theme="1"/>
        <sz val="9.0"/>
      </rPr>
      <t xml:space="preserve"> - When this card's battle opponent is Reversed, choose 1 of your other &lt;Music&gt; characters, Rest it, and move it to an empty Back Row slot.
</t>
    </r>
    <r>
      <rPr>
        <rFont val="Arial"/>
        <b/>
        <color theme="1"/>
        <sz val="9.0"/>
      </rPr>
      <t>AUTO - RESONATE</t>
    </r>
    <r>
      <rPr>
        <rFont val="Arial"/>
        <b val="0"/>
        <color theme="1"/>
        <sz val="9.0"/>
      </rPr>
      <t xml:space="preserve"> [Reveal </t>
    </r>
    <r>
      <rPr>
        <rFont val="Arial"/>
        <b/>
        <color theme="1"/>
        <sz val="9.0"/>
      </rPr>
      <t>{RR 3/2 Saki - 094}</t>
    </r>
    <r>
      <rPr>
        <rFont val="Arial"/>
        <b val="0"/>
        <color theme="1"/>
        <sz val="9.0"/>
      </rPr>
      <t xml:space="preserve"> from your hand] At the start of your Climax Phase, you may pay cost. If you do, this turn, this gets +2000 power.</t>
    </r>
  </si>
  <si>
    <t>DJ/S97-098</t>
  </si>
  <si>
    <r>
      <rPr>
        <rFont val="Arial"/>
        <b/>
        <color theme="1"/>
        <sz val="9.0"/>
      </rPr>
      <t xml:space="preserve">(R) 0/0 Nagisa (Music/Rondo)
CONT </t>
    </r>
    <r>
      <rPr>
        <rFont val="Arial"/>
        <b val="0"/>
        <color theme="1"/>
        <sz val="9.0"/>
      </rPr>
      <t xml:space="preserve">- If all of your characters are &lt;Music&gt;, this gets +1000 power.
</t>
    </r>
    <r>
      <rPr>
        <rFont val="Arial"/>
        <b/>
        <color theme="1"/>
        <sz val="9.0"/>
      </rPr>
      <t xml:space="preserve">AUTO </t>
    </r>
    <r>
      <rPr>
        <rFont val="Arial"/>
        <b val="0"/>
        <color theme="1"/>
        <sz val="9.0"/>
      </rPr>
      <t>- When this card's battle opponent is Reversed, you may send this to Memory. If you do, at the start of your next Draw Phase, choose 1</t>
    </r>
    <r>
      <rPr>
        <rFont val="Arial"/>
        <b/>
        <color theme="1"/>
        <sz val="9.0"/>
      </rPr>
      <t xml:space="preserve"> {this card}</t>
    </r>
    <r>
      <rPr>
        <rFont val="Arial"/>
        <b val="0"/>
        <color theme="1"/>
        <sz val="9.0"/>
      </rPr>
      <t xml:space="preserve"> from Memory, and place it on stage in any slot.</t>
    </r>
  </si>
  <si>
    <t>DJ/S97-099</t>
  </si>
  <si>
    <r>
      <rPr>
        <rFont val="Arial"/>
        <b/>
        <color theme="1"/>
        <sz val="9.0"/>
      </rPr>
      <t>(R) 1/0 Tsubaki (Music/Rondo)
AUTO</t>
    </r>
    <r>
      <rPr>
        <rFont val="Arial"/>
        <b val="0"/>
        <color theme="1"/>
        <sz val="9.0"/>
      </rPr>
      <t xml:space="preserve"> - When this is placed on stage from hand, if you have another &lt;Music&gt; character, until the end of your opponent's next turn, this gets +2000 power.
</t>
    </r>
    <r>
      <rPr>
        <rFont val="Arial"/>
        <b/>
        <color theme="1"/>
        <sz val="9.0"/>
      </rPr>
      <t xml:space="preserve">AUTO </t>
    </r>
    <r>
      <rPr>
        <rFont val="Arial"/>
        <b val="0"/>
        <color theme="1"/>
        <sz val="9.0"/>
      </rPr>
      <t>- This ability activates up to once per turn. When you use an ACT Ability, this turn, this gains the following ability, "</t>
    </r>
    <r>
      <rPr>
        <rFont val="Arial"/>
        <b/>
        <color theme="1"/>
        <sz val="9.0"/>
      </rPr>
      <t xml:space="preserve">AUTO </t>
    </r>
    <r>
      <rPr>
        <rFont val="Arial"/>
        <b val="0"/>
        <color theme="1"/>
        <sz val="9.0"/>
      </rPr>
      <t>- When this attacks, reveal the top card of your deck. if that card is Level 1 or higher, send it to Stock."</t>
    </r>
  </si>
  <si>
    <t>DJ/S97-100</t>
  </si>
  <si>
    <r>
      <rPr>
        <rFont val="Arial"/>
        <b/>
        <color theme="1"/>
        <sz val="9.0"/>
      </rPr>
      <t>(R) 2/1 Ibuki (Music/Photon Maiden)
AUTO</t>
    </r>
    <r>
      <rPr>
        <rFont val="Arial"/>
        <b val="0"/>
        <color theme="1"/>
        <sz val="9.0"/>
      </rPr>
      <t xml:space="preserve"> - [Discard 1 card] When this is placed on stage from hand, if you have 4 or more other &lt;Photon Maiden&gt; characters, you may pay cost. If you do, your opponent chooses 1 Climax from their Waiting Room, and shuffles all other cards from their Waiting Room into their deck.</t>
    </r>
  </si>
  <si>
    <t>DJ/S97-101</t>
  </si>
  <si>
    <r>
      <rPr>
        <rFont val="Arial"/>
        <b/>
        <color theme="1"/>
        <sz val="9.0"/>
      </rPr>
      <t xml:space="preserve">(R) 3/2 Hiiro (Music/Rondo)
AUTO </t>
    </r>
    <r>
      <rPr>
        <rFont val="Arial"/>
        <b val="0"/>
        <color theme="1"/>
        <sz val="9.0"/>
      </rPr>
      <t xml:space="preserve">- When this is placed on stage from hand, you may Heal 1.
</t>
    </r>
    <r>
      <rPr>
        <rFont val="Arial"/>
        <b/>
        <color theme="1"/>
        <sz val="9.0"/>
      </rPr>
      <t xml:space="preserve">AUTO - </t>
    </r>
    <r>
      <rPr>
        <rFont val="Arial"/>
        <b/>
        <color rgb="FFE06666"/>
        <sz val="9.0"/>
      </rPr>
      <t>{CX Combo}</t>
    </r>
    <r>
      <rPr>
        <rFont val="Arial"/>
        <b val="0"/>
        <color theme="1"/>
        <sz val="9.0"/>
      </rPr>
      <t xml:space="preserve"> [Discard 1 card] When this attacks, if you have the </t>
    </r>
    <r>
      <rPr>
        <rFont val="Arial"/>
        <b/>
        <color theme="1"/>
        <sz val="9.0"/>
      </rPr>
      <t xml:space="preserve">Pants CX (120) </t>
    </r>
    <r>
      <rPr>
        <rFont val="Arial"/>
        <b val="0"/>
        <color theme="1"/>
        <sz val="9.0"/>
      </rPr>
      <t>in your Climax Area, and you have another &lt;Music&gt; character, you may pay cost. If you do, your opponent mills 20. If the number of Climaxes milled is 3 or less, deal 1 damage to your opponent twice.</t>
    </r>
  </si>
  <si>
    <t>DJ/S97-102</t>
  </si>
  <si>
    <r>
      <rPr>
        <rFont val="Arial"/>
        <b/>
        <color theme="1"/>
        <sz val="9.0"/>
      </rPr>
      <t>(U) 0/0 Shano (Music/Call of Artemis)
AUTO</t>
    </r>
    <r>
      <rPr>
        <rFont val="Arial"/>
        <b val="0"/>
        <color theme="1"/>
        <sz val="9.0"/>
      </rPr>
      <t xml:space="preserve"> - When this is placed on stage from hand, choose 1 of your opponent's Back Row characters whose Level is higher than your opponent's Level, during your opponent's next Stand Phase, that character does not Stand.
</t>
    </r>
    <r>
      <rPr>
        <rFont val="Arial"/>
        <b/>
        <color theme="1"/>
        <sz val="9.0"/>
      </rPr>
      <t xml:space="preserve">AUTO </t>
    </r>
    <r>
      <rPr>
        <rFont val="Arial"/>
        <b val="0"/>
        <color theme="1"/>
        <sz val="9.0"/>
      </rPr>
      <t>- [(1) Discard 1 card] When this is placed on stage from hand, you may pay cost. If you do, choose 1 &lt;Music&gt; character from your Waiting Room, add it to hand, then choose 1 of your other &lt;Music&gt; characters, this turn, it gets +1000 power.</t>
    </r>
  </si>
  <si>
    <t>DJ/S97-103</t>
  </si>
  <si>
    <r>
      <rPr>
        <rFont val="Arial"/>
        <b/>
        <color theme="1"/>
        <sz val="9.0"/>
      </rPr>
      <t>(U) 0/0 Noa (Music/Photon Maiden)
AUTO</t>
    </r>
    <r>
      <rPr>
        <rFont val="Arial"/>
        <b val="0"/>
        <color theme="1"/>
        <sz val="9.0"/>
      </rPr>
      <t xml:space="preserve"> - [Discard 1 card] At the start of your Climax Phase, if you have another &lt;Music&gt; character, you may pay cost. If you do, choose the character across from this and 1 of your opponent’s other Level 0 or lower characters, Stand and swap them.
</t>
    </r>
    <r>
      <rPr>
        <rFont val="Arial"/>
        <b/>
        <color theme="1"/>
        <sz val="9.0"/>
      </rPr>
      <t xml:space="preserve">AUTO </t>
    </r>
    <r>
      <rPr>
        <rFont val="Arial"/>
        <b val="0"/>
        <color theme="1"/>
        <sz val="9.0"/>
      </rPr>
      <t>- At the start of your opponent's Attack Phase, you may mill 1. If that card is a &lt;Music&gt; character, you may move this to an empty slot in your Front Row.</t>
    </r>
  </si>
  <si>
    <t>DJ/S97-104</t>
  </si>
  <si>
    <r>
      <rPr>
        <rFont val="Arial"/>
        <b/>
        <color theme="1"/>
        <sz val="9.0"/>
      </rPr>
      <t xml:space="preserve">(U) 0/0 Nagisa (Music/Rondo)
AUTO </t>
    </r>
    <r>
      <rPr>
        <rFont val="Arial"/>
        <b val="0"/>
        <color theme="1"/>
        <sz val="9.0"/>
      </rPr>
      <t xml:space="preserve">- [Discard 1 card] When this is placed on stage from hand, mill 2 cards, if you milled a Climax, you may pay cost. If you do, choose 1 character from your Waiting Room, add it to hand.
</t>
    </r>
    <r>
      <rPr>
        <rFont val="Arial"/>
        <b/>
        <color theme="1"/>
        <sz val="9.0"/>
      </rPr>
      <t xml:space="preserve">AUTO </t>
    </r>
    <r>
      <rPr>
        <rFont val="Arial"/>
        <b val="0"/>
        <color theme="1"/>
        <sz val="9.0"/>
      </rPr>
      <t>- [(1) Discard 1 card] When this is placed on stage from hand, you may pay cost. If you do, search your deck for up to 1 &lt;Music&gt; character, show it to your opponent, add it to hand, and shuffle your deck afterwards.</t>
    </r>
  </si>
  <si>
    <t>DJ/S97-105</t>
  </si>
  <si>
    <r>
      <rPr>
        <rFont val="Arial"/>
        <b/>
        <color theme="1"/>
        <sz val="9.0"/>
      </rPr>
      <t>(U) 1/0 Saki (Music/Photon Maiden)
AUTO</t>
    </r>
    <r>
      <rPr>
        <rFont val="Arial"/>
        <b val="0"/>
        <color theme="1"/>
        <sz val="9.0"/>
      </rPr>
      <t xml:space="preserve"> - [Discard 1 Climax] When this is placed on stage from hand or sent from stage to Waiting Room, you may pay cost. If you do, choose 1 &lt;Music&gt; character from your Waiting Room, and add it to hand.
</t>
    </r>
    <r>
      <rPr>
        <rFont val="Arial"/>
        <b/>
        <color theme="1"/>
        <sz val="9.0"/>
      </rPr>
      <t xml:space="preserve">AUTO </t>
    </r>
    <r>
      <rPr>
        <rFont val="Arial"/>
        <b val="0"/>
        <color theme="1"/>
        <sz val="9.0"/>
      </rPr>
      <t>- When this is Reversed, if the battle opponent's Cost is 0 or lower, you may send that character to the bottom of your opponent's deck.</t>
    </r>
  </si>
  <si>
    <t>DJ/S97-106</t>
  </si>
  <si>
    <r>
      <rPr>
        <rFont val="Arial"/>
        <b/>
        <color theme="1"/>
        <sz val="9.0"/>
      </rPr>
      <t xml:space="preserve">(U) 1/0 Hiiro (Music/Rondo)
AUTO </t>
    </r>
    <r>
      <rPr>
        <rFont val="Arial"/>
        <b val="0"/>
        <color theme="1"/>
        <sz val="9.0"/>
      </rPr>
      <t xml:space="preserve">- When you use this card's BACKUP, if you have an &lt;Music&gt; character, choose 1 of your battling characters, this turn, it gets +1000 power.
</t>
    </r>
    <r>
      <rPr>
        <rFont val="Arial"/>
        <b/>
        <color theme="1"/>
        <sz val="9.0"/>
      </rPr>
      <t>ACT - BACKUP</t>
    </r>
    <r>
      <rPr>
        <rFont val="Arial"/>
        <b val="0"/>
        <color theme="1"/>
        <sz val="9.0"/>
      </rPr>
      <t xml:space="preserve"> +1000</t>
    </r>
  </si>
  <si>
    <t>DJ/S97-107</t>
  </si>
  <si>
    <r>
      <rPr>
        <rFont val="Arial"/>
        <b/>
        <color theme="1"/>
        <sz val="9.0"/>
      </rPr>
      <t>(U) 1/1 Hiiro (Music/Rondo)
CONT - ASSIST</t>
    </r>
    <r>
      <rPr>
        <rFont val="Arial"/>
        <b val="0"/>
        <color theme="1"/>
        <sz val="9.0"/>
      </rPr>
      <t xml:space="preserve"> Level x 500 to &lt;Music&gt; characters.
</t>
    </r>
    <r>
      <rPr>
        <rFont val="Arial"/>
        <b/>
        <color theme="1"/>
        <sz val="9.0"/>
      </rPr>
      <t xml:space="preserve">AUTO </t>
    </r>
    <r>
      <rPr>
        <rFont val="Arial"/>
        <b val="0"/>
        <color theme="1"/>
        <sz val="9.0"/>
      </rPr>
      <t xml:space="preserve">- [Discard 1 Climax with a Pants Trigger] When your character's Trigger Check reveals a Climax with a Pants Trigger Icon, you may pay cost. If you do, choose 1 character from your Waiting Room, and add it to hand, then choose 1 of your characters, this turn, it gets +1000 power.
</t>
    </r>
    <r>
      <rPr>
        <rFont val="Arial"/>
        <b/>
        <color theme="1"/>
        <sz val="9.0"/>
      </rPr>
      <t xml:space="preserve">ACT </t>
    </r>
    <r>
      <rPr>
        <rFont val="Arial"/>
        <b val="0"/>
        <color theme="1"/>
        <sz val="9.0"/>
      </rPr>
      <t>- [Rest this] Choose 1 of your characters, this turn, it gets +1000 power.</t>
    </r>
  </si>
  <si>
    <t>DJ/S97-108</t>
  </si>
  <si>
    <r>
      <rPr>
        <rFont val="Arial"/>
        <b/>
        <color theme="1"/>
        <sz val="9.0"/>
      </rPr>
      <t>(U) 1/1 Aoi (Music/Rondo)
CONT</t>
    </r>
    <r>
      <rPr>
        <rFont val="Arial"/>
        <b val="0"/>
        <color theme="1"/>
        <sz val="9.0"/>
      </rPr>
      <t xml:space="preserve"> - If all of your characters are &lt;Rondo&gt;, this gets +2000 power.
</t>
    </r>
    <r>
      <rPr>
        <rFont val="Arial"/>
        <b/>
        <color theme="1"/>
        <sz val="9.0"/>
      </rPr>
      <t xml:space="preserve">AUTO </t>
    </r>
    <r>
      <rPr>
        <rFont val="Arial"/>
        <b val="0"/>
        <color theme="1"/>
        <sz val="9.0"/>
      </rPr>
      <t xml:space="preserve">- This ability can only be activated up to once per turn. When you use an ACT effect, this turn, this gets +X power. X equals the number of your &lt;Rondo&gt; characters times 500.
</t>
    </r>
    <r>
      <rPr>
        <rFont val="Arial"/>
        <b/>
        <color theme="1"/>
        <sz val="9.0"/>
      </rPr>
      <t xml:space="preserve">ACT </t>
    </r>
    <r>
      <rPr>
        <rFont val="Arial"/>
        <b val="0"/>
        <color theme="1"/>
        <sz val="9.0"/>
      </rPr>
      <t>- [Discard 1 card] This ability can only be activated up to once per turn. This turn, this gains the following ability, "</t>
    </r>
    <r>
      <rPr>
        <rFont val="Arial"/>
        <b/>
        <color theme="1"/>
        <sz val="9.0"/>
      </rPr>
      <t xml:space="preserve">AUTO </t>
    </r>
    <r>
      <rPr>
        <rFont val="Arial"/>
        <b val="0"/>
        <color theme="1"/>
        <sz val="9.0"/>
      </rPr>
      <t xml:space="preserve">- When this card's battle opponent is Reversed, choose 1 character in your Waiting Room, you may add it to hand." </t>
    </r>
    <r>
      <rPr>
        <rFont val="Arial"/>
        <b/>
        <color theme="1"/>
        <sz val="9.0"/>
      </rPr>
      <t xml:space="preserve">
</t>
    </r>
  </si>
  <si>
    <t>DJ/S97-109</t>
  </si>
  <si>
    <r>
      <rPr>
        <rFont val="Arial"/>
        <b/>
        <color theme="1"/>
        <sz val="9.0"/>
      </rPr>
      <t>(U) 3/2 Towa (Music/Photon Maiden)
CONT</t>
    </r>
    <r>
      <rPr>
        <rFont val="Arial"/>
        <b val="0"/>
        <color theme="1"/>
        <sz val="9.0"/>
      </rPr>
      <t xml:space="preserve"> - If you have 2 or more other &lt;Music&gt; characters, this gets +1000 power.
</t>
    </r>
    <r>
      <rPr>
        <rFont val="Arial"/>
        <b/>
        <color theme="1"/>
        <sz val="9.0"/>
      </rPr>
      <t xml:space="preserve">AUTO </t>
    </r>
    <r>
      <rPr>
        <rFont val="Arial"/>
        <b val="0"/>
        <color theme="1"/>
        <sz val="9.0"/>
      </rPr>
      <t xml:space="preserve">- When this is placed on stage from hand, reveal the top card of your deck. If that card is a &lt;Music&gt; character, you may deal 1 damage to your opponent.
</t>
    </r>
    <r>
      <rPr>
        <rFont val="Arial"/>
        <b/>
        <color theme="1"/>
        <sz val="9.0"/>
      </rPr>
      <t>AUTO - SHIFT</t>
    </r>
    <r>
      <rPr>
        <rFont val="Arial"/>
        <b val="0"/>
        <color theme="1"/>
        <sz val="9.0"/>
      </rPr>
      <t xml:space="preserve"> Lv0</t>
    </r>
  </si>
  <si>
    <t>DJ/S97-110</t>
  </si>
  <si>
    <r>
      <rPr>
        <rFont val="Arial"/>
        <b/>
        <color theme="1"/>
        <sz val="9.0"/>
      </rPr>
      <t>(C) 0/0 Hiiro (Music/Rondo)
CONT</t>
    </r>
    <r>
      <rPr>
        <rFont val="Arial"/>
        <b val="0"/>
        <color theme="1"/>
        <sz val="9.0"/>
      </rPr>
      <t xml:space="preserve"> - If you are Level 3 or higher, this gains the following ability, "</t>
    </r>
    <r>
      <rPr>
        <rFont val="Arial"/>
        <b/>
        <color theme="1"/>
        <sz val="9.0"/>
      </rPr>
      <t xml:space="preserve">ACT </t>
    </r>
    <r>
      <rPr>
        <rFont val="Arial"/>
        <b val="0"/>
        <color theme="1"/>
        <sz val="9.0"/>
      </rPr>
      <t xml:space="preserve">- [Send this to Waiting Room] Choose up to 1 </t>
    </r>
    <r>
      <rPr>
        <rFont val="Arial"/>
        <b/>
        <color theme="1"/>
        <sz val="9.0"/>
      </rPr>
      <t>{3/2 Hiiro - 101}</t>
    </r>
    <r>
      <rPr>
        <rFont val="Arial"/>
        <b val="0"/>
        <color theme="1"/>
        <sz val="9.0"/>
      </rPr>
      <t xml:space="preserve"> from your hand, place it on stage in this card's former slot."
</t>
    </r>
    <r>
      <rPr>
        <rFont val="Arial"/>
        <b/>
        <color theme="1"/>
        <sz val="9.0"/>
      </rPr>
      <t xml:space="preserve">AUTO </t>
    </r>
    <r>
      <rPr>
        <rFont val="Arial"/>
        <b val="0"/>
        <color theme="1"/>
        <sz val="9.0"/>
      </rPr>
      <t xml:space="preserve">- [Discard 1 Climax] When this is placed on stage from hand, you may pay cost. If you do, choose 1 &lt;Music&gt; character from your Waiting Room, and add it to hand.
</t>
    </r>
    <r>
      <rPr>
        <rFont val="Arial"/>
        <b/>
        <color theme="1"/>
        <sz val="9.0"/>
      </rPr>
      <t xml:space="preserve">ACT </t>
    </r>
    <r>
      <rPr>
        <rFont val="Arial"/>
        <b val="0"/>
        <color theme="1"/>
        <sz val="9.0"/>
      </rPr>
      <t xml:space="preserve">- [(1) Send this to Waiting Room] Choose 1 </t>
    </r>
    <r>
      <rPr>
        <rFont val="Arial"/>
        <b/>
        <color theme="1"/>
        <sz val="9.0"/>
      </rPr>
      <t>{1/0 Hiiro - 106}</t>
    </r>
    <r>
      <rPr>
        <rFont val="Arial"/>
        <b val="0"/>
        <color theme="1"/>
        <sz val="9.0"/>
      </rPr>
      <t xml:space="preserve"> in your Waiting Room, add it to hand.</t>
    </r>
  </si>
  <si>
    <t>DJ/S97-111</t>
  </si>
  <si>
    <r>
      <rPr>
        <rFont val="Arial"/>
        <b/>
        <color theme="1"/>
        <sz val="9.0"/>
      </rPr>
      <t xml:space="preserve">(C) 0/0 Tsubaki (Music/Rondo)
CONT </t>
    </r>
    <r>
      <rPr>
        <rFont val="Arial"/>
        <b val="0"/>
        <color theme="1"/>
        <sz val="9.0"/>
      </rPr>
      <t xml:space="preserve">- During your turn, all of your other </t>
    </r>
    <r>
      <rPr>
        <rFont val="Arial"/>
        <b/>
        <color theme="1"/>
        <sz val="9.0"/>
      </rPr>
      <t>{0/0 Rika Vanilla - 020}</t>
    </r>
    <r>
      <rPr>
        <rFont val="Arial"/>
        <b val="0"/>
        <color theme="1"/>
        <sz val="9.0"/>
      </rPr>
      <t xml:space="preserve"> gets +2000 power.
</t>
    </r>
    <r>
      <rPr>
        <rFont val="Arial"/>
        <b/>
        <color theme="1"/>
        <sz val="9.0"/>
      </rPr>
      <t xml:space="preserve">AUTO </t>
    </r>
    <r>
      <rPr>
        <rFont val="Arial"/>
        <b val="0"/>
        <color theme="1"/>
        <sz val="9.0"/>
      </rPr>
      <t xml:space="preserve">- [Discard 1 card] When this is placed on stage from hand, you may pay cost. If you do, search your deck for up to 1 </t>
    </r>
    <r>
      <rPr>
        <rFont val="Arial"/>
        <b/>
        <color theme="1"/>
        <sz val="9.0"/>
      </rPr>
      <t>{0/0 Rika Vanilla - 020}</t>
    </r>
    <r>
      <rPr>
        <rFont val="Arial"/>
        <b val="0"/>
        <color theme="1"/>
        <sz val="9.0"/>
      </rPr>
      <t xml:space="preserve">,  place it on stage in any slot, and shuffle your deck afterwards.
</t>
    </r>
    <r>
      <rPr>
        <rFont val="Arial"/>
        <b/>
        <color theme="1"/>
        <sz val="9.0"/>
      </rPr>
      <t xml:space="preserve">ACT </t>
    </r>
    <r>
      <rPr>
        <rFont val="Arial"/>
        <b val="0"/>
        <color theme="1"/>
        <sz val="9.0"/>
      </rPr>
      <t xml:space="preserve">- [(1) Rest this] Choose 1 </t>
    </r>
    <r>
      <rPr>
        <rFont val="Arial"/>
        <b/>
        <color theme="1"/>
        <sz val="9.0"/>
      </rPr>
      <t>{0/0 Rika Vanilla - 020}</t>
    </r>
    <r>
      <rPr>
        <rFont val="Arial"/>
        <b val="0"/>
        <color theme="1"/>
        <sz val="9.0"/>
      </rPr>
      <t xml:space="preserve"> in your Waiting Room, add it to hand.</t>
    </r>
  </si>
  <si>
    <t>DJ/S97-112</t>
  </si>
  <si>
    <r>
      <rPr>
        <rFont val="Arial"/>
        <b/>
        <color theme="1"/>
        <sz val="9.0"/>
      </rPr>
      <t xml:space="preserve">(C) 0/0 Aoi (Music/Rondo)
AUTO </t>
    </r>
    <r>
      <rPr>
        <rFont val="Arial"/>
        <b val="0"/>
        <color theme="1"/>
        <sz val="9.0"/>
      </rPr>
      <t xml:space="preserve">- When this is placed on stage from hand, reveal the top card of your deck. If that card is a &lt;Music&gt; character, choose 1 of your  &lt;Music&gt; characters, this turn, it gets +1500 power.
</t>
    </r>
    <r>
      <rPr>
        <rFont val="Arial"/>
        <b/>
        <color theme="1"/>
        <sz val="9.0"/>
      </rPr>
      <t xml:space="preserve">AUTO </t>
    </r>
    <r>
      <rPr>
        <rFont val="Arial"/>
        <b val="0"/>
        <color theme="1"/>
        <sz val="9.0"/>
      </rPr>
      <t>- When this is placed on stage from hand, choose 1 of your opponent's characters, until the end of your opponent's next turn, it gains the following ability: "</t>
    </r>
    <r>
      <rPr>
        <rFont val="Arial"/>
        <b/>
        <color theme="1"/>
        <sz val="9.0"/>
      </rPr>
      <t xml:space="preserve">CONT </t>
    </r>
    <r>
      <rPr>
        <rFont val="Arial"/>
        <b val="0"/>
        <color theme="1"/>
        <sz val="9.0"/>
      </rPr>
      <t xml:space="preserve">- This cannot move to other slots." </t>
    </r>
    <r>
      <rPr>
        <rFont val="Arial"/>
        <b/>
        <color theme="1"/>
        <sz val="9.0"/>
      </rPr>
      <t xml:space="preserve">
</t>
    </r>
  </si>
  <si>
    <t>DJ/S97-113</t>
  </si>
  <si>
    <r>
      <rPr>
        <rFont val="Arial"/>
        <b/>
        <color theme="1"/>
        <sz val="9.0"/>
      </rPr>
      <t>(C) 1/0 Towa (Music/Photon Maiden)
AUTO</t>
    </r>
    <r>
      <rPr>
        <rFont val="Arial"/>
        <b val="0"/>
        <color theme="1"/>
        <sz val="9.0"/>
      </rPr>
      <t xml:space="preserve"> - When this attacks, choose up to 2 of your &lt;Music&gt; characters, this turn, they get +1500 power.</t>
    </r>
  </si>
  <si>
    <t>DJ/S97-114</t>
  </si>
  <si>
    <r>
      <rPr>
        <rFont val="Arial"/>
        <b/>
        <color theme="1"/>
        <sz val="9.0"/>
      </rPr>
      <t xml:space="preserve">(C) 1/0 Nagisa (Music/Rondo)
AUTO </t>
    </r>
    <r>
      <rPr>
        <rFont val="Arial"/>
        <b val="0"/>
        <color theme="1"/>
        <sz val="9.0"/>
      </rPr>
      <t xml:space="preserve">- This ability can only be activated up to once per turn. When you use an ACT ability, this turn, this gets +1500 power.
</t>
    </r>
    <r>
      <rPr>
        <rFont val="Arial"/>
        <b/>
        <color theme="1"/>
        <sz val="9.0"/>
      </rPr>
      <t xml:space="preserve">AUTO </t>
    </r>
    <r>
      <rPr>
        <rFont val="Arial"/>
        <b val="0"/>
        <color theme="1"/>
        <sz val="9.0"/>
      </rPr>
      <t>- [Discard 1 card] During the turn this was placed on stage from hand, when this card's battle opponent is Reversed, you may pay cost. If you do, search your deck for up to 1 &lt;Rondo&gt; character, show it to your opponent, add it to hand, and shuffle your deck afterwards.</t>
    </r>
  </si>
  <si>
    <t>DJ/S97-115</t>
  </si>
  <si>
    <r>
      <rPr>
        <rFont val="Arial"/>
        <b/>
        <color theme="1"/>
        <sz val="9.0"/>
      </rPr>
      <t>(C) 2/1 Aoi (Music/Rondo)
CONT</t>
    </r>
    <r>
      <rPr>
        <rFont val="Arial"/>
        <b val="0"/>
        <color theme="1"/>
        <sz val="9.0"/>
      </rPr>
      <t xml:space="preserve"> - If all of your characters are &lt;Music&gt;, this gets +6000 power.
</t>
    </r>
    <r>
      <rPr>
        <rFont val="Arial"/>
        <b/>
        <color theme="1"/>
        <sz val="9.0"/>
      </rPr>
      <t xml:space="preserve">AUTO </t>
    </r>
    <r>
      <rPr>
        <rFont val="Arial"/>
        <b val="0"/>
        <color theme="1"/>
        <sz val="9.0"/>
      </rPr>
      <t>- This ability can only be activated up to once per turn. When you use an ACT effect, choose 1 of your  &lt;Music&gt; characters, this turn, it gets +1000 power.</t>
    </r>
    <r>
      <rPr>
        <rFont val="Arial"/>
        <b/>
        <color theme="1"/>
        <sz val="9.0"/>
      </rPr>
      <t xml:space="preserve">
</t>
    </r>
  </si>
  <si>
    <t>DJ/S97-116</t>
  </si>
  <si>
    <r>
      <rPr>
        <rFont val="Arial"/>
        <b/>
        <color theme="1"/>
        <sz val="9.0"/>
      </rPr>
      <t>(C) 2/1 Tsubaki (Music/Rondo)
CONT</t>
    </r>
    <r>
      <rPr>
        <rFont val="Arial"/>
        <b val="0"/>
        <color theme="1"/>
        <sz val="9.0"/>
      </rPr>
      <t xml:space="preserve"> - If you have 4 or more &lt;Music&gt; characters, this gets -1 Level in hand.
</t>
    </r>
    <r>
      <rPr>
        <rFont val="Arial"/>
        <b/>
        <color theme="1"/>
        <sz val="9.0"/>
      </rPr>
      <t xml:space="preserve">CONT </t>
    </r>
    <r>
      <rPr>
        <rFont val="Arial"/>
        <b val="0"/>
        <color theme="1"/>
        <sz val="9.0"/>
      </rPr>
      <t>- If all of your characters are &lt;Music&gt;, this gets +1500 power and "</t>
    </r>
    <r>
      <rPr>
        <rFont val="Arial"/>
        <b/>
        <color theme="1"/>
        <sz val="9.0"/>
      </rPr>
      <t>AUTO - ENCORE</t>
    </r>
    <r>
      <rPr>
        <rFont val="Arial"/>
        <b val="0"/>
        <color theme="1"/>
        <sz val="9.0"/>
      </rPr>
      <t xml:space="preserve"> [Discard 1 &lt;Music&gt; character]"
</t>
    </r>
    <r>
      <rPr>
        <rFont val="Arial"/>
        <b/>
        <color theme="1"/>
        <sz val="9.0"/>
      </rPr>
      <t xml:space="preserve">AUTO </t>
    </r>
    <r>
      <rPr>
        <rFont val="Arial"/>
        <b val="0"/>
        <color theme="1"/>
        <sz val="9.0"/>
      </rPr>
      <t>- When this is placed on stage from hand, if you have 4 or more other &lt;Music&gt; characters, choose 1 &lt;Music&gt; character in your Waiting Room, you may send it to Stock.</t>
    </r>
  </si>
  <si>
    <t>DJ/S97-117</t>
  </si>
  <si>
    <r>
      <rPr>
        <rFont val="Arial"/>
        <b/>
        <color theme="1"/>
        <sz val="9.0"/>
      </rPr>
      <t>(U) 1/0 Event</t>
    </r>
    <r>
      <rPr>
        <rFont val="Arial"/>
        <b val="0"/>
        <color theme="1"/>
        <sz val="9.0"/>
      </rPr>
      <t xml:space="preserve">
Mill 2, then choose up to 1 Level X or lower &lt;Music&gt; character from your Waiting Room, and add it to hand. X equals the sum of Levels of cards milled by this effect.</t>
    </r>
  </si>
  <si>
    <t>DJ/S97-118</t>
  </si>
  <si>
    <t>(CR) Pants CX</t>
  </si>
  <si>
    <t>DJ/S97-119</t>
  </si>
  <si>
    <t>(CC) Pants CX</t>
  </si>
  <si>
    <t>DJ/S97-120</t>
  </si>
  <si>
    <t>DJ/S97-121
BOX PR</t>
  </si>
  <si>
    <r>
      <rPr>
        <rFont val="Arial"/>
        <b/>
        <color theme="1"/>
        <sz val="9.0"/>
      </rPr>
      <t>(PR) 0/0 Rika (Music/Merm4id)
AUTO</t>
    </r>
    <r>
      <rPr>
        <rFont val="Arial"/>
        <b val="0"/>
        <color theme="1"/>
        <sz val="9.0"/>
      </rPr>
      <t xml:space="preserve"> - When your other &lt;Music&gt; characters or this card is placed on stage from hand, you may look at the top card of your deck.
</t>
    </r>
    <r>
      <rPr>
        <rFont val="Arial"/>
        <b/>
        <color theme="1"/>
        <sz val="9.0"/>
      </rPr>
      <t xml:space="preserve">AUTO </t>
    </r>
    <r>
      <rPr>
        <rFont val="Arial"/>
        <b val="0"/>
        <color theme="1"/>
        <sz val="9.0"/>
      </rPr>
      <t>- [(1) Discard 1 card] When this is placed on stage from hand, you may pay cost. If you do, look at up to 3 cards from the top of your deck, choose up to 1 card among them, add it to hand, and send the rest to Waiting Room.</t>
    </r>
  </si>
  <si>
    <t>DJ/S97-122
BOX PR</t>
  </si>
  <si>
    <r>
      <rPr>
        <rFont val="Arial"/>
        <b/>
        <color theme="1"/>
        <sz val="9.0"/>
      </rPr>
      <t>(PR) 1/0 Rinku (Music/Happy Around!)
CONT</t>
    </r>
    <r>
      <rPr>
        <rFont val="Arial"/>
        <b val="0"/>
        <color theme="1"/>
        <sz val="9.0"/>
      </rPr>
      <t xml:space="preserve"> - This cannot Side Attack.
</t>
    </r>
    <r>
      <rPr>
        <rFont val="Arial"/>
        <b/>
        <color theme="1"/>
        <sz val="9.0"/>
      </rPr>
      <t xml:space="preserve">CONT </t>
    </r>
    <r>
      <rPr>
        <rFont val="Arial"/>
        <b val="0"/>
        <color theme="1"/>
        <sz val="9.0"/>
      </rPr>
      <t xml:space="preserve">- For each of your other &lt;Music&gt; characters, this gets +500 power.
</t>
    </r>
    <r>
      <rPr>
        <rFont val="Arial"/>
        <b/>
        <color theme="1"/>
        <sz val="9.0"/>
      </rPr>
      <t xml:space="preserve">AUTO </t>
    </r>
    <r>
      <rPr>
        <rFont val="Arial"/>
        <b val="0"/>
        <color theme="1"/>
        <sz val="9.0"/>
      </rPr>
      <t>- (1) At the start of Encore Step, if you do not have any other Rested characters in your Front Row, you may pay cost. If you do, Rest this.</t>
    </r>
  </si>
  <si>
    <t>DJ/S97-123
BOX PR</t>
  </si>
  <si>
    <r>
      <rPr>
        <rFont val="Arial"/>
        <b/>
        <color theme="1"/>
        <sz val="9.0"/>
      </rPr>
      <t>(PR) 0/0 Saki (Music/Photon Maiden)
AUTO</t>
    </r>
    <r>
      <rPr>
        <rFont val="Arial"/>
        <b val="0"/>
        <color theme="1"/>
        <sz val="9.0"/>
      </rPr>
      <t xml:space="preserve"> - When this is placed on stage from hand, this turn, this gets +X power. X equals the number of your opponent's characters times 1000.
</t>
    </r>
    <r>
      <rPr>
        <rFont val="Arial"/>
        <b/>
        <color theme="1"/>
        <sz val="9.0"/>
      </rPr>
      <t xml:space="preserve">AUTO </t>
    </r>
    <r>
      <rPr>
        <rFont val="Arial"/>
        <b val="0"/>
        <color theme="1"/>
        <sz val="9.0"/>
      </rPr>
      <t>- When this is placed on stage from hand, choose 1 of your opponent's characters, this turn, it gains "</t>
    </r>
    <r>
      <rPr>
        <rFont val="Arial"/>
        <b/>
        <color theme="1"/>
        <sz val="9.0"/>
      </rPr>
      <t xml:space="preserve">CONT </t>
    </r>
    <r>
      <rPr>
        <rFont val="Arial"/>
        <b val="0"/>
        <color theme="1"/>
        <sz val="9.0"/>
      </rPr>
      <t>- This cannot be returned to hand, nor sent to Memory."</t>
    </r>
  </si>
  <si>
    <t>DJ/S97-124
BOX PR</t>
  </si>
  <si>
    <r>
      <rPr>
        <rFont val="Arial"/>
        <b/>
        <color theme="1"/>
        <sz val="9.0"/>
      </rPr>
      <t>(PR) 1/0 Miyu (Music/Lyrical Lily)
AUTO</t>
    </r>
    <r>
      <rPr>
        <rFont val="Arial"/>
        <b val="0"/>
        <color theme="1"/>
        <sz val="9.0"/>
      </rPr>
      <t xml:space="preserve"> - [(1) Discard 1 card] When this is placed on stage from hand, you may pay cost. If you do, search your deck for up to 1 &lt;Music&gt; character, show it to your opponent, add it to hand, and shuffle your deck afterwards.</t>
    </r>
  </si>
  <si>
    <t>DJ/S97-125
BOX PR</t>
  </si>
  <si>
    <r>
      <rPr>
        <rFont val="Arial"/>
        <b/>
        <color theme="1"/>
        <sz val="9.0"/>
      </rPr>
      <t>(PR) 1/0 Kyoko (Music/Peaky P-Key)
CONT</t>
    </r>
    <r>
      <rPr>
        <rFont val="Arial"/>
        <b val="0"/>
        <color theme="1"/>
        <sz val="9.0"/>
      </rPr>
      <t xml:space="preserve"> - During your turn, all of your other &lt;Music&gt; characters get +1000 power.
</t>
    </r>
    <r>
      <rPr>
        <rFont val="Arial"/>
        <b/>
        <color theme="1"/>
        <sz val="9.0"/>
      </rPr>
      <t xml:space="preserve">AUTO </t>
    </r>
    <r>
      <rPr>
        <rFont val="Arial"/>
        <b val="0"/>
        <color theme="1"/>
        <sz val="9.0"/>
      </rPr>
      <t>- When a Climax is placed in your Climax Area, choose 1 of your characters, this turn, it gets +1000 power.</t>
    </r>
  </si>
  <si>
    <t>DJ/S97-126
BOX PR</t>
  </si>
  <si>
    <r>
      <rPr>
        <rFont val="Arial"/>
        <b/>
        <color theme="1"/>
        <sz val="9.0"/>
      </rPr>
      <t>(PR) 0/0 Tsubaki (Music/Rondo)
AUTO</t>
    </r>
    <r>
      <rPr>
        <rFont val="Arial"/>
        <b val="0"/>
        <color theme="1"/>
        <sz val="9.0"/>
      </rPr>
      <t xml:space="preserve"> - This ability can only be activated up to once per turn. When you use an ACT ability, choose 1 of your &lt;Music&gt; characters, this turn, it gets +1000 power.
</t>
    </r>
    <r>
      <rPr>
        <rFont val="Arial"/>
        <b/>
        <color theme="1"/>
        <sz val="9.0"/>
      </rPr>
      <t>ACT</t>
    </r>
    <r>
      <rPr>
        <rFont val="Arial"/>
        <b val="0"/>
        <color theme="1"/>
        <sz val="9.0"/>
      </rPr>
      <t xml:space="preserve"> - [Rest this] Choose up to 2 of your opponent's Front Row characters, this turn, they get -500 power.</t>
    </r>
  </si>
  <si>
    <t>DJ/S97-P06
May/June 15th Anni Store PR</t>
  </si>
  <si>
    <r>
      <rPr>
        <rFont val="Arial"/>
        <b/>
        <color theme="1"/>
        <sz val="9.0"/>
      </rPr>
      <t>(PR) 0/0 Rinku (Music/Happy Around!)
AUTO</t>
    </r>
    <r>
      <rPr>
        <rFont val="Arial"/>
        <b val="0"/>
        <color theme="1"/>
        <sz val="9.0"/>
      </rPr>
      <t xml:space="preserve"> - [(1) Discard 1 card] When this is placed on stage from hand, you may pay cost. If you do, choose 1 character from your Waiting Room, add it to hand.
</t>
    </r>
    <r>
      <rPr>
        <rFont val="Arial"/>
        <b/>
        <color theme="1"/>
        <sz val="9.0"/>
      </rPr>
      <t xml:space="preserve">AUTO </t>
    </r>
    <r>
      <rPr>
        <rFont val="Arial"/>
        <b val="0"/>
        <color theme="1"/>
        <sz val="9.0"/>
      </rPr>
      <t>- At the start of your opponent's Attack Phase, you may move this to an empty Front Row slot.</t>
    </r>
  </si>
  <si>
    <t>Stamped version</t>
  </si>
  <si>
    <t>DJ/S97-P07
April 15th Anni Store PR</t>
  </si>
  <si>
    <r>
      <rPr>
        <rFont val="Arial"/>
        <b/>
        <color theme="1"/>
        <sz val="9.0"/>
      </rPr>
      <t>(PR) 2/1 Kyoko (Music/Peaky P-Key)
AUTO</t>
    </r>
    <r>
      <rPr>
        <rFont val="Arial"/>
        <b val="0"/>
        <color theme="1"/>
        <sz val="9.0"/>
      </rPr>
      <t xml:space="preserve"> - When you use this card's BACKUP, choose 1 of your battling characters, this turn, it gains the following ability: "</t>
    </r>
    <r>
      <rPr>
        <rFont val="Arial"/>
        <b/>
        <color theme="1"/>
        <sz val="9.0"/>
      </rPr>
      <t xml:space="preserve">AUTO </t>
    </r>
    <r>
      <rPr>
        <rFont val="Arial"/>
        <b val="0"/>
        <color theme="1"/>
        <sz val="9.0"/>
      </rPr>
      <t xml:space="preserve">- When this card's battle opponent is Reversed, send it to Memory."
</t>
    </r>
    <r>
      <rPr>
        <rFont val="Arial"/>
        <b/>
        <color theme="1"/>
        <sz val="9.0"/>
      </rPr>
      <t>ACT - BACKUP</t>
    </r>
    <r>
      <rPr>
        <rFont val="Arial"/>
        <b val="0"/>
        <color theme="1"/>
        <sz val="9.0"/>
      </rPr>
      <t xml:space="preserve"> +3000</t>
    </r>
  </si>
  <si>
    <t>DJ/S97-P08
April Bushiroad Magazine PR</t>
  </si>
  <si>
    <r>
      <rPr>
        <rFont val="Arial"/>
        <b/>
        <color theme="1"/>
        <sz val="9.0"/>
      </rPr>
      <t>(PR) 2/1 "All Mix" Lyrical Lily (Music/Lyrical Lily)
AUTO</t>
    </r>
    <r>
      <rPr>
        <rFont val="Arial"/>
        <b val="0"/>
        <color theme="1"/>
        <sz val="9.0"/>
      </rPr>
      <t xml:space="preserve"> - When you use this card's BACKUP, your opponent mills 3.
</t>
    </r>
    <r>
      <rPr>
        <rFont val="Arial"/>
        <b/>
        <color theme="1"/>
        <sz val="9.0"/>
      </rPr>
      <t>ACT - BACKUP</t>
    </r>
    <r>
      <rPr>
        <rFont val="Arial"/>
        <b val="0"/>
        <color theme="1"/>
        <sz val="9.0"/>
      </rPr>
      <t xml:space="preserve"> +3000</t>
    </r>
  </si>
  <si>
    <t>DJ/S97-P09
4th Singles Album &amp; BluRay PR</t>
  </si>
  <si>
    <r>
      <rPr>
        <rFont val="Arial"/>
        <b/>
        <color theme="1"/>
        <sz val="9.0"/>
      </rPr>
      <t>(PR) 0/0 Kyoko (Music/Peaky P-Key)
AUTO</t>
    </r>
    <r>
      <rPr>
        <rFont val="Arial"/>
        <b val="0"/>
        <color theme="1"/>
        <sz val="9.0"/>
      </rPr>
      <t xml:space="preserve"> - [(1) Discard 1 Climax] When this is placed on stage from hand, you may pay cost. If you do, choose 1 Climax from your Waiting Room, and add it to hand.</t>
    </r>
  </si>
  <si>
    <t>DJ/S97-P10
4th Singles Album &amp; BluRay PR</t>
  </si>
  <si>
    <r>
      <rPr>
        <rFont val="Arial"/>
        <b/>
        <color theme="1"/>
        <sz val="9.0"/>
      </rPr>
      <t>(PR) 1/0 Rinku (Music/Happy Around!)
AUTO</t>
    </r>
    <r>
      <rPr>
        <rFont val="Arial"/>
        <b val="0"/>
        <color theme="1"/>
        <sz val="9.0"/>
      </rPr>
      <t xml:space="preserve"> - When this attacks, if you have another &lt;Music&gt; character, this turn, this gets +1500 power.
</t>
    </r>
    <r>
      <rPr>
        <rFont val="Arial"/>
        <b/>
        <color theme="1"/>
        <sz val="9.0"/>
      </rPr>
      <t xml:space="preserve">AUTO </t>
    </r>
    <r>
      <rPr>
        <rFont val="Arial"/>
        <b val="0"/>
        <color theme="1"/>
        <sz val="9.0"/>
      </rPr>
      <t>- When this is sent from Stage to Waiting Room, you may reveal up to 3 cards from the top of your deck. If you revealed 1 or more, choose up to 1 &lt;Music&gt; character from among them, add it to hand, send the rest to Waiting Room, and discard 1 card.</t>
    </r>
  </si>
  <si>
    <t>DJ/S97-T01</t>
  </si>
  <si>
    <r>
      <rPr>
        <rFont val="Arial"/>
        <b/>
        <color theme="1"/>
        <sz val="9.0"/>
      </rPr>
      <t xml:space="preserve">(TD) 0/0 Rinku (Music/Happy Around)
AUTO - </t>
    </r>
    <r>
      <rPr>
        <rFont val="Arial"/>
        <b/>
        <color rgb="FFE06666"/>
        <sz val="9.0"/>
      </rPr>
      <t>{CX Combo}</t>
    </r>
    <r>
      <rPr>
        <rFont val="Arial"/>
        <b val="0"/>
        <color theme="1"/>
        <sz val="9.0"/>
      </rPr>
      <t xml:space="preserve"> When this is placed on stage from hand, if you have 3 or more climaxes with "LINK Groovy Mix" in your Waiting Room, choose 1 of your &lt;Music&gt; characters, this turn, it gets +1500 power.
</t>
    </r>
    <r>
      <rPr>
        <rFont val="Arial"/>
        <b/>
        <color theme="1"/>
        <sz val="9.0"/>
      </rPr>
      <t xml:space="preserve">AUTO </t>
    </r>
    <r>
      <rPr>
        <rFont val="Arial"/>
        <b val="0"/>
        <color theme="1"/>
        <sz val="9.0"/>
      </rPr>
      <t xml:space="preserve">- [(1) Discard 1 &lt;Music&gt; character] When this is placed on stage from hand or sent from Stage to Waiting Room, you may pay cost. If you do, look at up to 3 cards from the top of your deck, choose up to 1 card among them, add it to hand, and send the rest to Waiting Room. </t>
    </r>
    <r>
      <rPr>
        <rFont val="Arial"/>
        <b/>
        <color theme="1"/>
        <sz val="9.0"/>
      </rPr>
      <t xml:space="preserve">
</t>
    </r>
  </si>
  <si>
    <t>DJ/S97-T02</t>
  </si>
  <si>
    <r>
      <rPr>
        <rFont val="Arial"/>
        <b/>
        <color theme="1"/>
        <sz val="9.0"/>
      </rPr>
      <t>(TD) 0/0 Maho (Music/Happy Around)
AUTO -</t>
    </r>
    <r>
      <rPr>
        <rFont val="Arial"/>
        <color theme="1"/>
        <sz val="9.0"/>
      </rPr>
      <t xml:space="preserve"> When your other &lt;Music&gt; characters or this card is placed on stage from hand, you may look at the top card of your deck.
</t>
    </r>
    <r>
      <rPr>
        <rFont val="Arial"/>
        <b/>
        <color theme="1"/>
        <sz val="9.0"/>
      </rPr>
      <t>ACT - BRAINSTORM</t>
    </r>
    <r>
      <rPr>
        <rFont val="Arial"/>
        <color theme="1"/>
        <sz val="9.0"/>
      </rPr>
      <t xml:space="preserve"> [(1) Rest this] Flip over the top 5 cards of your deck, then send them to Waiting Room. For each Climax among them, draw up to 1 card.
</t>
    </r>
  </si>
  <si>
    <t>DJ/S97-T03</t>
  </si>
  <si>
    <r>
      <rPr>
        <rFont val="Arial"/>
        <b/>
        <color theme="1"/>
        <sz val="9.0"/>
      </rPr>
      <t xml:space="preserve">(TD) 0/0 Muni (Music/Happy Around)
CONT </t>
    </r>
    <r>
      <rPr>
        <rFont val="Arial"/>
        <color theme="1"/>
        <sz val="9.0"/>
      </rPr>
      <t>- If you have 3 or less Stock, this gets +1 Level and +1500 power.</t>
    </r>
  </si>
  <si>
    <t>DJ/S97-T04</t>
  </si>
  <si>
    <r>
      <rPr>
        <rFont val="Arial"/>
        <b/>
        <color theme="1"/>
        <sz val="9.0"/>
      </rPr>
      <t>(TD) 1/0 Rinku (Music/Happy Around)
CONT</t>
    </r>
    <r>
      <rPr>
        <rFont val="Arial"/>
        <color theme="1"/>
        <sz val="9.0"/>
      </rPr>
      <t xml:space="preserve"> - During your turn, for each of your other &lt;Music&gt; characters, this gets +500 power.
</t>
    </r>
    <r>
      <rPr>
        <rFont val="Arial"/>
        <b/>
        <color theme="1"/>
        <sz val="9.0"/>
      </rPr>
      <t xml:space="preserve">AUTO - </t>
    </r>
    <r>
      <rPr>
        <rFont val="Arial"/>
        <b/>
        <color rgb="FFE06666"/>
        <sz val="9.0"/>
      </rPr>
      <t>{CX Combo}</t>
    </r>
    <r>
      <rPr>
        <rFont val="Arial"/>
        <b/>
        <color theme="1"/>
        <sz val="9.0"/>
      </rPr>
      <t xml:space="preserve"> </t>
    </r>
    <r>
      <rPr>
        <rFont val="Arial"/>
        <color theme="1"/>
        <sz val="9.0"/>
      </rPr>
      <t xml:space="preserve">When this card's battle opponent is Reversed, if you have the </t>
    </r>
    <r>
      <rPr>
        <rFont val="Arial"/>
        <b/>
        <color theme="1"/>
        <sz val="9.0"/>
      </rPr>
      <t>Choice CX (T09)</t>
    </r>
    <r>
      <rPr>
        <rFont val="Arial"/>
        <color theme="1"/>
        <sz val="9.0"/>
      </rPr>
      <t xml:space="preserve"> in your Climax Area, if you have 2 or more other &lt;Music&gt; characters, search your deck for up to 1 &lt;Music&gt; character, show it to your opponent, add it to hand, and shuffle your deck afterwards, then choose 1 of your characters, this turn, it gets +2000 power.
</t>
    </r>
  </si>
  <si>
    <t>DJ/S97-T05</t>
  </si>
  <si>
    <r>
      <rPr>
        <rFont val="Arial"/>
        <b/>
        <color theme="1"/>
        <sz val="9.0"/>
      </rPr>
      <t xml:space="preserve">(TD) 1/0 Maho (Music/Happy Around)
CONT </t>
    </r>
    <r>
      <rPr>
        <rFont val="Arial"/>
        <color theme="1"/>
        <sz val="9.0"/>
      </rPr>
      <t xml:space="preserve">- If this is in the Front Row Center Slot, this gets +1 Soul.
</t>
    </r>
    <r>
      <rPr>
        <rFont val="Arial"/>
        <b/>
        <color theme="1"/>
        <sz val="9.0"/>
      </rPr>
      <t xml:space="preserve">AUTO </t>
    </r>
    <r>
      <rPr>
        <rFont val="Arial"/>
        <color theme="1"/>
        <sz val="9.0"/>
      </rPr>
      <t>- When this attacks, if you have 2 or more other &lt;Music&gt; characters, this turn, this gets +2000 power.</t>
    </r>
  </si>
  <si>
    <t>DJ/S97-T06</t>
  </si>
  <si>
    <r>
      <rPr>
        <rFont val="Arial"/>
        <b/>
        <color theme="1"/>
        <sz val="9.0"/>
      </rPr>
      <t>(TD) 1/1 Muni (Music/Happy Around)
AUTO</t>
    </r>
    <r>
      <rPr>
        <rFont val="Arial"/>
        <color theme="1"/>
        <sz val="9.0"/>
      </rPr>
      <t xml:space="preserve"> - When you use this card's BACKUP, reveal the top card of your deck. If that card is a &lt;Music&gt; character, add it to hand and discard 1 card.
</t>
    </r>
    <r>
      <rPr>
        <rFont val="Arial"/>
        <b/>
        <color theme="1"/>
        <sz val="9.0"/>
      </rPr>
      <t>ACT - BACKUP</t>
    </r>
    <r>
      <rPr>
        <rFont val="Arial"/>
        <color theme="1"/>
        <sz val="9.0"/>
      </rPr>
      <t xml:space="preserve"> +2000</t>
    </r>
  </si>
  <si>
    <t>DJ/S97-T07</t>
  </si>
  <si>
    <r>
      <rPr>
        <rFont val="Arial"/>
        <b/>
        <color theme="1"/>
        <sz val="9.0"/>
      </rPr>
      <t>(TD) 2/1 Rei (Music/Happy Around)
CONT</t>
    </r>
    <r>
      <rPr>
        <rFont val="Arial"/>
        <color theme="1"/>
        <sz val="9.0"/>
      </rPr>
      <t xml:space="preserve"> - For each of your other back row &lt;Music&gt; characters, this gets +2500 power.</t>
    </r>
  </si>
  <si>
    <t>DJ/S97-T08</t>
  </si>
  <si>
    <r>
      <rPr>
        <rFont val="Arial"/>
        <b/>
        <color theme="1"/>
        <sz val="9.0"/>
      </rPr>
      <t xml:space="preserve">(TD) 3/2 Rei (Music/Happy Around)
CONT </t>
    </r>
    <r>
      <rPr>
        <rFont val="Arial"/>
        <b val="0"/>
        <color theme="1"/>
        <sz val="9.0"/>
      </rPr>
      <t xml:space="preserve">- For each of your other &lt;Music&gt; characters, this gets +500 power.
</t>
    </r>
    <r>
      <rPr>
        <rFont val="Arial"/>
        <b/>
        <color theme="1"/>
        <sz val="9.0"/>
      </rPr>
      <t xml:space="preserve">AUTO </t>
    </r>
    <r>
      <rPr>
        <rFont val="Arial"/>
        <b val="0"/>
        <color theme="1"/>
        <sz val="9.0"/>
      </rPr>
      <t>- When this is placed on stage from hand, choose up to 1 character from your hand whose Level is equal or lower than your Level, place it on stage in any slot, and this turn, this gets +2000 power.</t>
    </r>
  </si>
  <si>
    <t>DJ/S97-T09</t>
  </si>
  <si>
    <r>
      <rPr>
        <rFont val="Arial"/>
        <b/>
        <color theme="1"/>
        <sz val="9.0"/>
      </rPr>
      <t xml:space="preserve">(TD) Choice CX 
CONT - LINK </t>
    </r>
    <r>
      <rPr>
        <rFont val="Arial"/>
        <b val="0"/>
        <color theme="1"/>
        <sz val="9.0"/>
      </rPr>
      <t>Groovy Mix</t>
    </r>
  </si>
  <si>
    <t>DJ/S97-T10</t>
  </si>
  <si>
    <r>
      <rPr>
        <rFont val="Arial"/>
        <b/>
        <color theme="1"/>
        <sz val="9.0"/>
      </rPr>
      <t>(TD) +2Soul CX 
CONT - LINK</t>
    </r>
    <r>
      <rPr>
        <rFont val="Arial"/>
        <b val="0"/>
        <color theme="1"/>
        <sz val="9.0"/>
      </rPr>
      <t xml:space="preserve"> Groovy Mix</t>
    </r>
  </si>
  <si>
    <t>DJ/S97-T11</t>
  </si>
  <si>
    <r>
      <rPr>
        <rFont val="Arial"/>
        <b/>
        <color theme="1"/>
        <sz val="9.0"/>
      </rPr>
      <t>(TD) 0/0 Haruna (Music/Lyrical Lily)
CONT - ASSIST</t>
    </r>
    <r>
      <rPr>
        <rFont val="Arial"/>
        <color theme="1"/>
        <sz val="9.0"/>
      </rPr>
      <t xml:space="preserve"> +500
</t>
    </r>
    <r>
      <rPr>
        <rFont val="Arial"/>
        <b/>
        <color theme="1"/>
        <sz val="9.0"/>
      </rPr>
      <t xml:space="preserve">AUTO </t>
    </r>
    <r>
      <rPr>
        <rFont val="Arial"/>
        <color theme="1"/>
        <sz val="9.0"/>
      </rPr>
      <t>- [(1) Send this to Waiting Room] When your other &lt;Music&gt; character is sent from stage to Waiting Room, if this is in your Back Row, you may pay cost. If you do, return that character to stage in its former slot Rested, and until the end of the next turn, it gets +3000 power.</t>
    </r>
  </si>
  <si>
    <t>DJ/S97-T12</t>
  </si>
  <si>
    <r>
      <rPr>
        <rFont val="Arial"/>
        <b/>
        <color theme="1"/>
        <sz val="9.0"/>
      </rPr>
      <t>(TD) 0/0 Miiko (Music/Lyrical Lily)
CONT</t>
    </r>
    <r>
      <rPr>
        <rFont val="Arial"/>
        <color theme="1"/>
        <sz val="9.0"/>
      </rPr>
      <t xml:space="preserve"> - All of your other </t>
    </r>
    <r>
      <rPr>
        <rFont val="Arial"/>
        <b/>
        <color theme="1"/>
        <sz val="9.0"/>
      </rPr>
      <t>{1/0 Kurumi Vanilla - T15}</t>
    </r>
    <r>
      <rPr>
        <rFont val="Arial"/>
        <color theme="1"/>
        <sz val="9.0"/>
      </rPr>
      <t xml:space="preserve"> gets +1500 power and "</t>
    </r>
    <r>
      <rPr>
        <rFont val="Arial"/>
        <b/>
        <color theme="1"/>
        <sz val="9.0"/>
      </rPr>
      <t>AUTO - ENCORE</t>
    </r>
    <r>
      <rPr>
        <rFont val="Arial"/>
        <color theme="1"/>
        <sz val="9.0"/>
      </rPr>
      <t xml:space="preserve"> [Discard 1 character]"
</t>
    </r>
    <r>
      <rPr>
        <rFont val="Arial"/>
        <b/>
        <color theme="1"/>
        <sz val="9.0"/>
      </rPr>
      <t>AUTO - BOND</t>
    </r>
    <r>
      <rPr>
        <rFont val="Arial"/>
        <color theme="1"/>
        <sz val="9.0"/>
      </rPr>
      <t xml:space="preserve"> [Discard 1 card] to </t>
    </r>
    <r>
      <rPr>
        <rFont val="Arial"/>
        <b/>
        <color theme="1"/>
        <sz val="9.0"/>
      </rPr>
      <t>{1/0 Kurumi Vanilla - T15}</t>
    </r>
    <r>
      <rPr>
        <rFont val="Arial"/>
        <color theme="1"/>
        <sz val="9.0"/>
      </rPr>
      <t>.</t>
    </r>
  </si>
  <si>
    <t>DJ/S97-T13</t>
  </si>
  <si>
    <r>
      <rPr>
        <rFont val="Arial"/>
        <b/>
        <color theme="1"/>
        <sz val="9.0"/>
      </rPr>
      <t xml:space="preserve">(TD) 0/0 Miiko (Music/Lyrical Lily)
AUTO </t>
    </r>
    <r>
      <rPr>
        <rFont val="Arial"/>
        <color theme="1"/>
        <sz val="9.0"/>
      </rPr>
      <t xml:space="preserve">- When this is placed on stage from hand, this turn, this gets +1500 power.
</t>
    </r>
    <r>
      <rPr>
        <rFont val="Arial"/>
        <b/>
        <color theme="1"/>
        <sz val="9.0"/>
      </rPr>
      <t xml:space="preserve">AUTO </t>
    </r>
    <r>
      <rPr>
        <rFont val="Arial"/>
        <color theme="1"/>
        <sz val="9.0"/>
      </rPr>
      <t>- When this attacks, choose 1 of your characters, this turn, it gets +X power. X is equal to the number of your opponent's characters times 500.</t>
    </r>
  </si>
  <si>
    <t>DJ/S97-T14</t>
  </si>
  <si>
    <r>
      <rPr>
        <rFont val="Arial"/>
        <b/>
        <color theme="1"/>
        <sz val="9.0"/>
      </rPr>
      <t xml:space="preserve">(TD) 0/0 Kurumi (Music/Lyrical Lily)
AUTO </t>
    </r>
    <r>
      <rPr>
        <rFont val="Arial"/>
        <b val="0"/>
        <color theme="1"/>
        <sz val="9.0"/>
      </rPr>
      <t>- At the start of your opponent's Attack Phase, if there is a character in the slot across from this, you may move this to an empty Front Row slot.</t>
    </r>
  </si>
  <si>
    <t>DJ/S97-T15</t>
  </si>
  <si>
    <t>(TD) 1/0 Kurumi vanilla (Music/Lyrical Lily)</t>
  </si>
  <si>
    <t>DJ/S97-T16</t>
  </si>
  <si>
    <r>
      <rPr>
        <rFont val="Arial"/>
        <b/>
        <color theme="1"/>
        <sz val="9.0"/>
      </rPr>
      <t>(TD) 1/1 Miyu (Music/Lyrical Lily)
AUTO</t>
    </r>
    <r>
      <rPr>
        <rFont val="Arial"/>
        <b val="0"/>
        <color theme="1"/>
        <sz val="9.0"/>
      </rPr>
      <t xml:space="preserve"> - When your other &lt;Music&gt; character attacks, this turn, this gets +X power. X equals the number of your other &lt;Music&gt; characters times 500.
</t>
    </r>
    <r>
      <rPr>
        <rFont val="Arial"/>
        <b/>
        <color theme="1"/>
        <sz val="9.0"/>
      </rPr>
      <t xml:space="preserve">AUTO - ENCORE </t>
    </r>
    <r>
      <rPr>
        <rFont val="Arial"/>
        <b val="0"/>
        <color theme="1"/>
        <sz val="9.0"/>
      </rPr>
      <t xml:space="preserve">[Put 1 &lt;Music&gt; character from your Waiting Room on the bottom of your Clock] </t>
    </r>
    <r>
      <rPr>
        <rFont val="Arial"/>
        <b/>
        <color theme="1"/>
        <sz val="9.0"/>
      </rPr>
      <t xml:space="preserve">
</t>
    </r>
  </si>
  <si>
    <t>DJ/S97-T17</t>
  </si>
  <si>
    <r>
      <rPr>
        <rFont val="Arial"/>
        <b/>
        <color theme="1"/>
        <sz val="9.0"/>
      </rPr>
      <t>(TD) 2/1 Haruna (Music/Lyrical Lily)
CONT - ASSIST</t>
    </r>
    <r>
      <rPr>
        <rFont val="Arial"/>
        <b val="0"/>
        <color theme="1"/>
        <sz val="9.0"/>
      </rPr>
      <t xml:space="preserve"> Level x 500
</t>
    </r>
    <r>
      <rPr>
        <rFont val="Arial"/>
        <b/>
        <color theme="1"/>
        <sz val="9.0"/>
      </rPr>
      <t xml:space="preserve">AUTO </t>
    </r>
    <r>
      <rPr>
        <rFont val="Arial"/>
        <b val="0"/>
        <color theme="1"/>
        <sz val="9.0"/>
      </rPr>
      <t>- [Discard 1 card] When this is placed on stage from hand, you may pay cost. If you do, choose 1 &lt;Music&gt; character from your Waiting Room, add it to hand.</t>
    </r>
  </si>
  <si>
    <t>DJ/S97-T18</t>
  </si>
  <si>
    <r>
      <rPr>
        <rFont val="Arial"/>
        <b/>
        <color theme="1"/>
        <sz val="9.0"/>
      </rPr>
      <t>(TD) 3/2 Miyu (Music/Lyrical Lily)
AUTO</t>
    </r>
    <r>
      <rPr>
        <rFont val="Arial"/>
        <b val="0"/>
        <color theme="1"/>
        <sz val="9.0"/>
      </rPr>
      <t xml:space="preserve"> - When this is placed on stage from hand, you may Heal 1.
</t>
    </r>
    <r>
      <rPr>
        <rFont val="Arial"/>
        <b/>
        <color theme="1"/>
        <sz val="9.0"/>
      </rPr>
      <t xml:space="preserve">AUTO - </t>
    </r>
    <r>
      <rPr>
        <rFont val="Arial"/>
        <b/>
        <color rgb="FFE06666"/>
        <sz val="9.0"/>
      </rPr>
      <t>{CX Combo</t>
    </r>
    <r>
      <rPr>
        <rFont val="Arial"/>
        <b val="0"/>
        <color rgb="FFE06666"/>
        <sz val="9.0"/>
      </rPr>
      <t>}</t>
    </r>
    <r>
      <rPr>
        <rFont val="Arial"/>
        <b val="0"/>
        <color theme="1"/>
        <sz val="9.0"/>
      </rPr>
      <t xml:space="preserve"> When this attacks, if you have the </t>
    </r>
    <r>
      <rPr>
        <rFont val="Arial"/>
        <b/>
        <color theme="1"/>
        <sz val="9.0"/>
      </rPr>
      <t>Bar CX (T20)</t>
    </r>
    <r>
      <rPr>
        <rFont val="Arial"/>
        <b val="0"/>
        <color theme="1"/>
        <sz val="9.0"/>
      </rPr>
      <t xml:space="preserve"> in your Climax Area, and you have 2 or more other &lt;Music&gt; characters, send the bottom 5 cards of your opponent's deck to Waiting Room, then deal X damage to your opponent. X equals the number of Climaxes sent to Waiting Room by this effect.</t>
    </r>
  </si>
  <si>
    <t>DJ/S97-T19</t>
  </si>
  <si>
    <r>
      <rPr>
        <rFont val="Arial"/>
        <b/>
        <color theme="1"/>
        <sz val="9.0"/>
      </rPr>
      <t>(TD) 1/1 Fancy PARTY (Event)</t>
    </r>
    <r>
      <rPr>
        <rFont val="Arial"/>
        <b val="0"/>
        <color theme="1"/>
        <sz val="9.0"/>
      </rPr>
      <t xml:space="preserve">
This card can be played without meeting Color requirement.
Send this to Memory
Reveal the top card of your deck. If that card is a &lt;Music&gt; character, add it to hand.
</t>
    </r>
    <r>
      <rPr>
        <rFont val="Arial"/>
        <b/>
        <color theme="1"/>
        <sz val="9.0"/>
      </rPr>
      <t>AUTO - MEMORY</t>
    </r>
    <r>
      <rPr>
        <rFont val="Arial"/>
        <b val="0"/>
        <color theme="1"/>
        <sz val="9.0"/>
      </rPr>
      <t xml:space="preserve"> - While this is in your Memory, at the start of your Draw Phase, look at the top card of your deck, and put it on top of your deck or into your Waiting Room.</t>
    </r>
  </si>
  <si>
    <t>DJ/S97-T20</t>
  </si>
  <si>
    <t>(TD) Bar CX</t>
  </si>
  <si>
    <t>DJ/S97-T21</t>
  </si>
  <si>
    <r>
      <rPr>
        <rFont val="Arial"/>
        <b/>
        <color theme="1"/>
        <sz val="9.0"/>
      </rPr>
      <t>(TD) 0/0 Shinobu (Music/Peaky P-Key)
CONT - ASSIST</t>
    </r>
    <r>
      <rPr>
        <rFont val="Arial"/>
        <b val="0"/>
        <color theme="1"/>
        <sz val="9.0"/>
      </rPr>
      <t xml:space="preserve"> +500
</t>
    </r>
    <r>
      <rPr>
        <rFont val="Arial"/>
        <b/>
        <color theme="1"/>
        <sz val="9.0"/>
      </rPr>
      <t xml:space="preserve">AUTO </t>
    </r>
    <r>
      <rPr>
        <rFont val="Arial"/>
        <b val="0"/>
        <color theme="1"/>
        <sz val="9.0"/>
      </rPr>
      <t>- [Send this to Waiting Room] When your other &lt;Music&gt; character is sent from stage to Waiting Room, if this is in your Back Row, you may pay cost. If you do, return that character to stage in its former slot Rested.</t>
    </r>
  </si>
  <si>
    <t>DJ/S97-T22</t>
  </si>
  <si>
    <r>
      <rPr>
        <rFont val="Arial"/>
        <b/>
        <color theme="1"/>
        <sz val="9.0"/>
      </rPr>
      <t xml:space="preserve">(TD) 0/0 Yuka (Music/Peaky P-Key)
AUTO </t>
    </r>
    <r>
      <rPr>
        <rFont val="Arial"/>
        <color theme="1"/>
        <sz val="9.0"/>
      </rPr>
      <t>- [Discard 1 card] When this is sent from Stage to Waiting Room, you may pay cost. If you do, look at up to 4 cards from the top of your deck, choose up to 1 Level 1 or higher card among them, show it to your opponent, add it to hand, and send the rest to Waiting Room.</t>
    </r>
  </si>
  <si>
    <t>DJ/S97-T23</t>
  </si>
  <si>
    <r>
      <rPr>
        <rFont val="Arial"/>
        <b/>
        <color theme="1"/>
        <sz val="9.0"/>
      </rPr>
      <t xml:space="preserve">(TD) 0/0 Esora (Music/Peaky P-Key)
AUTO </t>
    </r>
    <r>
      <rPr>
        <rFont val="Arial"/>
        <color theme="1"/>
        <sz val="9.0"/>
      </rPr>
      <t>- When this is placed on stage from hand, mill 2, and this turn, this gets +X power. X equals the number of &lt;Music&gt; characters milled times 1000.</t>
    </r>
  </si>
  <si>
    <t>DJ/S97-T24</t>
  </si>
  <si>
    <r>
      <rPr>
        <rFont val="Arial"/>
        <b/>
        <color theme="1"/>
        <sz val="9.0"/>
      </rPr>
      <t xml:space="preserve">(TD) 0/0 Kyoko (Music/Peaky P-Key)
CONT </t>
    </r>
    <r>
      <rPr>
        <rFont val="Arial"/>
        <color theme="1"/>
        <sz val="9.0"/>
      </rPr>
      <t>- All of your character gains the following ability, "</t>
    </r>
    <r>
      <rPr>
        <rFont val="Arial"/>
        <b/>
        <color theme="1"/>
        <sz val="9.0"/>
      </rPr>
      <t xml:space="preserve">CONT </t>
    </r>
    <r>
      <rPr>
        <rFont val="Arial"/>
        <color theme="1"/>
        <sz val="9.0"/>
      </rPr>
      <t xml:space="preserve">- This cannot Side Attack."
</t>
    </r>
    <r>
      <rPr>
        <rFont val="Arial"/>
        <b/>
        <color theme="1"/>
        <sz val="9.0"/>
      </rPr>
      <t xml:space="preserve">AUTO </t>
    </r>
    <r>
      <rPr>
        <rFont val="Arial"/>
        <color theme="1"/>
        <sz val="9.0"/>
      </rPr>
      <t>- [(1) Discard 1 card] When this is placed on stage from hand, you may pay cost. If you do, choose 1 &lt;Music&gt; character from your Waiting Room, add it to hand, then choose 1 of your other &lt;Music&gt; characters, this turn, it gains the following ability, "</t>
    </r>
    <r>
      <rPr>
        <rFont val="Arial"/>
        <b/>
        <color theme="1"/>
        <sz val="9.0"/>
      </rPr>
      <t xml:space="preserve">AUTO </t>
    </r>
    <r>
      <rPr>
        <rFont val="Arial"/>
        <color theme="1"/>
        <sz val="9.0"/>
      </rPr>
      <t>- When this attacks, look at up to 2 cards from the top of your deck, choose 1 card among them, put it back on top of your deck, and send the rest to Waiting Room."</t>
    </r>
  </si>
  <si>
    <t>DJ/S97-T25</t>
  </si>
  <si>
    <r>
      <rPr>
        <rFont val="Arial"/>
        <b/>
        <color theme="1"/>
        <sz val="9.0"/>
      </rPr>
      <t>(TD) 1/0 Esora (Music/Peaky P-Key)
CONT</t>
    </r>
    <r>
      <rPr>
        <rFont val="Arial"/>
        <color theme="1"/>
        <sz val="9.0"/>
      </rPr>
      <t xml:space="preserve"> - During your turn, if you have not played any </t>
    </r>
    <r>
      <rPr>
        <rFont val="Arial"/>
        <b/>
        <color theme="1"/>
        <sz val="9.0"/>
      </rPr>
      <t>{2/2 Yuka Vanilla}</t>
    </r>
    <r>
      <rPr>
        <rFont val="Arial"/>
        <color theme="1"/>
        <sz val="9.0"/>
      </rPr>
      <t>, your</t>
    </r>
    <r>
      <rPr>
        <rFont val="Arial"/>
        <b/>
        <color theme="1"/>
        <sz val="9.0"/>
      </rPr>
      <t xml:space="preserve"> {2/2 Yuka Vanilla}</t>
    </r>
    <r>
      <rPr>
        <rFont val="Arial"/>
        <color theme="1"/>
        <sz val="9.0"/>
      </rPr>
      <t xml:space="preserve"> in your hand gets -2 Cost, if you played 1 </t>
    </r>
    <r>
      <rPr>
        <rFont val="Arial"/>
        <b/>
        <color theme="1"/>
        <sz val="9.0"/>
      </rPr>
      <t>{2/2 Yuka Vanilla}</t>
    </r>
    <r>
      <rPr>
        <rFont val="Arial"/>
        <color theme="1"/>
        <sz val="9.0"/>
      </rPr>
      <t xml:space="preserve">, your </t>
    </r>
    <r>
      <rPr>
        <rFont val="Arial"/>
        <b/>
        <color theme="1"/>
        <sz val="9.0"/>
      </rPr>
      <t>{2/2 Yuka Vanilla}</t>
    </r>
    <r>
      <rPr>
        <rFont val="Arial"/>
        <color theme="1"/>
        <sz val="9.0"/>
      </rPr>
      <t xml:space="preserve"> in your hand gets -1 Cost.
</t>
    </r>
    <r>
      <rPr>
        <rFont val="Arial"/>
        <b/>
        <color theme="1"/>
        <sz val="9.0"/>
      </rPr>
      <t>AUTO - BOND</t>
    </r>
    <r>
      <rPr>
        <rFont val="Arial"/>
        <color theme="1"/>
        <sz val="9.0"/>
      </rPr>
      <t xml:space="preserve"> [Discard 1 card] to </t>
    </r>
    <r>
      <rPr>
        <rFont val="Arial"/>
        <b/>
        <color theme="1"/>
        <sz val="9.0"/>
      </rPr>
      <t>{2/2 Yuka Vanilla - T27}</t>
    </r>
  </si>
  <si>
    <t>DJ/S97-T26</t>
  </si>
  <si>
    <r>
      <rPr>
        <rFont val="Arial"/>
        <b/>
        <color theme="1"/>
        <sz val="9.0"/>
      </rPr>
      <t xml:space="preserve">(TD) 2/1 Shinobu (Music/Peaky P-Key)
CONT - ASSIST </t>
    </r>
    <r>
      <rPr>
        <rFont val="Arial"/>
        <color theme="1"/>
        <sz val="9.0"/>
      </rPr>
      <t xml:space="preserve">Level x 500
</t>
    </r>
    <r>
      <rPr>
        <rFont val="Arial"/>
        <b/>
        <color theme="1"/>
        <sz val="9.0"/>
      </rPr>
      <t xml:space="preserve">ACT </t>
    </r>
    <r>
      <rPr>
        <rFont val="Arial"/>
        <color theme="1"/>
        <sz val="9.0"/>
      </rPr>
      <t>- [Send 1 of your other &lt;Music&gt; characters on stage to Waiting Room, Rest this] Draw 1 card.</t>
    </r>
  </si>
  <si>
    <t>DJ/S97-T27</t>
  </si>
  <si>
    <t>(TD) 2/2 Yuka Vanilla</t>
  </si>
  <si>
    <t>DJ/S97-T28</t>
  </si>
  <si>
    <r>
      <rPr>
        <rFont val="Arial"/>
        <b/>
        <color theme="1"/>
        <sz val="9.0"/>
      </rPr>
      <t>(TD) 3/2 Kyoko (Music/Peaky P-Key)
AUTO</t>
    </r>
    <r>
      <rPr>
        <rFont val="Arial"/>
        <b val="0"/>
        <color theme="1"/>
        <sz val="9.0"/>
      </rPr>
      <t xml:space="preserve"> - When this is placed on stage from hand, choose 1 &lt;Music&gt; character from your Waiting Room, you may add it to hand.
</t>
    </r>
    <r>
      <rPr>
        <rFont val="Arial"/>
        <b/>
        <color theme="1"/>
        <sz val="9.0"/>
      </rPr>
      <t xml:space="preserve">AUTO - </t>
    </r>
    <r>
      <rPr>
        <rFont val="Arial"/>
        <b/>
        <color rgb="FFE06666"/>
        <sz val="9.0"/>
      </rPr>
      <t>{CX Combo}</t>
    </r>
    <r>
      <rPr>
        <rFont val="Arial"/>
        <b val="0"/>
        <color theme="1"/>
        <sz val="9.0"/>
      </rPr>
      <t xml:space="preserve"> [(1) Discard 1 &lt;Music&gt; character] When this attacks, if you have the </t>
    </r>
    <r>
      <rPr>
        <rFont val="Arial"/>
        <b/>
        <color theme="1"/>
        <sz val="9.0"/>
      </rPr>
      <t>+2Soul CX (T30)</t>
    </r>
    <r>
      <rPr>
        <rFont val="Arial"/>
        <b val="0"/>
        <color theme="1"/>
        <sz val="9.0"/>
      </rPr>
      <t xml:space="preserve"> in your Climax Area, you may pay cost. If you do, this turn, this gains the following ability, "</t>
    </r>
    <r>
      <rPr>
        <rFont val="Arial"/>
        <b/>
        <color theme="1"/>
        <sz val="9.0"/>
      </rPr>
      <t xml:space="preserve">AUTO </t>
    </r>
    <r>
      <rPr>
        <rFont val="Arial"/>
        <b val="0"/>
        <color theme="1"/>
        <sz val="9.0"/>
      </rPr>
      <t>- This ability can only be activated up to once per turn. When damage dealt by this is Cancelled, deal 1 damage to your opponent, then deal 6 damage to your opponent."</t>
    </r>
  </si>
  <si>
    <t>DJ/S97-T29</t>
  </si>
  <si>
    <r>
      <rPr>
        <rFont val="Arial"/>
        <b/>
        <color theme="1"/>
        <sz val="9.0"/>
      </rPr>
      <t>(TD) 1/1 Halloween LIVE (Event)</t>
    </r>
    <r>
      <rPr>
        <rFont val="Arial"/>
        <b val="0"/>
        <color theme="1"/>
        <sz val="9.0"/>
      </rPr>
      <t xml:space="preserve">
If you don't have a &lt;Music&gt; character, this cannot be played from hand.
This card can be played without meeting Color requirement.
Search your deck for up to 1 Climax, show it to your opponent, add it to hand, and shuffle your deck afterwards.</t>
    </r>
  </si>
  <si>
    <t>DJ/S97-T30</t>
  </si>
  <si>
    <t>(TD) Door CX</t>
  </si>
  <si>
    <t>DJ/S97-T31</t>
  </si>
  <si>
    <t>DJ/S97-T32</t>
  </si>
  <si>
    <r>
      <rPr>
        <rFont val="Arial"/>
        <b/>
        <color theme="1"/>
        <sz val="9.0"/>
      </rPr>
      <t>(TD) 0/0 Ibuki (Music/Photon Maiden)
AUTO</t>
    </r>
    <r>
      <rPr>
        <rFont val="Arial"/>
        <color theme="1"/>
        <sz val="9.0"/>
      </rPr>
      <t xml:space="preserve"> - When a Climax is placed in your Climax Area, look at up to 2 cards from the top of your deck, and put them back on top in any order.
</t>
    </r>
    <r>
      <rPr>
        <rFont val="Arial"/>
        <b/>
        <color theme="1"/>
        <sz val="9.0"/>
      </rPr>
      <t>ACT - BRAINSTORM</t>
    </r>
    <r>
      <rPr>
        <rFont val="Arial"/>
        <color theme="1"/>
        <sz val="9.0"/>
      </rPr>
      <t xml:space="preserve"> [(1) Rest this] Flip over the top 5 cards of your deck, then send them to Waiting Room. For each Climax among them, draw up to 1 card.</t>
    </r>
  </si>
  <si>
    <t>DJ/S97-T33</t>
  </si>
  <si>
    <r>
      <rPr>
        <rFont val="Arial"/>
        <b/>
        <color theme="1"/>
        <sz val="9.0"/>
      </rPr>
      <t xml:space="preserve">(TD) 0/0 Towa (Music/Photon Maiden)
AUTO </t>
    </r>
    <r>
      <rPr>
        <rFont val="Arial"/>
        <color theme="1"/>
        <sz val="9.0"/>
      </rPr>
      <t xml:space="preserve">- When this is Reversed, if the battle opponent's Level is 0 or lower, you may send that character to the bottom of your opponent's deck.
</t>
    </r>
    <r>
      <rPr>
        <rFont val="Arial"/>
        <b/>
        <color theme="1"/>
        <sz val="9.0"/>
      </rPr>
      <t>AUTO - ALARM</t>
    </r>
    <r>
      <rPr>
        <rFont val="Arial"/>
        <color theme="1"/>
        <sz val="9.0"/>
      </rPr>
      <t xml:space="preserve"> - If this is on top of your Clock, at the start of your Climax Phase, choose 1 of your &lt;Music&gt; characters, this turn, it gains the following ability, "</t>
    </r>
    <r>
      <rPr>
        <rFont val="Arial"/>
        <b/>
        <color theme="1"/>
        <sz val="9.0"/>
      </rPr>
      <t xml:space="preserve">AUTO </t>
    </r>
    <r>
      <rPr>
        <rFont val="Arial"/>
        <color theme="1"/>
        <sz val="9.0"/>
      </rPr>
      <t>- When this card's battle opponent is Reversed, you may send that character to the bottom of your opponent's deck.</t>
    </r>
  </si>
  <si>
    <t>DJ/S97-T34</t>
  </si>
  <si>
    <r>
      <rPr>
        <rFont val="Arial"/>
        <b/>
        <color theme="1"/>
        <sz val="9.0"/>
      </rPr>
      <t>(TD) 0/0 Noa (Music/Photon Maiden)
AUTO</t>
    </r>
    <r>
      <rPr>
        <rFont val="Arial"/>
        <b val="0"/>
        <color theme="1"/>
        <sz val="9.0"/>
      </rPr>
      <t xml:space="preserve"> - [Discard 1 &lt;Music&gt; character] When this is placed on stage from hand or when this is Reversed, you may pay cost. If you do, draw 1 card.</t>
    </r>
  </si>
  <si>
    <t>DJ/S97-T35</t>
  </si>
  <si>
    <r>
      <rPr>
        <rFont val="Arial"/>
        <b/>
        <color theme="1"/>
        <sz val="9.0"/>
      </rPr>
      <t xml:space="preserve">(TD) 1/0 Noa (Music/Photon Maiden)
ACT - BACKUP </t>
    </r>
    <r>
      <rPr>
        <rFont val="Arial"/>
        <b val="0"/>
        <color theme="1"/>
        <sz val="9.0"/>
      </rPr>
      <t>+1500</t>
    </r>
  </si>
  <si>
    <t>DJ/S97-T36</t>
  </si>
  <si>
    <r>
      <rPr>
        <rFont val="Arial"/>
        <b/>
        <color theme="1"/>
        <sz val="9.0"/>
      </rPr>
      <t>(TD) 1/0 Saki (Music/Photon Maiden)
AUTO</t>
    </r>
    <r>
      <rPr>
        <rFont val="Arial"/>
        <b val="0"/>
        <color theme="1"/>
        <sz val="9.0"/>
      </rPr>
      <t xml:space="preserve"> - When this is placed on stage from hand, if you have another &lt;Music&gt; character, this turn, this gets +2000 power.
</t>
    </r>
    <r>
      <rPr>
        <rFont val="Arial"/>
        <b/>
        <color theme="1"/>
        <sz val="9.0"/>
      </rPr>
      <t xml:space="preserve">AUTO </t>
    </r>
    <r>
      <rPr>
        <rFont val="Arial"/>
        <b val="0"/>
        <color theme="1"/>
        <sz val="9.0"/>
      </rPr>
      <t>- When this attacks, if you have a Climax in your Climax Area, reveal the top card of your deck. If that card is Level 1 or higher, send it to Stock.</t>
    </r>
  </si>
  <si>
    <t>DJ/S97-T37</t>
  </si>
  <si>
    <r>
      <rPr>
        <rFont val="Arial"/>
        <b/>
        <color theme="1"/>
        <sz val="9.0"/>
      </rPr>
      <t>(TD) 1/0 Ibuki (Music/Photon Maiden)
CONT</t>
    </r>
    <r>
      <rPr>
        <rFont val="Arial"/>
        <b val="0"/>
        <color theme="1"/>
        <sz val="9.0"/>
      </rPr>
      <t xml:space="preserve"> - During your turn, if you have 2 or more other &lt;Music&gt; characters, this gets +2000 power.
</t>
    </r>
    <r>
      <rPr>
        <rFont val="Arial"/>
        <b/>
        <color theme="1"/>
        <sz val="9.0"/>
      </rPr>
      <t xml:space="preserve">AUTO - </t>
    </r>
    <r>
      <rPr>
        <rFont val="Arial"/>
        <b/>
        <color rgb="FFE06666"/>
        <sz val="9.0"/>
      </rPr>
      <t>{CX COMBO}</t>
    </r>
    <r>
      <rPr>
        <rFont val="Arial"/>
        <b val="0"/>
        <color theme="1"/>
        <sz val="9.0"/>
      </rPr>
      <t xml:space="preserve"> When this attacks, if you have the </t>
    </r>
    <r>
      <rPr>
        <rFont val="Arial"/>
        <b/>
        <color theme="1"/>
        <sz val="9.0"/>
      </rPr>
      <t>Pants CX (T40)</t>
    </r>
    <r>
      <rPr>
        <rFont val="Arial"/>
        <b val="0"/>
        <color theme="1"/>
        <sz val="9.0"/>
      </rPr>
      <t xml:space="preserve"> in the Climax Area, and you have another &lt;Music&gt; character, mill 2, then choose up to 1 Level X or lower &lt;Music&gt; character from your Waiting Room, and add it to hand. X equals the sum of Levels of cards milled by this effect.</t>
    </r>
  </si>
  <si>
    <t>DJ/S97-T38</t>
  </si>
  <si>
    <r>
      <rPr>
        <rFont val="Arial"/>
        <b/>
        <color theme="1"/>
        <sz val="9.0"/>
      </rPr>
      <t>(TD) 2/1 Towa (Music/Photon Maiden)
AUTO</t>
    </r>
    <r>
      <rPr>
        <rFont val="Arial"/>
        <b val="0"/>
        <color theme="1"/>
        <sz val="9.0"/>
      </rPr>
      <t xml:space="preserve"> - When this is placed on stage from hand, this turn, this gets +X power. X equals the number of your &lt;Music&gt; characters times 1000.
</t>
    </r>
    <r>
      <rPr>
        <rFont val="Arial"/>
        <b/>
        <color theme="1"/>
        <sz val="9.0"/>
      </rPr>
      <t>AUTO</t>
    </r>
    <r>
      <rPr>
        <rFont val="Arial"/>
        <b val="0"/>
        <color theme="1"/>
        <sz val="9.0"/>
      </rPr>
      <t xml:space="preserve"> - (1) When this card's Level 2 or higher battle opponent is Reversed, you may pay cost. If you do, choose 1 character in your Waiting Room, add it to hand.</t>
    </r>
  </si>
  <si>
    <t>DJ/S97-T39</t>
  </si>
  <si>
    <r>
      <rPr>
        <rFont val="Arial"/>
        <b/>
        <color theme="1"/>
        <sz val="9.0"/>
      </rPr>
      <t xml:space="preserve">(TD) 3/2 Saki (Music/Photon Maiden)
CONT </t>
    </r>
    <r>
      <rPr>
        <rFont val="Arial"/>
        <b val="0"/>
        <color theme="1"/>
        <sz val="9.0"/>
      </rPr>
      <t xml:space="preserve">- For each of your opponent's Back Row characters, this gets +1500 power.
</t>
    </r>
    <r>
      <rPr>
        <rFont val="Arial"/>
        <b/>
        <color theme="1"/>
        <sz val="9.0"/>
      </rPr>
      <t xml:space="preserve">AUTO </t>
    </r>
    <r>
      <rPr>
        <rFont val="Arial"/>
        <b val="0"/>
        <color theme="1"/>
        <sz val="9.0"/>
      </rPr>
      <t>- When this is placed on stage from hand, you may Heal 1.</t>
    </r>
  </si>
  <si>
    <t>DJ/S97-T40</t>
  </si>
  <si>
    <t>(TD) Pants CX</t>
  </si>
  <si>
    <t>DJ/S97-T41</t>
  </si>
  <si>
    <r>
      <rPr>
        <rFont val="Arial"/>
        <b/>
        <color theme="1"/>
        <sz val="9.0"/>
      </rPr>
      <t>(TD) 0/0 Saori (Music/Merm4id)
CONT</t>
    </r>
    <r>
      <rPr>
        <rFont val="Arial"/>
        <b val="0"/>
        <color theme="1"/>
        <sz val="9.0"/>
      </rPr>
      <t xml:space="preserve"> - During your turn, all of your other &lt;Music&gt; characters get +500 power.
</t>
    </r>
    <r>
      <rPr>
        <rFont val="Arial"/>
        <b/>
        <color theme="1"/>
        <sz val="9.0"/>
      </rPr>
      <t>ACT - BRAINSTORM</t>
    </r>
    <r>
      <rPr>
        <rFont val="Arial"/>
        <b val="0"/>
        <color theme="1"/>
        <sz val="9.0"/>
      </rPr>
      <t xml:space="preserve"> [(1) Rest this] Flip over the top 5 cards of your deck, then send them to Waiting Room. For each Climax among them, draw up to 1 card.</t>
    </r>
  </si>
  <si>
    <t>DJ/S97-T42</t>
  </si>
  <si>
    <r>
      <rPr>
        <rFont val="Arial"/>
        <b/>
        <color theme="1"/>
        <sz val="9.0"/>
      </rPr>
      <t xml:space="preserve">(TD) 0/0 Marika (Music/Merm4id)
AUTO </t>
    </r>
    <r>
      <rPr>
        <rFont val="Arial"/>
        <color theme="1"/>
        <sz val="9.0"/>
      </rPr>
      <t xml:space="preserve">- When this is placed on stage from hand, this turn, this gets +X power. X equals the number of your &lt;Music&gt; characters times 1000.
</t>
    </r>
    <r>
      <rPr>
        <rFont val="Arial"/>
        <b/>
        <color theme="1"/>
        <sz val="9.0"/>
      </rPr>
      <t xml:space="preserve">AUTO </t>
    </r>
    <r>
      <rPr>
        <rFont val="Arial"/>
        <color theme="1"/>
        <sz val="9.0"/>
      </rPr>
      <t>- During this card's battle, when the damage you take is cancelled, you may return this to your hand.</t>
    </r>
  </si>
  <si>
    <t>DJ/S97-T43</t>
  </si>
  <si>
    <r>
      <rPr>
        <rFont val="Arial"/>
        <b/>
        <color theme="1"/>
        <sz val="9.0"/>
      </rPr>
      <t>(TD) 0/0 Saori (Music/Merm4id)
AUTO</t>
    </r>
    <r>
      <rPr>
        <rFont val="Arial"/>
        <color theme="1"/>
        <sz val="9.0"/>
      </rPr>
      <t xml:space="preserve"> - When this is placed on stage from hand, choose 1 of your opponent's characters and 1 of its Traits, this turn, that character loses that Trait.
</t>
    </r>
    <r>
      <rPr>
        <rFont val="Arial"/>
        <b/>
        <color theme="1"/>
        <sz val="9.0"/>
      </rPr>
      <t xml:space="preserve">AUTO </t>
    </r>
    <r>
      <rPr>
        <rFont val="Arial"/>
        <color theme="1"/>
        <sz val="9.0"/>
      </rPr>
      <t>- [(1) Discard 1 card] When this is placed on stage from hand, you may pay cost. If you do, search your deck for up to 1 &lt;Music&gt; character, show it to your opponent, add it to hand, and shuffle your deck afterwards.</t>
    </r>
  </si>
  <si>
    <t>DJ/S97-T44</t>
  </si>
  <si>
    <r>
      <rPr>
        <rFont val="Arial"/>
        <b/>
        <color theme="1"/>
        <sz val="9.0"/>
      </rPr>
      <t>(TD) 0/0 Dalia (Music/Merm4id)
AUTO</t>
    </r>
    <r>
      <rPr>
        <rFont val="Arial"/>
        <color theme="1"/>
        <sz val="9.0"/>
      </rPr>
      <t xml:space="preserve"> - When this is placed on stage from hand, this turn, this gets +1500 power.
</t>
    </r>
    <r>
      <rPr>
        <rFont val="Arial"/>
        <b/>
        <color theme="1"/>
        <sz val="9.0"/>
      </rPr>
      <t xml:space="preserve">AUTO </t>
    </r>
    <r>
      <rPr>
        <rFont val="Arial"/>
        <color theme="1"/>
        <sz val="9.0"/>
      </rPr>
      <t>- At the start of your opponent's Draw Phase, reveal the top card of your deck. If that card is Level 1 or higher, you may return this card to hand.</t>
    </r>
  </si>
  <si>
    <t>DJ/S97-T45</t>
  </si>
  <si>
    <r>
      <rPr>
        <rFont val="Arial"/>
        <b/>
        <color theme="1"/>
        <sz val="9.0"/>
      </rPr>
      <t>(TD) 0/0 Rika (Music/Merm4id)
AUTO</t>
    </r>
    <r>
      <rPr>
        <rFont val="Arial"/>
        <color theme="1"/>
        <sz val="9.0"/>
      </rPr>
      <t xml:space="preserve"> - When this is Reversed, you may reveal up to 3 cards from the top of your deck. If you revealed 1 or more, choose up to 1 &lt;Music&gt; character from among them, add it to hand, send the rest to Waiting Room, and discard 1 card.</t>
    </r>
  </si>
  <si>
    <t>DJ/S97-T46</t>
  </si>
  <si>
    <r>
      <rPr>
        <rFont val="Arial"/>
        <b/>
        <color theme="1"/>
        <sz val="9.0"/>
      </rPr>
      <t xml:space="preserve">(TD) 1/0 Marika (Music/Merm4id)
CONT </t>
    </r>
    <r>
      <rPr>
        <rFont val="Arial"/>
        <color theme="1"/>
        <sz val="9.0"/>
      </rPr>
      <t xml:space="preserve">- During your turn, this gets +4000 power.
</t>
    </r>
    <r>
      <rPr>
        <rFont val="Arial"/>
        <b/>
        <color theme="1"/>
        <sz val="9.0"/>
      </rPr>
      <t xml:space="preserve">AUTO </t>
    </r>
    <r>
      <rPr>
        <rFont val="Arial"/>
        <color theme="1"/>
        <sz val="9.0"/>
      </rPr>
      <t>- During this card's battle, when the damage you take is cancelled, you may return this to your hand.</t>
    </r>
  </si>
  <si>
    <t>DJ/S97-T47</t>
  </si>
  <si>
    <r>
      <rPr>
        <rFont val="Arial"/>
        <b/>
        <color theme="1"/>
        <sz val="9.0"/>
      </rPr>
      <t>(TD) 2/1 Dalia (Music/Merm4id)
CONT</t>
    </r>
    <r>
      <rPr>
        <rFont val="Arial"/>
        <color theme="1"/>
        <sz val="9.0"/>
      </rPr>
      <t xml:space="preserve"> - During your turn, for each of your other &lt;Music&gt; characters, this gets +1500 power.
</t>
    </r>
    <r>
      <rPr>
        <rFont val="Arial"/>
        <b/>
        <color theme="1"/>
        <sz val="9.0"/>
      </rPr>
      <t xml:space="preserve">AUTO </t>
    </r>
    <r>
      <rPr>
        <rFont val="Arial"/>
        <color theme="1"/>
        <sz val="9.0"/>
      </rPr>
      <t>- When this card's battle opponent is Reversed, you may send that character to Memory.</t>
    </r>
  </si>
  <si>
    <t>DJ/S97-T48</t>
  </si>
  <si>
    <r>
      <rPr>
        <rFont val="Arial"/>
        <b/>
        <color theme="1"/>
        <sz val="9.0"/>
      </rPr>
      <t xml:space="preserve">(TD) 3/2 Rika (Music/Merm4id)
AUTO </t>
    </r>
    <r>
      <rPr>
        <rFont val="Arial"/>
        <b val="0"/>
        <color theme="1"/>
        <sz val="9.0"/>
      </rPr>
      <t xml:space="preserve">- When this is placed on stage from hand, you may Heal 1.
</t>
    </r>
    <r>
      <rPr>
        <rFont val="Arial"/>
        <b/>
        <color theme="1"/>
        <sz val="9.0"/>
      </rPr>
      <t xml:space="preserve">AUTO - </t>
    </r>
    <r>
      <rPr>
        <rFont val="Arial"/>
        <b/>
        <color rgb="FFE06666"/>
        <sz val="9.0"/>
      </rPr>
      <t>{CX Combo}</t>
    </r>
    <r>
      <rPr>
        <rFont val="Arial"/>
        <b val="0"/>
        <color theme="1"/>
        <sz val="9.0"/>
      </rPr>
      <t xml:space="preserve"> [(1) Discard 1 card] When this attacks, if you have the </t>
    </r>
    <r>
      <rPr>
        <rFont val="Arial"/>
        <b/>
        <color theme="1"/>
        <sz val="9.0"/>
      </rPr>
      <t>Choice CX (T49)</t>
    </r>
    <r>
      <rPr>
        <rFont val="Arial"/>
        <b val="0"/>
        <color theme="1"/>
        <sz val="9.0"/>
      </rPr>
      <t xml:space="preserve"> in your Climax Area, and you have 2 or more other &lt;Music&gt; characters, you may pay cost. If you do, deal 3 damage to your opponent.</t>
    </r>
  </si>
  <si>
    <t>DJ/S97-T49</t>
  </si>
  <si>
    <t>(TD) Choice CX</t>
  </si>
  <si>
    <t>DJ/S97-T50</t>
  </si>
  <si>
    <r>
      <rPr>
        <rFont val="Arial"/>
        <b/>
        <color theme="1"/>
        <sz val="9.0"/>
      </rPr>
      <t>(TD) 0/0 Tsubaki (Music/Rando)
AUTO</t>
    </r>
    <r>
      <rPr>
        <rFont val="Arial"/>
        <b val="0"/>
        <color theme="1"/>
        <sz val="9.0"/>
      </rPr>
      <t xml:space="preserve"> - [Discard 1 card] When this is placed on stage from hand, you may pay cost. If you do, reveal the top card of your deck, then choose 1 Level X or lower character from your Waiting Room, and add it to hand. X equals the Level of the revealed card.
</t>
    </r>
    <r>
      <rPr>
        <rFont val="Arial"/>
        <b/>
        <color theme="1"/>
        <sz val="9.0"/>
      </rPr>
      <t>AUTO - SHIFT</t>
    </r>
    <r>
      <rPr>
        <rFont val="Arial"/>
        <b val="0"/>
        <color theme="1"/>
        <sz val="9.0"/>
      </rPr>
      <t xml:space="preserve"> Lv0</t>
    </r>
  </si>
  <si>
    <t>DJ/S97-T51</t>
  </si>
  <si>
    <r>
      <rPr>
        <rFont val="Arial"/>
        <b/>
        <color theme="1"/>
        <sz val="9.0"/>
      </rPr>
      <t xml:space="preserve">(TD) 0/0 Hiiro (Music/Rondo)
AUTO </t>
    </r>
    <r>
      <rPr>
        <rFont val="Arial"/>
        <color theme="1"/>
        <sz val="9.0"/>
      </rPr>
      <t>- [Send this to Waiting Room] When your other</t>
    </r>
    <r>
      <rPr>
        <rFont val="Arial"/>
        <b/>
        <color theme="1"/>
        <sz val="9.0"/>
      </rPr>
      <t xml:space="preserve"> {1/1 Vanilla Nagisa - T54} </t>
    </r>
    <r>
      <rPr>
        <rFont val="Arial"/>
        <color theme="1"/>
        <sz val="9.0"/>
      </rPr>
      <t xml:space="preserve">is Front Attacked, you may pay cost. If you do, choose 1 of your battling characters, this turn, it gets +3000 power.
</t>
    </r>
    <r>
      <rPr>
        <rFont val="Arial"/>
        <b/>
        <color theme="1"/>
        <sz val="9.0"/>
      </rPr>
      <t xml:space="preserve">AUTO - BOND </t>
    </r>
    <r>
      <rPr>
        <rFont val="Arial"/>
        <color theme="1"/>
        <sz val="9.0"/>
      </rPr>
      <t>[Put 1 &lt;Music&gt; character from your Waiting Room on the bottom of your Clock] to</t>
    </r>
    <r>
      <rPr>
        <rFont val="Arial"/>
        <b/>
        <color theme="1"/>
        <sz val="9.0"/>
      </rPr>
      <t xml:space="preserve"> {1/1 Vanilla Nagisa - T54}</t>
    </r>
  </si>
  <si>
    <t>DJ/S97-T52</t>
  </si>
  <si>
    <r>
      <rPr>
        <rFont val="Arial"/>
        <b/>
        <color theme="1"/>
        <sz val="9.0"/>
      </rPr>
      <t>(TD) 0/0 Aoi (Music/Rondo)
CONT - ASSIST</t>
    </r>
    <r>
      <rPr>
        <rFont val="Arial"/>
        <color theme="1"/>
        <sz val="9.0"/>
      </rPr>
      <t xml:space="preserve"> +500
</t>
    </r>
    <r>
      <rPr>
        <rFont val="Arial"/>
        <b/>
        <color theme="1"/>
        <sz val="9.0"/>
      </rPr>
      <t xml:space="preserve">ACT </t>
    </r>
    <r>
      <rPr>
        <rFont val="Arial"/>
        <color theme="1"/>
        <sz val="9.0"/>
      </rPr>
      <t>- [Discard 1 card, Send this to Waiting Room] Choose 1 &lt;Music&gt; character in your Waiting Room, add it to hand.</t>
    </r>
  </si>
  <si>
    <t>DJ/S97-T53</t>
  </si>
  <si>
    <r>
      <rPr>
        <rFont val="Arial"/>
        <b/>
        <color theme="1"/>
        <sz val="9.0"/>
      </rPr>
      <t>(TD) 1/0 Aoi (Music/Rando)
CONT</t>
    </r>
    <r>
      <rPr>
        <rFont val="Arial"/>
        <color theme="1"/>
        <sz val="9.0"/>
      </rPr>
      <t xml:space="preserve"> - During your turn, if all of your characters are &lt;Music&gt;, this gets +2000 power.
</t>
    </r>
    <r>
      <rPr>
        <rFont val="Arial"/>
        <b/>
        <color theme="1"/>
        <sz val="9.0"/>
      </rPr>
      <t xml:space="preserve">AUTO - </t>
    </r>
    <r>
      <rPr>
        <rFont val="Arial"/>
        <b/>
        <color rgb="FFE06666"/>
        <sz val="9.0"/>
      </rPr>
      <t>{CX Combo}</t>
    </r>
    <r>
      <rPr>
        <rFont val="Arial"/>
        <color theme="1"/>
        <sz val="9.0"/>
      </rPr>
      <t xml:space="preserve"> [Discard 1 card] When this card's battle opponent is Reversed, if you have the </t>
    </r>
    <r>
      <rPr>
        <rFont val="Arial"/>
        <b/>
        <color theme="1"/>
        <sz val="9.0"/>
      </rPr>
      <t>Pants CX (T59)</t>
    </r>
    <r>
      <rPr>
        <rFont val="Arial"/>
        <color theme="1"/>
        <sz val="9.0"/>
      </rPr>
      <t xml:space="preserve"> in your Climax Area and you have another &lt;Music&gt; character, you may pay cost. If you do, choose up to 2 &lt;Music&gt; character or </t>
    </r>
    <r>
      <rPr>
        <rFont val="Arial"/>
        <b/>
        <color theme="1"/>
        <sz val="9.0"/>
      </rPr>
      <t>"Sun and Moon" (Event - T58)</t>
    </r>
    <r>
      <rPr>
        <rFont val="Arial"/>
        <color theme="1"/>
        <sz val="9.0"/>
      </rPr>
      <t xml:space="preserve"> in your Waiting Room, add them to hand.</t>
    </r>
  </si>
  <si>
    <t>DJ/S97-T54</t>
  </si>
  <si>
    <t>(TD) 1/1 Nagisa vanilla (Music/Rondo)</t>
  </si>
  <si>
    <t>DJ/S97-T55</t>
  </si>
  <si>
    <r>
      <rPr>
        <rFont val="Arial"/>
        <b/>
        <color theme="1"/>
        <sz val="9.0"/>
      </rPr>
      <t>(TD) 2/1 Nagisa (Music/Rando)
AUTO</t>
    </r>
    <r>
      <rPr>
        <rFont val="Arial"/>
        <b val="0"/>
        <color theme="1"/>
        <sz val="9.0"/>
      </rPr>
      <t xml:space="preserve"> - When you use this card's BACKUP, if your opponent has a Climax in their Climax Area, choose 1 of your battling &lt;Music&gt; characters, this turn, it gets +2000 power.
</t>
    </r>
    <r>
      <rPr>
        <rFont val="Arial"/>
        <b/>
        <color theme="1"/>
        <sz val="9.0"/>
      </rPr>
      <t>ACT - BACKUP</t>
    </r>
    <r>
      <rPr>
        <rFont val="Arial"/>
        <b val="0"/>
        <color theme="1"/>
        <sz val="9.0"/>
      </rPr>
      <t xml:space="preserve"> +2500</t>
    </r>
  </si>
  <si>
    <t>DJ/S97-T56</t>
  </si>
  <si>
    <r>
      <rPr>
        <rFont val="Arial"/>
        <b/>
        <color theme="1"/>
        <sz val="9.0"/>
      </rPr>
      <t xml:space="preserve">(TD) 2/1 Hiiro (Music/Rando)
CONT - ASSIST </t>
    </r>
    <r>
      <rPr>
        <rFont val="Arial"/>
        <b val="0"/>
        <color theme="1"/>
        <sz val="9.0"/>
      </rPr>
      <t xml:space="preserve">Level x 500
</t>
    </r>
    <r>
      <rPr>
        <rFont val="Arial"/>
        <b/>
        <color theme="1"/>
        <sz val="9.0"/>
      </rPr>
      <t xml:space="preserve">ACT </t>
    </r>
    <r>
      <rPr>
        <rFont val="Arial"/>
        <b val="0"/>
        <color theme="1"/>
        <sz val="9.0"/>
      </rPr>
      <t>- [Rest this] Look at up to 2 cards from the top of your deck, and put them back on top in any order.</t>
    </r>
  </si>
  <si>
    <t>DJ/S97-T57</t>
  </si>
  <si>
    <r>
      <rPr>
        <rFont val="Arial"/>
        <b/>
        <color theme="1"/>
        <sz val="9.0"/>
      </rPr>
      <t>(TD) 3/2 Tsubaki (Music/Rando)
AUTO</t>
    </r>
    <r>
      <rPr>
        <rFont val="Arial"/>
        <b val="0"/>
        <color theme="1"/>
        <sz val="9.0"/>
      </rPr>
      <t xml:space="preserve"> - When this is placed on stage from hand, look at up to 3 cards from the top of your deck, choose up to 1 card among them, add it to hand, and send the rest to Waiting Room.
</t>
    </r>
    <r>
      <rPr>
        <rFont val="Arial"/>
        <b/>
        <color theme="1"/>
        <sz val="9.0"/>
      </rPr>
      <t xml:space="preserve">AUTO </t>
    </r>
    <r>
      <rPr>
        <rFont val="Arial"/>
        <b val="0"/>
        <color theme="1"/>
        <sz val="9.0"/>
      </rPr>
      <t>- [(2) Discard 1 card] When this attacks, you may pay cost. If you do, deal 1 damage to your opponent.</t>
    </r>
  </si>
  <si>
    <t>DJ/S97-T58</t>
  </si>
  <si>
    <r>
      <rPr>
        <rFont val="Arial"/>
        <b/>
        <color theme="1"/>
        <sz val="9.0"/>
      </rPr>
      <t xml:space="preserve">(TD) 1/1 Sun and Moon (Event)
</t>
    </r>
    <r>
      <rPr>
        <rFont val="Arial"/>
        <b val="0"/>
        <color theme="1"/>
        <sz val="9.0"/>
      </rPr>
      <t xml:space="preserve">
If you don't have a &lt;Music&gt; character, this cannot be played from hand.
This card can be played without meeting Color requirement.
Search your deck for up to 1 &lt;Music&gt; character, show it to your opponent, add it to hand, and shuffle your deck afterwards, then choose 1 of your characters, this turn, it gets +1000 power.</t>
    </r>
  </si>
  <si>
    <t>DJ/S97-T59</t>
  </si>
  <si>
    <t>DJ/S97-T60</t>
  </si>
  <si>
    <t>(TD) +2 Soul CX</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</si>
</sst>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Calibri"/>
      <scheme val="minor"/>
    </font>
    <font>
      <sz val="9.0"/>
      <color theme="1"/>
      <name val="Arial"/>
    </font>
    <font>
      <i/>
      <sz val="9.0"/>
      <color theme="1"/>
      <name val="Arial"/>
    </font>
    <font>
      <b/>
      <sz val="9.0"/>
      <color theme="1"/>
      <name val="Arial"/>
    </font>
    <font>
      <color theme="1"/>
      <name val="Calibri"/>
    </font>
    <font>
      <sz val="9.0"/>
      <color rgb="FF000000"/>
      <name val="Arial"/>
    </font>
    <font>
      <i/>
      <color theme="1"/>
      <name val="Calibri"/>
    </font>
    <font>
      <sz val="8.0"/>
      <color theme="1"/>
      <name val="Arial"/>
    </font>
    <font>
      <i/>
      <sz val="9.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1" numFmtId="0" xfId="0" applyAlignment="1" applyFont="1">
      <alignment horizontal="center" vertical="center"/>
    </xf>
    <xf borderId="0" fillId="0" fontId="1" numFmtId="0" xfId="0" applyAlignment="1" applyFont="1">
      <alignment shrinkToFit="0" vertical="top" wrapText="1"/>
    </xf>
    <xf borderId="0" fillId="0" fontId="2" numFmtId="0" xfId="0" applyAlignment="1" applyFont="1">
      <alignment shrinkToFit="0" vertical="center" wrapText="1"/>
    </xf>
    <xf borderId="0" fillId="0" fontId="3" numFmtId="0" xfId="0" applyAlignment="1" applyFont="1">
      <alignment shrinkToFit="0" vertical="top" wrapText="1"/>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4" numFmtId="0" xfId="0" applyAlignment="1" applyFont="1">
      <alignment horizontal="center" vertical="center"/>
    </xf>
    <xf borderId="0" fillId="2" fontId="5" numFmtId="0" xfId="0" applyAlignment="1" applyFill="1" applyFont="1">
      <alignment horizontal="center" vertical="center"/>
    </xf>
    <xf borderId="0" fillId="0" fontId="6" numFmtId="0" xfId="0" applyAlignment="1" applyFont="1">
      <alignment horizontal="left" vertical="center"/>
    </xf>
    <xf borderId="0" fillId="0" fontId="4" numFmtId="0" xfId="0" applyFont="1"/>
    <xf borderId="0" fillId="0" fontId="7" numFmtId="0" xfId="0" applyAlignment="1" applyFont="1">
      <alignment horizontal="left" shrinkToFit="0" vertical="top" wrapText="1"/>
    </xf>
    <xf borderId="0" fillId="0" fontId="2" numFmtId="0" xfId="0" applyAlignment="1" applyFont="1">
      <alignment horizontal="left" vertical="center"/>
    </xf>
    <xf borderId="0" fillId="2" fontId="5" numFmtId="0" xfId="0" applyAlignment="1" applyFont="1">
      <alignment horizontal="center" shrinkToFit="0" vertical="center" wrapText="1"/>
    </xf>
    <xf borderId="0" fillId="2" fontId="8" numFmtId="0" xfId="0" applyAlignment="1" applyFont="1">
      <alignment horizontal="left" shrinkToFit="0" vertical="center" wrapText="1"/>
    </xf>
    <xf borderId="0" fillId="2" fontId="8"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2.0"/>
    <col customWidth="1" min="2" max="2" width="18.86"/>
    <col customWidth="1" min="3" max="3" width="58.14"/>
    <col customWidth="1" min="4" max="5" width="18.71"/>
    <col customWidth="1" min="6" max="6" width="7.86"/>
  </cols>
  <sheetData>
    <row r="1" ht="137.25" customHeight="1">
      <c r="A1" s="1" t="s">
        <v>0</v>
      </c>
      <c r="B1" s="2" t="str">
        <f>image("https://ws-tcg.com/wordpress/wp-content/images/today_card/20230315_wa01.png")</f>
        <v/>
      </c>
      <c r="C1" s="3" t="s">
        <v>1</v>
      </c>
      <c r="D1" s="2" t="str">
        <f>image("https://ws-tcg.com/wordpress/wp-content/images/today_card/20230315_wa21.png")</f>
        <v/>
      </c>
      <c r="E1" s="4" t="s">
        <v>2</v>
      </c>
      <c r="F1" s="4"/>
    </row>
    <row r="2" ht="137.25" customHeight="1">
      <c r="A2" s="1" t="s">
        <v>3</v>
      </c>
      <c r="B2" s="2" t="str">
        <f>image("https://ws-tcg.com/wordpress/wp-content/images/today_card/20230403_ap01.png")</f>
        <v/>
      </c>
      <c r="C2" s="5" t="s">
        <v>4</v>
      </c>
      <c r="D2" s="6" t="str">
        <f>image("https://ws-tcg.com/wordpress/wp-content/images/today_card/20230403_ap21.png")</f>
        <v/>
      </c>
      <c r="E2" s="4" t="s">
        <v>2</v>
      </c>
      <c r="F2" s="4"/>
    </row>
    <row r="3" ht="137.25" customHeight="1">
      <c r="A3" s="1" t="s">
        <v>5</v>
      </c>
      <c r="B3" s="2" t="str">
        <f>image("https://ws-tcg.com/wordpress/wp-content/images/today_card/20230331_iv01.png")</f>
        <v/>
      </c>
      <c r="C3" s="5" t="s">
        <v>6</v>
      </c>
      <c r="D3" s="7" t="str">
        <f>image("https://ws-tcg.com/wordpress/wp-content/images/today_card/20230331_iv21.png")</f>
        <v/>
      </c>
      <c r="E3" s="4" t="s">
        <v>7</v>
      </c>
      <c r="F3" s="4"/>
    </row>
    <row r="4" ht="137.25" customHeight="1">
      <c r="A4" s="1" t="s">
        <v>8</v>
      </c>
      <c r="B4" s="2" t="str">
        <f>image("https://ws-tcg.com/wordpress/wp-content/images/today_card/20230314_ig01.png")</f>
        <v/>
      </c>
      <c r="C4" s="5" t="s">
        <v>9</v>
      </c>
      <c r="D4" s="2" t="str">
        <f>image("https://ws-tcg.com/wordpress/wp-content/images/today_card/20230314_ig31.png")</f>
        <v/>
      </c>
      <c r="E4" s="4" t="s">
        <v>7</v>
      </c>
      <c r="F4" s="4"/>
    </row>
    <row r="5" ht="137.25" customHeight="1">
      <c r="A5" s="1" t="s">
        <v>10</v>
      </c>
      <c r="B5" s="2" t="str">
        <f>image("https://ws-tcg.com/wordpress/wp-content/images/today_card/20230404_do01.png")</f>
        <v/>
      </c>
      <c r="C5" s="5" t="s">
        <v>11</v>
      </c>
      <c r="D5" s="6" t="str">
        <f>image("https://ws-tcg.com/wordpress/wp-content/images/today_card/20230404_do21.png")</f>
        <v/>
      </c>
      <c r="E5" s="8" t="s">
        <v>2</v>
      </c>
      <c r="F5" s="8"/>
    </row>
    <row r="6" ht="137.25" customHeight="1">
      <c r="A6" s="1" t="s">
        <v>12</v>
      </c>
      <c r="B6" s="2" t="str">
        <f>image("https://ws-tcg.com/wordpress/wp-content/images/today_card/20230403_ap02.png")</f>
        <v/>
      </c>
      <c r="C6" s="3" t="s">
        <v>13</v>
      </c>
      <c r="D6" s="6" t="str">
        <f>image("https://ws-tcg.com/wordpress/wp-content/images/today_card/20230403_ap22.png")</f>
        <v/>
      </c>
      <c r="E6" s="4" t="s">
        <v>14</v>
      </c>
      <c r="F6" s="4"/>
    </row>
    <row r="7">
      <c r="A7" s="1" t="s">
        <v>15</v>
      </c>
      <c r="B7" s="2" t="str">
        <f>image("https://ws-tcg.com/wordpress/wp-content/images/today_card/20230405_sz01.png")</f>
        <v/>
      </c>
      <c r="C7" s="5" t="s">
        <v>16</v>
      </c>
      <c r="D7" s="6" t="str">
        <f>image("https://ws-tcg.com/wordpress/wp-content/images/today_card/20230405_sz21.png")</f>
        <v/>
      </c>
      <c r="E7" s="4" t="s">
        <v>2</v>
      </c>
      <c r="F7" s="4"/>
    </row>
    <row r="8" ht="137.25" customHeight="1">
      <c r="A8" s="1" t="s">
        <v>17</v>
      </c>
      <c r="B8" s="2" t="str">
        <f>image("https://ws-tcg.com/wordpress/wp-content/images/today_card/20230315_wa02.png")</f>
        <v/>
      </c>
      <c r="C8" s="3" t="s">
        <v>18</v>
      </c>
      <c r="D8" s="6" t="str">
        <f>image("https://ws-tcg.com/wordpress/wp-content/images/today_card/20230315_wa22.png")</f>
        <v/>
      </c>
      <c r="E8" s="4" t="s">
        <v>14</v>
      </c>
      <c r="F8" s="4"/>
    </row>
    <row r="9" ht="137.25" customHeight="1">
      <c r="A9" s="1" t="s">
        <v>19</v>
      </c>
      <c r="B9" s="2" t="str">
        <f>image("https://ws-tcg.com/wordpress/wp-content/images/today_card/20230314_ig02.png")</f>
        <v/>
      </c>
      <c r="C9" s="3" t="s">
        <v>20</v>
      </c>
      <c r="D9" s="9" t="str">
        <f>image("https://ws-tcg.com/wordpress/wp-content/images/today_card/20230314_ig32.png")</f>
        <v/>
      </c>
      <c r="E9" s="4" t="s">
        <v>2</v>
      </c>
      <c r="F9" s="4"/>
    </row>
    <row r="10" ht="137.25" customHeight="1">
      <c r="A10" s="1" t="s">
        <v>21</v>
      </c>
      <c r="B10" s="2" t="str">
        <f>image("https://ws-tcg.com/wordpress/wp-content/images/today_card/20230331_iv02.png")</f>
        <v/>
      </c>
      <c r="C10" s="5" t="s">
        <v>22</v>
      </c>
      <c r="D10" s="6" t="str">
        <f>image("https://ws-tcg.com/wordpress/wp-content/images/today_card/20230331_iv22.png")</f>
        <v/>
      </c>
      <c r="E10" s="4" t="s">
        <v>2</v>
      </c>
      <c r="F10" s="4"/>
    </row>
    <row r="11" ht="137.25" customHeight="1">
      <c r="A11" s="1" t="s">
        <v>23</v>
      </c>
      <c r="B11" s="10" t="str">
        <f>image("https://ws-tcg.com/wordpress/wp-content/images/today_card/20230418_nr01.png")</f>
        <v/>
      </c>
      <c r="C11" s="3" t="s">
        <v>24</v>
      </c>
      <c r="D11" s="6" t="str">
        <f>image("https://ws-tcg.com/wordpress/wp-content/images/today_card/20230418_nr21.png")</f>
        <v/>
      </c>
      <c r="E11" s="4" t="s">
        <v>14</v>
      </c>
      <c r="F11" s="4"/>
    </row>
    <row r="12" ht="137.25" customHeight="1">
      <c r="A12" s="1" t="s">
        <v>25</v>
      </c>
      <c r="B12" s="2" t="str">
        <f>image("https://ws-tcg.com/wordpress/wp-content/images/today_card/20230405_sz02.png")</f>
        <v/>
      </c>
      <c r="C12" s="3" t="s">
        <v>26</v>
      </c>
      <c r="D12" s="7" t="str">
        <f>image("https://ws-tcg.com/wordpress/wp-content/images/today_card/20230405_sz22.png")</f>
        <v/>
      </c>
      <c r="E12" s="4" t="s">
        <v>14</v>
      </c>
      <c r="F12" s="4"/>
    </row>
    <row r="13" ht="137.25" customHeight="1">
      <c r="A13" s="1" t="s">
        <v>27</v>
      </c>
      <c r="B13" s="2" t="str">
        <f>image("https://ws-tcg.com/wordpress/wp-content/images/today_card/20230404_do02.png")</f>
        <v/>
      </c>
      <c r="C13" s="3" t="s">
        <v>28</v>
      </c>
      <c r="D13" s="10" t="str">
        <f>image("https://ws-tcg.com/wordpress/wp-content/images/today_card/20230404_do22.png")</f>
        <v/>
      </c>
      <c r="E13" s="4" t="s">
        <v>14</v>
      </c>
      <c r="F13" s="4"/>
    </row>
    <row r="14" ht="137.25" customHeight="1">
      <c r="A14" s="1" t="s">
        <v>29</v>
      </c>
      <c r="B14" s="2" t="str">
        <f>image("https://ws-tcg.com/wordpress/wp-content/images/today_card/20230403_ap03.png")</f>
        <v/>
      </c>
      <c r="C14" s="5" t="s">
        <v>30</v>
      </c>
      <c r="D14" s="6" t="str">
        <f>image("https://ws-tcg.com/wordpress/wp-content/images/today_card/20230403_ap23.png")</f>
        <v/>
      </c>
      <c r="E14" s="4" t="s">
        <v>14</v>
      </c>
      <c r="F14" s="4"/>
    </row>
    <row r="15" ht="137.25" customHeight="1">
      <c r="A15" s="1" t="s">
        <v>31</v>
      </c>
      <c r="B15" s="2" t="str">
        <f>image("https://ws-tcg.com/wordpress/wp-content/images/today_card/20230315_wa03.png")</f>
        <v/>
      </c>
      <c r="C15" s="5" t="s">
        <v>32</v>
      </c>
      <c r="D15" s="7" t="str">
        <f>image("https://ws-tcg.com/wordpress/wp-content/images/today_card/20230315_wa23.png")</f>
        <v/>
      </c>
      <c r="E15" s="4" t="s">
        <v>14</v>
      </c>
      <c r="F15" s="4"/>
    </row>
    <row r="16">
      <c r="A16" s="1" t="s">
        <v>33</v>
      </c>
      <c r="B16" s="2" t="str">
        <f>image("https://ws-tcg.com/wordpress/wp-content/images/today_card/20230331_iv03.png")</f>
        <v/>
      </c>
      <c r="C16" s="5" t="s">
        <v>34</v>
      </c>
      <c r="D16" s="6" t="str">
        <f>image("https://ws-tcg.com/wordpress/wp-content/images/today_card/20230331_iv23.png")</f>
        <v/>
      </c>
      <c r="E16" s="4" t="s">
        <v>14</v>
      </c>
      <c r="F16" s="4"/>
    </row>
    <row r="17" ht="137.25" customHeight="1">
      <c r="A17" s="1" t="s">
        <v>35</v>
      </c>
      <c r="B17" s="2" t="str">
        <f>image("https://ws-tcg.com/wordpress/wp-content/images/today_card/20230314_ig03.png")</f>
        <v/>
      </c>
      <c r="C17" s="5" t="s">
        <v>36</v>
      </c>
      <c r="D17" s="11" t="str">
        <f>image("https://ws-tcg.com/wordpress/wp-content/images/today_card/20230314_ig33.png")</f>
        <v/>
      </c>
      <c r="E17" s="8" t="s">
        <v>14</v>
      </c>
      <c r="F17" s="8"/>
    </row>
    <row r="18" ht="137.25" customHeight="1">
      <c r="A18" s="1" t="s">
        <v>37</v>
      </c>
      <c r="B18" s="2" t="str">
        <f>image("https://ws-tcg.com/wordpress/wp-content/images/today_card/20230316_kf01.png")</f>
        <v/>
      </c>
      <c r="C18" s="5" t="s">
        <v>38</v>
      </c>
      <c r="D18" s="6" t="str">
        <f>image("https://ws-tcg.com/wordpress/wp-content/images/today_card/20230316_kf21.png")</f>
        <v/>
      </c>
      <c r="E18" s="8" t="s">
        <v>14</v>
      </c>
      <c r="F18" s="4"/>
    </row>
    <row r="19" ht="137.25" customHeight="1">
      <c r="A19" s="1" t="s">
        <v>39</v>
      </c>
      <c r="B19" s="2" t="str">
        <f>image("https://ws-tcg.com/wordpress/wp-content/images/today_card/20230404_do03.png")</f>
        <v/>
      </c>
      <c r="C19" s="5" t="s">
        <v>40</v>
      </c>
      <c r="D19" s="6" t="str">
        <f>image("https://ws-tcg.com/wordpress/wp-content/images/today_card/20230404_do23.png")</f>
        <v/>
      </c>
      <c r="E19" s="4" t="s">
        <v>14</v>
      </c>
      <c r="F19" s="4"/>
    </row>
    <row r="20" ht="137.25" customHeight="1">
      <c r="A20" s="1" t="s">
        <v>41</v>
      </c>
      <c r="B20" s="2" t="str">
        <f>image("https://ws-tcg.com/wordpress/wp-content/images/today_card/20230331_iv04.png")</f>
        <v/>
      </c>
      <c r="C20" s="5" t="s">
        <v>42</v>
      </c>
      <c r="D20" s="6" t="str">
        <f>image("https://ws-tcg.com/wordpress/wp-content/images/today_card/20230331_iv24.png")</f>
        <v/>
      </c>
      <c r="E20" s="4" t="s">
        <v>14</v>
      </c>
      <c r="F20" s="4"/>
    </row>
    <row r="21" ht="137.25" customHeight="1">
      <c r="A21" s="1" t="s">
        <v>43</v>
      </c>
      <c r="B21" s="2" t="str">
        <f>image("https://ws-tcg.com/wordpress/wp-content/images/today_card/20230315_wa04.png")</f>
        <v/>
      </c>
      <c r="C21" s="5" t="s">
        <v>44</v>
      </c>
      <c r="D21" s="6" t="str">
        <f>image("https://ws-tcg.com/wordpress/wp-content/images/today_card/20230315_wa24.png")</f>
        <v/>
      </c>
      <c r="E21" s="4" t="s">
        <v>14</v>
      </c>
      <c r="F21" s="4"/>
    </row>
    <row r="22" ht="137.25" customHeight="1">
      <c r="A22" s="1" t="s">
        <v>45</v>
      </c>
      <c r="B22" s="2" t="str">
        <f>image("https://ws-tcg.com/wordpress/wp-content/images/today_card/20230405_sz03.png")</f>
        <v/>
      </c>
      <c r="C22" s="5" t="s">
        <v>46</v>
      </c>
      <c r="D22" s="6" t="str">
        <f>image("https://ws-tcg.com/wordpress/wp-content/images/today_card/20230405_sz23.png")</f>
        <v/>
      </c>
      <c r="E22" s="4" t="s">
        <v>14</v>
      </c>
      <c r="F22" s="4"/>
    </row>
    <row r="23" ht="137.25" customHeight="1">
      <c r="A23" s="1" t="s">
        <v>47</v>
      </c>
      <c r="B23" s="2" t="str">
        <f>image("https://ws-tcg.com/wordpress/wp-content/images/today_card/20230403_ap04.png")</f>
        <v/>
      </c>
      <c r="C23" s="5" t="s">
        <v>48</v>
      </c>
      <c r="D23" s="6" t="str">
        <f>image("https://ws-tcg.com/wordpress/wp-content/images/today_card/20230403_ap24.png")</f>
        <v/>
      </c>
      <c r="E23" s="4" t="s">
        <v>14</v>
      </c>
      <c r="F23" s="4"/>
    </row>
    <row r="24" ht="137.25" customHeight="1">
      <c r="A24" s="1" t="s">
        <v>49</v>
      </c>
      <c r="B24" s="2" t="str">
        <f>image("https://ws-tcg.com/wordpress/wp-content/images/today_card/20230404_do04.png")</f>
        <v/>
      </c>
      <c r="C24" s="5" t="s">
        <v>50</v>
      </c>
      <c r="D24" s="6" t="str">
        <f>image("https://ws-tcg.com/wordpress/wp-content/images/today_card/20230404_do24.png")</f>
        <v/>
      </c>
      <c r="E24" s="4" t="s">
        <v>14</v>
      </c>
      <c r="F24" s="4"/>
    </row>
    <row r="25" ht="137.25" customHeight="1">
      <c r="A25" s="1" t="s">
        <v>51</v>
      </c>
      <c r="B25" s="2" t="str">
        <f>image("https://ws-tcg.com/wordpress/wp-content/images/today_card/20230405_sz04.png")</f>
        <v/>
      </c>
      <c r="C25" s="5" t="s">
        <v>52</v>
      </c>
      <c r="D25" s="6" t="str">
        <f>image("https://ws-tcg.com/wordpress/wp-content/images/today_card/20230405_sz24.png")</f>
        <v/>
      </c>
      <c r="E25" s="4" t="s">
        <v>14</v>
      </c>
      <c r="F25" s="4"/>
    </row>
    <row r="26" ht="137.25" customHeight="1">
      <c r="A26" s="1" t="s">
        <v>53</v>
      </c>
      <c r="B26" s="2" t="str">
        <f>image("https://ws-tcg.com/wordpress/wp-content/images/today_card/20230404_do05.png")</f>
        <v/>
      </c>
      <c r="C26" s="5" t="s">
        <v>54</v>
      </c>
      <c r="D26" s="6" t="str">
        <f>image("https://ws-tcg.com/wordpress/wp-content/images/today_card/20230404_do25.png")</f>
        <v/>
      </c>
      <c r="E26" s="4" t="s">
        <v>14</v>
      </c>
      <c r="F26" s="4"/>
    </row>
    <row r="27" ht="137.25" customHeight="1">
      <c r="A27" s="1" t="s">
        <v>55</v>
      </c>
      <c r="B27" s="2" t="str">
        <f>image("https://ws-tcg.com/wordpress/wp-content/images/today_card/20230315_wa05.png")</f>
        <v/>
      </c>
      <c r="C27" s="5" t="s">
        <v>56</v>
      </c>
      <c r="D27" s="6" t="str">
        <f>image("https://ws-tcg.com/wordpress/wp-content/images/today_card/20230315_wa25.png")</f>
        <v/>
      </c>
      <c r="E27" s="4" t="s">
        <v>14</v>
      </c>
      <c r="F27" s="4"/>
    </row>
    <row r="28" ht="137.25" customHeight="1">
      <c r="A28" s="1" t="s">
        <v>57</v>
      </c>
      <c r="B28" s="2" t="str">
        <f>image("https://ws-tcg.com/wordpress/wp-content/images/today_card/20230316_kf02.png")</f>
        <v/>
      </c>
      <c r="C28" s="5" t="s">
        <v>58</v>
      </c>
      <c r="D28" s="6" t="str">
        <f>image("https://ws-tcg.com/wordpress/wp-content/images/today_card/20230316_kf22.png")</f>
        <v/>
      </c>
      <c r="E28" s="4" t="s">
        <v>14</v>
      </c>
      <c r="F28" s="4"/>
    </row>
    <row r="29" ht="137.25" customHeight="1">
      <c r="A29" s="1" t="s">
        <v>59</v>
      </c>
      <c r="B29" s="2" t="str">
        <f>image("https://i.imgur.com/W1EeESF.png?1")</f>
        <v/>
      </c>
      <c r="C29" s="5" t="s">
        <v>60</v>
      </c>
      <c r="D29" s="6" t="str">
        <f>image("https://i.imgur.com/X83CrGm.png?1")</f>
        <v/>
      </c>
      <c r="E29" s="4" t="s">
        <v>61</v>
      </c>
      <c r="F29" s="4"/>
    </row>
    <row r="30" ht="137.25" customHeight="1">
      <c r="A30" s="1" t="s">
        <v>62</v>
      </c>
      <c r="B30" s="2" t="str">
        <f>image("https://i.imgur.com/ew21cVk.png?1")</f>
        <v/>
      </c>
      <c r="C30" s="5" t="s">
        <v>63</v>
      </c>
      <c r="D30" s="6" t="str">
        <f>image("https://i.imgur.com/i624uux.png?1")</f>
        <v/>
      </c>
      <c r="E30" s="4" t="s">
        <v>61</v>
      </c>
      <c r="F30" s="4"/>
    </row>
    <row r="31" ht="137.25" customHeight="1">
      <c r="A31" s="1" t="s">
        <v>64</v>
      </c>
      <c r="B31" s="2" t="str">
        <f>image("https://i.imgur.com/KLWZEDC.png?1")</f>
        <v/>
      </c>
      <c r="C31" s="5" t="s">
        <v>65</v>
      </c>
      <c r="D31" s="6" t="str">
        <f>image("https://i.imgur.com/tBZebkz.png?1")</f>
        <v/>
      </c>
      <c r="E31" s="4" t="s">
        <v>61</v>
      </c>
      <c r="F31" s="4"/>
    </row>
    <row r="32" ht="137.25" customHeight="1">
      <c r="A32" s="1" t="s">
        <v>66</v>
      </c>
      <c r="B32" s="2" t="str">
        <f>image("https://ws-tcg.com/wordpress/wp-content/images/today_card/20230412_ha01.png")</f>
        <v/>
      </c>
      <c r="C32" s="5" t="s">
        <v>67</v>
      </c>
      <c r="D32" s="6" t="str">
        <f>image("https://ws-tcg.com/wordpress/wp-content/images/today_card/20230412_ha201.png")</f>
        <v/>
      </c>
      <c r="E32" s="4" t="s">
        <v>7</v>
      </c>
      <c r="F32" s="4"/>
    </row>
    <row r="33" ht="137.25" customHeight="1">
      <c r="A33" s="1" t="s">
        <v>68</v>
      </c>
      <c r="B33" s="2" t="str">
        <f>image("https://ws-tcg.com/wordpress/wp-content/images/today_card/20230328_cx01.png")</f>
        <v/>
      </c>
      <c r="C33" s="5" t="s">
        <v>69</v>
      </c>
      <c r="D33" s="6" t="str">
        <f>image("https://ws-tcg.com/wordpress/wp-content/images/today_card/20230328_cx21.png")</f>
        <v/>
      </c>
      <c r="E33" s="4" t="s">
        <v>2</v>
      </c>
      <c r="F33" s="4"/>
    </row>
    <row r="34" ht="137.25" customHeight="1">
      <c r="A34" s="1" t="s">
        <v>70</v>
      </c>
      <c r="B34" s="2" t="str">
        <f>image("https://ws-tcg.com/wordpress/wp-content/images/today_card/20230316_kf03.png")</f>
        <v/>
      </c>
      <c r="C34" s="3" t="s">
        <v>71</v>
      </c>
      <c r="D34" s="6" t="str">
        <f>image("https://ws-tcg.com/wordpress/wp-content/images/today_card/20230316_kf23.png")</f>
        <v/>
      </c>
      <c r="E34" s="4" t="s">
        <v>2</v>
      </c>
      <c r="F34" s="4"/>
    </row>
    <row r="35" ht="137.25" customHeight="1">
      <c r="A35" s="1" t="s">
        <v>72</v>
      </c>
      <c r="B35" s="2" t="str">
        <f>image("https://ws-tcg.com/wordpress/wp-content/images/today_card/20230317_mb01.png")</f>
        <v/>
      </c>
      <c r="C35" s="3" t="s">
        <v>73</v>
      </c>
      <c r="D35" s="6" t="str">
        <f>image("https://ws-tcg.com/wordpress/wp-content/images/today_card/20230317_mb21.png")</f>
        <v/>
      </c>
      <c r="E35" s="4" t="s">
        <v>2</v>
      </c>
      <c r="F35" s="4"/>
    </row>
    <row r="36" ht="137.25" customHeight="1">
      <c r="A36" s="1" t="s">
        <v>74</v>
      </c>
      <c r="B36" s="2" t="str">
        <f>image("https://ws-tcg.com/wordpress/wp-content/images/today_card/20230414_lg01.png")</f>
        <v/>
      </c>
      <c r="C36" s="5" t="s">
        <v>75</v>
      </c>
      <c r="D36" s="6" t="str">
        <f>image("https://ws-tcg.com/wordpress/wp-content/images/today_card/20230414_lg21.png")</f>
        <v/>
      </c>
      <c r="E36" s="4" t="s">
        <v>2</v>
      </c>
      <c r="F36" s="4"/>
    </row>
    <row r="37" ht="137.25" customHeight="1">
      <c r="A37" s="1" t="s">
        <v>76</v>
      </c>
      <c r="B37" s="2" t="str">
        <f>image("https://ws-tcg.com/wordpress/wp-content/images/today_card/20230330_wr01.png")</f>
        <v/>
      </c>
      <c r="C37" s="5" t="s">
        <v>77</v>
      </c>
      <c r="D37" s="6" t="str">
        <f>image("https://ws-tcg.com/wordpress/wp-content/images/today_card/20230330_wr21.png")</f>
        <v/>
      </c>
      <c r="E37" s="4" t="s">
        <v>2</v>
      </c>
      <c r="F37" s="4"/>
    </row>
    <row r="38" ht="137.25" customHeight="1">
      <c r="A38" s="1" t="s">
        <v>78</v>
      </c>
      <c r="B38" s="2" t="str">
        <f>image("https://ws-tcg.com/wordpress/wp-content/images/today_card/20230417_zx01.png")</f>
        <v/>
      </c>
      <c r="C38" s="5" t="s">
        <v>79</v>
      </c>
      <c r="D38" s="6" t="str">
        <f>image("https://ws-tcg.com/wordpress/wp-content/images/today_card/20230417_zx21.png")</f>
        <v/>
      </c>
      <c r="E38" s="4" t="s">
        <v>2</v>
      </c>
      <c r="F38" s="4"/>
    </row>
    <row r="39" ht="137.25" customHeight="1">
      <c r="A39" s="1" t="s">
        <v>80</v>
      </c>
      <c r="B39" s="2" t="str">
        <f>image("https://ws-tcg.com/wordpress/wp-content/images/today_card/20230418_nr02.png")</f>
        <v/>
      </c>
      <c r="C39" s="5" t="s">
        <v>81</v>
      </c>
      <c r="D39" s="6" t="str">
        <f>image("https://ws-tcg.com/wordpress/wp-content/images/today_card/20230418_nr22.png")</f>
        <v/>
      </c>
      <c r="E39" s="4" t="s">
        <v>14</v>
      </c>
      <c r="F39" s="4"/>
    </row>
    <row r="40" ht="137.25" customHeight="1">
      <c r="A40" s="1" t="s">
        <v>82</v>
      </c>
      <c r="B40" s="2" t="str">
        <f>image("https://ws-tcg.com/wordpress/wp-content/images/today_card/20230417_zx02.png")</f>
        <v/>
      </c>
      <c r="C40" s="5" t="s">
        <v>83</v>
      </c>
      <c r="D40" s="6" t="str">
        <f>image("https://ws-tcg.com/wordpress/wp-content/images/today_card/20230417_zx22.png")</f>
        <v/>
      </c>
      <c r="E40" s="4" t="s">
        <v>14</v>
      </c>
      <c r="F40" s="4"/>
    </row>
    <row r="41" ht="137.25" customHeight="1">
      <c r="A41" s="1" t="s">
        <v>84</v>
      </c>
      <c r="B41" s="2" t="str">
        <f>image("https://ws-tcg.com/wordpress/wp-content/images/today_card/20230316_kf04.png")</f>
        <v/>
      </c>
      <c r="C41" s="5" t="s">
        <v>85</v>
      </c>
      <c r="D41" s="6" t="str">
        <f>image("https://ws-tcg.com/wordpress/wp-content/images/today_card/20230316_kf24.png")</f>
        <v/>
      </c>
      <c r="E41" s="4" t="s">
        <v>14</v>
      </c>
      <c r="F41" s="4"/>
    </row>
    <row r="42" ht="137.25" customHeight="1">
      <c r="A42" s="1" t="s">
        <v>86</v>
      </c>
      <c r="B42" s="2" t="str">
        <f>image("https://ws-tcg.com/wordpress/wp-content/images/today_card/20230328_cx02.png")</f>
        <v/>
      </c>
      <c r="C42" s="5" t="s">
        <v>87</v>
      </c>
      <c r="D42" s="6" t="str">
        <f>image("https://ws-tcg.com/wordpress/wp-content/images/today_card/20230328_cx22.png")</f>
        <v/>
      </c>
      <c r="E42" s="4" t="s">
        <v>14</v>
      </c>
      <c r="F42" s="4"/>
    </row>
    <row r="43" ht="137.25" customHeight="1">
      <c r="A43" s="1" t="s">
        <v>88</v>
      </c>
      <c r="B43" s="2" t="str">
        <f>image("https://ws-tcg.com/wordpress/wp-content/images/today_card/20230417_zx03.png")</f>
        <v/>
      </c>
      <c r="C43" s="5" t="s">
        <v>89</v>
      </c>
      <c r="D43" s="6" t="str">
        <f>image("https://ws-tcg.com/wordpress/wp-content/images/today_card/20230417_zx23.png")</f>
        <v/>
      </c>
      <c r="E43" s="4" t="s">
        <v>14</v>
      </c>
      <c r="F43" s="4"/>
    </row>
    <row r="44" ht="137.25" customHeight="1">
      <c r="A44" s="1" t="s">
        <v>90</v>
      </c>
      <c r="B44" s="2" t="str">
        <f>image("https://ws-tcg.com/wordpress/wp-content/images/today_card/20230317_mb02.png")</f>
        <v/>
      </c>
      <c r="C44" s="5" t="s">
        <v>91</v>
      </c>
      <c r="D44" s="6" t="str">
        <f>image("https://ws-tcg.com/wordpress/wp-content/images/today_card/20230317_mb22.png")</f>
        <v/>
      </c>
      <c r="E44" s="4" t="s">
        <v>14</v>
      </c>
      <c r="F44" s="4"/>
    </row>
    <row r="45" ht="137.25" customHeight="1">
      <c r="A45" s="1" t="s">
        <v>92</v>
      </c>
      <c r="B45" s="2" t="str">
        <f>image("https://ws-tcg.com/wordpress/wp-content/images/today_card/20230414_lg02.png")</f>
        <v/>
      </c>
      <c r="C45" s="5" t="s">
        <v>93</v>
      </c>
      <c r="D45" s="6" t="str">
        <f>image("https://ws-tcg.com/wordpress/wp-content/images/today_card/20230414_lg22.png")</f>
        <v/>
      </c>
      <c r="E45" s="4" t="s">
        <v>14</v>
      </c>
      <c r="F45" s="4"/>
    </row>
    <row r="46" ht="137.25" customHeight="1">
      <c r="A46" s="1" t="s">
        <v>94</v>
      </c>
      <c r="B46" s="2" t="str">
        <f>image("https://ws-tcg.com/wordpress/wp-content/images/today_card/20230327_ew01.png")</f>
        <v/>
      </c>
      <c r="C46" s="5" t="s">
        <v>95</v>
      </c>
      <c r="D46" s="6" t="str">
        <f>image("https://ws-tcg.com/wordpress/wp-content/images/today_card/20230327_ew21.png")</f>
        <v/>
      </c>
      <c r="E46" s="4" t="s">
        <v>14</v>
      </c>
      <c r="F46" s="4"/>
    </row>
    <row r="47" ht="15.75" customHeight="1">
      <c r="A47" s="1" t="s">
        <v>96</v>
      </c>
      <c r="B47" s="2" t="str">
        <f>image("https://ws-tcg.com/wordpress/wp-content/images/today_card/20230328_cx03.png")</f>
        <v/>
      </c>
      <c r="C47" s="5" t="s">
        <v>97</v>
      </c>
      <c r="D47" s="6" t="str">
        <f>image("https://ws-tcg.com/wordpress/wp-content/images/today_card/20230328_cx23.png")</f>
        <v/>
      </c>
      <c r="E47" s="4" t="s">
        <v>14</v>
      </c>
      <c r="F47" s="4"/>
    </row>
    <row r="48" ht="137.25" customHeight="1">
      <c r="A48" s="1" t="s">
        <v>98</v>
      </c>
      <c r="B48" s="2" t="str">
        <f>image("https://ws-tcg.com/wordpress/wp-content/images/today_card/20230314_ig05.png")</f>
        <v/>
      </c>
      <c r="C48" s="5" t="s">
        <v>99</v>
      </c>
      <c r="D48" s="6" t="str">
        <f>image("https://ws-tcg.com/wordpress/wp-content/images/today_card/20230314_ig35.png")</f>
        <v/>
      </c>
      <c r="E48" s="4" t="s">
        <v>14</v>
      </c>
      <c r="F48" s="4"/>
    </row>
    <row r="49" ht="137.25" customHeight="1">
      <c r="A49" s="1" t="s">
        <v>100</v>
      </c>
      <c r="B49" s="2" t="str">
        <f>image("https://ws-tcg.com/wordpress/wp-content/images/today_card/20230316_kf05.png")</f>
        <v/>
      </c>
      <c r="C49" s="5" t="s">
        <v>101</v>
      </c>
      <c r="D49" s="6" t="str">
        <f>image("https://ws-tcg.com/wordpress/wp-content/images/today_card/20230316_kf25.png")</f>
        <v/>
      </c>
      <c r="E49" s="4" t="s">
        <v>14</v>
      </c>
      <c r="F49" s="4"/>
    </row>
    <row r="50" ht="137.25" customHeight="1">
      <c r="A50" s="1" t="s">
        <v>102</v>
      </c>
      <c r="B50" s="2" t="str">
        <f>image("https://ws-tcg.com/wordpress/wp-content/images/today_card/20230330_wr02.png")</f>
        <v/>
      </c>
      <c r="C50" s="5" t="s">
        <v>103</v>
      </c>
      <c r="D50" s="6" t="str">
        <f>image("https://ws-tcg.com/wordpress/wp-content/images/today_card/20230330_wr22.png")</f>
        <v/>
      </c>
      <c r="E50" s="4" t="s">
        <v>14</v>
      </c>
      <c r="F50" s="4"/>
    </row>
    <row r="51" ht="137.25" customHeight="1">
      <c r="A51" s="1" t="s">
        <v>104</v>
      </c>
      <c r="B51" s="2" t="str">
        <f>image("https://ws-tcg.com/wordpress/wp-content/images/today_card/20230414_lg03.png")</f>
        <v/>
      </c>
      <c r="C51" s="5" t="s">
        <v>105</v>
      </c>
      <c r="D51" s="6" t="str">
        <f>image("https://ws-tcg.com/wordpress/wp-content/images/today_card/20230414_lg23.png")</f>
        <v/>
      </c>
      <c r="E51" s="4" t="s">
        <v>14</v>
      </c>
      <c r="F51" s="4"/>
    </row>
    <row r="52" ht="137.25" customHeight="1">
      <c r="A52" s="1" t="s">
        <v>106</v>
      </c>
      <c r="B52" s="2" t="str">
        <f>image("https://ws-tcg.com/wordpress/wp-content/images/today_card/20230417_zx04.png")</f>
        <v/>
      </c>
      <c r="C52" s="5" t="s">
        <v>107</v>
      </c>
      <c r="D52" s="6" t="str">
        <f>image("https://ws-tcg.com/wordpress/wp-content/images/today_card/20230417_zx24.png")</f>
        <v/>
      </c>
      <c r="E52" s="4" t="s">
        <v>14</v>
      </c>
      <c r="F52" s="4"/>
    </row>
    <row r="53" ht="137.25" customHeight="1">
      <c r="A53" s="1" t="s">
        <v>108</v>
      </c>
      <c r="B53" s="2" t="str">
        <f>image("https://ws-tcg.com/wordpress/wp-content/images/today_card/20230317_mb03.png")</f>
        <v/>
      </c>
      <c r="C53" s="5" t="s">
        <v>109</v>
      </c>
      <c r="D53" s="6" t="str">
        <f>image("https://ws-tcg.com/wordpress/wp-content/images/today_card/20230317_mb23.png")</f>
        <v/>
      </c>
      <c r="E53" s="4" t="s">
        <v>14</v>
      </c>
      <c r="F53" s="4"/>
    </row>
    <row r="54" ht="137.25" customHeight="1">
      <c r="A54" s="1" t="s">
        <v>110</v>
      </c>
      <c r="B54" s="2" t="str">
        <f>image("https://ws-tcg.com/wordpress/wp-content/images/today_card/20230329_uw01.png")</f>
        <v/>
      </c>
      <c r="C54" s="5" t="s">
        <v>111</v>
      </c>
      <c r="D54" s="6" t="str">
        <f>image("https://ws-tcg.com/wordpress/wp-content/images/today_card/20230329_uw21.png")</f>
        <v/>
      </c>
      <c r="E54" s="4" t="s">
        <v>14</v>
      </c>
      <c r="F54" s="4"/>
    </row>
    <row r="55" ht="137.25" customHeight="1">
      <c r="A55" s="1" t="s">
        <v>112</v>
      </c>
      <c r="B55" s="2" t="str">
        <f>image("https://ws-tcg.com/wordpress/wp-content/images/today_card/20230330_wr03.png")</f>
        <v/>
      </c>
      <c r="C55" s="5" t="s">
        <v>113</v>
      </c>
      <c r="D55" s="6" t="str">
        <f>image("https://ws-tcg.com/wordpress/wp-content/images/today_card/20230330_wr23.png")</f>
        <v/>
      </c>
      <c r="E55" s="4" t="s">
        <v>14</v>
      </c>
      <c r="F55" s="4"/>
    </row>
    <row r="56" ht="137.25" customHeight="1">
      <c r="A56" s="1" t="s">
        <v>114</v>
      </c>
      <c r="B56" s="2" t="str">
        <f>image("https://ws-tcg.com/wordpress/wp-content/images/today_card/20230317_mb04.png")</f>
        <v/>
      </c>
      <c r="C56" s="5" t="s">
        <v>115</v>
      </c>
      <c r="D56" s="6" t="str">
        <f>image("https://ws-tcg.com/wordpress/wp-content/images/today_card/20230317_mb24.png")</f>
        <v/>
      </c>
      <c r="E56" s="4" t="s">
        <v>14</v>
      </c>
      <c r="F56" s="4"/>
    </row>
    <row r="57" ht="137.25" customHeight="1">
      <c r="A57" s="1" t="s">
        <v>116</v>
      </c>
      <c r="B57" s="2" t="str">
        <f>image("https://ws-tcg.com/wordpress/wp-content/images/today_card/20230329_uw02.png")</f>
        <v/>
      </c>
      <c r="C57" s="5" t="s">
        <v>117</v>
      </c>
      <c r="D57" s="6" t="str">
        <f>image("https://ws-tcg.com/wordpress/wp-content/images/today_card/20230329_uw22.png")</f>
        <v/>
      </c>
      <c r="E57" s="4" t="s">
        <v>14</v>
      </c>
      <c r="F57" s="4"/>
    </row>
    <row r="58" ht="137.25" customHeight="1">
      <c r="A58" s="1" t="s">
        <v>118</v>
      </c>
      <c r="B58" s="2" t="str">
        <f>image("https://i.imgur.com/4gruZkE.png?1")</f>
        <v/>
      </c>
      <c r="C58" s="5" t="s">
        <v>119</v>
      </c>
      <c r="D58" s="6" t="str">
        <f>image("https://i.imgur.com/lG7NG5I.png?1")</f>
        <v/>
      </c>
      <c r="E58" s="4" t="s">
        <v>61</v>
      </c>
      <c r="F58" s="4"/>
    </row>
    <row r="59" ht="137.25" customHeight="1">
      <c r="A59" s="1" t="s">
        <v>120</v>
      </c>
      <c r="B59" s="2" t="str">
        <f>image("https://i.imgur.com/ciHCMuh.png?1")</f>
        <v/>
      </c>
      <c r="C59" s="5" t="s">
        <v>121</v>
      </c>
      <c r="D59" s="6" t="str">
        <f>image("https://i.imgur.com/XaZDYhd.png?1")</f>
        <v/>
      </c>
      <c r="E59" s="4" t="s">
        <v>61</v>
      </c>
      <c r="F59" s="4"/>
    </row>
    <row r="60" ht="137.25" customHeight="1">
      <c r="A60" s="1" t="s">
        <v>122</v>
      </c>
      <c r="B60" s="2" t="str">
        <f>image("https://i.imgur.com/qm4wQXJ.png?1")</f>
        <v/>
      </c>
      <c r="C60" s="5" t="s">
        <v>123</v>
      </c>
      <c r="D60" s="6" t="str">
        <f>image("https://i.imgur.com/ufqhN5M.png?1")</f>
        <v/>
      </c>
      <c r="E60" s="4" t="s">
        <v>61</v>
      </c>
      <c r="F60" s="4"/>
    </row>
    <row r="61" ht="137.25" customHeight="1">
      <c r="A61" s="1" t="s">
        <v>124</v>
      </c>
      <c r="B61" s="2" t="str">
        <f>image("https://i.imgur.com/rAYXVkN.png?1")</f>
        <v/>
      </c>
      <c r="C61" s="5" t="s">
        <v>123</v>
      </c>
      <c r="D61" s="6" t="str">
        <f>image("https://i.imgur.com/CoRTSXG.png?1")</f>
        <v/>
      </c>
      <c r="E61" s="4" t="s">
        <v>61</v>
      </c>
      <c r="F61" s="4"/>
    </row>
    <row r="62" ht="137.25" customHeight="1">
      <c r="A62" s="1" t="s">
        <v>125</v>
      </c>
      <c r="B62" s="2" t="str">
        <f>image("https://ws-tcg.com/wordpress/wp-content/images/today_card/20230320_he01.png")</f>
        <v/>
      </c>
      <c r="C62" s="3" t="s">
        <v>126</v>
      </c>
      <c r="D62" s="6" t="str">
        <f>image("https://ws-tcg.com/wordpress/wp-content/images/today_card/20230320_he31.png")</f>
        <v/>
      </c>
      <c r="E62" s="4" t="s">
        <v>7</v>
      </c>
      <c r="F62" s="4"/>
    </row>
    <row r="63" ht="137.25" customHeight="1">
      <c r="A63" s="1" t="s">
        <v>127</v>
      </c>
      <c r="B63" s="2" t="str">
        <f>image("https://ws-tcg.com/wordpress/wp-content/images/today_card/20230322_hi01.png")</f>
        <v/>
      </c>
      <c r="C63" s="5" t="s">
        <v>128</v>
      </c>
      <c r="D63" s="6" t="str">
        <f>image("https://ws-tcg.com/wordpress/wp-content/images/today_card/20230322_hi21.png")</f>
        <v/>
      </c>
      <c r="E63" s="4" t="s">
        <v>2</v>
      </c>
      <c r="F63" s="4"/>
    </row>
    <row r="64" ht="137.25" customHeight="1">
      <c r="A64" s="1" t="s">
        <v>129</v>
      </c>
      <c r="B64" s="2" t="str">
        <f>image("https://ws-tcg.com/wordpress/wp-content/images/today_card/20230413_xj01.png")</f>
        <v/>
      </c>
      <c r="C64" s="5" t="s">
        <v>130</v>
      </c>
      <c r="D64" s="6" t="str">
        <f>image("https://ws-tcg.com/wordpress/wp-content/images/today_card/20230413_xj21.png")</f>
        <v/>
      </c>
      <c r="E64" s="4" t="s">
        <v>2</v>
      </c>
      <c r="F64" s="4"/>
    </row>
    <row r="65" ht="137.25" customHeight="1">
      <c r="A65" s="1" t="s">
        <v>131</v>
      </c>
      <c r="B65" s="2" t="str">
        <f>image("https://ws-tcg.com/wordpress/wp-content/images/today_card/20230412_ha02.png")</f>
        <v/>
      </c>
      <c r="C65" s="5" t="s">
        <v>132</v>
      </c>
      <c r="D65" s="6" t="str">
        <f>image("https://ws-tcg.com/wordpress/wp-content/images/today_card/20230412_ha22.png")</f>
        <v/>
      </c>
      <c r="E65" s="4" t="s">
        <v>2</v>
      </c>
      <c r="F65" s="4"/>
    </row>
    <row r="66" ht="137.25" customHeight="1">
      <c r="A66" s="1" t="s">
        <v>133</v>
      </c>
      <c r="B66" s="2" t="str">
        <f>image("https://ws-tcg.com/wordpress/wp-content/images/today_card/20230324_hp01.png")</f>
        <v/>
      </c>
      <c r="C66" s="3" t="s">
        <v>134</v>
      </c>
      <c r="D66" s="6" t="str">
        <f>image("https://ws-tcg.com/wordpress/wp-content/images/today_card/20230324_hp31.png")</f>
        <v/>
      </c>
      <c r="E66" s="4" t="s">
        <v>2</v>
      </c>
      <c r="F66" s="4"/>
    </row>
    <row r="67" ht="137.25" customHeight="1">
      <c r="A67" s="1" t="s">
        <v>135</v>
      </c>
      <c r="B67" s="2" t="str">
        <f>image("https://ws-tcg.com/wordpress/wp-content/images/today_card/20230322_hi02.png")</f>
        <v/>
      </c>
      <c r="C67" s="5" t="s">
        <v>136</v>
      </c>
      <c r="D67" s="6" t="str">
        <f>image("https://ws-tcg.com/wordpress/wp-content/images/today_card/20230322_hi22.png")</f>
        <v/>
      </c>
      <c r="E67" s="4" t="s">
        <v>14</v>
      </c>
      <c r="F67" s="4"/>
    </row>
    <row r="68" ht="137.25" customHeight="1">
      <c r="A68" s="1" t="s">
        <v>137</v>
      </c>
      <c r="B68" s="2" t="str">
        <f>image("https://ws-tcg.com/wordpress/wp-content/images/today_card/20230413_xj02.png")</f>
        <v/>
      </c>
      <c r="C68" s="5" t="s">
        <v>138</v>
      </c>
      <c r="D68" s="6" t="str">
        <f>image("https://ws-tcg.com/wordpress/wp-content/images/today_card/20230413_xj22.png")</f>
        <v/>
      </c>
      <c r="E68" s="4" t="s">
        <v>14</v>
      </c>
      <c r="F68" s="4"/>
    </row>
    <row r="69" ht="137.25" customHeight="1">
      <c r="A69" s="1" t="s">
        <v>139</v>
      </c>
      <c r="B69" s="2" t="str">
        <f>image("https://ws-tcg.com/wordpress/wp-content/images/today_card/20230323_hj01.png")</f>
        <v/>
      </c>
      <c r="C69" s="3" t="s">
        <v>140</v>
      </c>
      <c r="D69" s="6" t="str">
        <f>image("https://ws-tcg.com/wordpress/wp-content/images/today_card/20230323_hj31.png")</f>
        <v/>
      </c>
      <c r="E69" s="4" t="s">
        <v>2</v>
      </c>
      <c r="F69" s="4"/>
    </row>
    <row r="70" ht="137.25" customHeight="1">
      <c r="A70" s="1" t="s">
        <v>141</v>
      </c>
      <c r="B70" s="2" t="str">
        <f>image("https://ws-tcg.com/wordpress/wp-content/images/today_card/20230320_he02.png")</f>
        <v/>
      </c>
      <c r="C70" s="5" t="s">
        <v>142</v>
      </c>
      <c r="D70" s="6" t="str">
        <f>image("https://ws-tcg.com/wordpress/wp-content/images/today_card/20230320_he32.png")</f>
        <v/>
      </c>
      <c r="E70" s="4" t="s">
        <v>2</v>
      </c>
      <c r="F70" s="4"/>
    </row>
    <row r="71" ht="137.25" customHeight="1">
      <c r="A71" s="1" t="s">
        <v>143</v>
      </c>
      <c r="B71" s="2" t="str">
        <f>image("https://ws-tcg.com/wordpress/wp-content/images/today_card/20230320_he03.png")</f>
        <v/>
      </c>
      <c r="C71" s="5" t="s">
        <v>144</v>
      </c>
      <c r="D71" s="6" t="str">
        <f>image("https://ws-tcg.com/wordpress/wp-content/images/today_card/20230320_he33.png")</f>
        <v/>
      </c>
      <c r="E71" s="4" t="s">
        <v>14</v>
      </c>
      <c r="F71" s="4"/>
    </row>
    <row r="72" ht="137.25" customHeight="1">
      <c r="A72" s="1" t="s">
        <v>145</v>
      </c>
      <c r="B72" s="2" t="str">
        <f>image("https://ws-tcg.com/wordpress/wp-content/images/today_card/20230418_nr03.png")</f>
        <v/>
      </c>
      <c r="C72" s="5" t="s">
        <v>146</v>
      </c>
      <c r="D72" s="6" t="str">
        <f>image("https://ws-tcg.com/wordpress/wp-content/images/today_card/20230418_nr23.png")</f>
        <v/>
      </c>
      <c r="E72" s="4" t="s">
        <v>14</v>
      </c>
      <c r="F72" s="4"/>
    </row>
    <row r="73" ht="137.25" customHeight="1">
      <c r="A73" s="1" t="s">
        <v>147</v>
      </c>
      <c r="B73" s="2" t="str">
        <f>image("https://ws-tcg.com/wordpress/wp-content/images/today_card/20230412_ha03.png")</f>
        <v/>
      </c>
      <c r="C73" s="5" t="s">
        <v>148</v>
      </c>
      <c r="D73" s="6" t="str">
        <f>image("https://ws-tcg.com/wordpress/wp-content/images/today_card/20230412_ha23.png")</f>
        <v/>
      </c>
      <c r="E73" s="4" t="s">
        <v>14</v>
      </c>
      <c r="F73" s="4"/>
    </row>
    <row r="74" ht="137.25" customHeight="1">
      <c r="A74" s="1" t="s">
        <v>149</v>
      </c>
      <c r="B74" s="2" t="str">
        <f>image("https://ws-tcg.com/wordpress/wp-content/images/today_card/20230323_hj02.png")</f>
        <v/>
      </c>
      <c r="C74" s="5" t="s">
        <v>150</v>
      </c>
      <c r="D74" s="6" t="str">
        <f>image("https://ws-tcg.com/wordpress/wp-content/images/today_card/20230323_hj32.png")</f>
        <v/>
      </c>
      <c r="E74" s="4" t="s">
        <v>14</v>
      </c>
      <c r="F74" s="4"/>
    </row>
    <row r="75" ht="137.25" customHeight="1">
      <c r="A75" s="1" t="s">
        <v>151</v>
      </c>
      <c r="B75" s="2" t="str">
        <f>image("https://ws-tcg.com/wordpress/wp-content/images/today_card/20230413_xj03.png")</f>
        <v/>
      </c>
      <c r="C75" s="5" t="s">
        <v>152</v>
      </c>
      <c r="D75" s="6" t="str">
        <f>image("https://ws-tcg.com/wordpress/wp-content/images/today_card/20230413_xj23.png")</f>
        <v/>
      </c>
      <c r="E75" s="4" t="s">
        <v>14</v>
      </c>
      <c r="F75" s="4"/>
    </row>
    <row r="76" ht="137.25" customHeight="1">
      <c r="A76" s="1" t="s">
        <v>153</v>
      </c>
      <c r="B76" s="2" t="str">
        <f>image("https://ws-tcg.com/wordpress/wp-content/images/today_card/20230322_hi03.png")</f>
        <v/>
      </c>
      <c r="C76" s="5" t="s">
        <v>154</v>
      </c>
      <c r="D76" s="6" t="str">
        <f>image("https://ws-tcg.com/wordpress/wp-content/images/today_card/20230322_hi23.png")</f>
        <v/>
      </c>
      <c r="E76" s="4" t="s">
        <v>14</v>
      </c>
      <c r="F76" s="4"/>
    </row>
    <row r="77" ht="137.25" customHeight="1">
      <c r="A77" s="1" t="s">
        <v>155</v>
      </c>
      <c r="B77" s="2" t="str">
        <f>image("https://ws-tcg.com/wordpress/wp-content/images/today_card/20230324_hp02.png")</f>
        <v/>
      </c>
      <c r="C77" s="5" t="s">
        <v>156</v>
      </c>
      <c r="D77" s="6" t="str">
        <f>image("https://ws-tcg.com/wordpress/wp-content/images/today_card/20230324_hp32.png")</f>
        <v/>
      </c>
      <c r="E77" s="4" t="s">
        <v>14</v>
      </c>
      <c r="F77" s="4"/>
    </row>
    <row r="78" ht="137.25" customHeight="1">
      <c r="A78" s="1" t="s">
        <v>157</v>
      </c>
      <c r="B78" s="2" t="str">
        <f>image("https://ws-tcg.com/wordpress/wp-content/images/today_card/20230414_lg05.png")</f>
        <v/>
      </c>
      <c r="C78" s="5" t="s">
        <v>158</v>
      </c>
      <c r="D78" s="6" t="str">
        <f>image("https://ws-tcg.com/wordpress/wp-content/images/today_card/20230414_lg25.png")</f>
        <v/>
      </c>
      <c r="E78" s="4" t="s">
        <v>14</v>
      </c>
      <c r="F78" s="4"/>
    </row>
    <row r="79" ht="137.25" customHeight="1">
      <c r="A79" s="1" t="s">
        <v>159</v>
      </c>
      <c r="B79" s="2" t="str">
        <f>image("https://ws-tcg.com/wordpress/wp-content/images/today_card/20230324_hp03.png")</f>
        <v/>
      </c>
      <c r="C79" s="5" t="s">
        <v>160</v>
      </c>
      <c r="D79" s="6" t="str">
        <f>image("https://ws-tcg.com/wordpress/wp-content/images/today_card/20230324_hp33.png")</f>
        <v/>
      </c>
      <c r="E79" s="4" t="s">
        <v>14</v>
      </c>
      <c r="F79" s="4"/>
    </row>
    <row r="80" ht="137.25" customHeight="1">
      <c r="A80" s="1" t="s">
        <v>161</v>
      </c>
      <c r="B80" s="2" t="str">
        <f>image("https://ws-tcg.com/wordpress/wp-content/images/today_card/20230413_xj04.png")</f>
        <v/>
      </c>
      <c r="C80" s="5" t="s">
        <v>162</v>
      </c>
      <c r="D80" s="6" t="str">
        <f>image("https://ws-tcg.com/wordpress/wp-content/images/today_card/20230413_xj24.png")</f>
        <v/>
      </c>
      <c r="E80" s="4" t="s">
        <v>14</v>
      </c>
      <c r="F80" s="4"/>
    </row>
    <row r="81" ht="137.25" customHeight="1">
      <c r="A81" s="1" t="s">
        <v>163</v>
      </c>
      <c r="B81" s="12" t="str">
        <f>image("https://ws-tcg.com/wordpress/wp-content/images/today_card/20230322_hi04.png")</f>
        <v/>
      </c>
      <c r="C81" s="5" t="s">
        <v>164</v>
      </c>
      <c r="D81" s="6" t="str">
        <f>image("https://ws-tcg.com/wordpress/wp-content/images/today_card/20230322_hi24.png")</f>
        <v/>
      </c>
      <c r="E81" s="4" t="s">
        <v>14</v>
      </c>
      <c r="F81" s="4"/>
    </row>
    <row r="82" ht="137.25" customHeight="1">
      <c r="A82" s="1" t="s">
        <v>165</v>
      </c>
      <c r="B82" s="2" t="str">
        <f>image("https://ws-tcg.com/wordpress/wp-content/images/today_card/20230323_hj03.png")</f>
        <v/>
      </c>
      <c r="C82" s="5" t="s">
        <v>166</v>
      </c>
      <c r="D82" s="6" t="str">
        <f>image("https://ws-tcg.com/wordpress/wp-content/images/today_card/20230323_hj33.png")</f>
        <v/>
      </c>
      <c r="E82" s="4" t="s">
        <v>14</v>
      </c>
      <c r="F82" s="4"/>
    </row>
    <row r="83" ht="137.25" customHeight="1">
      <c r="A83" s="1" t="s">
        <v>167</v>
      </c>
      <c r="B83" s="2" t="str">
        <f>image("https://ws-tcg.com/wordpress/wp-content/images/today_card/20230320_he04.png")</f>
        <v/>
      </c>
      <c r="C83" s="5" t="s">
        <v>168</v>
      </c>
      <c r="D83" s="6" t="str">
        <f>image("https://ws-tcg.com/wordpress/wp-content/images/today_card/20230320_he34.png")</f>
        <v/>
      </c>
      <c r="E83" s="4" t="s">
        <v>14</v>
      </c>
      <c r="F83" s="4"/>
    </row>
    <row r="84" ht="137.25" customHeight="1">
      <c r="A84" s="1" t="s">
        <v>169</v>
      </c>
      <c r="B84" s="2" t="str">
        <f>image("https://ws-tcg.com/wordpress/wp-content/images/today_card/20230323_hj04.png")</f>
        <v/>
      </c>
      <c r="C84" s="5" t="s">
        <v>170</v>
      </c>
      <c r="D84" s="6" t="str">
        <f>image("https://ws-tcg.com/wordpress/wp-content/images/today_card/20230323_hj34.png")</f>
        <v/>
      </c>
      <c r="E84" s="4" t="s">
        <v>14</v>
      </c>
      <c r="F84" s="4"/>
    </row>
    <row r="85" ht="137.25" customHeight="1">
      <c r="A85" s="1" t="s">
        <v>171</v>
      </c>
      <c r="B85" s="2" t="str">
        <f>image("https://ws-tcg.com/wordpress/wp-content/images/today_card/20230324_hp04.png")</f>
        <v/>
      </c>
      <c r="C85" s="5" t="s">
        <v>172</v>
      </c>
      <c r="D85" s="6" t="str">
        <f>image("https://ws-tcg.com/wordpress/wp-content/images/today_card/20230324_hp34.png")</f>
        <v/>
      </c>
      <c r="E85" s="4" t="s">
        <v>14</v>
      </c>
      <c r="F85" s="4"/>
    </row>
    <row r="86" ht="137.25" customHeight="1">
      <c r="A86" s="1" t="s">
        <v>173</v>
      </c>
      <c r="B86" s="2" t="str">
        <f>image("https://ws-tcg.com/wordpress/wp-content/images/today_card/20230412_ha04.png")</f>
        <v/>
      </c>
      <c r="C86" s="5" t="s">
        <v>174</v>
      </c>
      <c r="D86" s="6" t="str">
        <f>image("https://ws-tcg.com/wordpress/wp-content/images/today_card/20230412_ha24.png")</f>
        <v/>
      </c>
      <c r="E86" s="4" t="s">
        <v>14</v>
      </c>
      <c r="F86" s="4"/>
    </row>
    <row r="87" ht="137.25" customHeight="1">
      <c r="A87" s="1" t="s">
        <v>175</v>
      </c>
      <c r="B87" s="2" t="str">
        <f>image("https://ws-tcg.com/wordpress/wp-content/images/today_card/20230324_hp05.png")</f>
        <v/>
      </c>
      <c r="C87" s="5" t="s">
        <v>176</v>
      </c>
      <c r="D87" s="6" t="str">
        <f>image("https://ws-tcg.com/wordpress/wp-content/images/today_card/20230324_hp35.png")</f>
        <v/>
      </c>
      <c r="E87" s="4" t="s">
        <v>14</v>
      </c>
      <c r="F87" s="4"/>
    </row>
    <row r="88" ht="137.25" customHeight="1">
      <c r="A88" s="1" t="s">
        <v>177</v>
      </c>
      <c r="B88" s="2" t="str">
        <f>image("https://ws-tcg.com/wordpress/wp-content/images/today_card/20230412_ha05.png")</f>
        <v/>
      </c>
      <c r="C88" s="5" t="s">
        <v>178</v>
      </c>
      <c r="D88" s="6" t="str">
        <f>image("https://ws-tcg.com/wordpress/wp-content/images/today_card/20230412_ha25.png")</f>
        <v/>
      </c>
      <c r="E88" s="4" t="s">
        <v>14</v>
      </c>
      <c r="F88" s="4"/>
    </row>
    <row r="89" ht="137.25" customHeight="1">
      <c r="A89" s="1" t="s">
        <v>179</v>
      </c>
      <c r="B89" s="2" t="str">
        <f>image("https://i.imgur.com/Ht8vYS4.png?1")</f>
        <v/>
      </c>
      <c r="C89" s="5" t="s">
        <v>180</v>
      </c>
      <c r="D89" s="6" t="str">
        <f>image("https://i.imgur.com/27O9Scd.png?1")</f>
        <v/>
      </c>
      <c r="E89" s="4" t="s">
        <v>61</v>
      </c>
      <c r="F89" s="4"/>
    </row>
    <row r="90" ht="137.25" customHeight="1">
      <c r="A90" s="1" t="s">
        <v>181</v>
      </c>
      <c r="B90" s="2" t="str">
        <f>image("https://i.imgur.com/cO4KeOA.png?1")</f>
        <v/>
      </c>
      <c r="C90" s="5" t="s">
        <v>182</v>
      </c>
      <c r="D90" s="6" t="str">
        <f>image("https://i.imgur.com/87cP6Ys.png?1")</f>
        <v/>
      </c>
      <c r="E90" s="4" t="s">
        <v>61</v>
      </c>
      <c r="F90" s="4"/>
    </row>
    <row r="91" ht="137.25" customHeight="1">
      <c r="A91" s="1" t="s">
        <v>183</v>
      </c>
      <c r="B91" s="2" t="str">
        <f>image("https://i.imgur.com/rAripeT.png?1")</f>
        <v/>
      </c>
      <c r="C91" s="5" t="s">
        <v>184</v>
      </c>
      <c r="D91" s="6" t="str">
        <f>image("https://i.imgur.com/oOpQzqZ.png?1")</f>
        <v/>
      </c>
      <c r="E91" s="4" t="s">
        <v>61</v>
      </c>
      <c r="F91" s="4"/>
    </row>
    <row r="92" ht="137.25" customHeight="1">
      <c r="A92" s="1" t="s">
        <v>185</v>
      </c>
      <c r="B92" s="2" t="str">
        <f>image("https://ws-tcg.com/wordpress/wp-content/images/today_card/20230407_dh01.png")</f>
        <v/>
      </c>
      <c r="C92" s="5" t="s">
        <v>186</v>
      </c>
      <c r="D92" s="6" t="str">
        <f>image("https://ws-tcg.com/wordpress/wp-content/images/today_card/20230407_dh21.png")</f>
        <v/>
      </c>
      <c r="E92" s="4" t="s">
        <v>2</v>
      </c>
      <c r="F92" s="4"/>
    </row>
    <row r="93" ht="137.25" customHeight="1">
      <c r="A93" s="1" t="s">
        <v>187</v>
      </c>
      <c r="B93" s="2" t="str">
        <f>image("https://ws-tcg.com/wordpress/wp-content/images/today_card/20230406_ta01.png")</f>
        <v/>
      </c>
      <c r="C93" s="5" t="s">
        <v>188</v>
      </c>
      <c r="D93" s="6" t="str">
        <f>image("https://ws-tcg.com/wordpress/wp-content/images/today_card/20230406_ta31.png")</f>
        <v/>
      </c>
      <c r="E93" s="4" t="s">
        <v>7</v>
      </c>
      <c r="F93" s="4"/>
    </row>
    <row r="94" ht="15.75" customHeight="1">
      <c r="A94" s="1" t="s">
        <v>189</v>
      </c>
      <c r="B94" s="2" t="str">
        <f>image("https://ws-tcg.com/wordpress/wp-content/images/today_card/20230327_ew02.png")</f>
        <v/>
      </c>
      <c r="C94" s="3" t="s">
        <v>190</v>
      </c>
      <c r="D94" s="6" t="str">
        <f>image("https://ws-tcg.com/wordpress/wp-content/images/today_card/20230327_ew22.png")</f>
        <v/>
      </c>
      <c r="E94" s="4" t="s">
        <v>7</v>
      </c>
      <c r="F94" s="4"/>
    </row>
    <row r="95" ht="137.25" customHeight="1">
      <c r="A95" s="1" t="s">
        <v>191</v>
      </c>
      <c r="B95" s="2" t="str">
        <f>image("https://ws-tcg.com/wordpress/wp-content/images/today_card/20230327_ew03.png")</f>
        <v/>
      </c>
      <c r="C95" s="5" t="s">
        <v>192</v>
      </c>
      <c r="D95" s="6" t="str">
        <f>image("https://ws-tcg.com/wordpress/wp-content/images/today_card/20230327_ew23.png")</f>
        <v/>
      </c>
      <c r="E95" s="4" t="s">
        <v>2</v>
      </c>
      <c r="F95" s="4"/>
    </row>
    <row r="96" ht="137.25" customHeight="1">
      <c r="A96" s="1" t="s">
        <v>193</v>
      </c>
      <c r="B96" s="2" t="str">
        <f>image("https://ws-tcg.com/wordpress/wp-content/images/today_card/20230411_kt01.png")</f>
        <v/>
      </c>
      <c r="C96" s="5" t="s">
        <v>194</v>
      </c>
      <c r="D96" s="6" t="str">
        <f>image("https://ws-tcg.com/wordpress/wp-content/images/today_card/20230411_kt21.png")</f>
        <v/>
      </c>
      <c r="E96" s="4" t="s">
        <v>2</v>
      </c>
      <c r="F96" s="4"/>
    </row>
    <row r="97" ht="137.25" customHeight="1">
      <c r="A97" s="1" t="s">
        <v>195</v>
      </c>
      <c r="B97" s="2" t="str">
        <f>image("https://ws-tcg.com/wordpress/wp-content/images/today_card/20230329_uw03.png")</f>
        <v/>
      </c>
      <c r="C97" s="5" t="s">
        <v>196</v>
      </c>
      <c r="D97" s="6" t="str">
        <f>image("https://ws-tcg.com/wordpress/wp-content/images/today_card/20230329_uw23.png")</f>
        <v/>
      </c>
      <c r="E97" s="4" t="s">
        <v>2</v>
      </c>
      <c r="F97" s="4"/>
    </row>
    <row r="98" ht="137.25" customHeight="1">
      <c r="A98" s="1" t="s">
        <v>197</v>
      </c>
      <c r="B98" s="2" t="str">
        <f>image("https://ws-tcg.com/wordpress/wp-content/images/today_card/20230407_dh02.png")</f>
        <v/>
      </c>
      <c r="C98" s="5" t="s">
        <v>198</v>
      </c>
      <c r="D98" s="6" t="str">
        <f>image("https://ws-tcg.com/wordpress/wp-content/images/today_card/20230407_dh22.png")</f>
        <v/>
      </c>
      <c r="E98" s="4" t="s">
        <v>14</v>
      </c>
      <c r="F98" s="4"/>
    </row>
    <row r="99" ht="137.25" customHeight="1">
      <c r="A99" s="1" t="s">
        <v>199</v>
      </c>
      <c r="B99" s="2" t="str">
        <f>image("https://ws-tcg.com/wordpress/wp-content/images/today_card/20230406_ta02.png")</f>
        <v/>
      </c>
      <c r="C99" s="5" t="s">
        <v>200</v>
      </c>
      <c r="D99" s="6" t="str">
        <f>image("https://ws-tcg.com/wordpress/wp-content/images/today_card/20230406_ta32.png")</f>
        <v/>
      </c>
      <c r="E99" s="4" t="s">
        <v>2</v>
      </c>
      <c r="F99" s="4"/>
    </row>
    <row r="100" ht="137.25" customHeight="1">
      <c r="A100" s="1" t="s">
        <v>201</v>
      </c>
      <c r="B100" s="2" t="str">
        <f>image("https://ws-tcg.com/wordpress/wp-content/images/today_card/20230328_cx04.png")</f>
        <v/>
      </c>
      <c r="C100" s="5" t="s">
        <v>202</v>
      </c>
      <c r="D100" s="6" t="str">
        <f>image("https://ws-tcg.com/wordpress/wp-content/images/today_card/20230328_cx2.png")</f>
        <v/>
      </c>
      <c r="E100" s="4" t="s">
        <v>14</v>
      </c>
      <c r="F100" s="4"/>
    </row>
    <row r="101" ht="137.25" customHeight="1">
      <c r="A101" s="1" t="s">
        <v>203</v>
      </c>
      <c r="B101" s="2" t="str">
        <f>image("https://ws-tcg.com/wordpress/wp-content/images/today_card/20230410_fd01.png")</f>
        <v/>
      </c>
      <c r="C101" s="5" t="s">
        <v>204</v>
      </c>
      <c r="D101" s="6" t="str">
        <f>image("https://ws-tcg.com/wordpress/wp-content/images/today_card/20230410_fd21.png")</f>
        <v/>
      </c>
      <c r="E101" s="4" t="s">
        <v>2</v>
      </c>
      <c r="F101" s="4"/>
    </row>
    <row r="102" ht="137.25" customHeight="1">
      <c r="A102" s="1" t="s">
        <v>205</v>
      </c>
      <c r="B102" s="2" t="str">
        <f>image("https://ws-tcg.com/wordpress/wp-content/images/today_card/20230418_nr04.png")</f>
        <v/>
      </c>
      <c r="C102" s="5" t="s">
        <v>206</v>
      </c>
      <c r="D102" s="6" t="str">
        <f>image("https://ws-tcg.com/wordpress/wp-content/images/today_card/20230418_nr24.png")</f>
        <v/>
      </c>
      <c r="E102" s="4" t="s">
        <v>14</v>
      </c>
      <c r="F102" s="4"/>
    </row>
    <row r="103" ht="137.25" customHeight="1">
      <c r="A103" s="1" t="s">
        <v>207</v>
      </c>
      <c r="B103" s="2" t="str">
        <f>image("https://ws-tcg.com/wordpress/wp-content/images/today_card/20230330_wr05.png")</f>
        <v/>
      </c>
      <c r="C103" s="5" t="s">
        <v>208</v>
      </c>
      <c r="D103" s="6" t="str">
        <f>image("https://ws-tcg.com/wordpress/wp-content/images/today_card/20230330_wr25.png")</f>
        <v/>
      </c>
      <c r="E103" s="4" t="s">
        <v>14</v>
      </c>
      <c r="F103" s="4"/>
    </row>
    <row r="104" ht="137.25" customHeight="1">
      <c r="A104" s="1" t="s">
        <v>209</v>
      </c>
      <c r="B104" s="2" t="str">
        <f>image("https://ws-tcg.com/wordpress/wp-content/images/today_card/20230407_dh03.png")</f>
        <v/>
      </c>
      <c r="C104" s="5" t="s">
        <v>210</v>
      </c>
      <c r="D104" s="6" t="str">
        <f>image("https://ws-tcg.com/wordpress/wp-content/images/today_card/20230407_dh23.png")</f>
        <v/>
      </c>
      <c r="E104" s="4" t="s">
        <v>14</v>
      </c>
      <c r="F104" s="4"/>
    </row>
    <row r="105" ht="137.25" customHeight="1">
      <c r="A105" s="1" t="s">
        <v>211</v>
      </c>
      <c r="B105" s="2" t="str">
        <f>image("https://ws-tcg.com/wordpress/wp-content/images/today_card/20230327_ew04.png")</f>
        <v/>
      </c>
      <c r="C105" s="5" t="s">
        <v>212</v>
      </c>
      <c r="D105" s="6" t="str">
        <f>image("https://ws-tcg.com/wordpress/wp-content/images/today_card/20230327_ew24.png")</f>
        <v/>
      </c>
      <c r="E105" s="4" t="s">
        <v>14</v>
      </c>
      <c r="F105" s="4"/>
    </row>
    <row r="106" ht="137.25" customHeight="1">
      <c r="A106" s="1" t="s">
        <v>213</v>
      </c>
      <c r="B106" s="2" t="str">
        <f>image("https://ws-tcg.com/wordpress/wp-content/images/today_card/20230410_fd02.png")</f>
        <v/>
      </c>
      <c r="C106" s="5" t="s">
        <v>214</v>
      </c>
      <c r="D106" s="6" t="str">
        <f>image("https://ws-tcg.com/wordpress/wp-content/images/today_card/20230410_fd22.png")</f>
        <v/>
      </c>
      <c r="E106" s="4" t="s">
        <v>14</v>
      </c>
      <c r="F106" s="4"/>
    </row>
    <row r="107" ht="137.25" customHeight="1">
      <c r="A107" s="1" t="s">
        <v>215</v>
      </c>
      <c r="B107" s="2" t="str">
        <f>image("https://ws-tcg.com/wordpress/wp-content/images/today_card/20230410_fd03.png")</f>
        <v/>
      </c>
      <c r="C107" s="5" t="s">
        <v>216</v>
      </c>
      <c r="D107" s="6" t="str">
        <f>image("https://ws-tcg.com/wordpress/wp-content/images/today_card/20230410_fd23.png")</f>
        <v/>
      </c>
      <c r="E107" s="4" t="s">
        <v>14</v>
      </c>
      <c r="F107" s="4"/>
    </row>
    <row r="108" ht="137.25" customHeight="1">
      <c r="A108" s="1" t="s">
        <v>217</v>
      </c>
      <c r="B108" s="2" t="str">
        <f>image("https://ws-tcg.com/wordpress/wp-content/images/today_card/20230411_kt02.png")</f>
        <v/>
      </c>
      <c r="C108" s="5" t="s">
        <v>218</v>
      </c>
      <c r="D108" s="6" t="str">
        <f>image("https://ws-tcg.com/wordpress/wp-content/images/today_card/20230411_kt22.png")</f>
        <v/>
      </c>
      <c r="E108" s="4" t="s">
        <v>14</v>
      </c>
      <c r="F108" s="4"/>
    </row>
    <row r="109" ht="137.25" customHeight="1">
      <c r="A109" s="1" t="s">
        <v>219</v>
      </c>
      <c r="B109" s="2" t="str">
        <f>image("https://ws-tcg.com/wordpress/wp-content/images/today_card/20230329_uw04.png")</f>
        <v/>
      </c>
      <c r="C109" s="5" t="s">
        <v>220</v>
      </c>
      <c r="D109" s="6" t="str">
        <f>image("https://ws-tcg.com/wordpress/wp-content/images/today_card/20230329_uw24.png")</f>
        <v/>
      </c>
      <c r="E109" s="4" t="s">
        <v>14</v>
      </c>
      <c r="F109" s="4"/>
    </row>
    <row r="110" ht="137.25" customHeight="1">
      <c r="A110" s="1" t="s">
        <v>221</v>
      </c>
      <c r="B110" s="2" t="str">
        <f>image("https://ws-tcg.com/wordpress/wp-content/images/today_card/20230410_fd04.png")</f>
        <v/>
      </c>
      <c r="C110" s="5" t="s">
        <v>222</v>
      </c>
      <c r="D110" s="6" t="str">
        <f>image("https://ws-tcg.com/wordpress/wp-content/images/today_card/20230410_fd24.png")</f>
        <v/>
      </c>
      <c r="E110" s="4" t="s">
        <v>14</v>
      </c>
      <c r="F110" s="4"/>
    </row>
    <row r="111" ht="137.25" customHeight="1">
      <c r="A111" s="1" t="s">
        <v>223</v>
      </c>
      <c r="B111" s="2" t="str">
        <f>image("https://ws-tcg.com/wordpress/wp-content/images/today_card/20230406_ta03.png")</f>
        <v/>
      </c>
      <c r="C111" s="5" t="s">
        <v>224</v>
      </c>
      <c r="D111" s="6" t="str">
        <f>image("https://ws-tcg.com/wordpress/wp-content/images/today_card/20230406_ta33.png")</f>
        <v/>
      </c>
      <c r="E111" s="4" t="s">
        <v>14</v>
      </c>
      <c r="F111" s="4"/>
    </row>
    <row r="112" ht="137.25" customHeight="1">
      <c r="A112" s="1" t="s">
        <v>225</v>
      </c>
      <c r="B112" s="2" t="str">
        <f>image("https://ws-tcg.com/wordpress/wp-content/images/today_card/20230411_kt03.png")</f>
        <v/>
      </c>
      <c r="C112" s="5" t="s">
        <v>226</v>
      </c>
      <c r="D112" s="6" t="str">
        <f>image("https://ws-tcg.com/wordpress/wp-content/images/today_card/20230411_kt23.png")</f>
        <v/>
      </c>
      <c r="E112" s="4" t="s">
        <v>14</v>
      </c>
      <c r="F112" s="4"/>
    </row>
    <row r="113" ht="137.25" customHeight="1">
      <c r="A113" s="1" t="s">
        <v>227</v>
      </c>
      <c r="B113" s="2" t="str">
        <f>image("https://ws-tcg.com/wordpress/wp-content/images/today_card/20230329_uw05.png")</f>
        <v/>
      </c>
      <c r="C113" s="5" t="s">
        <v>228</v>
      </c>
      <c r="D113" s="6" t="str">
        <f>image("https://ws-tcg.com/wordpress/wp-content/images/today_card/20230329_uw25.png")</f>
        <v/>
      </c>
      <c r="E113" s="4" t="s">
        <v>14</v>
      </c>
      <c r="F113" s="4"/>
    </row>
    <row r="114" ht="137.25" customHeight="1">
      <c r="A114" s="1" t="s">
        <v>229</v>
      </c>
      <c r="B114" s="2" t="str">
        <f>image("https://ws-tcg.com/wordpress/wp-content/images/today_card/20230407_dh04.png")</f>
        <v/>
      </c>
      <c r="C114" s="5" t="s">
        <v>230</v>
      </c>
      <c r="D114" s="6" t="str">
        <f>image("https://ws-tcg.com/wordpress/wp-content/images/today_card/20230407_dh24.png")</f>
        <v/>
      </c>
      <c r="E114" s="4" t="s">
        <v>14</v>
      </c>
      <c r="F114" s="4"/>
    </row>
    <row r="115" ht="137.25" customHeight="1">
      <c r="A115" s="1" t="s">
        <v>231</v>
      </c>
      <c r="B115" s="2" t="str">
        <f>image("https://ws-tcg.com/wordpress/wp-content/images/today_card/20230411_kt04.png")</f>
        <v/>
      </c>
      <c r="C115" s="5" t="s">
        <v>232</v>
      </c>
      <c r="D115" s="6" t="str">
        <f>image("https://ws-tcg.com/wordpress/wp-content/images/today_card/20230411_kt24.png")</f>
        <v/>
      </c>
      <c r="E115" s="4" t="s">
        <v>14</v>
      </c>
      <c r="F115" s="4"/>
    </row>
    <row r="116" ht="137.25" customHeight="1">
      <c r="A116" s="1" t="s">
        <v>233</v>
      </c>
      <c r="B116" s="2" t="str">
        <f>image("https://ws-tcg.com/wordpress/wp-content/images/today_card/20230406_ta04.png")</f>
        <v/>
      </c>
      <c r="C116" s="5" t="s">
        <v>234</v>
      </c>
      <c r="D116" s="6" t="str">
        <f>image("https://ws-tcg.com/wordpress/wp-content/images/today_card/20230406_ta34.png")</f>
        <v/>
      </c>
      <c r="E116" s="4" t="s">
        <v>14</v>
      </c>
      <c r="F116" s="4"/>
    </row>
    <row r="117" ht="137.25" customHeight="1">
      <c r="A117" s="1" t="s">
        <v>235</v>
      </c>
      <c r="B117" s="2" t="str">
        <f>image("https://ws-tcg.com/wordpress/wp-content/images/today_card/20230406_ta05.png")</f>
        <v/>
      </c>
      <c r="C117" s="5" t="s">
        <v>236</v>
      </c>
      <c r="D117" s="6" t="str">
        <f>image("https://ws-tcg.com/wordpress/wp-content/images/today_card/20230406_ta35.png")</f>
        <v/>
      </c>
      <c r="E117" s="4" t="s">
        <v>14</v>
      </c>
      <c r="F117" s="4"/>
    </row>
    <row r="118" ht="137.25" customHeight="1">
      <c r="A118" s="1" t="s">
        <v>237</v>
      </c>
      <c r="B118" s="2" t="str">
        <f>image("https://i.imgur.com/1EmJyVm.png?1")</f>
        <v/>
      </c>
      <c r="C118" s="5" t="s">
        <v>238</v>
      </c>
      <c r="D118" s="6" t="str">
        <f>image("https://i.imgur.com/UQyMgTg.png?1")</f>
        <v/>
      </c>
      <c r="E118" s="4" t="s">
        <v>61</v>
      </c>
      <c r="F118" s="4"/>
    </row>
    <row r="119" ht="137.25" customHeight="1">
      <c r="A119" s="1" t="s">
        <v>239</v>
      </c>
      <c r="B119" s="2" t="str">
        <f>image("https://i.imgur.com/0UwhszC.png?1")</f>
        <v/>
      </c>
      <c r="C119" s="5" t="s">
        <v>240</v>
      </c>
      <c r="D119" s="6" t="str">
        <f>image("https://i.imgur.com/o9KMXAQ.png?1")</f>
        <v/>
      </c>
      <c r="E119" s="4" t="s">
        <v>61</v>
      </c>
      <c r="F119" s="4"/>
    </row>
    <row r="120" ht="137.25" customHeight="1">
      <c r="A120" s="1" t="s">
        <v>241</v>
      </c>
      <c r="B120" s="2" t="str">
        <f>image("https://i.imgur.com/JV8JjHA.png?1")</f>
        <v/>
      </c>
      <c r="C120" s="5" t="s">
        <v>240</v>
      </c>
      <c r="D120" s="6" t="str">
        <f>image("https://i.imgur.com/jXmG0HW.png?1")</f>
        <v/>
      </c>
      <c r="E120" s="4" t="s">
        <v>61</v>
      </c>
      <c r="F120" s="4"/>
    </row>
    <row r="121" ht="137.25" customHeight="1">
      <c r="A121" s="1" t="s">
        <v>242</v>
      </c>
      <c r="B121" s="2" t="str">
        <f>image("https://ws-tcg.com/wordpress/wp-content/images/today_card/20230314_ig07.png")</f>
        <v/>
      </c>
      <c r="C121" s="5" t="s">
        <v>243</v>
      </c>
      <c r="D121" s="6"/>
      <c r="E121" s="4"/>
      <c r="F121" s="4"/>
    </row>
    <row r="122" ht="137.25" customHeight="1">
      <c r="A122" s="1" t="s">
        <v>244</v>
      </c>
      <c r="B122" s="2" t="str">
        <f>image("https://ws-tcg.com/wordpress/wp-content/images/today_card/20230314_ig08.png")</f>
        <v/>
      </c>
      <c r="C122" s="5" t="s">
        <v>245</v>
      </c>
      <c r="D122" s="6"/>
      <c r="E122" s="4"/>
      <c r="F122" s="4"/>
    </row>
    <row r="123" ht="137.25" customHeight="1">
      <c r="A123" s="1" t="s">
        <v>246</v>
      </c>
      <c r="B123" s="2" t="str">
        <f>image("https://ws-tcg.com/wordpress/wp-content/images/today_card/20230314_ig09.png")</f>
        <v/>
      </c>
      <c r="C123" s="5" t="s">
        <v>247</v>
      </c>
      <c r="D123" s="6"/>
      <c r="E123" s="4"/>
      <c r="F123" s="4"/>
    </row>
    <row r="124" ht="137.25" customHeight="1">
      <c r="A124" s="1" t="s">
        <v>248</v>
      </c>
      <c r="B124" s="2" t="str">
        <f>image("https://ws-tcg.com/wordpress/wp-content/images/today_card/20230314_ig10.png")</f>
        <v/>
      </c>
      <c r="C124" s="5" t="s">
        <v>249</v>
      </c>
      <c r="D124" s="6"/>
      <c r="E124" s="4"/>
      <c r="F124" s="4"/>
    </row>
    <row r="125" ht="137.25" customHeight="1">
      <c r="A125" s="1" t="s">
        <v>250</v>
      </c>
      <c r="B125" s="2" t="str">
        <f>image("https://ws-tcg.com/wordpress/wp-content/images/today_card/20230314_ig11.png")</f>
        <v/>
      </c>
      <c r="C125" s="5" t="s">
        <v>251</v>
      </c>
      <c r="D125" s="6"/>
      <c r="E125" s="4"/>
      <c r="F125" s="4"/>
    </row>
    <row r="126" ht="137.25" customHeight="1">
      <c r="A126" s="1" t="s">
        <v>252</v>
      </c>
      <c r="B126" s="2" t="str">
        <f>image("https://ws-tcg.com/wordpress/wp-content/images/today_card/20230314_ig12.png")</f>
        <v/>
      </c>
      <c r="C126" s="5" t="s">
        <v>253</v>
      </c>
      <c r="D126" s="6"/>
      <c r="E126" s="4"/>
      <c r="F126" s="4"/>
    </row>
    <row r="127" ht="137.25" customHeight="1">
      <c r="A127" s="1" t="s">
        <v>254</v>
      </c>
      <c r="B127" s="2" t="str">
        <f>image("https://i.imgur.com/TuZXHeA.png")</f>
        <v/>
      </c>
      <c r="C127" s="5" t="s">
        <v>255</v>
      </c>
      <c r="D127" s="6" t="str">
        <f>image("https://i.imgur.com/A1ceWrc.png")</f>
        <v/>
      </c>
      <c r="E127" s="4" t="s">
        <v>256</v>
      </c>
      <c r="F127" s="4"/>
    </row>
    <row r="128" ht="137.25" customHeight="1">
      <c r="A128" s="1" t="s">
        <v>257</v>
      </c>
      <c r="B128" s="2" t="str">
        <f>image("https://i.imgur.com/mbgINU3.png")</f>
        <v/>
      </c>
      <c r="C128" s="5" t="s">
        <v>258</v>
      </c>
      <c r="D128" s="6" t="str">
        <f>image("https://i.imgur.com/fMQX9EG.png")</f>
        <v/>
      </c>
      <c r="E128" s="4"/>
      <c r="F128" s="4"/>
    </row>
    <row r="129" ht="137.25" customHeight="1">
      <c r="A129" s="1" t="s">
        <v>259</v>
      </c>
      <c r="B129" s="2" t="str">
        <f>image("https://i.imgur.com/jFyERFb.png")</f>
        <v/>
      </c>
      <c r="C129" s="5" t="s">
        <v>260</v>
      </c>
      <c r="D129" s="6"/>
      <c r="E129" s="4"/>
      <c r="F129" s="4"/>
    </row>
    <row r="130" ht="137.25" customHeight="1">
      <c r="A130" s="1" t="s">
        <v>261</v>
      </c>
      <c r="B130" s="2" t="str">
        <f>image("https://i.imgur.com/uBBwqCr.png")</f>
        <v/>
      </c>
      <c r="C130" s="5" t="s">
        <v>262</v>
      </c>
      <c r="D130" s="6" t="str">
        <f>image("https://i.imgur.com/6WF1zsl.png")</f>
        <v/>
      </c>
      <c r="E130" s="4" t="s">
        <v>256</v>
      </c>
      <c r="F130" s="4"/>
    </row>
    <row r="131" ht="137.25" customHeight="1">
      <c r="A131" s="1" t="s">
        <v>263</v>
      </c>
      <c r="B131" s="2" t="str">
        <f>image("https://i.imgur.com/3piv5N2.png")</f>
        <v/>
      </c>
      <c r="C131" s="5" t="s">
        <v>264</v>
      </c>
      <c r="D131" s="6" t="str">
        <f>image("https://i.imgur.com/76J6kX2.png")</f>
        <v/>
      </c>
      <c r="E131" s="4" t="s">
        <v>256</v>
      </c>
      <c r="F131" s="4"/>
    </row>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2" footer="0.0" header="0.0" left="0.25" right="0.25" top="0.2"/>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5" width="18.71"/>
    <col customWidth="1" min="6" max="6" width="7.86"/>
  </cols>
  <sheetData>
    <row r="1" ht="137.25" customHeight="1">
      <c r="A1" s="13" t="s">
        <v>265</v>
      </c>
      <c r="B1" s="2" t="str">
        <f>image("https://ws-tcg.com/wordpress/wp-content/images/today_card/20230206_dj05.png")</f>
        <v/>
      </c>
      <c r="C1" s="5" t="s">
        <v>266</v>
      </c>
      <c r="D1" s="2" t="str">
        <f>image("https://ws-tcg.com/wordpress/wp-content/images/today_card/20230206_dj34.png")</f>
        <v/>
      </c>
      <c r="E1" s="4" t="s">
        <v>2</v>
      </c>
      <c r="F1" s="4"/>
    </row>
    <row r="2" ht="137.25" customHeight="1">
      <c r="A2" s="13" t="s">
        <v>267</v>
      </c>
      <c r="B2" s="2" t="str">
        <f>image("https://ws-tcg.com/wordpress/wp-content/images/today_card/20230206_dj06.png")</f>
        <v/>
      </c>
      <c r="C2" s="3" t="s">
        <v>268</v>
      </c>
      <c r="D2" s="6" t="str">
        <f>image("https://ws-tcg.com/wordpress/wp-content/images/today_card/20230206_dj35.png")</f>
        <v/>
      </c>
      <c r="E2" s="4" t="s">
        <v>61</v>
      </c>
      <c r="F2" s="4"/>
    </row>
    <row r="3" ht="137.25" customHeight="1">
      <c r="A3" s="13" t="s">
        <v>269</v>
      </c>
      <c r="B3" s="2" t="str">
        <f>image("https://ws-tcg.com/wordpress/wp-content/images/today_card/20230207_xf05.png")</f>
        <v/>
      </c>
      <c r="C3" s="3" t="s">
        <v>270</v>
      </c>
      <c r="D3" s="7" t="str">
        <f>image("https://ws-tcg.com/wordpress/wp-content/images/today_card/20230207_xf24.png")</f>
        <v/>
      </c>
      <c r="E3" s="4" t="s">
        <v>61</v>
      </c>
      <c r="F3" s="4"/>
    </row>
    <row r="4" ht="137.25" customHeight="1">
      <c r="A4" s="13" t="s">
        <v>271</v>
      </c>
      <c r="B4" s="2" t="str">
        <f>image("https://ws-tcg.com/wordpress/wp-content/images/today_card/20230206_dj07.png")</f>
        <v/>
      </c>
      <c r="C4" s="3" t="s">
        <v>272</v>
      </c>
      <c r="D4" s="7" t="str">
        <f>image("https://ws-tcg.com/wordpress/wp-content/images/today_card/20230206_dj36.png")</f>
        <v/>
      </c>
      <c r="E4" s="4" t="s">
        <v>61</v>
      </c>
      <c r="F4" s="4"/>
    </row>
    <row r="5" ht="137.25" customHeight="1">
      <c r="A5" s="13" t="s">
        <v>273</v>
      </c>
      <c r="B5" s="2" t="str">
        <f>image("https://ws-tcg.com/wordpress/wp-content/images/today_card/20230206_dj08.png")</f>
        <v/>
      </c>
      <c r="C5" s="3" t="s">
        <v>274</v>
      </c>
      <c r="D5" s="6" t="str">
        <f>image("https://ws-tcg.com/wordpress/wp-content/images/today_card/20230206_dj37.png")</f>
        <v/>
      </c>
      <c r="E5" s="8" t="s">
        <v>61</v>
      </c>
      <c r="F5" s="8"/>
    </row>
    <row r="6" ht="137.25" customHeight="1">
      <c r="A6" s="13" t="s">
        <v>275</v>
      </c>
      <c r="B6" s="2" t="str">
        <f>image("https://ws-tcg.com/wordpress/wp-content/images/today_card/20230207_xf06.png")</f>
        <v/>
      </c>
      <c r="C6" s="3" t="s">
        <v>276</v>
      </c>
      <c r="D6" s="6" t="str">
        <f>image("https://ws-tcg.com/wordpress/wp-content/images/today_card/20230207_xf25.png")</f>
        <v/>
      </c>
      <c r="E6" s="4" t="s">
        <v>61</v>
      </c>
      <c r="F6" s="4"/>
    </row>
    <row r="7" ht="137.25" customHeight="1">
      <c r="A7" s="13" t="s">
        <v>277</v>
      </c>
      <c r="B7" s="2" t="str">
        <f>image("https://ws-tcg.com/wordpress/wp-content/images/today_card/20230207_xf07.png")</f>
        <v/>
      </c>
      <c r="C7" s="3" t="s">
        <v>278</v>
      </c>
      <c r="D7" s="6" t="str">
        <f>image("https://ws-tcg.com/wordpress/wp-content/images/today_card/20230207_xf26.png")</f>
        <v/>
      </c>
      <c r="E7" s="4" t="s">
        <v>61</v>
      </c>
      <c r="F7" s="4"/>
    </row>
    <row r="8" ht="137.25" customHeight="1">
      <c r="A8" s="13" t="s">
        <v>279</v>
      </c>
      <c r="B8" s="2" t="str">
        <f>image("https://ws-tcg.com/wordpress/wp-content/images/today_card/20230207_xf08.png")</f>
        <v/>
      </c>
      <c r="C8" s="5" t="s">
        <v>280</v>
      </c>
      <c r="D8" s="6" t="str">
        <f>image("https://ws-tcg.com/wordpress/wp-content/images/today_card/20230207_xf27.png")</f>
        <v/>
      </c>
      <c r="E8" s="4" t="s">
        <v>61</v>
      </c>
      <c r="F8" s="4"/>
    </row>
    <row r="9" ht="137.25" customHeight="1">
      <c r="A9" s="13" t="s">
        <v>281</v>
      </c>
      <c r="B9" s="9" t="str">
        <f>image("https://i.imgur.com/c1yzgex.png?1")</f>
        <v/>
      </c>
      <c r="C9" s="5" t="s">
        <v>282</v>
      </c>
      <c r="D9" s="9" t="str">
        <f>image("https://i.imgur.com/IGGx1G1.png?1")</f>
        <v/>
      </c>
      <c r="E9" s="4" t="s">
        <v>61</v>
      </c>
      <c r="F9" s="4"/>
    </row>
    <row r="10" ht="137.25" customHeight="1">
      <c r="A10" s="13" t="s">
        <v>283</v>
      </c>
      <c r="B10" s="2" t="str">
        <f>image("https://i.imgur.com/gtaNlHv.png?1")</f>
        <v/>
      </c>
      <c r="C10" s="5" t="s">
        <v>284</v>
      </c>
      <c r="D10" s="6" t="str">
        <f>image("https://i.imgur.com/P6tpmri.png?1")</f>
        <v/>
      </c>
      <c r="E10" s="4" t="s">
        <v>61</v>
      </c>
      <c r="F10" s="4"/>
    </row>
    <row r="11" ht="137.25" customHeight="1">
      <c r="A11" s="13" t="s">
        <v>285</v>
      </c>
      <c r="B11" s="10" t="str">
        <f>image("https://ws-tcg.com/wordpress/wp-content/images/today_card/20230220_hc15.png")</f>
        <v/>
      </c>
      <c r="C11" s="3" t="s">
        <v>286</v>
      </c>
      <c r="D11" s="10" t="str">
        <f>image("https://ws-tcg.com/wordpress/wp-content/images/today_card/20230220_hc48.png")</f>
        <v/>
      </c>
      <c r="E11" s="4" t="s">
        <v>61</v>
      </c>
      <c r="F11" s="4"/>
    </row>
    <row r="12" ht="137.25" customHeight="1">
      <c r="A12" s="13" t="s">
        <v>287</v>
      </c>
      <c r="B12" s="9" t="str">
        <f>image("https://ws-tcg.com/wordpress/wp-content/images/today_card/20230221_lk11.png")</f>
        <v/>
      </c>
      <c r="C12" s="3" t="s">
        <v>288</v>
      </c>
      <c r="D12" s="7" t="str">
        <f>image("https://ws-tcg.com/wordpress/wp-content/images/today_card/20230221_lk31.png")</f>
        <v/>
      </c>
      <c r="E12" s="4" t="s">
        <v>61</v>
      </c>
      <c r="F12" s="4"/>
    </row>
    <row r="13" ht="137.25" customHeight="1">
      <c r="A13" s="13" t="s">
        <v>289</v>
      </c>
      <c r="B13" s="9" t="str">
        <f>image("https://ws-tcg.com/wordpress/wp-content/images/today_card/20230221_lk12.png")</f>
        <v/>
      </c>
      <c r="C13" s="3" t="s">
        <v>290</v>
      </c>
      <c r="D13" s="7" t="str">
        <f>image("https://ws-tcg.com/wordpress/wp-content/images/today_card/20230221_lk32.png")</f>
        <v/>
      </c>
      <c r="E13" s="4" t="s">
        <v>61</v>
      </c>
      <c r="F13" s="4"/>
    </row>
    <row r="14" ht="137.25" customHeight="1">
      <c r="A14" s="13" t="s">
        <v>291</v>
      </c>
      <c r="B14" s="2" t="str">
        <f>image("https://ws-tcg.com/wordpress/wp-content/images/today_card/20230221_lk13.png")</f>
        <v/>
      </c>
      <c r="C14" s="5" t="s">
        <v>292</v>
      </c>
      <c r="D14" s="7" t="str">
        <f>image("https://ws-tcg.com/wordpress/wp-content/images/today_card/20230221_lk33.png")</f>
        <v/>
      </c>
      <c r="E14" s="4" t="s">
        <v>61</v>
      </c>
      <c r="F14" s="4"/>
    </row>
    <row r="15" ht="137.25" customHeight="1">
      <c r="A15" s="13" t="s">
        <v>293</v>
      </c>
      <c r="B15" s="9" t="str">
        <f>image("https://ws-tcg.com/wordpress/wp-content/images/today_card/20230221_lk14.png")</f>
        <v/>
      </c>
      <c r="C15" s="5" t="s">
        <v>294</v>
      </c>
      <c r="D15" s="7" t="str">
        <f>image("https://ws-tcg.com/wordpress/wp-content/images/today_card/20230221_lk34.png")</f>
        <v/>
      </c>
      <c r="E15" s="4" t="s">
        <v>61</v>
      </c>
      <c r="F15" s="4"/>
    </row>
    <row r="16" ht="137.25" customHeight="1">
      <c r="A16" s="13" t="s">
        <v>295</v>
      </c>
      <c r="B16" s="2" t="str">
        <f>image("https://ws-tcg.com/wordpress/wp-content/images/today_card/20230220_hc16.png")</f>
        <v/>
      </c>
      <c r="C16" s="5" t="s">
        <v>296</v>
      </c>
      <c r="D16" s="6" t="str">
        <f>image("https://ws-tcg.com/wordpress/wp-content/images/today_card/20230220_hc49.png")</f>
        <v/>
      </c>
      <c r="E16" s="4" t="s">
        <v>61</v>
      </c>
      <c r="F16" s="4"/>
    </row>
    <row r="17" ht="137.25" customHeight="1">
      <c r="A17" s="13" t="s">
        <v>297</v>
      </c>
      <c r="B17" s="2" t="str">
        <f>image("https://ws-tcg.com/wordpress/wp-content/images/today_card/20230220_hc17.png")</f>
        <v/>
      </c>
      <c r="C17" s="5" t="s">
        <v>298</v>
      </c>
      <c r="D17" s="11" t="str">
        <f>image("https://ws-tcg.com/wordpress/wp-content/images/today_card/20230220_hc50.png")</f>
        <v/>
      </c>
      <c r="E17" s="8" t="s">
        <v>61</v>
      </c>
      <c r="F17" s="8"/>
    </row>
    <row r="18" ht="137.25" customHeight="1">
      <c r="A18" s="13" t="s">
        <v>299</v>
      </c>
      <c r="B18" s="9" t="str">
        <f>image("https://ws-tcg.com/wordpress/wp-content/images/today_card/20230220_hc18.png")</f>
        <v/>
      </c>
      <c r="C18" s="5" t="s">
        <v>300</v>
      </c>
      <c r="D18" s="6" t="str">
        <f>image("https://ws-tcg.com/wordpress/wp-content/images/today_card/20230220_hc51.png")</f>
        <v/>
      </c>
      <c r="E18" s="4" t="s">
        <v>2</v>
      </c>
      <c r="F18" s="4"/>
    </row>
    <row r="19" ht="137.25" customHeight="1">
      <c r="A19" s="13" t="s">
        <v>301</v>
      </c>
      <c r="B19" s="9" t="str">
        <f>image("https://ws-tcg.com/wordpress/wp-content/images/today_card/20230222_on16.png")</f>
        <v/>
      </c>
      <c r="C19" s="5" t="s">
        <v>302</v>
      </c>
      <c r="D19" s="6" t="str">
        <f>image("https://ws-tcg.com/wordpress/wp-content/images/today_card/20230222_on50.png")</f>
        <v/>
      </c>
      <c r="E19" s="4" t="s">
        <v>61</v>
      </c>
      <c r="F19" s="4"/>
    </row>
    <row r="20" ht="137.25" customHeight="1">
      <c r="A20" s="13" t="s">
        <v>303</v>
      </c>
      <c r="B20" s="9" t="str">
        <f>image("https://i.imgur.com/rp5L8tb.png?1")</f>
        <v/>
      </c>
      <c r="C20" s="5" t="s">
        <v>304</v>
      </c>
      <c r="D20" s="6" t="str">
        <f>image("https://i.imgur.com/rQ0xJSi.png?1")</f>
        <v/>
      </c>
      <c r="E20" s="4" t="s">
        <v>61</v>
      </c>
      <c r="F20"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5" width="18.86"/>
    <col customWidth="1" min="6" max="6" width="7.86"/>
  </cols>
  <sheetData>
    <row r="1" ht="137.25" customHeight="1">
      <c r="A1" s="13" t="s">
        <v>305</v>
      </c>
      <c r="B1" s="2" t="str">
        <f>image("https://ws-tcg.com/wordpress/wp-content/images/today_card/20230208_zc05.png")</f>
        <v/>
      </c>
      <c r="C1" s="5" t="s">
        <v>306</v>
      </c>
      <c r="D1" s="2" t="str">
        <f>image("https://ws-tcg.com/wordpress/wp-content/images/today_card/20230208_zc33.png")</f>
        <v/>
      </c>
      <c r="E1" s="14" t="s">
        <v>61</v>
      </c>
      <c r="F1" s="4"/>
    </row>
    <row r="2" ht="137.25" customHeight="1">
      <c r="A2" s="13" t="s">
        <v>307</v>
      </c>
      <c r="B2" s="2" t="str">
        <f>image("https://ws-tcg.com/wordpress/wp-content/images/today_card/20230209_dn05.png")</f>
        <v/>
      </c>
      <c r="C2" s="3" t="s">
        <v>308</v>
      </c>
      <c r="D2" s="6" t="str">
        <f>image("https://ws-tcg.com/wordpress/wp-content/images/today_card/20230209_dn32.png")</f>
        <v/>
      </c>
      <c r="E2" s="8" t="s">
        <v>61</v>
      </c>
      <c r="F2" s="4"/>
    </row>
    <row r="3" ht="137.25" customHeight="1">
      <c r="A3" s="13" t="s">
        <v>309</v>
      </c>
      <c r="B3" s="2" t="str">
        <f>image("https://ws-tcg.com/wordpress/wp-content/images/today_card/20230209_dn06.png")</f>
        <v/>
      </c>
      <c r="C3" s="3" t="s">
        <v>310</v>
      </c>
      <c r="D3" s="7" t="str">
        <f>image("https://ws-tcg.com/wordpress/wp-content/images/today_card/20230209_dn33.png")</f>
        <v/>
      </c>
      <c r="E3" s="8" t="s">
        <v>61</v>
      </c>
      <c r="F3" s="4"/>
    </row>
    <row r="4" ht="137.25" customHeight="1">
      <c r="A4" s="13" t="s">
        <v>311</v>
      </c>
      <c r="B4" s="2" t="str">
        <f>image("https://ws-tcg.com/wordpress/wp-content/images/today_card/20230208_zc06.png")</f>
        <v/>
      </c>
      <c r="C4" s="3" t="s">
        <v>312</v>
      </c>
      <c r="D4" s="7" t="str">
        <f>image("https://ws-tcg.com/wordpress/wp-content/images/today_card/20230208_zc34.png")</f>
        <v/>
      </c>
      <c r="E4" s="8" t="s">
        <v>2</v>
      </c>
      <c r="F4" s="4"/>
    </row>
    <row r="5" ht="137.25" customHeight="1">
      <c r="A5" s="13" t="s">
        <v>313</v>
      </c>
      <c r="B5" s="2" t="str">
        <f>image("https://ws-tcg.com/wordpress/wp-content/images/today_card/20230209_dn07.png")</f>
        <v/>
      </c>
      <c r="C5" s="3" t="s">
        <v>314</v>
      </c>
      <c r="D5" s="6" t="str">
        <f>image("https://ws-tcg.com/wordpress/wp-content/images/today_card/20230209_dn34.png")</f>
        <v/>
      </c>
      <c r="E5" s="8" t="s">
        <v>61</v>
      </c>
      <c r="F5" s="8"/>
    </row>
    <row r="6" ht="137.25" customHeight="1">
      <c r="A6" s="13" t="s">
        <v>315</v>
      </c>
      <c r="B6" s="2" t="str">
        <f>image("https://ws-tcg.com/wordpress/wp-content/images/today_card/20230208_zc07.png")</f>
        <v/>
      </c>
      <c r="C6" s="3" t="s">
        <v>316</v>
      </c>
      <c r="D6" s="6" t="str">
        <f>image("https://ws-tcg.com/wordpress/wp-content/images/today_card/20230208_zc35.png")</f>
        <v/>
      </c>
      <c r="E6" s="8" t="s">
        <v>61</v>
      </c>
      <c r="F6" s="4"/>
    </row>
    <row r="7" ht="137.25" customHeight="1">
      <c r="A7" s="13" t="s">
        <v>317</v>
      </c>
      <c r="B7" s="2" t="str">
        <f>image("https://ws-tcg.com/wordpress/wp-content/images/today_card/20230209_dn08.png")</f>
        <v/>
      </c>
      <c r="C7" s="5" t="s">
        <v>318</v>
      </c>
      <c r="D7" s="6" t="str">
        <f>image("https://ws-tcg.com/wordpress/wp-content/images/today_card/20230209_dn35.png")</f>
        <v/>
      </c>
      <c r="E7" s="8" t="s">
        <v>61</v>
      </c>
      <c r="F7" s="4"/>
    </row>
    <row r="8" ht="137.25" customHeight="1">
      <c r="A8" s="13" t="s">
        <v>319</v>
      </c>
      <c r="B8" s="2" t="str">
        <f>image("https://ws-tcg.com/wordpress/wp-content/images/today_card/20230208_zc08.png")</f>
        <v/>
      </c>
      <c r="C8" s="5" t="s">
        <v>320</v>
      </c>
      <c r="D8" s="6" t="str">
        <f>image("https://ws-tcg.com/wordpress/wp-content/images/today_card/20230208_zc36.png")</f>
        <v/>
      </c>
      <c r="E8" s="8" t="s">
        <v>61</v>
      </c>
      <c r="F8" s="4"/>
    </row>
    <row r="9" ht="137.25" customHeight="1">
      <c r="A9" s="13" t="s">
        <v>321</v>
      </c>
      <c r="B9" s="9" t="str">
        <f>image("https://ws-tcg.com/wordpress/wp-content/images/today_card/20230222_on17.png")</f>
        <v/>
      </c>
      <c r="C9" s="5" t="s">
        <v>322</v>
      </c>
      <c r="D9" s="15" t="str">
        <f>image("https://ws-tcg.com/wordpress/wp-content/images/today_card/20230222_on51.png")</f>
        <v/>
      </c>
      <c r="E9" s="16" t="s">
        <v>61</v>
      </c>
      <c r="F9" s="4"/>
    </row>
    <row r="10" ht="137.25" customHeight="1">
      <c r="A10" s="13" t="s">
        <v>323</v>
      </c>
      <c r="B10" s="2" t="str">
        <f>image("https://i.imgur.com/9QqEV2m.png?1")</f>
        <v/>
      </c>
      <c r="C10" s="5" t="s">
        <v>324</v>
      </c>
      <c r="D10" s="6" t="str">
        <f>image("https://i.imgur.com/WUOgVl0.png?1")</f>
        <v/>
      </c>
      <c r="E10" s="8" t="s">
        <v>61</v>
      </c>
      <c r="F10" s="4"/>
    </row>
    <row r="11" ht="137.25" customHeight="1">
      <c r="A11" s="13" t="s">
        <v>325</v>
      </c>
      <c r="B11" s="10" t="str">
        <f>image("https://i.imgur.com/XYd7Sdr.png?1")</f>
        <v/>
      </c>
      <c r="C11" s="5" t="s">
        <v>324</v>
      </c>
      <c r="D11" s="6" t="str">
        <f>image("https://i.imgur.com/o1PprfT.png?1")</f>
        <v/>
      </c>
      <c r="E11" s="8" t="s">
        <v>61</v>
      </c>
      <c r="F11" s="4"/>
    </row>
    <row r="12" ht="137.25" customHeight="1">
      <c r="A12" s="13" t="s">
        <v>326</v>
      </c>
      <c r="B12" s="9" t="str">
        <f>image("https://ws-tcg.com/wordpress/wp-content/images/today_card/20230210_vf05.png")</f>
        <v/>
      </c>
      <c r="C12" s="3" t="s">
        <v>327</v>
      </c>
      <c r="D12" s="7" t="str">
        <f>image("https://ws-tcg.com/wordpress/wp-content/images/today_card/20230210_vf73.png")</f>
        <v/>
      </c>
      <c r="E12" s="8" t="s">
        <v>61</v>
      </c>
      <c r="F12" s="4"/>
    </row>
    <row r="13" ht="137.25" customHeight="1">
      <c r="A13" s="13" t="s">
        <v>328</v>
      </c>
      <c r="B13" s="9" t="str">
        <f>image("https://ws-tcg.com/wordpress/wp-content/images/today_card/20230213_gz05.png")</f>
        <v/>
      </c>
      <c r="C13" s="3" t="s">
        <v>329</v>
      </c>
      <c r="D13" s="10" t="str">
        <f>image("https://ws-tcg.com/wordpress/wp-content/images/today_card/20230213_gz24.png")</f>
        <v/>
      </c>
      <c r="E13" s="17" t="s">
        <v>61</v>
      </c>
      <c r="F13" s="4"/>
    </row>
    <row r="14" ht="137.25" customHeight="1">
      <c r="A14" s="13" t="s">
        <v>330</v>
      </c>
      <c r="B14" s="2" t="str">
        <f>image("https://ws-tcg.com/wordpress/wp-content/images/today_card/20230213_gz06.png")</f>
        <v/>
      </c>
      <c r="C14" s="5" t="s">
        <v>331</v>
      </c>
      <c r="D14" s="6" t="str">
        <f>image("https://ws-tcg.com/wordpress/wp-content/images/today_card/20230213_gz25.png")</f>
        <v/>
      </c>
      <c r="E14" s="8" t="s">
        <v>61</v>
      </c>
      <c r="F14" s="4"/>
    </row>
    <row r="15" ht="137.25" customHeight="1">
      <c r="A15" s="13" t="s">
        <v>332</v>
      </c>
      <c r="B15" s="9" t="str">
        <f>image("https://ws-tcg.com/wordpress/wp-content/images/today_card/20230213_gz07.png")</f>
        <v/>
      </c>
      <c r="C15" s="5" t="s">
        <v>333</v>
      </c>
      <c r="D15" s="7" t="str">
        <f>image("https://ws-tcg.com/wordpress/wp-content/images/today_card/20230213_gz26.png")</f>
        <v/>
      </c>
      <c r="E15" s="8" t="s">
        <v>61</v>
      </c>
      <c r="F15" s="4"/>
    </row>
    <row r="16" ht="137.25" customHeight="1">
      <c r="A16" s="13" t="s">
        <v>334</v>
      </c>
      <c r="B16" s="2" t="str">
        <f>image("https://ws-tcg.com/wordpress/wp-content/images/today_card/20230210_vf06.png")</f>
        <v/>
      </c>
      <c r="C16" s="5" t="s">
        <v>335</v>
      </c>
      <c r="D16" s="6" t="str">
        <f>image("https://ws-tcg.com/wordpress/wp-content/images/today_card/20230210_vf74.png")</f>
        <v/>
      </c>
      <c r="E16" s="8" t="s">
        <v>2</v>
      </c>
      <c r="F16" s="4"/>
    </row>
    <row r="17" ht="137.25" customHeight="1">
      <c r="A17" s="13" t="s">
        <v>336</v>
      </c>
      <c r="B17" s="2" t="str">
        <f>image("https://ws-tcg.com/wordpress/wp-content/images/today_card/20230210_vf07.png")</f>
        <v/>
      </c>
      <c r="C17" s="5" t="s">
        <v>337</v>
      </c>
      <c r="D17" s="6" t="str">
        <f>image("https://ws-tcg.com/wordpress/wp-content/images/today_card/20230210_vf75.png")</f>
        <v/>
      </c>
      <c r="E17" s="8" t="s">
        <v>61</v>
      </c>
      <c r="F17" s="8"/>
    </row>
    <row r="18" ht="137.25" customHeight="1">
      <c r="A18" s="13" t="s">
        <v>338</v>
      </c>
      <c r="B18" s="9" t="str">
        <f>image("https://ws-tcg.com/wordpress/wp-content/images/today_card/20230213_gz08.png")</f>
        <v/>
      </c>
      <c r="C18" s="5" t="s">
        <v>339</v>
      </c>
      <c r="D18" s="6" t="str">
        <f>image("https://ws-tcg.com/wordpress/wp-content/images/today_card/20230213_gz27.png")</f>
        <v/>
      </c>
      <c r="E18" s="8" t="s">
        <v>61</v>
      </c>
      <c r="F18" s="4"/>
    </row>
    <row r="19" ht="137.25" customHeight="1">
      <c r="A19" s="13" t="s">
        <v>340</v>
      </c>
      <c r="B19" s="9" t="str">
        <f>image("https://ws-tcg.com/wordpress/wp-content/images/today_card/20230210_vf08.png")</f>
        <v/>
      </c>
      <c r="C19" s="5" t="s">
        <v>341</v>
      </c>
      <c r="D19" s="6" t="str">
        <f>image("https://ws-tcg.com/wordpress/wp-content/images/today_card/20230210_vf76.png")</f>
        <v/>
      </c>
      <c r="E19" s="8" t="s">
        <v>61</v>
      </c>
      <c r="F19" s="4"/>
    </row>
    <row r="20" ht="137.25" customHeight="1">
      <c r="A20" s="13" t="s">
        <v>342</v>
      </c>
      <c r="B20" s="9" t="str">
        <f>image("https://i.imgur.com/Saoh1bi.png?1")</f>
        <v/>
      </c>
      <c r="C20" s="5" t="s">
        <v>343</v>
      </c>
      <c r="D20" s="6" t="str">
        <f>image("https://i.imgur.com/OtGxjHm.png?1")</f>
        <v/>
      </c>
      <c r="E20" s="8" t="s">
        <v>61</v>
      </c>
      <c r="F20"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5" width="18.86"/>
    <col customWidth="1" min="6" max="6" width="9.43"/>
  </cols>
  <sheetData>
    <row r="1" ht="137.25" customHeight="1">
      <c r="A1" s="13" t="s">
        <v>344</v>
      </c>
      <c r="B1" s="2" t="str">
        <f>image("https://ws-tcg.com/wordpress/wp-content/images/today_card/20230215_lh10.png")</f>
        <v/>
      </c>
      <c r="C1" s="5" t="s">
        <v>345</v>
      </c>
      <c r="D1" s="2" t="str">
        <f>image("https://ws-tcg.com/wordpress/wp-content/images/today_card/20230215_lh25.png")</f>
        <v/>
      </c>
      <c r="E1" s="4" t="s">
        <v>61</v>
      </c>
      <c r="F1" s="4"/>
    </row>
    <row r="2" ht="137.25" customHeight="1">
      <c r="A2" s="13" t="s">
        <v>346</v>
      </c>
      <c r="B2" s="2" t="str">
        <f>image("https://ws-tcg.com/wordpress/wp-content/images/today_card/20230214_jb05.png")</f>
        <v/>
      </c>
      <c r="C2" s="3" t="s">
        <v>347</v>
      </c>
      <c r="D2" s="6" t="str">
        <f>image("https://ws-tcg.com/wordpress/wp-content/images/today_card/20230214_jb22.png")</f>
        <v/>
      </c>
      <c r="E2" s="4" t="s">
        <v>61</v>
      </c>
      <c r="F2" s="4"/>
    </row>
    <row r="3" ht="137.25" customHeight="1">
      <c r="A3" s="13" t="s">
        <v>348</v>
      </c>
      <c r="B3" s="2" t="str">
        <f>image("https://ws-tcg.com/wordpress/wp-content/images/today_card/20230215_lh11.png")</f>
        <v/>
      </c>
      <c r="C3" s="3" t="s">
        <v>349</v>
      </c>
      <c r="D3" s="7" t="str">
        <f>image("https://ws-tcg.com/wordpress/wp-content/images/today_card/20230215_lh26.png")</f>
        <v/>
      </c>
      <c r="E3" s="4" t="s">
        <v>61</v>
      </c>
      <c r="F3" s="4"/>
    </row>
    <row r="4" ht="137.25" customHeight="1">
      <c r="A4" s="13" t="s">
        <v>350</v>
      </c>
      <c r="B4" s="2" t="str">
        <f>image("https://ws-tcg.com/wordpress/wp-content/images/today_card/20230215_lh12.png")</f>
        <v/>
      </c>
      <c r="C4" s="3" t="s">
        <v>351</v>
      </c>
      <c r="D4" s="7" t="str">
        <f>image("https://ws-tcg.com/wordpress/wp-content/images/today_card/20230215_lh27.png")</f>
        <v/>
      </c>
      <c r="E4" s="4" t="s">
        <v>61</v>
      </c>
      <c r="F4" s="4"/>
    </row>
    <row r="5" ht="137.25" customHeight="1">
      <c r="A5" s="13" t="s">
        <v>352</v>
      </c>
      <c r="B5" s="2" t="str">
        <f>image("https://ws-tcg.com/wordpress/wp-content/images/today_card/20230214_jb06.png")</f>
        <v/>
      </c>
      <c r="C5" s="3" t="s">
        <v>353</v>
      </c>
      <c r="D5" s="6" t="str">
        <f>image("https://ws-tcg.com/wordpress/wp-content/images/today_card/20230214_jb23.png")</f>
        <v/>
      </c>
      <c r="E5" s="4" t="s">
        <v>61</v>
      </c>
      <c r="F5" s="8"/>
    </row>
    <row r="6" ht="137.25" customHeight="1">
      <c r="A6" s="13" t="s">
        <v>354</v>
      </c>
      <c r="B6" s="2" t="str">
        <f>image("https://ws-tcg.com/wordpress/wp-content/images/today_card/20230214_jb07.png")</f>
        <v/>
      </c>
      <c r="C6" s="3" t="s">
        <v>355</v>
      </c>
      <c r="D6" s="6" t="str">
        <f>image("https://ws-tcg.com/wordpress/wp-content/images/today_card/20230214_jb24.png")</f>
        <v/>
      </c>
      <c r="E6" s="4" t="s">
        <v>61</v>
      </c>
      <c r="F6" s="4"/>
    </row>
    <row r="7" ht="137.25" customHeight="1">
      <c r="A7" s="13" t="s">
        <v>356</v>
      </c>
      <c r="B7" s="2" t="str">
        <f>image("https://ws-tcg.com/wordpress/wp-content/images/today_card/20230215_lh13.png")</f>
        <v/>
      </c>
      <c r="C7" s="3" t="s">
        <v>357</v>
      </c>
      <c r="D7" s="6" t="str">
        <f>image("https://ws-tcg.com/wordpress/wp-content/images/today_card/20230215_lh28.png")</f>
        <v/>
      </c>
      <c r="E7" s="4" t="s">
        <v>61</v>
      </c>
      <c r="F7" s="4"/>
    </row>
    <row r="8" ht="137.25" customHeight="1">
      <c r="A8" s="13" t="s">
        <v>358</v>
      </c>
      <c r="B8" s="2" t="str">
        <f>image("https://ws-tcg.com/wordpress/wp-content/images/today_card/20230214_jb08.png")</f>
        <v/>
      </c>
      <c r="C8" s="5" t="s">
        <v>359</v>
      </c>
      <c r="D8" s="6" t="str">
        <f>image("https://ws-tcg.com/wordpress/wp-content/images/today_card/20230214_jb25.png")</f>
        <v/>
      </c>
      <c r="E8" s="4" t="s">
        <v>2</v>
      </c>
      <c r="F8" s="4"/>
    </row>
    <row r="9" ht="137.25" customHeight="1">
      <c r="A9" s="13" t="s">
        <v>360</v>
      </c>
      <c r="B9" s="9" t="str">
        <f>image("https://i.imgur.com/aJ9D2AV.png?1")</f>
        <v/>
      </c>
      <c r="C9" s="5" t="s">
        <v>361</v>
      </c>
      <c r="D9" s="15" t="str">
        <f>image("https://i.imgur.com/0QdKoLx.png?1")</f>
        <v/>
      </c>
      <c r="E9" s="4" t="s">
        <v>61</v>
      </c>
      <c r="F9" s="4"/>
    </row>
    <row r="10" ht="137.25" customHeight="1">
      <c r="A10" s="13" t="s">
        <v>362</v>
      </c>
      <c r="B10" s="2" t="str">
        <f>image("https://ws-tcg.com/wordpress/wp-content/images/today_card/20230216_xo05.png")</f>
        <v/>
      </c>
      <c r="C10" s="5" t="s">
        <v>363</v>
      </c>
      <c r="D10" s="6" t="str">
        <f>image("https://ws-tcg.com/wordpress/wp-content/images/today_card/20230216_xo24.png")</f>
        <v/>
      </c>
      <c r="E10" s="4" t="s">
        <v>2</v>
      </c>
      <c r="F10" s="4"/>
    </row>
    <row r="11" ht="137.25" customHeight="1">
      <c r="A11" s="13" t="s">
        <v>364</v>
      </c>
      <c r="B11" s="10" t="str">
        <f>image("https://ws-tcg.com/wordpress/wp-content/images/today_card/20230217_an12.png")</f>
        <v/>
      </c>
      <c r="C11" s="3" t="s">
        <v>365</v>
      </c>
      <c r="D11" s="6" t="str">
        <f>image("https://ws-tcg.com/wordpress/wp-content/images/today_card/20230217_an72.png")</f>
        <v/>
      </c>
      <c r="E11" s="4" t="s">
        <v>61</v>
      </c>
      <c r="F11" s="4"/>
    </row>
    <row r="12" ht="137.25" customHeight="1">
      <c r="A12" s="13" t="s">
        <v>366</v>
      </c>
      <c r="B12" s="9" t="str">
        <f>image("https://ws-tcg.com/wordpress/wp-content/images/today_card/20230217_an13.png")</f>
        <v/>
      </c>
      <c r="C12" s="3" t="s">
        <v>367</v>
      </c>
      <c r="D12" s="7" t="str">
        <f>image("https://ws-tcg.com/wordpress/wp-content/images/today_card/20230217_an73.png")</f>
        <v/>
      </c>
      <c r="E12" s="4" t="s">
        <v>61</v>
      </c>
      <c r="F12" s="4"/>
    </row>
    <row r="13" ht="137.25" customHeight="1">
      <c r="A13" s="13" t="s">
        <v>368</v>
      </c>
      <c r="B13" s="9" t="str">
        <f>image("https://ws-tcg.com/wordpress/wp-content/images/today_card/20230217_an14.png")</f>
        <v/>
      </c>
      <c r="C13" s="3" t="s">
        <v>369</v>
      </c>
      <c r="D13" s="10" t="str">
        <f>image("https://ws-tcg.com/wordpress/wp-content/images/today_card/20230217_an74.png")</f>
        <v/>
      </c>
      <c r="E13" s="4" t="s">
        <v>61</v>
      </c>
      <c r="F13" s="4"/>
    </row>
    <row r="14" ht="137.25" customHeight="1">
      <c r="A14" s="13" t="s">
        <v>370</v>
      </c>
      <c r="B14" s="2" t="str">
        <f>image("https://ws-tcg.com/wordpress/wp-content/images/today_card/20230216_xo06.png")</f>
        <v/>
      </c>
      <c r="C14" s="5" t="s">
        <v>371</v>
      </c>
      <c r="D14" s="6" t="str">
        <f>image("https://ws-tcg.com/wordpress/wp-content/images/today_card/20230216_xo25.png")</f>
        <v/>
      </c>
      <c r="E14" s="4" t="s">
        <v>61</v>
      </c>
      <c r="F14" s="4"/>
    </row>
    <row r="15" ht="137.25" customHeight="1">
      <c r="A15" s="13" t="s">
        <v>372</v>
      </c>
      <c r="B15" s="9" t="str">
        <f>image("https://ws-tcg.com/wordpress/wp-content/images/today_card/20230216_xo07.png")</f>
        <v/>
      </c>
      <c r="C15" s="5" t="s">
        <v>373</v>
      </c>
      <c r="D15" s="7" t="str">
        <f>image("https://ws-tcg.com/wordpress/wp-content/images/today_card/20230216_xo26.png")</f>
        <v/>
      </c>
      <c r="E15" s="4" t="s">
        <v>61</v>
      </c>
      <c r="F15" s="4"/>
    </row>
    <row r="16" ht="137.25" customHeight="1">
      <c r="A16" s="13" t="s">
        <v>374</v>
      </c>
      <c r="B16" s="2" t="str">
        <f>image("https://ws-tcg.com/wordpress/wp-content/images/today_card/20230217_an15.png")</f>
        <v/>
      </c>
      <c r="C16" s="5" t="s">
        <v>375</v>
      </c>
      <c r="D16" s="6" t="str">
        <f>image("https://ws-tcg.com/wordpress/wp-content/images/today_card/20230217_an75.png")</f>
        <v/>
      </c>
      <c r="E16" s="4" t="s">
        <v>61</v>
      </c>
      <c r="F16" s="4"/>
    </row>
    <row r="17" ht="137.25" customHeight="1">
      <c r="A17" s="13" t="s">
        <v>376</v>
      </c>
      <c r="B17" s="2" t="str">
        <f>image("https://ws-tcg.com/wordpress/wp-content/images/today_card/20230216_xo08.png")</f>
        <v/>
      </c>
      <c r="C17" s="5" t="s">
        <v>377</v>
      </c>
      <c r="D17" s="6" t="str">
        <f>image("https://ws-tcg.com/wordpress/wp-content/images/today_card/20230216_xo27.png")</f>
        <v/>
      </c>
      <c r="E17" s="4" t="s">
        <v>61</v>
      </c>
      <c r="F17" s="8"/>
    </row>
    <row r="18" ht="137.25" customHeight="1">
      <c r="A18" s="13" t="s">
        <v>378</v>
      </c>
      <c r="B18" s="9" t="str">
        <f>image("https://ws-tcg.com/wordpress/wp-content/images/today_card/20230222_on18.png")</f>
        <v/>
      </c>
      <c r="C18" s="5" t="s">
        <v>379</v>
      </c>
      <c r="D18" s="6" t="str">
        <f>image("https://ws-tcg.com/wordpress/wp-content/images/today_card/20230222_on52.png")</f>
        <v/>
      </c>
      <c r="E18" s="4" t="s">
        <v>61</v>
      </c>
      <c r="F18" s="4"/>
    </row>
    <row r="19" ht="137.25" customHeight="1">
      <c r="A19" s="13" t="s">
        <v>380</v>
      </c>
      <c r="B19" s="9" t="str">
        <f>image("https://i.imgur.com/9jHmyrd.png?1")</f>
        <v/>
      </c>
      <c r="C19" s="5" t="s">
        <v>343</v>
      </c>
      <c r="D19" s="6" t="str">
        <f>image("https://i.imgur.com/vs6AEfG.png?1")</f>
        <v/>
      </c>
      <c r="E19" s="4" t="s">
        <v>61</v>
      </c>
      <c r="F19" s="4"/>
    </row>
    <row r="20" ht="137.25" customHeight="1">
      <c r="A20" s="13" t="s">
        <v>381</v>
      </c>
      <c r="B20" s="9" t="str">
        <f>image("https://i.imgur.com/X2rhdL7.png?1")</f>
        <v/>
      </c>
      <c r="C20" s="5" t="s">
        <v>382</v>
      </c>
      <c r="D20" s="6" t="str">
        <f>image("https://i.imgur.com/mvWajwU.png?1")</f>
        <v/>
      </c>
      <c r="E20" s="4" t="s">
        <v>61</v>
      </c>
      <c r="F20"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