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s>
  <definedNames/>
  <calcPr/>
</workbook>
</file>

<file path=xl/sharedStrings.xml><?xml version="1.0" encoding="utf-8"?>
<sst xmlns="http://schemas.openxmlformats.org/spreadsheetml/2006/main" count="300" uniqueCount="201">
  <si>
    <t>Dds/S104-001</t>
  </si>
  <si>
    <r>
      <rPr>
        <rFont val="Arial"/>
        <b/>
        <color theme="1"/>
        <sz val="9.0"/>
      </rPr>
      <t xml:space="preserve">(RR) 0/0 Belle (Celebration/Disney)
AUTO </t>
    </r>
    <r>
      <rPr>
        <rFont val="Arial"/>
        <color theme="1"/>
        <sz val="9.0"/>
      </rPr>
      <t xml:space="preserve">- When this is placed on stage from hand, reveal the top card of your deck. If that card is a &lt;Celebration&gt; or &lt;Disney&gt; character, choose 1 of your  &lt;Celebration&gt; or &lt;Disney&gt;characters, this turn, it gets +1500 power.
</t>
    </r>
    <r>
      <rPr>
        <rFont val="Arial"/>
        <b/>
        <color theme="1"/>
        <sz val="9.0"/>
      </rPr>
      <t xml:space="preserve">AUTO </t>
    </r>
    <r>
      <rPr>
        <rFont val="Arial"/>
        <color theme="1"/>
        <sz val="9.0"/>
      </rPr>
      <t>- [Discard 1 card] When this is sent from Stage to Waiting Room, you may pay cost. If you do, look at up to 4 cards from the top of your deck, choose up to 1 Level 1 or higher card among them, show it to your opponent, add it to hand, and send the rest to Waiting Room.</t>
    </r>
  </si>
  <si>
    <t>SSP</t>
  </si>
  <si>
    <t>Dsw/S104-002</t>
  </si>
  <si>
    <r>
      <rPr>
        <rFont val="Arial"/>
        <b/>
        <color theme="1"/>
        <sz val="9.0"/>
      </rPr>
      <t>(RR) 3/2 Mandalorian (Celebration/Mandalorian)
AUTO</t>
    </r>
    <r>
      <rPr>
        <rFont val="Arial"/>
        <b val="0"/>
        <color theme="1"/>
        <sz val="9.0"/>
      </rPr>
      <t xml:space="preserve"> - When this is placed on stage from hand, choose up to 1 Level 3 or lower character from your hand, place it on stage in any slot, and this turn, this gains the following ability, "</t>
    </r>
    <r>
      <rPr>
        <rFont val="Arial"/>
        <b/>
        <color theme="1"/>
        <sz val="9.0"/>
      </rPr>
      <t xml:space="preserve">AUTO </t>
    </r>
    <r>
      <rPr>
        <rFont val="Arial"/>
        <b val="0"/>
        <color theme="1"/>
        <sz val="9.0"/>
      </rPr>
      <t xml:space="preserve">- (2) When this card's battle opponent is Reversed, you may pay cost. if you do, Heal 1."
</t>
    </r>
    <r>
      <rPr>
        <rFont val="Arial"/>
        <b/>
        <color theme="1"/>
        <sz val="9.0"/>
      </rPr>
      <t xml:space="preserve">AUTO - </t>
    </r>
    <r>
      <rPr>
        <rFont val="Arial"/>
        <b/>
        <color rgb="FFE06666"/>
        <sz val="9.0"/>
      </rPr>
      <t>{CX Combo}</t>
    </r>
    <r>
      <rPr>
        <rFont val="Arial"/>
        <b/>
        <color theme="1"/>
        <sz val="9.0"/>
      </rPr>
      <t xml:space="preserve"> </t>
    </r>
    <r>
      <rPr>
        <rFont val="Arial"/>
        <b val="0"/>
        <color theme="1"/>
        <sz val="9.0"/>
      </rPr>
      <t>This ability activates up to once per turn. When this card's damage is cancelled, if you have the</t>
    </r>
    <r>
      <rPr>
        <rFont val="Arial"/>
        <b/>
        <color theme="1"/>
        <sz val="9.0"/>
      </rPr>
      <t xml:space="preserve"> Choice CX (025)</t>
    </r>
    <r>
      <rPr>
        <rFont val="Arial"/>
        <b val="0"/>
        <color theme="1"/>
        <sz val="9.0"/>
      </rPr>
      <t xml:space="preserve"> in your Climax Area, and you have 2 or more other characters, you may deal 2 damage to your opponent.</t>
    </r>
  </si>
  <si>
    <t>Dds/S104-003</t>
  </si>
  <si>
    <r>
      <rPr>
        <rFont val="Arial"/>
        <b/>
        <color theme="1"/>
        <sz val="9.0"/>
      </rPr>
      <t xml:space="preserve">(R) 0/0 Alice (Celebration/Disney)
AUTO </t>
    </r>
    <r>
      <rPr>
        <rFont val="Arial"/>
        <color theme="1"/>
        <sz val="9.0"/>
      </rPr>
      <t>- [(1) Put 1 &lt;Celebration&gt; or &lt;Disney&gt; character from your Waiting Room on the bottom of your Clock] When this is sent from stage to Waiting Room, you may pay cost. If you do, choose 1 &lt;Celebration&gt; or &lt;Disney&gt; character from your Waiting Room, and add it to hand.</t>
    </r>
  </si>
  <si>
    <t>SP</t>
  </si>
  <si>
    <t>Dds/S104-004</t>
  </si>
  <si>
    <r>
      <rPr>
        <rFont val="Arial"/>
        <b/>
        <color theme="1"/>
        <sz val="9.0"/>
      </rPr>
      <t>(R) 1/0 Pooh (Celebration/Disney)
CONT</t>
    </r>
    <r>
      <rPr>
        <rFont val="Arial"/>
        <color theme="1"/>
        <sz val="9.0"/>
      </rPr>
      <t xml:space="preserve"> - During your turn, if you have 3 or more other characters, this gets +4000 power.
</t>
    </r>
    <r>
      <rPr>
        <rFont val="Arial"/>
        <b/>
        <color theme="1"/>
        <sz val="9.0"/>
      </rPr>
      <t xml:space="preserve">AUTO - </t>
    </r>
    <r>
      <rPr>
        <rFont val="Arial"/>
        <b/>
        <color rgb="FFE06666"/>
        <sz val="9.0"/>
      </rPr>
      <t>{CX Combo}</t>
    </r>
    <r>
      <rPr>
        <rFont val="Arial"/>
        <b/>
        <color theme="1"/>
        <sz val="9.0"/>
      </rPr>
      <t xml:space="preserve"> </t>
    </r>
    <r>
      <rPr>
        <rFont val="Arial"/>
        <color theme="1"/>
        <sz val="9.0"/>
      </rPr>
      <t xml:space="preserve">At the end of this card's attack, if you have the </t>
    </r>
    <r>
      <rPr>
        <rFont val="Arial"/>
        <b/>
        <color theme="1"/>
        <sz val="9.0"/>
      </rPr>
      <t>Choice CX (026)</t>
    </r>
    <r>
      <rPr>
        <rFont val="Arial"/>
        <color theme="1"/>
        <sz val="9.0"/>
      </rPr>
      <t xml:space="preserve"> in your Climax Area, and you have 3 or more other characters, mill 3, choose up to 1 Level X or lower character from your Waiting Room, add it to hand. X equals the number of characters sent to Waiting Room by this effect. 
</t>
    </r>
  </si>
  <si>
    <t>Dds/S104-005</t>
  </si>
  <si>
    <r>
      <rPr>
        <rFont val="Arial"/>
        <b/>
        <color theme="1"/>
        <sz val="9.0"/>
      </rPr>
      <t xml:space="preserve">(R) 1/0 Rapunzel (Celebration/Disney)
CONT </t>
    </r>
    <r>
      <rPr>
        <rFont val="Arial"/>
        <color theme="1"/>
        <sz val="9.0"/>
      </rPr>
      <t xml:space="preserve">- During your turn, for each of your other &lt;Celebration&gt; or &lt;Disney&gt; character, this gets +1000 power.
</t>
    </r>
    <r>
      <rPr>
        <rFont val="Arial"/>
        <b/>
        <color theme="1"/>
        <sz val="9.0"/>
      </rPr>
      <t xml:space="preserve">AUTO </t>
    </r>
    <r>
      <rPr>
        <rFont val="Arial"/>
        <color theme="1"/>
        <sz val="9.0"/>
      </rPr>
      <t xml:space="preserve">- [Discard 1 &lt;Celebration&gt; or &lt;Disney&gt; character] When this card is placed from your hand to the stage, you may pay the cost, if you do, choose 1 Level 0 or lower character in your waiting room, place it on the stage in any slot. 
</t>
    </r>
  </si>
  <si>
    <t>Dds/S104-006</t>
  </si>
  <si>
    <r>
      <rPr>
        <rFont val="Arial"/>
        <b/>
        <color theme="1"/>
        <sz val="9.0"/>
      </rPr>
      <t xml:space="preserve">(R) 2/1 Mufasa &amp; Simba (Celebration/Disney)
CONT </t>
    </r>
    <r>
      <rPr>
        <rFont val="Arial"/>
        <color theme="1"/>
        <sz val="9.0"/>
      </rPr>
      <t xml:space="preserve">- If you have 4 or more &lt;Celebration&gt; or &lt;Disney&gt; characters, this gets -1 Level in hand.
</t>
    </r>
    <r>
      <rPr>
        <rFont val="Arial"/>
        <b/>
        <color theme="1"/>
        <sz val="9.0"/>
      </rPr>
      <t xml:space="preserve">AUTO - </t>
    </r>
    <r>
      <rPr>
        <rFont val="Arial"/>
        <b/>
        <color rgb="FFE06666"/>
        <sz val="9.0"/>
      </rPr>
      <t>{CX Combo}</t>
    </r>
    <r>
      <rPr>
        <rFont val="Arial"/>
        <b/>
        <color theme="1"/>
        <sz val="9.0"/>
      </rPr>
      <t xml:space="preserve"> </t>
    </r>
    <r>
      <rPr>
        <rFont val="Arial"/>
        <color theme="1"/>
        <sz val="9.0"/>
      </rPr>
      <t xml:space="preserve">[Send 1 </t>
    </r>
    <r>
      <rPr>
        <rFont val="Arial"/>
        <b/>
        <color theme="1"/>
        <sz val="9.0"/>
      </rPr>
      <t>{Choice CX - 027}</t>
    </r>
    <r>
      <rPr>
        <rFont val="Arial"/>
        <color theme="1"/>
        <sz val="9.0"/>
      </rPr>
      <t xml:space="preserve"> in your Climax Area to Waiting Room] At the start of your Encore Step, you may pay cost. If you do, until the end of your opponent's next turn, this gets +4500 power and the following 2 abilities,
- "</t>
    </r>
    <r>
      <rPr>
        <rFont val="Arial"/>
        <b/>
        <color theme="1"/>
        <sz val="9.0"/>
      </rPr>
      <t>CONT</t>
    </r>
    <r>
      <rPr>
        <rFont val="Arial"/>
        <color theme="1"/>
        <sz val="9.0"/>
      </rPr>
      <t xml:space="preserve"> - This cannot be targeted by your opponent's effects."
- "</t>
    </r>
    <r>
      <rPr>
        <rFont val="Arial"/>
        <b/>
        <color theme="1"/>
        <sz val="9.0"/>
      </rPr>
      <t>CONT - BODYGUARD</t>
    </r>
    <r>
      <rPr>
        <rFont val="Arial"/>
        <color theme="1"/>
        <sz val="9.0"/>
      </rPr>
      <t>"</t>
    </r>
  </si>
  <si>
    <t>Dds/S104-007</t>
  </si>
  <si>
    <r>
      <rPr>
        <rFont val="Arial"/>
        <b/>
        <color theme="1"/>
        <sz val="9.0"/>
      </rPr>
      <t>(U) 0/0 Piglet (Celebration/Disney)
ACT - BRAINSTORM</t>
    </r>
    <r>
      <rPr>
        <rFont val="Arial"/>
        <color theme="1"/>
        <sz val="9.0"/>
      </rPr>
      <t xml:space="preserve"> [(1) Rest this] Flip over the top 4 cards of your deck, then send them to Waiting Room. For each Climax with a Choice Trigger among them repeat the following effect: "Look at up to 4 cards from the top of your deck, choose up to 1 card among them, add it to hand, and send the rest to Waiting Room."</t>
    </r>
  </si>
  <si>
    <t>SR</t>
  </si>
  <si>
    <t>Dds/S104-008</t>
  </si>
  <si>
    <r>
      <rPr>
        <rFont val="Arial"/>
        <b/>
        <color theme="1"/>
        <sz val="9.0"/>
      </rPr>
      <t>(U) 0/0 Dumbo (Celebration/Disney)
CONT</t>
    </r>
    <r>
      <rPr>
        <rFont val="Arial"/>
        <b val="0"/>
        <color theme="1"/>
        <sz val="9.0"/>
      </rPr>
      <t xml:space="preserve"> - During your turn, this gets +1000 power.
</t>
    </r>
    <r>
      <rPr>
        <rFont val="Arial"/>
        <b/>
        <color theme="1"/>
        <sz val="9.0"/>
      </rPr>
      <t xml:space="preserve">AUTO </t>
    </r>
    <r>
      <rPr>
        <rFont val="Arial"/>
        <b val="0"/>
        <color theme="1"/>
        <sz val="9.0"/>
      </rPr>
      <t>- At the start of your opponent's Attack Phase, if there is a character in the slot across from this, you may move this to an empty Front Row slot.</t>
    </r>
  </si>
  <si>
    <t>Dds/S104-009</t>
  </si>
  <si>
    <r>
      <rPr>
        <rFont val="Arial"/>
        <b/>
        <color theme="1"/>
        <sz val="9.0"/>
      </rPr>
      <t>(U) 0/0 Tigger (Celebration/Disney)
AUTO</t>
    </r>
    <r>
      <rPr>
        <rFont val="Arial"/>
        <b val="0"/>
        <color theme="1"/>
        <sz val="9.0"/>
      </rPr>
      <t xml:space="preserve"> - At the start of your opponent's attack phase, mill 1. If that card is Level 0 or lower, send this to Stock. If it is Level 1 or 2, move this to an empty Front Row slot. If it's Level 3 or higher, send this to Waiting Room.</t>
    </r>
  </si>
  <si>
    <t>Dds/S104-010</t>
  </si>
  <si>
    <r>
      <rPr>
        <rFont val="Arial"/>
        <b/>
        <color theme="1"/>
        <sz val="9.0"/>
      </rPr>
      <t>(U) 1/0 Pongo &amp; Perdita (Celebration/Disney)
AUTO</t>
    </r>
    <r>
      <rPr>
        <rFont val="Arial"/>
        <b val="0"/>
        <color theme="1"/>
        <sz val="9.0"/>
      </rPr>
      <t xml:space="preserve"> - When your character's Trigger Check reveals a Soul Trigger, choose 1 of your characters, this turn, it gets +1000 power.
</t>
    </r>
    <r>
      <rPr>
        <rFont val="Arial"/>
        <b/>
        <color theme="1"/>
        <sz val="9.0"/>
      </rPr>
      <t>ACT - BRAINSTORM</t>
    </r>
    <r>
      <rPr>
        <rFont val="Arial"/>
        <b val="0"/>
        <color theme="1"/>
        <sz val="9.0"/>
      </rPr>
      <t xml:space="preserve"> [(1) Rest this] Flip over the top 4 cards of your deck, then send them to Waiting Room. If there was a </t>
    </r>
    <r>
      <rPr>
        <rFont val="Arial"/>
        <b/>
        <color theme="1"/>
        <sz val="9.0"/>
      </rPr>
      <t>{Children of Pongo &amp; Perdita - 106}</t>
    </r>
    <r>
      <rPr>
        <rFont val="Arial"/>
        <b val="0"/>
        <color theme="1"/>
        <sz val="9.0"/>
      </rPr>
      <t xml:space="preserve"> among them, choose 1 character in your Waiting Room, add it to hand.</t>
    </r>
  </si>
  <si>
    <t>Dds/S104-011</t>
  </si>
  <si>
    <r>
      <rPr>
        <rFont val="Arial"/>
        <b/>
        <color theme="1"/>
        <sz val="9.0"/>
      </rPr>
      <t xml:space="preserve">(U) 2/1 Belle &amp; Beast (Celebration/Disney)
AUTO </t>
    </r>
    <r>
      <rPr>
        <rFont val="Arial"/>
        <color theme="1"/>
        <sz val="9.0"/>
      </rPr>
      <t xml:space="preserve">- [Discard 2 cards] When you use this card's BACKUP, you may pay cost. If you do, choose 1 of your opponent's characters whose Level is higher than your opponent's Level, and send it to the bottom of their Stock. If you do, put the top card of your opponent's Stock into Waiting Room.
</t>
    </r>
    <r>
      <rPr>
        <rFont val="Arial"/>
        <b/>
        <color theme="1"/>
        <sz val="9.0"/>
      </rPr>
      <t>ACT - BACKUP</t>
    </r>
    <r>
      <rPr>
        <rFont val="Arial"/>
        <color theme="1"/>
        <sz val="9.0"/>
      </rPr>
      <t xml:space="preserve"> +2500</t>
    </r>
  </si>
  <si>
    <t>Dds/S104-012</t>
  </si>
  <si>
    <r>
      <rPr>
        <rFont val="Arial"/>
        <b/>
        <color theme="1"/>
        <sz val="9.0"/>
      </rPr>
      <t>(U) 2/1 Rapunzel (Celebration/Disney)
CONT</t>
    </r>
    <r>
      <rPr>
        <rFont val="Arial"/>
        <color theme="1"/>
        <sz val="9.0"/>
      </rPr>
      <t xml:space="preserve"> - If you have another front row</t>
    </r>
    <r>
      <rPr>
        <rFont val="Arial"/>
        <b/>
        <color theme="1"/>
        <sz val="9.0"/>
      </rPr>
      <t xml:space="preserve"> {3/2 Flynn Rider - 023}</t>
    </r>
    <r>
      <rPr>
        <rFont val="Arial"/>
        <color theme="1"/>
        <sz val="9.0"/>
      </rPr>
      <t>, this gets +5500 power and "</t>
    </r>
    <r>
      <rPr>
        <rFont val="Arial"/>
        <b/>
        <color theme="1"/>
        <sz val="9.0"/>
      </rPr>
      <t>AUTO - ENCORE</t>
    </r>
    <r>
      <rPr>
        <rFont val="Arial"/>
        <color theme="1"/>
        <sz val="9.0"/>
      </rPr>
      <t xml:space="preserve"> [Discard 1 &lt;Celebration&gt; or &lt;Disney&gt; character]"
</t>
    </r>
    <r>
      <rPr>
        <rFont val="Arial"/>
        <b/>
        <color theme="1"/>
        <sz val="9.0"/>
      </rPr>
      <t xml:space="preserve">CONT </t>
    </r>
    <r>
      <rPr>
        <rFont val="Arial"/>
        <color theme="1"/>
        <sz val="9.0"/>
      </rPr>
      <t xml:space="preserve">- All of your other </t>
    </r>
    <r>
      <rPr>
        <rFont val="Arial"/>
        <b/>
        <color theme="1"/>
        <sz val="9.0"/>
      </rPr>
      <t>{3/2 Flynn Rider - 023}</t>
    </r>
    <r>
      <rPr>
        <rFont val="Arial"/>
        <color theme="1"/>
        <sz val="9.0"/>
      </rPr>
      <t xml:space="preserve"> gets +1500 power and the following 2 abilities,
- "</t>
    </r>
    <r>
      <rPr>
        <rFont val="Arial"/>
        <b/>
        <color theme="1"/>
        <sz val="9.0"/>
      </rPr>
      <t xml:space="preserve">CONT </t>
    </r>
    <r>
      <rPr>
        <rFont val="Arial"/>
        <color theme="1"/>
        <sz val="9.0"/>
      </rPr>
      <t>- This cannot be targeted by your opponent's effects."
- "</t>
    </r>
    <r>
      <rPr>
        <rFont val="Arial"/>
        <b/>
        <color theme="1"/>
        <sz val="9.0"/>
      </rPr>
      <t xml:space="preserve">AUTO </t>
    </r>
    <r>
      <rPr>
        <rFont val="Arial"/>
        <color theme="1"/>
        <sz val="9.0"/>
      </rPr>
      <t xml:space="preserve">- </t>
    </r>
    <r>
      <rPr>
        <rFont val="Arial"/>
        <b/>
        <color theme="1"/>
        <sz val="9.0"/>
      </rPr>
      <t xml:space="preserve">ENCORE </t>
    </r>
    <r>
      <rPr>
        <rFont val="Arial"/>
        <color theme="1"/>
        <sz val="9.0"/>
      </rPr>
      <t>[Discard 1 &lt;Celebration&gt; or &lt;Disney&gt; character or Event]"</t>
    </r>
  </si>
  <si>
    <t>Dds/S104-013</t>
  </si>
  <si>
    <r>
      <rPr>
        <rFont val="Arial"/>
        <b/>
        <color theme="1"/>
        <sz val="9.0"/>
      </rPr>
      <t xml:space="preserve">(U) 2/1 Duchess &amp; Thomas O'Malley (Celebration/Disney)
AUTO </t>
    </r>
    <r>
      <rPr>
        <rFont val="Arial"/>
        <color theme="1"/>
        <sz val="9.0"/>
      </rPr>
      <t xml:space="preserve">- When this attacks, if the Level of the character across from this is 3 or higher, this turn, this gets +6000 power.
</t>
    </r>
    <r>
      <rPr>
        <rFont val="Arial"/>
        <b/>
        <color theme="1"/>
        <sz val="9.0"/>
      </rPr>
      <t xml:space="preserve">AUTO </t>
    </r>
    <r>
      <rPr>
        <rFont val="Arial"/>
        <color theme="1"/>
        <sz val="9.0"/>
      </rPr>
      <t>- When this card's Level 2 or higher battle opponent is Reversed, reveal the top cord of your deck. If that card is a &lt;Celebration&gt; or &lt;Disney&gt; character, choose 1 &lt;Celebration&gt; or &lt;Disney&gt; character in your waiting room, you may add it to hand.</t>
    </r>
  </si>
  <si>
    <t>Dsw/S104-014</t>
  </si>
  <si>
    <r>
      <rPr>
        <rFont val="Arial"/>
        <b/>
        <color theme="1"/>
        <sz val="9.0"/>
      </rPr>
      <t xml:space="preserve">(U) 3/2 Grogu (Celebration/Mandalorian)
CONT - ASSIST </t>
    </r>
    <r>
      <rPr>
        <rFont val="Arial"/>
        <b val="0"/>
        <color theme="1"/>
        <sz val="9.0"/>
      </rPr>
      <t xml:space="preserve">+2000
</t>
    </r>
    <r>
      <rPr>
        <rFont val="Arial"/>
        <b/>
        <color theme="1"/>
        <sz val="9.0"/>
      </rPr>
      <t xml:space="preserve">AUTO </t>
    </r>
    <r>
      <rPr>
        <rFont val="Arial"/>
        <b val="0"/>
        <color theme="1"/>
        <sz val="9.0"/>
      </rPr>
      <t xml:space="preserve">- When this is placed on stage from hand, you may Heal 1.
</t>
    </r>
    <r>
      <rPr>
        <rFont val="Arial"/>
        <b/>
        <color theme="1"/>
        <sz val="9.0"/>
      </rPr>
      <t>AUTO - FORCE</t>
    </r>
    <r>
      <rPr>
        <rFont val="Arial"/>
        <b val="0"/>
        <color theme="1"/>
        <sz val="9.0"/>
      </rPr>
      <t xml:space="preserve"> [(1) Discard 1 card] At the start of your Climax Phase, you may pay cost. If you do, choose 2 of your opponent's characters, stand them and swap them.</t>
    </r>
  </si>
  <si>
    <t>Dds/S104-015</t>
  </si>
  <si>
    <r>
      <rPr>
        <rFont val="Arial"/>
        <b/>
        <color theme="1"/>
        <sz val="9.0"/>
      </rPr>
      <t xml:space="preserve">(U) 3/2 Bambi (Celebration/Disney)
CONT - EXPERIENCE </t>
    </r>
    <r>
      <rPr>
        <rFont val="Arial"/>
        <b val="0"/>
        <color theme="1"/>
        <sz val="9.0"/>
      </rPr>
      <t xml:space="preserve">During your turn, for each {copy of this} in your Level Zone, this gets 1000 power.
</t>
    </r>
    <r>
      <rPr>
        <rFont val="Arial"/>
        <b/>
        <color theme="1"/>
        <sz val="9.0"/>
      </rPr>
      <t xml:space="preserve">CONT </t>
    </r>
    <r>
      <rPr>
        <rFont val="Arial"/>
        <b val="0"/>
        <color theme="1"/>
        <sz val="9.0"/>
      </rPr>
      <t xml:space="preserve">- The character across from this gets -X Soul. X is equal to the number of {copy of this} in your Level Zone.
</t>
    </r>
    <r>
      <rPr>
        <rFont val="Arial"/>
        <b/>
        <color theme="1"/>
        <sz val="9.0"/>
      </rPr>
      <t xml:space="preserve">AUTO </t>
    </r>
    <r>
      <rPr>
        <rFont val="Arial"/>
        <b val="0"/>
        <color theme="1"/>
        <sz val="9.0"/>
      </rPr>
      <t>- When this is placed on stage from hand, choose 1 &lt;Celebration&gt; or &lt;Disney&gt; character in your Clock, you may send it to the bottom of your deck.</t>
    </r>
  </si>
  <si>
    <t>Dds/S104-016</t>
  </si>
  <si>
    <r>
      <rPr>
        <rFont val="Arial"/>
        <b/>
        <color theme="1"/>
        <sz val="9.0"/>
      </rPr>
      <t>(C) 0/0 Children of Pongo &amp; Perdita (Celebration/Disney)
CONT</t>
    </r>
    <r>
      <rPr>
        <rFont val="Arial"/>
        <color theme="1"/>
        <sz val="9.0"/>
      </rPr>
      <t xml:space="preserve"> - You can run up to 15 copies of this card in your deck.
</t>
    </r>
    <r>
      <rPr>
        <rFont val="Arial"/>
        <b/>
        <color theme="1"/>
        <sz val="9.0"/>
      </rPr>
      <t>CONT</t>
    </r>
    <r>
      <rPr>
        <rFont val="Arial"/>
        <color theme="1"/>
        <sz val="9.0"/>
      </rPr>
      <t xml:space="preserve"> - For each of your other front row </t>
    </r>
    <r>
      <rPr>
        <rFont val="Arial"/>
        <b/>
        <color theme="1"/>
        <sz val="9.0"/>
      </rPr>
      <t>{copies of this}</t>
    </r>
    <r>
      <rPr>
        <rFont val="Arial"/>
        <color theme="1"/>
        <sz val="9.0"/>
      </rPr>
      <t>, this gets +2000 power.</t>
    </r>
  </si>
  <si>
    <t>Dds/S104-017</t>
  </si>
  <si>
    <r>
      <rPr>
        <rFont val="Arial"/>
        <b/>
        <color theme="1"/>
        <sz val="9.0"/>
      </rPr>
      <t>(C) 0/0 Scar (Celebration/Disney)
CONT</t>
    </r>
    <r>
      <rPr>
        <rFont val="Arial"/>
        <b val="0"/>
        <color theme="1"/>
        <sz val="9.0"/>
      </rPr>
      <t xml:space="preserve"> - During your turn, this gets +4000 power.
</t>
    </r>
    <r>
      <rPr>
        <rFont val="Arial"/>
        <b/>
        <color theme="1"/>
        <sz val="9.0"/>
      </rPr>
      <t xml:space="preserve">AUTO </t>
    </r>
    <r>
      <rPr>
        <rFont val="Arial"/>
        <b val="0"/>
        <color theme="1"/>
        <sz val="9.0"/>
      </rPr>
      <t>- When this is placed on stage from hand, choose 1 of your opponent's front row characters with 1000 or less power, you may send it to Waiting Room.</t>
    </r>
  </si>
  <si>
    <t>Dds/S104-018</t>
  </si>
  <si>
    <r>
      <rPr>
        <rFont val="Arial"/>
        <b/>
        <color theme="1"/>
        <sz val="9.0"/>
      </rPr>
      <t>(C) 0/0 Simba (Celebration/Disney)
AUTO</t>
    </r>
    <r>
      <rPr>
        <rFont val="Arial"/>
        <b val="0"/>
        <color theme="1"/>
        <sz val="9.0"/>
      </rPr>
      <t xml:space="preserve"> - [Discard 1 card] When this is placed on stage from hand, you may pay cost. If you do, search your deck for up to 1 </t>
    </r>
    <r>
      <rPr>
        <rFont val="Arial"/>
        <b/>
        <color theme="1"/>
        <sz val="9.0"/>
      </rPr>
      <t>{2/1 Mufasa &amp; Simba - 006}</t>
    </r>
    <r>
      <rPr>
        <rFont val="Arial"/>
        <b val="0"/>
        <color theme="1"/>
        <sz val="9.0"/>
      </rPr>
      <t xml:space="preserve">, show it to your opponent, add it to hand, and shuffle your deck afterwards.
</t>
    </r>
    <r>
      <rPr>
        <rFont val="Arial"/>
        <b/>
        <color theme="1"/>
        <sz val="9.0"/>
      </rPr>
      <t xml:space="preserve">ACT </t>
    </r>
    <r>
      <rPr>
        <rFont val="Arial"/>
        <b val="0"/>
        <color theme="1"/>
        <sz val="9.0"/>
      </rPr>
      <t>- [(1) Send this to Waiting Room] Look at up to 4 cards from the top of your deck, choose up to 1 &lt;Celebration&gt; or &lt;Disney&gt; character from among them, show it to your opponent, add it to hand, and send the rest to Waiting Room.</t>
    </r>
  </si>
  <si>
    <t>Dpx/S104-019</t>
  </si>
  <si>
    <r>
      <rPr>
        <rFont val="Arial"/>
        <b/>
        <color theme="1"/>
        <sz val="9.0"/>
      </rPr>
      <t xml:space="preserve">(C) 0/0 Woody (Celebration/PIXAR)
CONT </t>
    </r>
    <r>
      <rPr>
        <rFont val="Arial"/>
        <color theme="1"/>
        <sz val="9.0"/>
      </rPr>
      <t>- All of your characters gain the following ability, "</t>
    </r>
    <r>
      <rPr>
        <rFont val="Arial"/>
        <b/>
        <color theme="1"/>
        <sz val="9.0"/>
      </rPr>
      <t xml:space="preserve">CONT </t>
    </r>
    <r>
      <rPr>
        <rFont val="Arial"/>
        <color theme="1"/>
        <sz val="9.0"/>
      </rPr>
      <t xml:space="preserve">- This cannot Side Attack."
</t>
    </r>
    <r>
      <rPr>
        <rFont val="Arial"/>
        <b/>
        <color theme="1"/>
        <sz val="9.0"/>
      </rPr>
      <t xml:space="preserve">AUTO </t>
    </r>
    <r>
      <rPr>
        <rFont val="Arial"/>
        <color theme="1"/>
        <sz val="9.0"/>
      </rPr>
      <t>- When this card's battle opponent is Reversed, you may send that character to Stock. If you do, put the bottom card of your opponent's Stock into Waiting Room.</t>
    </r>
  </si>
  <si>
    <t>Dds/S104-020</t>
  </si>
  <si>
    <r>
      <rPr>
        <rFont val="Arial"/>
        <b/>
        <color theme="1"/>
        <sz val="9.0"/>
      </rPr>
      <t>(C) 1/0 Marie &amp; Berlioz &amp; Toulouse (Celebration/Disney)
CONT</t>
    </r>
    <r>
      <rPr>
        <rFont val="Arial"/>
        <color theme="1"/>
        <sz val="9.0"/>
      </rPr>
      <t xml:space="preserve"> - During your turn, all of your other &lt;Celebration&gt; or &lt;Disney&gt; characters get +1000 power and &lt;Music&gt;.
</t>
    </r>
    <r>
      <rPr>
        <rFont val="Arial"/>
        <b/>
        <color theme="1"/>
        <sz val="9.0"/>
      </rPr>
      <t xml:space="preserve">AUTO </t>
    </r>
    <r>
      <rPr>
        <rFont val="Arial"/>
        <color theme="1"/>
        <sz val="9.0"/>
      </rPr>
      <t xml:space="preserve">- When a Climax with a Choice Trigger is placed in your Climax Area, look at up to 3 cards from the top of your deck, and put them back on top in any order.
</t>
    </r>
    <r>
      <rPr>
        <rFont val="Arial"/>
        <b/>
        <color theme="1"/>
        <sz val="9.0"/>
      </rPr>
      <t xml:space="preserve">ACT </t>
    </r>
    <r>
      <rPr>
        <rFont val="Arial"/>
        <color theme="1"/>
        <sz val="9.0"/>
      </rPr>
      <t>- [Rest 2 of your &lt;Celebration&gt; or &lt;Disney&gt; characters, send this to the bottom of your deck] Draw 1 card.</t>
    </r>
  </si>
  <si>
    <t>Dds/S104-021</t>
  </si>
  <si>
    <r>
      <rPr>
        <rFont val="Arial"/>
        <b/>
        <color theme="1"/>
        <sz val="9.0"/>
      </rPr>
      <t>(C) 1/1 Lady &amp; Tramp (Celebration/Disney)
AUTO</t>
    </r>
    <r>
      <rPr>
        <rFont val="Arial"/>
        <color theme="1"/>
        <sz val="9.0"/>
      </rPr>
      <t xml:space="preserve"> - When this is placed on stage from hand, mill 3. If there is a Climax(es) among them, choose 1 of your opponent's characters whose Level is higher than your opponent's Level, you may send it to Waiting Room.
</t>
    </r>
    <r>
      <rPr>
        <rFont val="Arial"/>
        <b/>
        <color theme="1"/>
        <sz val="9.0"/>
      </rPr>
      <t xml:space="preserve">AUTO </t>
    </r>
    <r>
      <rPr>
        <rFont val="Arial"/>
        <color theme="1"/>
        <sz val="9.0"/>
      </rPr>
      <t>- When this is Reversed, if the battle opponent's Level is higher than your opponent's Level, you may send that character to Stock. If you do, send the bottom card of your opponent's Stock to Waiting Room.</t>
    </r>
  </si>
  <si>
    <t>Dds/S104-022</t>
  </si>
  <si>
    <r>
      <rPr>
        <rFont val="Arial"/>
        <b/>
        <color theme="1"/>
        <sz val="9.0"/>
      </rPr>
      <t xml:space="preserve">(C) 1/1 Beast (Celebration/Disney)
CONT </t>
    </r>
    <r>
      <rPr>
        <rFont val="Arial"/>
        <color theme="1"/>
        <sz val="9.0"/>
      </rPr>
      <t xml:space="preserve">- If there is a Marker underneath this, this gets +11000 power and +1 Soul.
</t>
    </r>
    <r>
      <rPr>
        <rFont val="Arial"/>
        <b/>
        <color theme="1"/>
        <sz val="9.0"/>
      </rPr>
      <t xml:space="preserve">AUTO </t>
    </r>
    <r>
      <rPr>
        <rFont val="Arial"/>
        <color theme="1"/>
        <sz val="9.0"/>
      </rPr>
      <t>- [Rest this] When this is placed on stage from hand, you may pay cost. If you do, choose 1 {0/0 Belle Above} in your Waiting Room, place it underneath this card face-up as a Marker.</t>
    </r>
  </si>
  <si>
    <t>Dds/S104-023</t>
  </si>
  <si>
    <r>
      <rPr>
        <rFont val="Arial"/>
        <b/>
        <color theme="1"/>
        <sz val="9.0"/>
      </rPr>
      <t>(C) 3/2 Flynn Rider (Celebration/Disney)
CONT</t>
    </r>
    <r>
      <rPr>
        <rFont val="Arial"/>
        <b val="0"/>
        <color theme="1"/>
        <sz val="9.0"/>
      </rPr>
      <t xml:space="preserve"> - If you have 2 or less Climaxes in your Waiting Room, this gets -1 Level in hand.
</t>
    </r>
    <r>
      <rPr>
        <rFont val="Arial"/>
        <b/>
        <color theme="1"/>
        <sz val="9.0"/>
      </rPr>
      <t xml:space="preserve">AUTO </t>
    </r>
    <r>
      <rPr>
        <rFont val="Arial"/>
        <b val="0"/>
        <color theme="1"/>
        <sz val="9.0"/>
      </rPr>
      <t xml:space="preserve">- When this is placed on stage from hand, you may Heal 1.
</t>
    </r>
    <r>
      <rPr>
        <rFont val="Arial"/>
        <b/>
        <color theme="1"/>
        <sz val="9.0"/>
      </rPr>
      <t xml:space="preserve">AUTO </t>
    </r>
    <r>
      <rPr>
        <rFont val="Arial"/>
        <b val="0"/>
        <color theme="1"/>
        <sz val="9.0"/>
      </rPr>
      <t xml:space="preserve">- [Discard 1 &lt;Celebration&gt; or &lt;Disney&gt; character] When this is placed on stage from hand, you may pay cost. If you do, search your deck for up to 1 </t>
    </r>
    <r>
      <rPr>
        <rFont val="Arial"/>
        <b/>
        <color theme="1"/>
        <sz val="9.0"/>
      </rPr>
      <t>{2/1 Rapunzel - 012}</t>
    </r>
    <r>
      <rPr>
        <rFont val="Arial"/>
        <b val="0"/>
        <color theme="1"/>
        <sz val="9.0"/>
      </rPr>
      <t>, show it to your opponent, add it to hand, and shuffle your deck afterwards.</t>
    </r>
  </si>
  <si>
    <t>Dds/S104-024</t>
  </si>
  <si>
    <r>
      <rPr>
        <rFont val="Arial"/>
        <b/>
        <color theme="1"/>
        <sz val="9.0"/>
      </rPr>
      <t xml:space="preserve">(C) 1/0 Event </t>
    </r>
    <r>
      <rPr>
        <rFont val="Arial"/>
        <b val="0"/>
        <color theme="1"/>
        <sz val="9.0"/>
      </rPr>
      <t xml:space="preserve">
Choose 1 of the following 2 effects and resolve it,
a) "Choose 1 of your characters, until the end of your opponent's next turn, it gets +2000 power, and it cannot be moved to another slot."
b) "Choose 1 of your characters, until the end of your opponent's next turn, it gets -3000 power and the following ability, "</t>
    </r>
    <r>
      <rPr>
        <rFont val="Arial"/>
        <b/>
        <color theme="1"/>
        <sz val="9.0"/>
      </rPr>
      <t xml:space="preserve">AUTO </t>
    </r>
    <r>
      <rPr>
        <rFont val="Arial"/>
        <b val="0"/>
        <color theme="1"/>
        <sz val="9.0"/>
      </rPr>
      <t xml:space="preserve">- When this Direct Attacks, search your deck for up to 2 &lt;Celebration&gt; or &lt;Disney&gt; characters, show them to your opponent, add them to hand, discard 1 card, and shuffle your deck afterwards."" </t>
    </r>
    <r>
      <rPr>
        <rFont val="Arial"/>
        <b/>
        <color theme="1"/>
        <sz val="9.0"/>
      </rPr>
      <t xml:space="preserve">
</t>
    </r>
  </si>
  <si>
    <t>Dsw/S104-025</t>
  </si>
  <si>
    <t>(CR) Choice CX</t>
  </si>
  <si>
    <t>HND</t>
  </si>
  <si>
    <t>Dds/S104-026</t>
  </si>
  <si>
    <t>(CC) Choice CX</t>
  </si>
  <si>
    <t>Dds/S104-027</t>
  </si>
  <si>
    <t>Dds/S104-028</t>
  </si>
  <si>
    <r>
      <rPr>
        <rFont val="Arial"/>
        <b/>
        <color theme="1"/>
        <sz val="9.0"/>
      </rPr>
      <t>(RR) 0/0 Snow White (Celebration/Disney)
AUTO</t>
    </r>
    <r>
      <rPr>
        <rFont val="Arial"/>
        <color theme="1"/>
        <sz val="9.0"/>
      </rPr>
      <t xml:space="preserve"> - When this attacks, choose 1 of your other &lt;Celebration&gt; or &lt;Disney&gt; characters, this turn, it gets +X power. X equals the number of your other &lt;Celebration&gt; or &lt;Disney&gt; characters times 500.
</t>
    </r>
    <r>
      <rPr>
        <rFont val="Arial"/>
        <b/>
        <color theme="1"/>
        <sz val="9.0"/>
      </rPr>
      <t>AUTO</t>
    </r>
    <r>
      <rPr>
        <rFont val="Arial"/>
        <color theme="1"/>
        <sz val="9.0"/>
      </rPr>
      <t xml:space="preserve"> - [(1) Discard 2 card] During the turn this was placed on stage from hand, when this attacks, you may pay cost. If you do, search your deck for up to 2 &lt;Celebration&gt; or &lt;Disney&gt; characters, show them to your opponent, add them to hand, and shuffle your deck afterwards.
</t>
    </r>
  </si>
  <si>
    <t>Dds/S104-029</t>
  </si>
  <si>
    <r>
      <rPr>
        <rFont val="Arial"/>
        <b/>
        <color theme="1"/>
        <sz val="9.0"/>
      </rPr>
      <t>(RR) 1/0 Jasmine (Celebration/Disney)
AUTO</t>
    </r>
    <r>
      <rPr>
        <rFont val="Arial"/>
        <b val="0"/>
        <color theme="1"/>
        <sz val="9.0"/>
      </rPr>
      <t xml:space="preserve"> - When this attacks, if you have 2 or more other &lt;Celebration&gt; or &lt;Disney&gt; characters, this turn, this gets +2000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Bar CX (050)</t>
    </r>
    <r>
      <rPr>
        <rFont val="Arial"/>
        <b val="0"/>
        <color theme="1"/>
        <sz val="9.0"/>
      </rPr>
      <t xml:space="preserve"> in your Climax Area, and you have 2 or more other &lt;Celebration&gt; or &lt;Disney&gt; characters, choose 1 of your characters, until the end of your opponent's next turn, it gains the following ability, "</t>
    </r>
    <r>
      <rPr>
        <rFont val="Arial"/>
        <b/>
        <color theme="1"/>
        <sz val="9.0"/>
      </rPr>
      <t xml:space="preserve">AUTO </t>
    </r>
    <r>
      <rPr>
        <rFont val="Arial"/>
        <b val="0"/>
        <color theme="1"/>
        <sz val="9.0"/>
      </rPr>
      <t xml:space="preserve">- When this is Front Attacked, you may return this hand or send this to the bottom of your Stock." </t>
    </r>
  </si>
  <si>
    <t>Dds/S104-030</t>
  </si>
  <si>
    <r>
      <rPr>
        <rFont val="Arial"/>
        <b/>
        <color theme="1"/>
        <sz val="9.0"/>
      </rPr>
      <t>(R) 0/0 Peter Pan (Celebration/Disney)
AUTO</t>
    </r>
    <r>
      <rPr>
        <rFont val="Arial"/>
        <b val="0"/>
        <color theme="1"/>
        <sz val="9.0"/>
      </rPr>
      <t xml:space="preserve"> - When this is placed on stage from hand or Memory, this turn, this gets +X power. X is equal to the number of your opponent's characters times 1000.
</t>
    </r>
    <r>
      <rPr>
        <rFont val="Arial"/>
        <b/>
        <color theme="1"/>
        <sz val="9.0"/>
      </rPr>
      <t xml:space="preserve">AUTO </t>
    </r>
    <r>
      <rPr>
        <rFont val="Arial"/>
        <b val="0"/>
        <color theme="1"/>
        <sz val="9.0"/>
      </rPr>
      <t>- [(1) Put the top card of your deck into Clock] At the start of your Encore Step, you may pay cost. If you do, choose 1 of your other &lt;Celebration&gt; or &lt;Disney&gt; characters and this card, send them to Memory. At the start of your next Draw Phase, place those characters in your Memory on stage in separate slots, and that that, they get +1000 power.</t>
    </r>
  </si>
  <si>
    <t>Dpx/S104-031</t>
  </si>
  <si>
    <r>
      <rPr>
        <rFont val="Arial"/>
        <b/>
        <color theme="1"/>
        <sz val="9.0"/>
      </rPr>
      <t xml:space="preserve">(R) 0/0 Buzz (Celebration/PIXAR)
AUTO - MEMORY </t>
    </r>
    <r>
      <rPr>
        <rFont val="Arial"/>
        <b val="0"/>
        <color theme="1"/>
        <sz val="9.0"/>
      </rPr>
      <t xml:space="preserve">[Discard 1 card] If this is in your Memory, when you Level up, you may pay cost. If you do, add this to hand.
</t>
    </r>
    <r>
      <rPr>
        <rFont val="Arial"/>
        <b/>
        <color theme="1"/>
        <sz val="9.0"/>
      </rPr>
      <t xml:space="preserve">ACT </t>
    </r>
    <r>
      <rPr>
        <rFont val="Arial"/>
        <b val="0"/>
        <color theme="1"/>
        <sz val="9.0"/>
      </rPr>
      <t>- [(1) Send this to Memory] Look at up to 4 cards from the top of your deck, choose up to 1 Level 1 or higher card from among them, show it to your opponent, add it to hand, and send the rest to Waiting Room.</t>
    </r>
  </si>
  <si>
    <t>Dds/S104-032</t>
  </si>
  <si>
    <r>
      <rPr>
        <rFont val="Arial"/>
        <b/>
        <color theme="1"/>
        <sz val="9.0"/>
      </rPr>
      <t xml:space="preserve">(R) 0/0 Judy &amp; Nick (Celebration/Disney)
AUTO </t>
    </r>
    <r>
      <rPr>
        <rFont val="Arial"/>
        <b val="0"/>
        <color theme="1"/>
        <sz val="9.0"/>
      </rPr>
      <t xml:space="preserve">- When a Climax is placed in your Climax Area, choose up to 2 of your characters, this turn, they get +1000 power.
</t>
    </r>
    <r>
      <rPr>
        <rFont val="Arial"/>
        <b/>
        <color theme="1"/>
        <sz val="9.0"/>
      </rPr>
      <t>AUTO -</t>
    </r>
    <r>
      <rPr>
        <rFont val="Arial"/>
        <b/>
        <color rgb="FFE06666"/>
        <sz val="9.0"/>
      </rPr>
      <t xml:space="preserve"> {CX Combo}</t>
    </r>
    <r>
      <rPr>
        <rFont val="Arial"/>
        <b val="0"/>
        <color theme="1"/>
        <sz val="9.0"/>
      </rPr>
      <t xml:space="preserve"> When the </t>
    </r>
    <r>
      <rPr>
        <rFont val="Arial"/>
        <b/>
        <color theme="1"/>
        <sz val="9.0"/>
      </rPr>
      <t xml:space="preserve">Bar CX (051) </t>
    </r>
    <r>
      <rPr>
        <rFont val="Arial"/>
        <b val="0"/>
        <color theme="1"/>
        <sz val="9.0"/>
      </rPr>
      <t>is placed in your Climax Area, if you have 2 or more other &lt;Celebration&gt; or &lt;Disney&gt; characters, choose 1 of your characters, this turn, it gains the following ability, "</t>
    </r>
    <r>
      <rPr>
        <rFont val="Arial"/>
        <b/>
        <color theme="1"/>
        <sz val="9.0"/>
      </rPr>
      <t xml:space="preserve">AUTO </t>
    </r>
    <r>
      <rPr>
        <rFont val="Arial"/>
        <b val="0"/>
        <color theme="1"/>
        <sz val="9.0"/>
      </rPr>
      <t xml:space="preserve">- (1) When this attacks, look at up to 1 card from the top of your deck, choose up to 1 &lt;Celebration&gt; or &lt;Disney&gt; character from among them, show it to your opponent, add it to hand, send the rest to Waiting Room, then you may pay cost. If you do, during the Trigger Step of this attack, perform Trigger Check twice." </t>
    </r>
    <r>
      <rPr>
        <rFont val="Arial"/>
        <b/>
        <color theme="1"/>
        <sz val="9.0"/>
      </rPr>
      <t xml:space="preserve">
</t>
    </r>
  </si>
  <si>
    <t>Dds/S104-033</t>
  </si>
  <si>
    <r>
      <rPr>
        <rFont val="Arial"/>
        <b/>
        <color theme="1"/>
        <sz val="9.0"/>
      </rPr>
      <t xml:space="preserve">(R) 1/0 Aladdin (Celebration/Disney)
AUTO </t>
    </r>
    <r>
      <rPr>
        <rFont val="Arial"/>
        <b val="0"/>
        <color theme="1"/>
        <sz val="9.0"/>
      </rPr>
      <t xml:space="preserve">- [Discard 1 &lt;Celebration&gt; or &lt;Disney&gt; character] When this is placed on stage from hand, you may pay cost. If you do, reveal the top card of your deck, then choose 1 Level X or lower character from your Waiting Room, and add it to hand. X equals the Level of the revealed card.
</t>
    </r>
    <r>
      <rPr>
        <rFont val="Arial"/>
        <b/>
        <color theme="1"/>
        <sz val="9.0"/>
      </rPr>
      <t xml:space="preserve">AUTO </t>
    </r>
    <r>
      <rPr>
        <rFont val="Arial"/>
        <b val="0"/>
        <color theme="1"/>
        <sz val="9.0"/>
      </rPr>
      <t>- When this attacks, choose 1 of your &lt;Celebration&gt; or &lt;Disney&gt; characters, this turn, it gets +1500 power.</t>
    </r>
  </si>
  <si>
    <t>Dds/S104-034</t>
  </si>
  <si>
    <r>
      <rPr>
        <rFont val="Arial"/>
        <b/>
        <color theme="1"/>
        <sz val="9.0"/>
      </rPr>
      <t xml:space="preserve">(R) 3/2 Lilo &amp; Stich (Celebration/Disney)
AUTO </t>
    </r>
    <r>
      <rPr>
        <rFont val="Arial"/>
        <b val="0"/>
        <color theme="1"/>
        <sz val="9.0"/>
      </rPr>
      <t xml:space="preserve">- When this is placed on stage from hand, choose 1 &lt;Celebration&gt; or &lt;Disney&gt; character from your Waiting Room, you may add it to hand.
</t>
    </r>
    <r>
      <rPr>
        <rFont val="Arial"/>
        <b/>
        <color theme="1"/>
        <sz val="9.0"/>
      </rPr>
      <t xml:space="preserve">AUTO - </t>
    </r>
    <r>
      <rPr>
        <rFont val="Arial"/>
        <b/>
        <color rgb="FFE06666"/>
        <sz val="9.0"/>
      </rPr>
      <t>{CX Combo}</t>
    </r>
    <r>
      <rPr>
        <rFont val="Arial"/>
        <b val="0"/>
        <color theme="1"/>
        <sz val="9.0"/>
      </rPr>
      <t xml:space="preserve"> [Discard 2 cards] When this attacks, if you have the </t>
    </r>
    <r>
      <rPr>
        <rFont val="Arial"/>
        <b/>
        <color theme="1"/>
        <sz val="9.0"/>
      </rPr>
      <t>Bar CX (052)</t>
    </r>
    <r>
      <rPr>
        <rFont val="Arial"/>
        <b val="0"/>
        <color theme="1"/>
        <sz val="9.0"/>
      </rPr>
      <t xml:space="preserve"> in your Climax Area, and you have 2 or more other &lt;Celebration&gt; or &lt;Disney&gt; characters, you may pay cost. If you do, deal 4 damage to your opponent, then look at up to 2 cards from the top of your deck, choose up to 2 cards from among them, place them on top of your deck in any order, and send the rest to Waiting Room.
</t>
    </r>
  </si>
  <si>
    <t>Dds/S104-035</t>
  </si>
  <si>
    <r>
      <rPr>
        <rFont val="Arial"/>
        <b/>
        <color theme="1"/>
        <sz val="9.0"/>
      </rPr>
      <t>(U) 0/0 Jasmine (Celebration/Disney)
AUTO</t>
    </r>
    <r>
      <rPr>
        <rFont val="Arial"/>
        <b val="0"/>
        <color theme="1"/>
        <sz val="9.0"/>
      </rPr>
      <t xml:space="preserve"> - When this is placed on stage from hand, choose up to 1 of your opponent's characters, send it to Memory, then your opponent places that character on stage in any slot.
</t>
    </r>
    <r>
      <rPr>
        <rFont val="Arial"/>
        <b/>
        <color theme="1"/>
        <sz val="9.0"/>
      </rPr>
      <t xml:space="preserve">AUTO </t>
    </r>
    <r>
      <rPr>
        <rFont val="Arial"/>
        <b val="0"/>
        <color theme="1"/>
        <sz val="9.0"/>
      </rPr>
      <t>- [(1) Discard 1 Climax] When this is placed on stage from hand, you may pay cost. If you do, choose 1 Climax from your Waiting Room, and add it to hand.</t>
    </r>
  </si>
  <si>
    <t>Dds/S104-036</t>
  </si>
  <si>
    <r>
      <rPr>
        <rFont val="Arial"/>
        <b/>
        <color theme="1"/>
        <sz val="9.0"/>
      </rPr>
      <t xml:space="preserve">(U) 0/0 Peter Pan (Celebration/Disney)
AUTO </t>
    </r>
    <r>
      <rPr>
        <rFont val="Arial"/>
        <b val="0"/>
        <color theme="1"/>
        <sz val="9.0"/>
      </rPr>
      <t>- When this is placed on stage from hand, you may reveal up to 4 cards from the top of your deck. If you revealed 1 or more, choose up to 1 Level 0 or lower character from among them, add it to hand, send the rest to Waiting Room, and discard 1 card.</t>
    </r>
  </si>
  <si>
    <t>Dds/S104-037</t>
  </si>
  <si>
    <r>
      <rPr>
        <rFont val="Arial"/>
        <b/>
        <color theme="1"/>
        <sz val="9.0"/>
      </rPr>
      <t>(U) 1/0 Pocahontas (Celebration/Disney)
AUTO</t>
    </r>
    <r>
      <rPr>
        <rFont val="Arial"/>
        <b val="0"/>
        <color theme="1"/>
        <sz val="9.0"/>
      </rPr>
      <t xml:space="preserve"> - [(1) Discard 1 {copy of this}] When you use this card's BACKUP, you may pay cost. If you do, choose 1 of your opponent's characters, this turn, it gets -2 Soul.
</t>
    </r>
    <r>
      <rPr>
        <rFont val="Arial"/>
        <b/>
        <color theme="1"/>
        <sz val="9.0"/>
      </rPr>
      <t>ACT - BACKUP</t>
    </r>
    <r>
      <rPr>
        <rFont val="Arial"/>
        <b val="0"/>
        <color theme="1"/>
        <sz val="9.0"/>
      </rPr>
      <t xml:space="preserve"> +1000</t>
    </r>
  </si>
  <si>
    <t>Dds/S104-038</t>
  </si>
  <si>
    <r>
      <rPr>
        <rFont val="Arial"/>
        <b/>
        <color theme="1"/>
        <sz val="9.0"/>
      </rPr>
      <t>(U) 1/1 Genie (Celebration/Disney)
ACT</t>
    </r>
    <r>
      <rPr>
        <rFont val="Arial"/>
        <b val="0"/>
        <color theme="1"/>
        <sz val="9.0"/>
      </rPr>
      <t xml:space="preserve"> - [Put 1 card from your Waiting Room underneath this card Face-up as a Marker, Rest this] Choose 1 of the following 3 effects and resolve it,
a) "If you have another &lt;Celebration&gt; or &lt;Disney&gt; character, draw up to 2 cards, then discard 2 cards."
b) "Choose 1 of your &lt;Celebration&gt; or &lt;Disney&gt; characters, until the end of your opponent's next turn, it gets +2000 power."
c) "Choose 1 of your opponent's characters whose Level is higher than your opponent's Level, during your opponent's next Stand Phase, that character does not Stand."
Then, if you have 3 or more Markers underneath this card, send this to Waiting Room.</t>
    </r>
  </si>
  <si>
    <t>Dds/S104-039</t>
  </si>
  <si>
    <r>
      <rPr>
        <rFont val="Arial"/>
        <b/>
        <color theme="1"/>
        <sz val="9.0"/>
      </rPr>
      <t>(U) 1/1 Mulan (Celebration/Disney)
AUTO</t>
    </r>
    <r>
      <rPr>
        <rFont val="Arial"/>
        <b val="0"/>
        <color theme="1"/>
        <sz val="9.0"/>
      </rPr>
      <t xml:space="preserve"> - When your other &lt;Celebration&gt; or &lt;Disney&gt; characters attack, this turn, this gets +X power. X equals the number of your other &lt;Celebration&gt; or &lt;Disney&gt; characters times 500.
</t>
    </r>
    <r>
      <rPr>
        <rFont val="Arial"/>
        <b/>
        <color theme="1"/>
        <sz val="9.0"/>
      </rPr>
      <t xml:space="preserve">AUTO - ENCORE </t>
    </r>
    <r>
      <rPr>
        <rFont val="Arial"/>
        <b val="0"/>
        <color theme="1"/>
        <sz val="9.0"/>
      </rPr>
      <t>[Discard 1 character]</t>
    </r>
  </si>
  <si>
    <t>Dds/S104-040</t>
  </si>
  <si>
    <r>
      <rPr>
        <rFont val="Arial"/>
        <b/>
        <color theme="1"/>
        <sz val="9.0"/>
      </rPr>
      <t>(U) 2/1 Pinocchio &amp; Figaro (Celebration/Disney)
AUTO</t>
    </r>
    <r>
      <rPr>
        <rFont val="Arial"/>
        <b val="0"/>
        <color theme="1"/>
        <sz val="9.0"/>
      </rPr>
      <t xml:space="preserve"> - [Discard 1 card] When this is placed on stage from hand, you may pay cost. If you do, search your deck for up to 1 &lt;Celebration&gt; or &lt;Disney&gt; character, show it to your opponent, add it to hand, and shuffle your deck afterwards.
</t>
    </r>
    <r>
      <rPr>
        <rFont val="Arial"/>
        <b/>
        <color theme="1"/>
        <sz val="9.0"/>
      </rPr>
      <t xml:space="preserve">ACT </t>
    </r>
    <r>
      <rPr>
        <rFont val="Arial"/>
        <b val="0"/>
        <color theme="1"/>
        <sz val="9.0"/>
      </rPr>
      <t>- [Send this to Waiting Room] Choose 1 of your opponent's characters, return it to hand.</t>
    </r>
  </si>
  <si>
    <t>Dds/S104-041</t>
  </si>
  <si>
    <r>
      <rPr>
        <rFont val="Arial"/>
        <b/>
        <color theme="1"/>
        <sz val="9.0"/>
      </rPr>
      <t xml:space="preserve">(U) 2/1 Lilo &amp; Stich (Celebration/Disney)
CONT - ASSIST </t>
    </r>
    <r>
      <rPr>
        <rFont val="Arial"/>
        <b val="0"/>
        <color theme="1"/>
        <sz val="9.0"/>
      </rPr>
      <t xml:space="preserve">+2000 to Level 3 or higher characters.
</t>
    </r>
    <r>
      <rPr>
        <rFont val="Arial"/>
        <b/>
        <color theme="1"/>
        <sz val="9.0"/>
      </rPr>
      <t xml:space="preserve">ACT </t>
    </r>
    <r>
      <rPr>
        <rFont val="Arial"/>
        <b val="0"/>
        <color theme="1"/>
        <sz val="9.0"/>
      </rPr>
      <t>- [Rest this] Choose 1 of your characters, this turn, it gets +3000 power. This does not Stand during your next Stand Phase.</t>
    </r>
  </si>
  <si>
    <t>Dds/S104-042</t>
  </si>
  <si>
    <r>
      <rPr>
        <rFont val="Arial"/>
        <b/>
        <color theme="1"/>
        <sz val="9.0"/>
      </rPr>
      <t>(U) 3/2 Raya &amp; Sisu (Celebration/Disney)
CONT</t>
    </r>
    <r>
      <rPr>
        <rFont val="Arial"/>
        <b val="0"/>
        <color theme="1"/>
        <sz val="9.0"/>
      </rPr>
      <t xml:space="preserve"> - If you have 2 or less Climaxes in your Waiting Room, this gets -1 Level in hand.
</t>
    </r>
    <r>
      <rPr>
        <rFont val="Arial"/>
        <b/>
        <color theme="1"/>
        <sz val="9.0"/>
      </rPr>
      <t xml:space="preserve">CONT </t>
    </r>
    <r>
      <rPr>
        <rFont val="Arial"/>
        <b val="0"/>
        <color theme="1"/>
        <sz val="9.0"/>
      </rPr>
      <t xml:space="preserve">- During your turn, if you have another &lt;Celebration&gt; or &lt;Disney&gt; character, this gets +3000 power.
</t>
    </r>
    <r>
      <rPr>
        <rFont val="Arial"/>
        <b/>
        <color theme="1"/>
        <sz val="9.0"/>
      </rPr>
      <t xml:space="preserve">AUTO </t>
    </r>
    <r>
      <rPr>
        <rFont val="Arial"/>
        <b val="0"/>
        <color theme="1"/>
        <sz val="9.0"/>
      </rPr>
      <t xml:space="preserve">- When this is placed on stage from hand, look at up to 3 cards from the top of your deck, choose up to 1 card among them, add it to hand, and send the rest back on top in any order. </t>
    </r>
    <r>
      <rPr>
        <rFont val="Arial"/>
        <b/>
        <color theme="1"/>
        <sz val="9.0"/>
      </rPr>
      <t xml:space="preserve">
</t>
    </r>
  </si>
  <si>
    <t>Dds/S104-043</t>
  </si>
  <si>
    <r>
      <rPr>
        <rFont val="Arial"/>
        <b/>
        <color theme="1"/>
        <sz val="9.0"/>
      </rPr>
      <t>(U) 3/2 Judy &amp; Nick &amp; Flash (Celebration/Disney)
AUTO</t>
    </r>
    <r>
      <rPr>
        <rFont val="Arial"/>
        <b val="0"/>
        <color theme="1"/>
        <sz val="9.0"/>
      </rPr>
      <t xml:space="preserve"> - [Discard 1 card] When this is placed on stage from hand, you may pay cost. If you do, put the top card of your Clock into Stock.
</t>
    </r>
    <r>
      <rPr>
        <rFont val="Arial"/>
        <b/>
        <color theme="1"/>
        <sz val="9.0"/>
      </rPr>
      <t xml:space="preserve">AUTO </t>
    </r>
    <r>
      <rPr>
        <rFont val="Arial"/>
        <b val="0"/>
        <color theme="1"/>
        <sz val="9.0"/>
      </rPr>
      <t>- [(2) Discard 2 cards] When this attacks, you may pay cost. If you do, deal 2 damage to your opponent.</t>
    </r>
  </si>
  <si>
    <t>Dds/S104-044</t>
  </si>
  <si>
    <r>
      <rPr>
        <rFont val="Arial"/>
        <b/>
        <color theme="1"/>
        <sz val="9.0"/>
      </rPr>
      <t>(C) 0/0 Stich (Celebration/Disney)
CONT</t>
    </r>
    <r>
      <rPr>
        <rFont val="Arial"/>
        <b val="0"/>
        <color theme="1"/>
        <sz val="9.0"/>
      </rPr>
      <t xml:space="preserve"> - If all of your characters are &lt;Celebration&gt; or &lt;Disney&gt;, this gets +2999 power.
</t>
    </r>
    <r>
      <rPr>
        <rFont val="Arial"/>
        <b/>
        <color theme="1"/>
        <sz val="9.0"/>
      </rPr>
      <t xml:space="preserve">AUTO </t>
    </r>
    <r>
      <rPr>
        <rFont val="Arial"/>
        <b val="0"/>
        <color theme="1"/>
        <sz val="9.0"/>
      </rPr>
      <t>- When this card's battle opponent is Reversed, choose 1 of your other &lt;Celebration&gt; or &lt;Disney&gt; characters, Rest it, and move it to an empty Back Row slot.</t>
    </r>
  </si>
  <si>
    <t>Dds/S104-045</t>
  </si>
  <si>
    <r>
      <rPr>
        <rFont val="Arial"/>
        <b/>
        <color theme="1"/>
        <sz val="9.0"/>
      </rPr>
      <t>(C) 0/0 Vanellope &amp; Ralph (Celebration/Disney)
AUTO</t>
    </r>
    <r>
      <rPr>
        <rFont val="Arial"/>
        <b val="0"/>
        <color theme="1"/>
        <sz val="9.0"/>
      </rPr>
      <t xml:space="preserve"> - (2) When this is placed on stage from hand, you may pay cost. If you do, shuffle all cards from your Waiting Room into your deck.
</t>
    </r>
    <r>
      <rPr>
        <rFont val="Arial"/>
        <b/>
        <color theme="1"/>
        <sz val="9.0"/>
      </rPr>
      <t xml:space="preserve">AUTO </t>
    </r>
    <r>
      <rPr>
        <rFont val="Arial"/>
        <b val="0"/>
        <color theme="1"/>
        <sz val="9.0"/>
      </rPr>
      <t>- When this is Reversed, if the battle opponent's Level is 0 or lower, you may send the top card of your opponent's Clock to Waiting Room. If you do, send that character to Clock.</t>
    </r>
  </si>
  <si>
    <t>Dds/S104-046</t>
  </si>
  <si>
    <r>
      <rPr>
        <rFont val="Arial"/>
        <b/>
        <color theme="1"/>
        <sz val="9.0"/>
      </rPr>
      <t>(C) 0/0 Tinker Bell (Celebration/Disney)
AUTO</t>
    </r>
    <r>
      <rPr>
        <rFont val="Arial"/>
        <b val="0"/>
        <color theme="1"/>
        <sz val="9.0"/>
      </rPr>
      <t xml:space="preserve"> - When this is placed on stage from hand, look at the top card of your deck, and put it on top of your deck or into your Waiting Room.
</t>
    </r>
    <r>
      <rPr>
        <rFont val="Arial"/>
        <b/>
        <color theme="1"/>
        <sz val="9.0"/>
      </rPr>
      <t>ACT - BRAINSTORM</t>
    </r>
    <r>
      <rPr>
        <rFont val="Arial"/>
        <b val="0"/>
        <color theme="1"/>
        <sz val="9.0"/>
      </rPr>
      <t xml:space="preserve"> [(1) Rest this] Flip over the top 4 cards of your deck, then send them to Waiting Room. For each Climax among them, choose up to 1 character from your Waiting Room, and add it to hand.</t>
    </r>
  </si>
  <si>
    <t>Dds/S104-047</t>
  </si>
  <si>
    <r>
      <rPr>
        <rFont val="Arial"/>
        <b/>
        <color theme="1"/>
        <sz val="9.0"/>
      </rPr>
      <t xml:space="preserve">(C) 0/0 Mirabel (Celebration/Disney)
</t>
    </r>
    <r>
      <rPr>
        <rFont val="Arial"/>
        <b val="0"/>
        <i/>
        <color theme="1"/>
        <sz val="9.0"/>
      </rPr>
      <t>Note: 2k power and 2 Soul.</t>
    </r>
  </si>
  <si>
    <t>Dds/S104-048</t>
  </si>
  <si>
    <r>
      <rPr>
        <rFont val="Arial"/>
        <b/>
        <color theme="1"/>
        <sz val="9.0"/>
      </rPr>
      <t>(C) 1/0 Pinocchio (Celebration/Disney)
CONT</t>
    </r>
    <r>
      <rPr>
        <rFont val="Arial"/>
        <b val="0"/>
        <color theme="1"/>
        <sz val="9.0"/>
      </rPr>
      <t xml:space="preserve"> - If this card has a Marker underneath it, this gets +1000 power and &lt;Human&gt; and &lt;Courage&gt;.
</t>
    </r>
    <r>
      <rPr>
        <rFont val="Arial"/>
        <b/>
        <color theme="1"/>
        <sz val="9.0"/>
      </rPr>
      <t xml:space="preserve">CONT </t>
    </r>
    <r>
      <rPr>
        <rFont val="Arial"/>
        <b val="0"/>
        <color theme="1"/>
        <sz val="9.0"/>
      </rPr>
      <t xml:space="preserve">- If you have 2 or more other &lt;Celebration&gt; or &lt;Disney&gt;  characters, this gets +2000 power.
</t>
    </r>
    <r>
      <rPr>
        <rFont val="Arial"/>
        <b/>
        <color theme="1"/>
        <sz val="9.0"/>
      </rPr>
      <t xml:space="preserve">AUTO </t>
    </r>
    <r>
      <rPr>
        <rFont val="Arial"/>
        <b val="0"/>
        <color theme="1"/>
        <sz val="9.0"/>
      </rPr>
      <t>- [Put 1  &lt;Celebration&gt; or &lt;Disney&gt; character from your Waiting Room on the bottom of your Clock] When this is Reversed, if there is no Marker underneath this, you may pay cost. If you do, choose 1 card in your Waiting Room, place it underneath this card face-up as a marker, and Rest this.</t>
    </r>
  </si>
  <si>
    <t>Dds/S104-049</t>
  </si>
  <si>
    <r>
      <rPr>
        <rFont val="Arial"/>
        <b/>
        <color theme="1"/>
        <sz val="9.0"/>
      </rPr>
      <t xml:space="preserve">(C) 2/1 Captain Hook (Celebration/Disney)
CONT </t>
    </r>
    <r>
      <rPr>
        <rFont val="Arial"/>
        <b val="0"/>
        <color theme="1"/>
        <sz val="9.0"/>
      </rPr>
      <t xml:space="preserve">- During your turn, this gets +10000 power.
</t>
    </r>
    <r>
      <rPr>
        <rFont val="Arial"/>
        <b/>
        <color theme="1"/>
        <sz val="9.0"/>
      </rPr>
      <t xml:space="preserve">AUTO </t>
    </r>
    <r>
      <rPr>
        <rFont val="Arial"/>
        <b val="0"/>
        <color theme="1"/>
        <sz val="9.0"/>
      </rPr>
      <t>- At the start of your opponent's Attack Phase, if you or your opponent has a card with ALARM or SHIFT on the top of their Clock, you may return this to hand.</t>
    </r>
  </si>
  <si>
    <t>Dds/S104-050</t>
  </si>
  <si>
    <t>(CR) Bar CX</t>
  </si>
  <si>
    <t>Dds/S104-051</t>
  </si>
  <si>
    <t>(CC) Bar CX</t>
  </si>
  <si>
    <t>Dds/S104-052</t>
  </si>
  <si>
    <t>Dmv/S104-053</t>
  </si>
  <si>
    <r>
      <rPr>
        <rFont val="Arial"/>
        <b/>
        <color theme="1"/>
        <sz val="9.0"/>
      </rPr>
      <t>(RR) 0/0 Spiderman (Celebration/Marvel)
CONT</t>
    </r>
    <r>
      <rPr>
        <rFont val="Arial"/>
        <b val="0"/>
        <color theme="1"/>
        <sz val="9.0"/>
      </rPr>
      <t xml:space="preserve"> - Your other character in your Front Row Center Slot gets +500 power.
</t>
    </r>
    <r>
      <rPr>
        <rFont val="Arial"/>
        <b/>
        <color theme="1"/>
        <sz val="9.0"/>
      </rPr>
      <t>ACT - BRAINSTORM</t>
    </r>
    <r>
      <rPr>
        <rFont val="Arial"/>
        <b val="0"/>
        <color theme="1"/>
        <sz val="9.0"/>
      </rPr>
      <t xml:space="preserve"> [(1) Rest this] Flip over the top 4 cards of your deck, then send them to Waiting Room. For each Climax among them, choose up to 1 character from your Waiting Room, and add it to hand. If you sent a </t>
    </r>
    <r>
      <rPr>
        <rFont val="Arial"/>
        <b/>
        <color theme="1"/>
        <sz val="9.0"/>
      </rPr>
      <t>{copy of this}</t>
    </r>
    <r>
      <rPr>
        <rFont val="Arial"/>
        <b val="0"/>
        <color theme="1"/>
        <sz val="9.0"/>
      </rPr>
      <t xml:space="preserve"> to Waiting Room by this effect, choose up to 1 {copy of this} in your Waiting Room, and send it to the bottom of your Stock.</t>
    </r>
  </si>
  <si>
    <t>Dds/S104-054</t>
  </si>
  <si>
    <r>
      <rPr>
        <rFont val="Arial"/>
        <b/>
        <color theme="1"/>
        <sz val="9.0"/>
      </rPr>
      <t xml:space="preserve">(RR) 1/0 Mickey Mouse &amp; Donald Duck &amp; Goofy (Celebration/Disney)
CONT </t>
    </r>
    <r>
      <rPr>
        <rFont val="Arial"/>
        <b val="0"/>
        <color theme="1"/>
        <sz val="9.0"/>
      </rPr>
      <t xml:space="preserve">- During your turn, if you have 2 or more other  &lt;Celebration&gt; or &lt;Disney&gt; character, this gets +2000 power.
</t>
    </r>
    <r>
      <rPr>
        <rFont val="Arial"/>
        <b/>
        <color theme="1"/>
        <sz val="9.0"/>
      </rPr>
      <t>AUTO -</t>
    </r>
    <r>
      <rPr>
        <rFont val="Arial"/>
        <b/>
        <color rgb="FFE06666"/>
        <sz val="9.0"/>
      </rPr>
      <t xml:space="preserve"> {CX Combo} </t>
    </r>
    <r>
      <rPr>
        <rFont val="Arial"/>
        <b val="0"/>
        <color theme="1"/>
        <sz val="9.0"/>
      </rPr>
      <t xml:space="preserve">When this attacks, if you have the </t>
    </r>
    <r>
      <rPr>
        <rFont val="Arial"/>
        <b/>
        <color theme="1"/>
        <sz val="9.0"/>
      </rPr>
      <t>Door CX (075)</t>
    </r>
    <r>
      <rPr>
        <rFont val="Arial"/>
        <b val="0"/>
        <color theme="1"/>
        <sz val="9.0"/>
      </rPr>
      <t xml:space="preserve"> in your Climax Area, and you have 3 or more other characters,  reveal up to 2 cards from the top of your deck, send them to Waiting Room, then choose up to 1 Level X or lower &lt;Celebration&gt; or &lt;Disney&gt; character from your Waiting Room, and add it to hand, then look at the top card of your deck, and put it on top of your deck or into your Waiting Room. X equals the sum of Levels of cards milled by this effect. </t>
    </r>
    <r>
      <rPr>
        <rFont val="Arial"/>
        <b/>
        <color theme="1"/>
        <sz val="9.0"/>
      </rPr>
      <t xml:space="preserve">
</t>
    </r>
  </si>
  <si>
    <t>Dds/S104-055</t>
  </si>
  <si>
    <r>
      <rPr>
        <rFont val="Arial"/>
        <b/>
        <color theme="1"/>
        <sz val="9.0"/>
      </rPr>
      <t>(RR) 3/2 Minnie Mouse &amp; Daisy Duck (Celebration/Disney)
CONT</t>
    </r>
    <r>
      <rPr>
        <rFont val="Arial"/>
        <b val="0"/>
        <color theme="1"/>
        <sz val="9.0"/>
      </rPr>
      <t xml:space="preserve"> - If you have 4 or more  &lt;Celebration&gt; or &lt;Disney&gt; characters, this gets -1 Level in hand.
</t>
    </r>
    <r>
      <rPr>
        <rFont val="Arial"/>
        <b/>
        <color theme="1"/>
        <sz val="9.0"/>
      </rPr>
      <t xml:space="preserve">CONT </t>
    </r>
    <r>
      <rPr>
        <rFont val="Arial"/>
        <b val="0"/>
        <color theme="1"/>
        <sz val="9.0"/>
      </rPr>
      <t xml:space="preserve">- During your turn, for each of your opponent's back row characters, this gets +2000 power.
</t>
    </r>
    <r>
      <rPr>
        <rFont val="Arial"/>
        <b/>
        <color theme="1"/>
        <sz val="9.0"/>
      </rPr>
      <t xml:space="preserve">AUTO </t>
    </r>
    <r>
      <rPr>
        <rFont val="Arial"/>
        <b val="0"/>
        <color theme="1"/>
        <sz val="9.0"/>
      </rPr>
      <t xml:space="preserve">- When this is placed on stage from hand, you may Heal 1. </t>
    </r>
    <r>
      <rPr>
        <rFont val="Arial"/>
        <b/>
        <color theme="1"/>
        <sz val="9.0"/>
      </rPr>
      <t xml:space="preserve">
</t>
    </r>
  </si>
  <si>
    <t>Dds/S104-056</t>
  </si>
  <si>
    <r>
      <rPr>
        <rFont val="Arial"/>
        <b/>
        <color theme="1"/>
        <sz val="9.0"/>
      </rPr>
      <t xml:space="preserve">(RR) 3/2 Mickey Mouse (Celebration/Disney)
AUTO </t>
    </r>
    <r>
      <rPr>
        <rFont val="Arial"/>
        <color theme="1"/>
        <sz val="9.0"/>
      </rPr>
      <t xml:space="preserve">- When this is placed on stage from hand, you may Heal 1.
</t>
    </r>
    <r>
      <rPr>
        <rFont val="Arial"/>
        <b/>
        <color theme="1"/>
        <sz val="9.0"/>
      </rPr>
      <t>AUTO -</t>
    </r>
    <r>
      <rPr>
        <rFont val="Arial"/>
        <b/>
        <color rgb="FFE06666"/>
        <sz val="9.0"/>
      </rPr>
      <t xml:space="preserve"> {CX Combo}</t>
    </r>
    <r>
      <rPr>
        <rFont val="Arial"/>
        <b/>
        <color theme="1"/>
        <sz val="9.0"/>
      </rPr>
      <t xml:space="preserve"> EXPERIENCE 100</t>
    </r>
    <r>
      <rPr>
        <rFont val="Arial"/>
        <color theme="1"/>
        <sz val="9.0"/>
      </rPr>
      <t xml:space="preserve"> - When this attacks, if you have the </t>
    </r>
    <r>
      <rPr>
        <rFont val="Arial"/>
        <b/>
        <color theme="1"/>
        <sz val="9.0"/>
      </rPr>
      <t>Door CX (076)</t>
    </r>
    <r>
      <rPr>
        <rFont val="Arial"/>
        <color theme="1"/>
        <sz val="9.0"/>
      </rPr>
      <t xml:space="preserve"> in your Climax Area, and the sum of Levels of cards in your Level Zone is 100 or more, choose 1 of the following 2 effects and resolve it,
a) "Your opponent chooses 2 Climaxes from their Waiting Room, and shuffles all other cards from their Waiting Room into their deck."
b) "[(1) Discard 1 card] You may pay cost. If you do, deal 2 damage to your opponent, and this turn, this gets +4000 power."</t>
    </r>
  </si>
  <si>
    <t>Dds/S104-057</t>
  </si>
  <si>
    <r>
      <rPr>
        <rFont val="Arial"/>
        <b/>
        <i val="0"/>
        <color theme="1"/>
        <sz val="9.0"/>
      </rPr>
      <t>(R) 0/0 Mary Poppins (Celebration/Disney)
AUTO</t>
    </r>
    <r>
      <rPr>
        <rFont val="Arial"/>
        <b val="0"/>
        <i val="0"/>
        <color theme="1"/>
        <sz val="9.0"/>
      </rPr>
      <t xml:space="preserve"> - [Send this to Waiting Room] When your other  &lt;Celebration&gt; or &lt;Disney&gt; character is sent from stage to Waiting Room, if this is in your Back Row, you may pay cost. If you do, return that character to stage in its former slot Rested.
</t>
    </r>
    <r>
      <rPr>
        <rFont val="Arial"/>
        <b/>
        <i val="0"/>
        <color theme="1"/>
        <sz val="9.0"/>
      </rPr>
      <t xml:space="preserve">ACT - BRAINSTORM </t>
    </r>
    <r>
      <rPr>
        <rFont val="Arial"/>
        <b val="0"/>
        <i val="0"/>
        <color theme="1"/>
        <sz val="9.0"/>
      </rPr>
      <t>(1) Flip over the top 4 cards of your deck, then send them to Waiting Room. For each Climax among them, resolve the following effect: "Look at up to 3 cards from the top of your deck, choose up to 1 card among them, add it to hand, and send the rest to Waiting Room, and discard 1 card."</t>
    </r>
  </si>
  <si>
    <t>Dmv/S104-058</t>
  </si>
  <si>
    <r>
      <rPr>
        <rFont val="Arial"/>
        <b/>
        <color theme="1"/>
        <sz val="9.0"/>
      </rPr>
      <t>(R) 0/0 Iron Man (Celebration/MARVEL)
AUTO</t>
    </r>
    <r>
      <rPr>
        <rFont val="Arial"/>
        <b val="0"/>
        <color theme="1"/>
        <sz val="9.0"/>
      </rPr>
      <t xml:space="preserve"> - [Discard 1 card] When this is placed on stage from hand, you may pay cost. If you do, reveal the top card of your deck, then choose 1 Level X or lower character from your Waiting Room, and add it to hand. X equals the Level of the revealed card.</t>
    </r>
  </si>
  <si>
    <t>Dds/S104-059</t>
  </si>
  <si>
    <r>
      <rPr>
        <rFont val="Arial"/>
        <b/>
        <color theme="1"/>
        <sz val="9.0"/>
      </rPr>
      <t xml:space="preserve">(R) 0/0 Chip &amp; Dale (Celebration/Disney)
AUTO </t>
    </r>
    <r>
      <rPr>
        <rFont val="Arial"/>
        <b val="0"/>
        <color theme="1"/>
        <sz val="9.0"/>
      </rPr>
      <t>- At the start of your opponent's Attack Phase, if all of your characters are &lt;Celebration&gt; or &lt;Disney&gt;, you may mill 1. If that card is a Level 2 or lower character, this turn, this gains the following ability, "</t>
    </r>
    <r>
      <rPr>
        <rFont val="Arial"/>
        <b/>
        <color theme="1"/>
        <sz val="9.0"/>
      </rPr>
      <t xml:space="preserve">AUTO </t>
    </r>
    <r>
      <rPr>
        <rFont val="Arial"/>
        <b val="0"/>
        <color theme="1"/>
        <sz val="9.0"/>
      </rPr>
      <t xml:space="preserve">- When this is Front-Attacked, you may return this to hand."
</t>
    </r>
    <r>
      <rPr>
        <rFont val="Arial"/>
        <b/>
        <color theme="1"/>
        <sz val="9.0"/>
      </rPr>
      <t>AUTO - EXPERIENCE 4</t>
    </r>
    <r>
      <rPr>
        <rFont val="Arial"/>
        <b val="0"/>
        <color theme="1"/>
        <sz val="9.0"/>
      </rPr>
      <t xml:space="preserve"> [Discard 1 card] When this is placed on stage from hand, if the sum of Levels of cards in your Level Zone is 4 or more, you may pay cost. If you do, choose 1 &lt;Celebration&gt; or &lt;Disney&gt; in your Waiting Room, add it to hand. 
</t>
    </r>
  </si>
  <si>
    <t>Dds/S104-060</t>
  </si>
  <si>
    <r>
      <rPr>
        <rFont val="Arial"/>
        <b/>
        <color theme="1"/>
        <sz val="9.0"/>
      </rPr>
      <t>(R) 0/0 Goofy (Celebration/Disney)
AUTO</t>
    </r>
    <r>
      <rPr>
        <rFont val="Arial"/>
        <b val="0"/>
        <color theme="1"/>
        <sz val="9.0"/>
      </rPr>
      <t xml:space="preserve"> - When this is placed on stage from hand, choose 1 &lt;Celebration&gt; or &lt;Disney&gt; character from your Level Zone and 1 &lt;Celebration&gt; or &lt;Disney&gt; character from your Waiting Room, you may swap them.
</t>
    </r>
    <r>
      <rPr>
        <rFont val="Arial"/>
        <b/>
        <color theme="1"/>
        <sz val="9.0"/>
      </rPr>
      <t xml:space="preserve">AUTO </t>
    </r>
    <r>
      <rPr>
        <rFont val="Arial"/>
        <b val="0"/>
        <color theme="1"/>
        <sz val="9.0"/>
      </rPr>
      <t>- [(1) Discard 1 card] When this is placed on stage from hand, you may pay cost. If you do, search your deck for up to 1 &lt;Celebration&gt; or &lt;Disney&gt; character, show it to your opponent, add it to hand, and shuffle your deck afterwards.</t>
    </r>
  </si>
  <si>
    <t>Dds/S104-061</t>
  </si>
  <si>
    <r>
      <rPr>
        <rFont val="Arial"/>
        <b/>
        <color theme="1"/>
        <sz val="9.0"/>
      </rPr>
      <t>(R) 1/0 Jack Sparrow (Celebration/Disney)
AUTO</t>
    </r>
    <r>
      <rPr>
        <rFont val="Arial"/>
        <b val="0"/>
        <color theme="1"/>
        <sz val="9.0"/>
      </rPr>
      <t xml:space="preserve"> - When you use this card's BACKUP, if you have an &lt;Celebration&gt; or &lt;Disney&gt; character, choose 1 of your battling characters, this turn, it gets +1000 power.
</t>
    </r>
    <r>
      <rPr>
        <rFont val="Arial"/>
        <b/>
        <color theme="1"/>
        <sz val="9.0"/>
      </rPr>
      <t>ACT - BACKUP</t>
    </r>
    <r>
      <rPr>
        <rFont val="Arial"/>
        <b val="0"/>
        <color theme="1"/>
        <sz val="9.0"/>
      </rPr>
      <t xml:space="preserve"> +1000</t>
    </r>
  </si>
  <si>
    <t>Dds/S104-062</t>
  </si>
  <si>
    <r>
      <rPr>
        <rFont val="Arial"/>
        <b/>
        <color theme="1"/>
        <sz val="9.0"/>
      </rPr>
      <t>(R) 1/0 Minnie Mouse (Celebration/Disney)
AUTO</t>
    </r>
    <r>
      <rPr>
        <rFont val="Arial"/>
        <b val="0"/>
        <color theme="1"/>
        <sz val="9.0"/>
      </rPr>
      <t xml:space="preserve"> - When this attacks, this turn, this gets +X power. X equals the number of your other &lt;Celebration&gt; or &lt;Disney&gt; characters times 500.
</t>
    </r>
    <r>
      <rPr>
        <rFont val="Arial"/>
        <b/>
        <color theme="1"/>
        <sz val="9.0"/>
      </rPr>
      <t>AUTO - EXPERIENCE 6</t>
    </r>
    <r>
      <rPr>
        <rFont val="Arial"/>
        <b val="0"/>
        <color theme="1"/>
        <sz val="9.0"/>
      </rPr>
      <t xml:space="preserve"> - [Discard 1 card] When this is placed on stage from hand, if the sum of Levels of cards in your Level Zone is 6 or more, you may pay cost. If you do, look at up to 3 cards from the top of your deck, choose up to 1 card among them, add it to hand, and send the rest to Waiting Room.</t>
    </r>
  </si>
  <si>
    <t>Dds/S104-063</t>
  </si>
  <si>
    <r>
      <rPr>
        <rFont val="Arial"/>
        <b/>
        <color theme="1"/>
        <sz val="9.0"/>
      </rPr>
      <t xml:space="preserve">(R) 1/0 Donald Duck (Celebration/Disney)
CONT </t>
    </r>
    <r>
      <rPr>
        <rFont val="Arial"/>
        <b val="0"/>
        <color theme="1"/>
        <sz val="9.0"/>
      </rPr>
      <t xml:space="preserve">- During your turn, if you have 2 or more other &lt;Celebration&gt; or &lt;Disney&gt; character, this gets +2000 power.
</t>
    </r>
    <r>
      <rPr>
        <rFont val="Arial"/>
        <b/>
        <color theme="1"/>
        <sz val="9.0"/>
      </rPr>
      <t xml:space="preserve">AUTO </t>
    </r>
    <r>
      <rPr>
        <rFont val="Arial"/>
        <b val="0"/>
        <color theme="1"/>
        <sz val="9.0"/>
      </rPr>
      <t>- (1) When this attacks, you may pay cost. If you do, during the Trigger Step of this attack, perform Trigger Check twice.</t>
    </r>
  </si>
  <si>
    <t>Dds/S104-064</t>
  </si>
  <si>
    <r>
      <rPr>
        <rFont val="Arial"/>
        <b/>
        <color theme="1"/>
        <sz val="9.0"/>
      </rPr>
      <t>(R) 1/1 Pluto (Celebration/Disney)
CONT - ASSIST</t>
    </r>
    <r>
      <rPr>
        <rFont val="Arial"/>
        <b val="0"/>
        <color theme="1"/>
        <sz val="9.0"/>
      </rPr>
      <t xml:space="preserve"> Level x500 to &lt;Celebration&gt; or &lt;Disney&gt; characters.
</t>
    </r>
    <r>
      <rPr>
        <rFont val="Arial"/>
        <b/>
        <color theme="1"/>
        <sz val="9.0"/>
      </rPr>
      <t>AUTO</t>
    </r>
    <r>
      <rPr>
        <rFont val="Arial"/>
        <b val="0"/>
        <color theme="1"/>
        <sz val="9.0"/>
      </rPr>
      <t xml:space="preserve"> - When a Climax with a Door Trigger is placed in your Climax Area, choose 1 of your &lt;Celebration&gt; or &lt;Disney&gt; characters, until the end of your opponent's next turn, it gets +1 Soul and the following ability, "</t>
    </r>
    <r>
      <rPr>
        <rFont val="Arial"/>
        <b/>
        <color theme="1"/>
        <sz val="9.0"/>
      </rPr>
      <t xml:space="preserve">AUTO </t>
    </r>
    <r>
      <rPr>
        <rFont val="Arial"/>
        <b val="0"/>
        <color theme="1"/>
        <sz val="9.0"/>
      </rPr>
      <t>- During your opponent's turn, when this is Reversed, if the battle opponent's Level is equal to or lower than this card's Level, you may Reverse that character."</t>
    </r>
  </si>
  <si>
    <t>Dds/S104-065</t>
  </si>
  <si>
    <r>
      <rPr>
        <rFont val="Arial"/>
        <b/>
        <color theme="1"/>
        <sz val="9.0"/>
      </rPr>
      <t>(R) 3/2 Hiro &amp; Baymax (Celebration/Disney)
AUTO - EXPERIENCE 4</t>
    </r>
    <r>
      <rPr>
        <rFont val="Arial"/>
        <b val="0"/>
        <color theme="1"/>
        <sz val="9.0"/>
      </rPr>
      <t xml:space="preserve"> - When this is placed on stage from hand, if the sum of Levels of cards in your Level Zone is 4 or more, choose 1 of the following 2 effects and resolve it,
a) "[Discard 1 card] You may pay cost. If you do, put the top card of your Clock into Stock."
b) "(1) You may pay cost. If you do, choose 1 Climax from your Waiting Room, and add it to hand."</t>
    </r>
  </si>
  <si>
    <t>Dpx/S104-066</t>
  </si>
  <si>
    <r>
      <rPr>
        <rFont val="Arial"/>
        <b/>
        <color theme="1"/>
        <sz val="9.0"/>
      </rPr>
      <t>(U) 0/0 Merida (Celebration/PIXAR)
AUTO</t>
    </r>
    <r>
      <rPr>
        <rFont val="Arial"/>
        <b val="0"/>
        <color theme="1"/>
        <sz val="9.0"/>
      </rPr>
      <t xml:space="preserve"> - When this is placed on stage from hand, this turn, this gets +1500 power.
</t>
    </r>
    <r>
      <rPr>
        <rFont val="Arial"/>
        <b/>
        <color theme="1"/>
        <sz val="9.0"/>
      </rPr>
      <t xml:space="preserve">AUTO </t>
    </r>
    <r>
      <rPr>
        <rFont val="Arial"/>
        <b val="0"/>
        <color theme="1"/>
        <sz val="9.0"/>
      </rPr>
      <t>- (1) At the start of your Attack Phase, if you have 6 or less hand, you may pay cost. if you do, this turn, this gains the following ability, "</t>
    </r>
    <r>
      <rPr>
        <rFont val="Arial"/>
        <b/>
        <color theme="1"/>
        <sz val="9.0"/>
      </rPr>
      <t xml:space="preserve">CONT </t>
    </r>
    <r>
      <rPr>
        <rFont val="Arial"/>
        <b val="0"/>
        <color theme="1"/>
        <sz val="9.0"/>
      </rPr>
      <t>- When this attacks, choose 1 of your opponent's Level 0 or lower Back Row characters, this card may Front Attack that character as the Defending character instead.”</t>
    </r>
  </si>
  <si>
    <t>Dds/S104-067</t>
  </si>
  <si>
    <r>
      <rPr>
        <rFont val="Arial"/>
        <b/>
        <color theme="1"/>
        <sz val="9.0"/>
      </rPr>
      <t>(U) 0/0 Donald Duck &amp; Daisy Duck (Celebration/Disney)
CONT</t>
    </r>
    <r>
      <rPr>
        <rFont val="Arial"/>
        <b val="0"/>
        <color theme="1"/>
        <sz val="9.0"/>
      </rPr>
      <t xml:space="preserve"> - All of your other characters gain the following ability, "</t>
    </r>
    <r>
      <rPr>
        <rFont val="Arial"/>
        <b/>
        <color theme="1"/>
        <sz val="9.0"/>
      </rPr>
      <t xml:space="preserve">CONT </t>
    </r>
    <r>
      <rPr>
        <rFont val="Arial"/>
        <b val="0"/>
        <color theme="1"/>
        <sz val="9.0"/>
      </rPr>
      <t xml:space="preserve">- This cannot Side Attack."
</t>
    </r>
    <r>
      <rPr>
        <rFont val="Arial"/>
        <b/>
        <color theme="1"/>
        <sz val="9.0"/>
      </rPr>
      <t xml:space="preserve">AUTO </t>
    </r>
    <r>
      <rPr>
        <rFont val="Arial"/>
        <b val="0"/>
        <color theme="1"/>
        <sz val="9.0"/>
      </rPr>
      <t>- During this card's battle, when damage you take is not cancelled, this turn, this gets +1500 power</t>
    </r>
  </si>
  <si>
    <t>Dpx/S104-068</t>
  </si>
  <si>
    <r>
      <rPr>
        <rFont val="Arial"/>
        <b/>
        <color theme="1"/>
        <sz val="9.0"/>
      </rPr>
      <t>(U) 1/0 Mei (Celebration/PIXAR)
CONT</t>
    </r>
    <r>
      <rPr>
        <rFont val="Arial"/>
        <b val="0"/>
        <color theme="1"/>
        <sz val="9.0"/>
      </rPr>
      <t xml:space="preserve"> - If all of your characters are &lt;Celebration&gt; or &lt;PIXAR&gt;, this gets +3500 power and the following ability, "</t>
    </r>
    <r>
      <rPr>
        <rFont val="Arial"/>
        <b/>
        <color theme="1"/>
        <sz val="9.0"/>
      </rPr>
      <t>AUTO</t>
    </r>
    <r>
      <rPr>
        <rFont val="Arial"/>
        <b val="0"/>
        <color theme="1"/>
        <sz val="9.0"/>
      </rPr>
      <t xml:space="preserve"> - When this card's battle opponent is Reversed, you may draw 1 card. If you do, discard 1 card."
</t>
    </r>
    <r>
      <rPr>
        <rFont val="Arial"/>
        <b/>
        <color theme="1"/>
        <sz val="9.0"/>
      </rPr>
      <t xml:space="preserve">AUTO </t>
    </r>
    <r>
      <rPr>
        <rFont val="Arial"/>
        <b val="0"/>
        <color theme="1"/>
        <sz val="9.0"/>
      </rPr>
      <t>- During this card's battle, when damage you take is not cancelled, this turn, this gets +1500 power.</t>
    </r>
  </si>
  <si>
    <t>Dds/S104-069</t>
  </si>
  <si>
    <r>
      <rPr>
        <rFont val="Arial"/>
        <b/>
        <color theme="1"/>
        <sz val="9.0"/>
      </rPr>
      <t>(U) 1/1 Minnie Mouse (Celebration/Disney)
CONT</t>
    </r>
    <r>
      <rPr>
        <rFont val="Arial"/>
        <b val="0"/>
        <color theme="1"/>
        <sz val="9.0"/>
      </rPr>
      <t xml:space="preserve"> - If you have 2 or more other &lt;Celebration&gt; or &lt;Disney&gt; character, this gets +2000 power.
</t>
    </r>
    <r>
      <rPr>
        <rFont val="Arial"/>
        <b/>
        <color theme="1"/>
        <sz val="9.0"/>
      </rPr>
      <t>AUTO - ENCORE</t>
    </r>
    <r>
      <rPr>
        <rFont val="Arial"/>
        <b val="0"/>
        <color theme="1"/>
        <sz val="9.0"/>
      </rPr>
      <t xml:space="preserve"> [Discard 1 character]</t>
    </r>
  </si>
  <si>
    <t>Dds/S104-070</t>
  </si>
  <si>
    <r>
      <rPr>
        <rFont val="Arial"/>
        <b/>
        <color theme="1"/>
        <sz val="9.0"/>
      </rPr>
      <t>(U) 2/2 Mickey Mouse &amp; Minnie Mouse (Celebration/Disney)
CONT</t>
    </r>
    <r>
      <rPr>
        <rFont val="Arial"/>
        <b val="0"/>
        <color theme="1"/>
        <sz val="9.0"/>
      </rPr>
      <t xml:space="preserve"> - For each of your other &lt;Celebration&gt; or &lt;Disney&gt; characters, this gets +500 power.
</t>
    </r>
    <r>
      <rPr>
        <rFont val="Arial"/>
        <b/>
        <color theme="1"/>
        <sz val="9.0"/>
      </rPr>
      <t xml:space="preserve">AUTO - </t>
    </r>
    <r>
      <rPr>
        <rFont val="Arial"/>
        <b/>
        <color rgb="FFE06666"/>
        <sz val="9.0"/>
      </rPr>
      <t>{CX Combo}</t>
    </r>
    <r>
      <rPr>
        <rFont val="Arial"/>
        <b val="0"/>
        <color theme="1"/>
        <sz val="9.0"/>
      </rPr>
      <t xml:space="preserve"> At the start of your Encore Step, if you have the</t>
    </r>
    <r>
      <rPr>
        <rFont val="Arial"/>
        <b/>
        <color theme="1"/>
        <sz val="9.0"/>
      </rPr>
      <t xml:space="preserve"> Standby CX (077)</t>
    </r>
    <r>
      <rPr>
        <rFont val="Arial"/>
        <b val="0"/>
        <color theme="1"/>
        <sz val="9.0"/>
      </rPr>
      <t xml:space="preserve"> in your Climax Area, you may mill 1. If that card is a &lt;Celebration&gt; or &lt;Disney&gt; character, draw 1 card.</t>
    </r>
  </si>
  <si>
    <t>Dds/S104-071</t>
  </si>
  <si>
    <r>
      <rPr>
        <rFont val="Arial"/>
        <b/>
        <color theme="1"/>
        <sz val="9.0"/>
      </rPr>
      <t xml:space="preserve">(C) 1/0 Daisy Duck (Celebration/Disney)
CONT </t>
    </r>
    <r>
      <rPr>
        <rFont val="Arial"/>
        <b val="0"/>
        <color theme="1"/>
        <sz val="9.0"/>
      </rPr>
      <t>- During your turn, if you have another front row</t>
    </r>
    <r>
      <rPr>
        <rFont val="Arial"/>
        <b/>
        <color theme="1"/>
        <sz val="9.0"/>
      </rPr>
      <t xml:space="preserve"> {1/0 Donald Duck - 063}</t>
    </r>
    <r>
      <rPr>
        <rFont val="Arial"/>
        <b val="0"/>
        <color theme="1"/>
        <sz val="9.0"/>
      </rPr>
      <t>, this gets +2000 power and the following ability, "</t>
    </r>
    <r>
      <rPr>
        <rFont val="Arial"/>
        <b/>
        <color theme="1"/>
        <sz val="9.0"/>
      </rPr>
      <t xml:space="preserve">AUTO </t>
    </r>
    <r>
      <rPr>
        <rFont val="Arial"/>
        <b val="0"/>
        <color theme="1"/>
        <sz val="9.0"/>
      </rPr>
      <t xml:space="preserve">- (1) When this attacks, you may pay cost. If you do, during the Trigger Step of this attack, perform Trigger Check twice."
</t>
    </r>
    <r>
      <rPr>
        <rFont val="Arial"/>
        <b/>
        <color theme="1"/>
        <sz val="9.0"/>
      </rPr>
      <t xml:space="preserve">AUTO </t>
    </r>
    <r>
      <rPr>
        <rFont val="Arial"/>
        <b val="0"/>
        <color theme="1"/>
        <sz val="9.0"/>
      </rPr>
      <t xml:space="preserve">- [Discard 1 &lt;Celebration&gt; or &lt;Disney&gt; character] When this is placed on stage from hand, you may pay cost. If you do, search your deck for up to 1 </t>
    </r>
    <r>
      <rPr>
        <rFont val="Arial"/>
        <b/>
        <color theme="1"/>
        <sz val="9.0"/>
      </rPr>
      <t>{1/0 Donald Duck - 063}</t>
    </r>
    <r>
      <rPr>
        <rFont val="Arial"/>
        <b val="0"/>
        <color theme="1"/>
        <sz val="9.0"/>
      </rPr>
      <t xml:space="preserve">, show it to your opponent, add it to hand, and shuffle your deck afterwards. </t>
    </r>
    <r>
      <rPr>
        <rFont val="Arial"/>
        <b/>
        <color theme="1"/>
        <sz val="9.0"/>
      </rPr>
      <t xml:space="preserve">
</t>
    </r>
  </si>
  <si>
    <t>Dds/S104-072</t>
  </si>
  <si>
    <r>
      <rPr>
        <rFont val="Arial"/>
        <b/>
        <color theme="1"/>
        <sz val="9.0"/>
      </rPr>
      <t xml:space="preserve">(C) 2/1 Mouseketeers (Celebration/Disney)
CONT - EXPERIENCE 5 </t>
    </r>
    <r>
      <rPr>
        <rFont val="Arial"/>
        <b val="0"/>
        <color theme="1"/>
        <sz val="9.0"/>
      </rPr>
      <t>- During your turn, if the sum of Levels of cards in your Level Zone is 5 or more, this gets +5500 power and the following ability, "</t>
    </r>
    <r>
      <rPr>
        <rFont val="Arial"/>
        <b/>
        <color theme="1"/>
        <sz val="9.0"/>
      </rPr>
      <t xml:space="preserve">AUTO </t>
    </r>
    <r>
      <rPr>
        <rFont val="Arial"/>
        <b val="0"/>
        <color theme="1"/>
        <sz val="9.0"/>
      </rPr>
      <t xml:space="preserve">- When this card's battle opponent is Reversed, you may send that character to Memory."
</t>
    </r>
    <r>
      <rPr>
        <rFont val="Arial"/>
        <b/>
        <color theme="1"/>
        <sz val="9.0"/>
      </rPr>
      <t xml:space="preserve">AUTO </t>
    </r>
    <r>
      <rPr>
        <rFont val="Arial"/>
        <b val="0"/>
        <color theme="1"/>
        <sz val="9.0"/>
      </rPr>
      <t>- When this is placed on stage from hand, choose 1 &lt;Celebration&gt; or &lt;Disney&gt; character from your Level Zone and 1 &lt;Celebration&gt; or &lt;Disney&gt; character in your Waiting Room, you may swap them.</t>
    </r>
  </si>
  <si>
    <t>Dsw/S104-073</t>
  </si>
  <si>
    <r>
      <rPr>
        <rFont val="Arial"/>
        <b/>
        <color theme="1"/>
        <sz val="9.0"/>
      </rPr>
      <t xml:space="preserve">(C) 2/1 Anakin (Celebration/Revenge of the Sith)
AUTO </t>
    </r>
    <r>
      <rPr>
        <rFont val="Arial"/>
        <b val="0"/>
        <color theme="1"/>
        <sz val="9.0"/>
      </rPr>
      <t>- When this card's battle opponent is reversed, choose 1 of your opponent's characters, until the end of the next turn, it gains the following ability, "</t>
    </r>
    <r>
      <rPr>
        <rFont val="Arial"/>
        <b/>
        <color theme="1"/>
        <sz val="9.0"/>
      </rPr>
      <t xml:space="preserve">CONT </t>
    </r>
    <r>
      <rPr>
        <rFont val="Arial"/>
        <b val="0"/>
        <color theme="1"/>
        <sz val="9.0"/>
      </rPr>
      <t xml:space="preserve">- This cannot move to other slots." 
</t>
    </r>
    <r>
      <rPr>
        <rFont val="Arial"/>
        <b/>
        <color theme="1"/>
        <sz val="9.0"/>
      </rPr>
      <t>AUTO - FORCE</t>
    </r>
    <r>
      <rPr>
        <rFont val="Arial"/>
        <b val="0"/>
        <color theme="1"/>
        <sz val="9.0"/>
      </rPr>
      <t xml:space="preserve"> [(1) Discard 1 card] At the start of your Climax Phase, you may pay cost. If you do, choose 1  character across from this and 1 of your opponent's other characters, stand them and swap them.</t>
    </r>
    <r>
      <rPr>
        <rFont val="Arial"/>
        <b/>
        <color theme="1"/>
        <sz val="9.0"/>
      </rPr>
      <t xml:space="preserve">
</t>
    </r>
  </si>
  <si>
    <t>Dmv/S104-074</t>
  </si>
  <si>
    <r>
      <rPr>
        <rFont val="Arial"/>
        <b/>
        <color theme="1"/>
        <sz val="9.0"/>
      </rPr>
      <t>(C) 2/2 Captain Marvel (Celebration/MARVEL)
CONT - ASSIST</t>
    </r>
    <r>
      <rPr>
        <rFont val="Arial"/>
        <b val="0"/>
        <color theme="1"/>
        <sz val="9.0"/>
      </rPr>
      <t xml:space="preserve"> +1500
</t>
    </r>
    <r>
      <rPr>
        <rFont val="Arial"/>
        <b/>
        <color theme="1"/>
        <sz val="9.0"/>
      </rPr>
      <t xml:space="preserve">ACT </t>
    </r>
    <r>
      <rPr>
        <rFont val="Arial"/>
        <b val="0"/>
        <color theme="1"/>
        <sz val="9.0"/>
      </rPr>
      <t>- [Rest this] Choose 1 of your characters, this turn, it gets +1000 power.</t>
    </r>
  </si>
  <si>
    <t>Dds/S104-075</t>
  </si>
  <si>
    <t>(CR) Door CX</t>
  </si>
  <si>
    <t>Dds/S104-076</t>
  </si>
  <si>
    <t>Dds/S104-077</t>
  </si>
  <si>
    <t>(CC) Standby CX</t>
  </si>
  <si>
    <t>Dds/S104-078</t>
  </si>
  <si>
    <r>
      <rPr>
        <rFont val="Arial"/>
        <b/>
        <color theme="1"/>
        <sz val="9.0"/>
      </rPr>
      <t xml:space="preserve">(RR) 0/0 Ariel (Celebration/Disney)
AUTO </t>
    </r>
    <r>
      <rPr>
        <rFont val="Arial"/>
        <b val="0"/>
        <color theme="1"/>
        <sz val="9.0"/>
      </rPr>
      <t>- [(1) Put the top card of your deck into Clock] When this is placed on stage from hand, you may pay cost. If you do, search your deck for up to 1 &lt;Celebration&gt; or &lt;Disney&gt; character, show it to your opponent, add it to hand, and shuffle your deck afterwards.</t>
    </r>
  </si>
  <si>
    <t>Dds/S104-079</t>
  </si>
  <si>
    <r>
      <rPr>
        <rFont val="Arial"/>
        <b/>
        <color theme="1"/>
        <sz val="9.0"/>
      </rPr>
      <t>(RR) 3/2 Cinderella (Celebration/Disney)
AUTO</t>
    </r>
    <r>
      <rPr>
        <rFont val="Arial"/>
        <b val="0"/>
        <color theme="1"/>
        <sz val="9.0"/>
      </rPr>
      <t xml:space="preserve"> - When this is placed on stage from hand, search your deck for up to 1 &lt;Celebration&gt; or &lt;Disney&gt; character, show it to your opponent, add it to hand, and shuffle your deck afterwards.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attacks, if you have the </t>
    </r>
    <r>
      <rPr>
        <rFont val="Arial"/>
        <b/>
        <color theme="1"/>
        <sz val="9.0"/>
      </rPr>
      <t>Pants CX (097)</t>
    </r>
    <r>
      <rPr>
        <rFont val="Arial"/>
        <b val="0"/>
        <color theme="1"/>
        <sz val="9.0"/>
      </rPr>
      <t xml:space="preserve"> in your Climax Area, and all of your characters are &lt;Celebration&gt; or &lt;Disney&gt;, your opponent mills 24 cards, and this turn, this gets +2000 power.</t>
    </r>
  </si>
  <si>
    <t>Dsw/S104-080</t>
  </si>
  <si>
    <r>
      <rPr>
        <rFont val="Arial"/>
        <b/>
        <color theme="1"/>
        <sz val="9.0"/>
      </rPr>
      <t>(R) 0/0 Luke (Celebration/A New Hope)
AUTO</t>
    </r>
    <r>
      <rPr>
        <rFont val="Arial"/>
        <color theme="1"/>
        <sz val="9.0"/>
      </rPr>
      <t xml:space="preserve"> - When this is placed on stage from hand, mill 2. If there is a Climax(es) among those cards, choose up to 1 Blue card in your Waiting Room, send it to Stock.
</t>
    </r>
    <r>
      <rPr>
        <rFont val="Arial"/>
        <b/>
        <color theme="1"/>
        <sz val="9.0"/>
      </rPr>
      <t xml:space="preserve">AUTO </t>
    </r>
    <r>
      <rPr>
        <rFont val="Arial"/>
        <color theme="1"/>
        <sz val="9.0"/>
      </rPr>
      <t>- [(1) Discard 1 card] When this is placed on stage from hand, you may pay cost. If you do, choose 1 Blue or &lt;A New Hope&gt; character from your Waiting Room, add it to hand, then choose 1 of your other Blue or &lt;A New Hope&gt; characters, this turn, it gets +1000 power.</t>
    </r>
  </si>
  <si>
    <t>Dds/S104-081</t>
  </si>
  <si>
    <r>
      <rPr>
        <rFont val="Arial"/>
        <b/>
        <color theme="1"/>
        <sz val="9.0"/>
      </rPr>
      <t>(R) 0/0 Oswald (Celebration/Disney)
AUTO</t>
    </r>
    <r>
      <rPr>
        <rFont val="Arial"/>
        <b val="0"/>
        <color theme="1"/>
        <sz val="9.0"/>
      </rPr>
      <t xml:space="preserve"> - (1) When this is placed on stage from hand, you may pay cost. If you do, search your deck for up to 1 Climax, show it to your opponent, then choose up to 1 Climax in your hand, show it to your opponent, swap them, and shuffle your deck afterwards.
</t>
    </r>
    <r>
      <rPr>
        <rFont val="Arial"/>
        <b val="0"/>
        <i/>
        <color theme="1"/>
        <sz val="9.0"/>
      </rPr>
      <t>TL Note: You must have a CX in hand and deck to swap them.</t>
    </r>
    <r>
      <rPr>
        <rFont val="Arial"/>
        <b val="0"/>
        <color theme="1"/>
        <sz val="9.0"/>
      </rPr>
      <t xml:space="preserve">
</t>
    </r>
  </si>
  <si>
    <t>Dds/S104-082</t>
  </si>
  <si>
    <r>
      <rPr>
        <rFont val="Arial"/>
        <b/>
        <color theme="1"/>
        <sz val="9.0"/>
      </rPr>
      <t xml:space="preserve">(R) 1/0 Maleficent (Celebration/Disney)
AUTO </t>
    </r>
    <r>
      <rPr>
        <rFont val="Arial"/>
        <b val="0"/>
        <color theme="1"/>
        <sz val="9.0"/>
      </rPr>
      <t>- [(1) Rest this] When this is placed on stage from hand, you may pay cost. If you do, choose 1 of your opponent's characters, this turn, it gains the following ability, "</t>
    </r>
    <r>
      <rPr>
        <rFont val="Arial"/>
        <b/>
        <color theme="1"/>
        <sz val="9.0"/>
      </rPr>
      <t xml:space="preserve">AUTO </t>
    </r>
    <r>
      <rPr>
        <rFont val="Arial"/>
        <b val="0"/>
        <color theme="1"/>
        <sz val="9.0"/>
      </rPr>
      <t xml:space="preserve">- When you Level up, at the end of the turn, send this to Waiting Room."
</t>
    </r>
    <r>
      <rPr>
        <rFont val="Arial"/>
        <b/>
        <color theme="1"/>
        <sz val="9.0"/>
      </rPr>
      <t>ACT - BRAINSTORM</t>
    </r>
    <r>
      <rPr>
        <rFont val="Arial"/>
        <b val="0"/>
        <color theme="1"/>
        <sz val="9.0"/>
      </rPr>
      <t xml:space="preserve"> [(1) Rest this] Flip over the top 4 cards of your deck, then send them to Waiting Room. For each Climax among them, search your deck for up to 1 &lt;Celebration&gt; or &lt;Disney&gt; character, show it to your opponent, add it to hand, and shuffle your deck afterwards.</t>
    </r>
  </si>
  <si>
    <t>Dds/S104-083</t>
  </si>
  <si>
    <r>
      <rPr>
        <rFont val="Arial"/>
        <b/>
        <color theme="1"/>
        <sz val="9.0"/>
      </rPr>
      <t>(R) 1/0 Elsa (Celebration/Disney)
CONT</t>
    </r>
    <r>
      <rPr>
        <rFont val="Arial"/>
        <b val="0"/>
        <color theme="1"/>
        <sz val="9.0"/>
      </rPr>
      <t xml:space="preserve"> - During your turn, if all of your characters are &lt;Celebration&gt; or &lt;Disney&gt;, this gets +2000 power.
</t>
    </r>
    <r>
      <rPr>
        <rFont val="Arial"/>
        <b/>
        <color theme="1"/>
        <sz val="9.0"/>
      </rPr>
      <t xml:space="preserve">AUTO - </t>
    </r>
    <r>
      <rPr>
        <rFont val="Arial"/>
        <b/>
        <color rgb="FFE06666"/>
        <sz val="9.0"/>
      </rPr>
      <t>{CX Combo}</t>
    </r>
    <r>
      <rPr>
        <rFont val="Arial"/>
        <b val="0"/>
        <color rgb="FFE06666"/>
        <sz val="9.0"/>
      </rPr>
      <t xml:space="preserve"> </t>
    </r>
    <r>
      <rPr>
        <rFont val="Arial"/>
        <b val="0"/>
        <color theme="1"/>
        <sz val="9.0"/>
      </rPr>
      <t>When the</t>
    </r>
    <r>
      <rPr>
        <rFont val="Arial"/>
        <b/>
        <color theme="1"/>
        <sz val="9.0"/>
      </rPr>
      <t xml:space="preserve"> Pants CX (098)</t>
    </r>
    <r>
      <rPr>
        <rFont val="Arial"/>
        <b val="0"/>
        <color theme="1"/>
        <sz val="9.0"/>
      </rPr>
      <t xml:space="preserve"> is placed in your Climax Area, if you have 2 or more other &lt;Celebration&gt; or &lt;Disney&gt; characters, this turn, this gains the following 2 abilities,
- "</t>
    </r>
    <r>
      <rPr>
        <rFont val="Arial"/>
        <b/>
        <color theme="1"/>
        <sz val="9.0"/>
      </rPr>
      <t xml:space="preserve">CONT </t>
    </r>
    <r>
      <rPr>
        <rFont val="Arial"/>
        <b val="0"/>
        <color theme="1"/>
        <sz val="9.0"/>
      </rPr>
      <t>- The character across from this cannot return to hand, move to other slots or go to memory."
- "</t>
    </r>
    <r>
      <rPr>
        <rFont val="Arial"/>
        <b/>
        <color theme="1"/>
        <sz val="9.0"/>
      </rPr>
      <t xml:space="preserve">AUTO </t>
    </r>
    <r>
      <rPr>
        <rFont val="Arial"/>
        <b val="0"/>
        <color theme="1"/>
        <sz val="9.0"/>
      </rPr>
      <t>- When this card's battle opponent is Reversed, choose 1 character from your Waiting Room, you may add it to hand"</t>
    </r>
  </si>
  <si>
    <t>Dds/S104-084</t>
  </si>
  <si>
    <r>
      <rPr>
        <rFont val="Arial"/>
        <b/>
        <color theme="1"/>
        <sz val="9.0"/>
      </rPr>
      <t>(R) 2/1 Sleeping Beauty Princess Aurora (Celebration/Disney)
CONT</t>
    </r>
    <r>
      <rPr>
        <rFont val="Arial"/>
        <b val="0"/>
        <color theme="1"/>
        <sz val="9.0"/>
      </rPr>
      <t xml:space="preserve"> - During your turn, this gets +500 power and this cannot be targeted by your opponent's effects.
</t>
    </r>
    <r>
      <rPr>
        <rFont val="Arial"/>
        <b/>
        <color theme="1"/>
        <sz val="9.0"/>
      </rPr>
      <t xml:space="preserve">CONT </t>
    </r>
    <r>
      <rPr>
        <rFont val="Arial"/>
        <b val="0"/>
        <color theme="1"/>
        <sz val="9.0"/>
      </rPr>
      <t xml:space="preserve">- For each of your other &lt;Celebration&gt; or &lt;Disney&gt; characters, this gets +1500 power.
</t>
    </r>
    <r>
      <rPr>
        <rFont val="Arial"/>
        <b/>
        <color theme="1"/>
        <sz val="9.0"/>
      </rPr>
      <t xml:space="preserve">AUTO </t>
    </r>
    <r>
      <rPr>
        <rFont val="Arial"/>
        <b val="0"/>
        <color theme="1"/>
        <sz val="9.0"/>
      </rPr>
      <t>- When you Level up, send this to Waiting Room.</t>
    </r>
  </si>
  <si>
    <t>Dds/S104-085</t>
  </si>
  <si>
    <r>
      <rPr>
        <rFont val="Arial"/>
        <b/>
        <color theme="1"/>
        <sz val="9.0"/>
      </rPr>
      <t>(U) 1/0 Ariel &amp; Prince Eric (Celebration/Disney)
AUTO</t>
    </r>
    <r>
      <rPr>
        <rFont val="Arial"/>
        <b val="0"/>
        <color theme="1"/>
        <sz val="9.0"/>
      </rPr>
      <t xml:space="preserve"> - [Discard 1 card] When this is placed on stage from hand, you may pay cost. If you do, choose 1 Level X or lower &lt;Celebration&gt; or &lt;Disney&gt; character from your Waiting Room, add it to hand. X equals the number of </t>
    </r>
    <r>
      <rPr>
        <rFont val="Arial"/>
        <b/>
        <color theme="1"/>
        <sz val="9.0"/>
      </rPr>
      <t xml:space="preserve">{0/0 Flander &amp; Sebastian - 090} </t>
    </r>
    <r>
      <rPr>
        <rFont val="Arial"/>
        <b val="0"/>
        <color theme="1"/>
        <sz val="9.0"/>
      </rPr>
      <t xml:space="preserve">in your Waiting Room. </t>
    </r>
    <r>
      <rPr>
        <rFont val="Arial"/>
        <b/>
        <color theme="1"/>
        <sz val="9.0"/>
      </rPr>
      <t xml:space="preserve">
</t>
    </r>
  </si>
  <si>
    <t>Dds/S104-086</t>
  </si>
  <si>
    <r>
      <rPr>
        <rFont val="Arial"/>
        <b/>
        <color theme="1"/>
        <sz val="9.0"/>
      </rPr>
      <t>(U) 2/1 Moana (Celebration/Disney)
CONT</t>
    </r>
    <r>
      <rPr>
        <rFont val="Arial"/>
        <b val="0"/>
        <color theme="1"/>
        <sz val="9.0"/>
      </rPr>
      <t xml:space="preserve"> - If you have 4 or more other &lt;Celebration&gt; or &lt;Disney&gt; characters, this gets +6000 power.
</t>
    </r>
    <r>
      <rPr>
        <rFont val="Arial"/>
        <b/>
        <color theme="1"/>
        <sz val="9.0"/>
      </rPr>
      <t xml:space="preserve">AUTO </t>
    </r>
    <r>
      <rPr>
        <rFont val="Arial"/>
        <b val="0"/>
        <color theme="1"/>
        <sz val="9.0"/>
      </rPr>
      <t>- [Discard 1 card] When this is placed on stage from hand, if you have 2 or more other &lt;Celebration&gt; or &lt;Disney&gt; characters, you many pay cost. If you do, choose 1 character in your Waiting Room, add it to hand.</t>
    </r>
  </si>
  <si>
    <t>Dds/S104-087</t>
  </si>
  <si>
    <r>
      <rPr>
        <rFont val="Arial"/>
        <b/>
        <color theme="1"/>
        <sz val="9.0"/>
      </rPr>
      <t xml:space="preserve">(U) 2/1 Cinderella (Celebration/Disney)
AUTO - </t>
    </r>
    <r>
      <rPr>
        <rFont val="Arial"/>
        <b/>
        <color rgb="FFE06666"/>
        <sz val="9.0"/>
      </rPr>
      <t>{CX Combo}</t>
    </r>
    <r>
      <rPr>
        <rFont val="Arial"/>
        <b val="0"/>
        <color theme="1"/>
        <sz val="9.0"/>
      </rPr>
      <t xml:space="preserve"> [Send this to Waiting Room] When the</t>
    </r>
    <r>
      <rPr>
        <rFont val="Arial"/>
        <b/>
        <color theme="1"/>
        <sz val="9.0"/>
      </rPr>
      <t xml:space="preserve"> Pants CX (097)</t>
    </r>
    <r>
      <rPr>
        <rFont val="Arial"/>
        <b val="0"/>
        <color theme="1"/>
        <sz val="9.0"/>
      </rPr>
      <t xml:space="preserve"> is placed in your Climax Area, if you have 5 or less hand, you may pay cost. if you do, choose up to 1 </t>
    </r>
    <r>
      <rPr>
        <rFont val="Arial"/>
        <b/>
        <color theme="1"/>
        <sz val="9.0"/>
      </rPr>
      <t>{RR 3/2 Cinderella - 079}</t>
    </r>
    <r>
      <rPr>
        <rFont val="Arial"/>
        <b val="0"/>
        <color theme="1"/>
        <sz val="9.0"/>
      </rPr>
      <t xml:space="preserve"> in your hand, place it on stage in this card's former slot, and at the end of the turn, return that </t>
    </r>
    <r>
      <rPr>
        <rFont val="Arial"/>
        <b/>
        <color theme="1"/>
        <sz val="9.0"/>
      </rPr>
      <t>{RR 3/2 Cinderella - 079}</t>
    </r>
    <r>
      <rPr>
        <rFont val="Arial"/>
        <b val="0"/>
        <color theme="1"/>
        <sz val="9.0"/>
      </rPr>
      <t xml:space="preserve"> to hand.</t>
    </r>
    <r>
      <rPr>
        <rFont val="Arial"/>
        <b/>
        <color theme="1"/>
        <sz val="9.0"/>
      </rPr>
      <t xml:space="preserve">
</t>
    </r>
  </si>
  <si>
    <t>Dds/S104-088</t>
  </si>
  <si>
    <r>
      <rPr>
        <rFont val="Arial"/>
        <b/>
        <color theme="1"/>
        <sz val="9.0"/>
      </rPr>
      <t xml:space="preserve">(C) 0/0 Tiana (Celebration/Disney)
AUTO </t>
    </r>
    <r>
      <rPr>
        <rFont val="Arial"/>
        <b val="0"/>
        <color theme="1"/>
        <sz val="9.0"/>
      </rPr>
      <t>- [(1) Discard 1 &lt;Celebration&gt; or &lt;Disney&gt; character] When this is placed on stage from hand or sent from Stage to Waiting Room, you may pay cost. If you do, look at up to 3 cards from the top of your deck, choose up to 1 card among them, add it to hand, and send the rest to Waiting Room.</t>
    </r>
  </si>
  <si>
    <t>Dds/S104-089</t>
  </si>
  <si>
    <r>
      <rPr>
        <rFont val="Arial"/>
        <b/>
        <color theme="1"/>
        <sz val="9.0"/>
      </rPr>
      <t>(C) 0/0 Fairy Godmother (Celebration/Disney)
AUTO</t>
    </r>
    <r>
      <rPr>
        <rFont val="Arial"/>
        <b val="0"/>
        <color theme="1"/>
        <sz val="9.0"/>
      </rPr>
      <t xml:space="preserve"> - [Shuffle 2 characters from your Waiting Room into your deck] When this is placed on stage from hand, you may pay cost. If you do, choose 1 of your characters, this turn, it gains the following ability, "</t>
    </r>
    <r>
      <rPr>
        <rFont val="Arial"/>
        <b/>
        <color theme="1"/>
        <sz val="9.0"/>
      </rPr>
      <t xml:space="preserve">AUTO </t>
    </r>
    <r>
      <rPr>
        <rFont val="Arial"/>
        <b val="0"/>
        <color theme="1"/>
        <sz val="9.0"/>
      </rPr>
      <t xml:space="preserve">- When this attacks, look at up to 2 cards from the top of your deck, choose 1 card among them, put it back on top of your deck, and send the rest to Waiting Room."
</t>
    </r>
    <r>
      <rPr>
        <rFont val="Arial"/>
        <b/>
        <color theme="1"/>
        <sz val="9.0"/>
      </rPr>
      <t xml:space="preserve">AUTO </t>
    </r>
    <r>
      <rPr>
        <rFont val="Arial"/>
        <b val="0"/>
        <color theme="1"/>
        <sz val="9.0"/>
      </rPr>
      <t xml:space="preserve">- [Return this to hand] When your Climax is placed on the Climax Area, you may pay cost. If you do, choose 1 of your characters, until the end of the opponent's next turn, it gets +1000 power. </t>
    </r>
    <r>
      <rPr>
        <rFont val="Arial"/>
        <b/>
        <color theme="1"/>
        <sz val="9.0"/>
      </rPr>
      <t xml:space="preserve">
</t>
    </r>
  </si>
  <si>
    <t>Dds/S104-090</t>
  </si>
  <si>
    <r>
      <rPr>
        <rFont val="Arial"/>
        <b/>
        <color theme="1"/>
        <sz val="9.0"/>
      </rPr>
      <t>(C) 0/0 Flander &amp; Sebastian (Celebration/Disney)
AUTO</t>
    </r>
    <r>
      <rPr>
        <rFont val="Arial"/>
        <b val="0"/>
        <color theme="1"/>
        <sz val="9.0"/>
      </rPr>
      <t xml:space="preserve"> - When this is Reversed, look at up to 3 cards from the top of your deck, choose up to 1 Climax from among them, add it to hand, and send the rest to Waiting Room. If you added a card to hand, discard 1 card.
</t>
    </r>
    <r>
      <rPr>
        <rFont val="Arial"/>
        <b/>
        <color theme="1"/>
        <sz val="9.0"/>
      </rPr>
      <t>AUTO - ALARM</t>
    </r>
    <r>
      <rPr>
        <rFont val="Arial"/>
        <b val="0"/>
        <color theme="1"/>
        <sz val="9.0"/>
      </rPr>
      <t xml:space="preserve"> - If this is on top of your Clock, at the start of your Climax Phase, choose 1 of your &lt;Celebration&gt; or &lt;Disney&gt; characters, this turn, it gains the following ability, "</t>
    </r>
    <r>
      <rPr>
        <rFont val="Arial"/>
        <b/>
        <color theme="1"/>
        <sz val="9.0"/>
      </rPr>
      <t xml:space="preserve">AUTO </t>
    </r>
    <r>
      <rPr>
        <rFont val="Arial"/>
        <b val="0"/>
        <color theme="1"/>
        <sz val="9.0"/>
      </rPr>
      <t>- When this card's battle opponent is Reversed, you may send that character to the bottom of your opponent's deck.</t>
    </r>
  </si>
  <si>
    <t>Dds/S104-091</t>
  </si>
  <si>
    <r>
      <rPr>
        <rFont val="Arial"/>
        <b/>
        <color theme="1"/>
        <sz val="9.0"/>
      </rPr>
      <t>(C) 0/0 Anna (Celebration/Disney)
AUTO</t>
    </r>
    <r>
      <rPr>
        <rFont val="Arial"/>
        <b val="0"/>
        <color theme="1"/>
        <sz val="9.0"/>
      </rPr>
      <t xml:space="preserve"> - This ability can only be activated up to 2 times per turn. When your other &lt;Celebration&gt; or &lt;Disney&gt; characters are placed on stage from hand, this turn, this gets +1000 power.
</t>
    </r>
    <r>
      <rPr>
        <rFont val="Arial"/>
        <b/>
        <color theme="1"/>
        <sz val="9.0"/>
      </rPr>
      <t xml:space="preserve">AUTO </t>
    </r>
    <r>
      <rPr>
        <rFont val="Arial"/>
        <b val="0"/>
        <color theme="1"/>
        <sz val="9.0"/>
      </rPr>
      <t>- [Discard 1 Climax with a Pants Trigger] When this is placed on stage from hand or sent from Stage to Waiting Room, you may pay cost. If you do, look at up to 5 cards from the top of your deck, choose up to 1 &lt;Celebration&gt; or &lt;Disney&gt; character from among them, show it to your opponent, add it to hand, send the rest to Waiting Room.</t>
    </r>
  </si>
  <si>
    <t>Dds/S104-092</t>
  </si>
  <si>
    <r>
      <rPr>
        <rFont val="Arial"/>
        <b/>
        <color theme="1"/>
        <sz val="9.0"/>
      </rPr>
      <t>(C) 1/0 Olaf (Celebration/Disney)
AUTO</t>
    </r>
    <r>
      <rPr>
        <rFont val="Arial"/>
        <b val="0"/>
        <color theme="1"/>
        <sz val="9.0"/>
      </rPr>
      <t xml:space="preserve"> - When this attacks, choose 1 of your &lt;Celebration&gt; or &lt;Disney&gt; characters, this turn, it gets +X power. X equals the number of your &lt;Celebration&gt; or &lt;Disney&gt; characters times 500.
</t>
    </r>
    <r>
      <rPr>
        <rFont val="Arial"/>
        <b/>
        <color theme="1"/>
        <sz val="9.0"/>
      </rPr>
      <t xml:space="preserve">AUTO </t>
    </r>
    <r>
      <rPr>
        <rFont val="Arial"/>
        <b val="0"/>
        <color theme="1"/>
        <sz val="9.0"/>
      </rPr>
      <t>- When this card's battle opponent is Reversed, if you have a Climax in your Climax Area, you may send that character to the bottom of your opponent's deck.</t>
    </r>
  </si>
  <si>
    <t>Dds/S104-093</t>
  </si>
  <si>
    <r>
      <rPr>
        <rFont val="Arial"/>
        <b/>
        <color theme="1"/>
        <sz val="9.0"/>
      </rPr>
      <t xml:space="preserve">(C) 2/1 Ursula (Celebration/Disney)
AUTO </t>
    </r>
    <r>
      <rPr>
        <rFont val="Arial"/>
        <b val="0"/>
        <color theme="1"/>
        <sz val="9.0"/>
      </rPr>
      <t xml:space="preserve">- When you use this card's BACKUP, choose 1 of your opponent's characters and 1 of its Traits, during that battle, that character loses all of that Trait.
</t>
    </r>
    <r>
      <rPr>
        <rFont val="Arial"/>
        <b/>
        <color theme="1"/>
        <sz val="9.0"/>
      </rPr>
      <t>ACT - BACKUP</t>
    </r>
    <r>
      <rPr>
        <rFont val="Arial"/>
        <b val="0"/>
        <color theme="1"/>
        <sz val="9.0"/>
      </rPr>
      <t xml:space="preserve"> +2500 </t>
    </r>
  </si>
  <si>
    <t>Dpx/S104-094</t>
  </si>
  <si>
    <r>
      <rPr>
        <rFont val="Arial"/>
        <b/>
        <color theme="1"/>
        <sz val="9.0"/>
      </rPr>
      <t>(C) 2/1 Nemo (Celebration/PIXAR)
CONT - ASSIST</t>
    </r>
    <r>
      <rPr>
        <rFont val="Arial"/>
        <b val="0"/>
        <color theme="1"/>
        <sz val="9.0"/>
      </rPr>
      <t xml:space="preserve"> Level x 500
</t>
    </r>
    <r>
      <rPr>
        <rFont val="Arial"/>
        <b/>
        <color theme="1"/>
        <sz val="9.0"/>
      </rPr>
      <t xml:space="preserve">ACT </t>
    </r>
    <r>
      <rPr>
        <rFont val="Arial"/>
        <b val="0"/>
        <color theme="1"/>
        <sz val="9.0"/>
      </rPr>
      <t>- [Rest this] Look at up to 2 cards from the top of your deck, and put them back on top in any order.</t>
    </r>
  </si>
  <si>
    <t>Dpx/S104-095</t>
  </si>
  <si>
    <r>
      <rPr>
        <rFont val="Arial"/>
        <b/>
        <color theme="1"/>
        <sz val="9.0"/>
      </rPr>
      <t xml:space="preserve">(C) 3/2 Sully &amp; Mike &amp; Boo (Celebration/PIXAR)
CONT </t>
    </r>
    <r>
      <rPr>
        <rFont val="Arial"/>
        <b val="0"/>
        <color theme="1"/>
        <sz val="9.0"/>
      </rPr>
      <t xml:space="preserve">- All of your other &lt;Celebration&gt; or &lt;PIXAR&gt; characters get +1500 power.
</t>
    </r>
    <r>
      <rPr>
        <rFont val="Arial"/>
        <b/>
        <color theme="1"/>
        <sz val="9.0"/>
      </rPr>
      <t xml:space="preserve">AUTO </t>
    </r>
    <r>
      <rPr>
        <rFont val="Arial"/>
        <b val="0"/>
        <color theme="1"/>
        <sz val="9.0"/>
      </rPr>
      <t xml:space="preserve">- When this is placed on stage from hand, draw up to 2 cards, then discard 1 card.
</t>
    </r>
    <r>
      <rPr>
        <rFont val="Arial"/>
        <b/>
        <color theme="1"/>
        <sz val="9.0"/>
      </rPr>
      <t xml:space="preserve">AUTO - </t>
    </r>
    <r>
      <rPr>
        <rFont val="Arial"/>
        <b/>
        <color rgb="FFE06666"/>
        <sz val="9.0"/>
      </rPr>
      <t>{CX Combo}</t>
    </r>
    <r>
      <rPr>
        <rFont val="Arial"/>
        <b val="0"/>
        <color theme="1"/>
        <sz val="9.0"/>
      </rPr>
      <t xml:space="preserve"> [Send 1 </t>
    </r>
    <r>
      <rPr>
        <rFont val="Arial"/>
        <b/>
        <color theme="1"/>
        <sz val="9.0"/>
      </rPr>
      <t>{Pants CX - 099}</t>
    </r>
    <r>
      <rPr>
        <rFont val="Arial"/>
        <b val="0"/>
        <color theme="1"/>
        <sz val="9.0"/>
      </rPr>
      <t xml:space="preserve"> from your hand to Memory] At the start of your opponent's Attack Phase, if you have 3 or less Memory, you may pay cost. If you do, choose 1 of your opponent's characters, this turn it gets -1000 power and the following ability, "</t>
    </r>
    <r>
      <rPr>
        <rFont val="Arial"/>
        <b/>
        <color theme="1"/>
        <sz val="9.0"/>
      </rPr>
      <t xml:space="preserve">CONT </t>
    </r>
    <r>
      <rPr>
        <rFont val="Arial"/>
        <b val="0"/>
        <color theme="1"/>
        <sz val="9.0"/>
      </rPr>
      <t>- This cannot deal damage to players."</t>
    </r>
  </si>
  <si>
    <t>Dds/S104-096</t>
  </si>
  <si>
    <r>
      <rPr>
        <rFont val="Arial"/>
        <b/>
        <color theme="1"/>
        <sz val="9.0"/>
      </rPr>
      <t>(C) 3/2 Tiana &amp; Prince Naveen &amp; Louis (Celebration/Disney)
CONT</t>
    </r>
    <r>
      <rPr>
        <rFont val="Arial"/>
        <b val="0"/>
        <color theme="1"/>
        <sz val="9.0"/>
      </rPr>
      <t xml:space="preserve"> - If your opponent has a Level 3 or higher character, this gets -1 Level in hand.
</t>
    </r>
    <r>
      <rPr>
        <rFont val="Arial"/>
        <b/>
        <color theme="1"/>
        <sz val="9.0"/>
      </rPr>
      <t xml:space="preserve">AUTO </t>
    </r>
    <r>
      <rPr>
        <rFont val="Arial"/>
        <b val="0"/>
        <color theme="1"/>
        <sz val="9.0"/>
      </rPr>
      <t>- When this is placed on stage from hand, draw up to 2 cards, discard 2 cards, then perform the following effect, "You may choose 1 of your opponent's Level 1 or higher characters. If you do, your opponent chooses 1 Level X or lower character from their Waiting Room, and swap them. X equals the Level of the character chosen by you -1."</t>
    </r>
  </si>
  <si>
    <t>Dds/S104-097</t>
  </si>
  <si>
    <t>(CR) Pants CX</t>
  </si>
  <si>
    <t>Dds/S104-098</t>
  </si>
  <si>
    <t>(CC) Pants CX</t>
  </si>
  <si>
    <t>Dpx/S104-099</t>
  </si>
  <si>
    <t>Dds/S104-100</t>
  </si>
  <si>
    <r>
      <rPr>
        <rFont val="Arial"/>
        <b/>
        <color theme="1"/>
        <sz val="9.0"/>
      </rPr>
      <t>(R) 0/0 Mickey Mouse (Celebration/Disney)
CONT - MEMORY EXPERIENCE</t>
    </r>
    <r>
      <rPr>
        <rFont val="Arial"/>
        <b val="0"/>
        <color theme="1"/>
        <sz val="9.0"/>
      </rPr>
      <t xml:space="preserve"> - If this is in your Level Zone, and you have a </t>
    </r>
    <r>
      <rPr>
        <rFont val="Arial"/>
        <b/>
        <color theme="1"/>
        <sz val="9.0"/>
      </rPr>
      <t>{copy of this}</t>
    </r>
    <r>
      <rPr>
        <rFont val="Arial"/>
        <b val="0"/>
        <color theme="1"/>
        <sz val="9.0"/>
      </rPr>
      <t xml:space="preserve"> in your Memory, this gets +100 Level.
</t>
    </r>
    <r>
      <rPr>
        <rFont val="Arial"/>
        <b/>
        <color theme="1"/>
        <sz val="9.0"/>
      </rPr>
      <t xml:space="preserve">AUTO </t>
    </r>
    <r>
      <rPr>
        <rFont val="Arial"/>
        <b val="0"/>
        <color theme="1"/>
        <sz val="9.0"/>
      </rPr>
      <t xml:space="preserve">- [Put 1 card from hand into Clock] When this is sent from Stage to Waiting Room, you may pay cost. If you do, search your deck for up to 1 &lt;Celebration&gt; or &lt;Disney&gt; character, show it to your opponent, add it to hand, and shuffle your deck afterwards, then if you have 2 or less cards in Memory, choose 1 up to 1 </t>
    </r>
    <r>
      <rPr>
        <rFont val="Arial"/>
        <b/>
        <color theme="1"/>
        <sz val="9.0"/>
      </rPr>
      <t>{copy of this}</t>
    </r>
    <r>
      <rPr>
        <rFont val="Arial"/>
        <b val="0"/>
        <color theme="1"/>
        <sz val="9.0"/>
      </rPr>
      <t xml:space="preserve"> in your Waiting Room, and send it to Memory.
</t>
    </r>
    <r>
      <rPr>
        <rFont val="Arial"/>
        <b val="0"/>
        <i/>
        <color theme="1"/>
        <sz val="9.0"/>
      </rPr>
      <t>Note: For the 1st effect, only the specific copy of the card that is in Level Zone gets +100 Level. It doesn't give +100 Level to any other copies of itself anywhere else, it just gives +100 Level to itself in Level Zone (it's an Experience gimmick for the 3/2 Mickey).</t>
    </r>
  </si>
  <si>
    <t>OR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</si>
</sst>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Calibri"/>
      <scheme val="minor"/>
    </font>
    <font>
      <sz val="9.0"/>
      <color theme="1"/>
      <name val="Arial"/>
    </font>
    <font>
      <i/>
      <sz val="9.0"/>
      <color theme="1"/>
      <name val="Arial"/>
    </font>
    <font>
      <b/>
      <sz val="9.0"/>
      <color theme="1"/>
      <name val="Arial"/>
    </font>
    <font>
      <sz val="9.0"/>
      <color rgb="FF000000"/>
      <name val="Arial"/>
    </font>
    <font>
      <b/>
      <i/>
      <sz val="9.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center" vertical="center"/>
    </xf>
    <xf borderId="0" fillId="0" fontId="1" numFmtId="0" xfId="0" applyAlignment="1" applyFont="1">
      <alignment shrinkToFit="0" vertical="top" wrapText="1"/>
    </xf>
    <xf borderId="0" fillId="0" fontId="2" numFmtId="0" xfId="0" applyAlignment="1" applyFont="1">
      <alignment shrinkToFit="0" vertical="center" wrapText="1"/>
    </xf>
    <xf borderId="0" fillId="0" fontId="3" numFmtId="0" xfId="0" applyAlignment="1" applyFont="1">
      <alignment shrinkToFit="0" vertical="top" wrapText="1"/>
    </xf>
    <xf borderId="0" fillId="0" fontId="2" numFmtId="0" xfId="0" applyAlignment="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left" shrinkToFit="0" vertical="center" wrapText="1"/>
    </xf>
    <xf borderId="0" fillId="2" fontId="4" numFmtId="0" xfId="0" applyAlignment="1" applyFill="1" applyFont="1">
      <alignment horizontal="center" shrinkToFit="0" vertical="center" wrapText="1"/>
    </xf>
    <xf borderId="0" fillId="2" fontId="4" numFmtId="0" xfId="0" applyAlignment="1" applyFont="1">
      <alignment horizontal="center" vertical="center"/>
    </xf>
    <xf borderId="0" fillId="2" fontId="1" numFmtId="0" xfId="0" applyAlignment="1" applyFont="1">
      <alignment horizontal="center" vertical="center"/>
    </xf>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4" width="18.86"/>
    <col customWidth="1" min="5" max="5" width="6.43"/>
    <col customWidth="1" min="6" max="6" width="14.43"/>
  </cols>
  <sheetData>
    <row r="1" ht="137.25" customHeight="1">
      <c r="A1" s="1" t="s">
        <v>0</v>
      </c>
      <c r="B1" s="2" t="str">
        <f>image("https://ws-tcg.com/wordpress/wp-content/images/today_card/20230316_kf07.png")</f>
        <v/>
      </c>
      <c r="C1" s="3" t="s">
        <v>1</v>
      </c>
      <c r="D1" s="2" t="str">
        <f>image("https://ws-tcg.com/wordpress/wp-content/images/today_card/20230316_kf27.png")</f>
        <v/>
      </c>
      <c r="E1" s="4" t="s">
        <v>2</v>
      </c>
    </row>
    <row r="2" ht="137.25" customHeight="1">
      <c r="A2" s="1" t="s">
        <v>3</v>
      </c>
      <c r="B2" s="2" t="str">
        <f>image("https://ws-tcg.com/wordpress/wp-content/images/today_card/20230301_zi01.png")</f>
        <v/>
      </c>
      <c r="C2" s="5" t="s">
        <v>4</v>
      </c>
      <c r="D2" s="2" t="str">
        <f>image("https://ws-tcg.com/wordpress/wp-content/images/today_card/20230301_zi21.png")</f>
        <v/>
      </c>
      <c r="E2" s="4" t="s">
        <v>2</v>
      </c>
    </row>
    <row r="3" ht="137.25" customHeight="1">
      <c r="A3" s="1" t="s">
        <v>5</v>
      </c>
      <c r="B3" s="2" t="str">
        <f>image("https://ws-tcg.com/wordpress/wp-content/images/today_card/20230313_en01.png")</f>
        <v/>
      </c>
      <c r="C3" s="3" t="s">
        <v>6</v>
      </c>
      <c r="D3" s="6" t="str">
        <f>image("https://ws-tcg.com/wordpress/wp-content/images/today_card/20230313_en21.png")</f>
        <v/>
      </c>
      <c r="E3" s="4" t="s">
        <v>7</v>
      </c>
    </row>
    <row r="4" ht="137.25" customHeight="1">
      <c r="A4" s="1" t="s">
        <v>8</v>
      </c>
      <c r="B4" s="2" t="str">
        <f>image("https://ws-tcg.com/wordpress/wp-content/images/today_card/20230314_ig13.png")</f>
        <v/>
      </c>
      <c r="C4" s="3" t="s">
        <v>9</v>
      </c>
      <c r="D4" s="6" t="str">
        <f>image("https://ws-tcg.com/wordpress/wp-content/images/today_card/20230314_ig37.png")</f>
        <v/>
      </c>
      <c r="E4" s="4" t="s">
        <v>7</v>
      </c>
    </row>
    <row r="5" ht="137.25" customHeight="1">
      <c r="A5" s="1" t="s">
        <v>10</v>
      </c>
      <c r="B5" s="2" t="str">
        <f>image("https://ws-tcg.com/wordpress/wp-content/images/today_card/20230315_wa06.png")</f>
        <v/>
      </c>
      <c r="C5" s="3" t="s">
        <v>11</v>
      </c>
      <c r="D5" s="7" t="str">
        <f>image("https://ws-tcg.com/wordpress/wp-content/images/today_card/20230315_wa26.png")</f>
        <v/>
      </c>
      <c r="E5" s="8" t="s">
        <v>7</v>
      </c>
    </row>
    <row r="6">
      <c r="A6" s="1" t="s">
        <v>12</v>
      </c>
      <c r="B6" s="2" t="str">
        <f>image("https://ws-tcg.com/wordpress/wp-content/images/today_card/20230328_cx05.png")</f>
        <v/>
      </c>
      <c r="C6" s="3" t="s">
        <v>13</v>
      </c>
      <c r="D6" s="7" t="str">
        <f>image("https://ws-tcg.com/wordpress/wp-content/images/today_card/20230328_cx25.png")</f>
        <v/>
      </c>
      <c r="E6" s="4" t="s">
        <v>7</v>
      </c>
    </row>
    <row r="7" ht="137.25" customHeight="1">
      <c r="A7" s="1" t="s">
        <v>14</v>
      </c>
      <c r="B7" s="2" t="str">
        <f>image("https://ws-tcg.com/wordpress/wp-content/images/today_card/20230314_ig14.png")</f>
        <v/>
      </c>
      <c r="C7" s="3" t="s">
        <v>15</v>
      </c>
      <c r="D7" s="7" t="str">
        <f>image("https://ws-tcg.com/wordpress/wp-content/images/today_card/20230314_ig38.png")</f>
        <v/>
      </c>
      <c r="E7" s="4" t="s">
        <v>16</v>
      </c>
    </row>
    <row r="8" ht="137.25" customHeight="1">
      <c r="A8" s="1" t="s">
        <v>17</v>
      </c>
      <c r="B8" s="2" t="str">
        <f>image("https://ws-tcg.com/wordpress/wp-content/images/cardlist/d/dds_s104/dds_s104_008.png")</f>
        <v/>
      </c>
      <c r="C8" s="5" t="s">
        <v>18</v>
      </c>
      <c r="D8" s="7" t="str">
        <f>image("https://ws-tcg.com/wordpress/wp-content/images/cardlist/d/dds_s104/dds_s104_008s.png")</f>
        <v/>
      </c>
      <c r="E8" s="4" t="s">
        <v>16</v>
      </c>
    </row>
    <row r="9" ht="137.25" customHeight="1">
      <c r="A9" s="1" t="s">
        <v>19</v>
      </c>
      <c r="B9" s="2" t="str">
        <f>image("https://ws-tcg.com/wordpress/wp-content/images/today_card/20230314_ig15.png")</f>
        <v/>
      </c>
      <c r="C9" s="5" t="s">
        <v>20</v>
      </c>
      <c r="D9" s="9" t="str">
        <f>image("https://ws-tcg.com/wordpress/wp-content/images/today_card/20230314_ig39.png")</f>
        <v/>
      </c>
      <c r="E9" s="4" t="s">
        <v>16</v>
      </c>
    </row>
    <row r="10" ht="137.25" customHeight="1">
      <c r="A10" s="1" t="s">
        <v>21</v>
      </c>
      <c r="B10" s="2" t="str">
        <f>image("https://ws-tcg.com/wordpress/wp-content/images/today_card/20230313_en02.png")</f>
        <v/>
      </c>
      <c r="C10" s="5" t="s">
        <v>22</v>
      </c>
      <c r="D10" s="7" t="str">
        <f>image("https://ws-tcg.com/wordpress/wp-content/images/today_card/20230313_en22.png")</f>
        <v/>
      </c>
      <c r="E10" s="4" t="s">
        <v>16</v>
      </c>
    </row>
    <row r="11" ht="137.25" customHeight="1">
      <c r="A11" s="1" t="s">
        <v>23</v>
      </c>
      <c r="B11" s="10" t="str">
        <f>image("https://ws-tcg.com/wordpress/wp-content/images/today_card/20230316_kf08.png")</f>
        <v/>
      </c>
      <c r="C11" s="3" t="s">
        <v>24</v>
      </c>
      <c r="D11" s="7" t="str">
        <f>image("https://ws-tcg.com/wordpress/wp-content/images/today_card/20230316_kf28.png")</f>
        <v/>
      </c>
      <c r="E11" s="4" t="s">
        <v>16</v>
      </c>
    </row>
    <row r="12" ht="137.25" customHeight="1">
      <c r="A12" s="1" t="s">
        <v>25</v>
      </c>
      <c r="B12" s="2" t="str">
        <f>image("https://ws-tcg.com/wordpress/wp-content/images/today_card/20230315_wa07.png")</f>
        <v/>
      </c>
      <c r="C12" s="3" t="s">
        <v>26</v>
      </c>
      <c r="D12" s="6" t="str">
        <f>image("https://ws-tcg.com/wordpress/wp-content/images/today_card/20230315_wa27.png")</f>
        <v/>
      </c>
      <c r="E12" s="4" t="s">
        <v>16</v>
      </c>
    </row>
    <row r="13" ht="137.25" customHeight="1">
      <c r="A13" s="1" t="s">
        <v>27</v>
      </c>
      <c r="B13" s="2" t="str">
        <f>image("https://ws-tcg.com/wordpress/wp-content/images/cardlist/d/dds_s104/dds_s104_013.png")</f>
        <v/>
      </c>
      <c r="C13" s="3" t="s">
        <v>28</v>
      </c>
      <c r="D13" s="10" t="str">
        <f>image("https://ws-tcg.com/wordpress/wp-content/images/cardlist/d/dds_s104/dds_s104_013s.png")</f>
        <v/>
      </c>
      <c r="E13" s="4" t="s">
        <v>16</v>
      </c>
    </row>
    <row r="14" ht="137.25" customHeight="1">
      <c r="A14" s="1" t="s">
        <v>29</v>
      </c>
      <c r="B14" s="2" t="str">
        <f>image("https://ws-tcg.com/wordpress/wp-content/images/today_card/20230301_zi02.png")</f>
        <v/>
      </c>
      <c r="C14" s="5" t="s">
        <v>30</v>
      </c>
      <c r="D14" s="7" t="str">
        <f>image("https://ws-tcg.com/wordpress/wp-content/images/today_card/20230301_zi22.png")</f>
        <v/>
      </c>
      <c r="E14" s="4" t="s">
        <v>16</v>
      </c>
    </row>
    <row r="15" ht="137.25" customHeight="1">
      <c r="A15" s="1" t="s">
        <v>31</v>
      </c>
      <c r="B15" s="2" t="str">
        <f>image("https://ws-tcg.com/wordpress/wp-content/images/cardlist/d/dds_s104/dds_s104_015.png")</f>
        <v/>
      </c>
      <c r="C15" s="5" t="s">
        <v>32</v>
      </c>
      <c r="D15" s="6" t="str">
        <f>image("https://ws-tcg.com/wordpress/wp-content/images/cardlist/d/dds_s104/dds_s104_015s.png")</f>
        <v/>
      </c>
      <c r="E15" s="4" t="s">
        <v>16</v>
      </c>
    </row>
    <row r="16" ht="137.25" customHeight="1">
      <c r="A16" s="1" t="s">
        <v>33</v>
      </c>
      <c r="B16" s="2" t="str">
        <f>image("https://ws-tcg.com/wordpress/wp-content/images/today_card/20230313_en03.png")</f>
        <v/>
      </c>
      <c r="C16" s="3" t="s">
        <v>34</v>
      </c>
      <c r="D16" s="7" t="str">
        <f>image("https://ws-tcg.com/wordpress/wp-content/images/today_card/20230313_en23.png")</f>
        <v/>
      </c>
      <c r="E16" s="4" t="s">
        <v>16</v>
      </c>
    </row>
    <row r="17" ht="137.25" customHeight="1">
      <c r="A17" s="1" t="s">
        <v>35</v>
      </c>
      <c r="B17" s="2" t="str">
        <f>image("https://ws-tcg.com/wordpress/wp-content/images/today_card/20230328_cx06.png")</f>
        <v/>
      </c>
      <c r="C17" s="5" t="s">
        <v>36</v>
      </c>
      <c r="D17" s="7" t="str">
        <f>image("https://ws-tcg.com/wordpress/wp-content/images/today_card/20230328_cx26.png")</f>
        <v/>
      </c>
      <c r="E17" s="8" t="s">
        <v>16</v>
      </c>
    </row>
    <row r="18" ht="137.25" customHeight="1">
      <c r="A18" s="1" t="s">
        <v>37</v>
      </c>
      <c r="B18" s="2" t="str">
        <f>image("https://ws-tcg.com/wordpress/wp-content/images/today_card/20230328_cx07.png")</f>
        <v/>
      </c>
      <c r="C18" s="5" t="s">
        <v>38</v>
      </c>
      <c r="D18" s="7" t="str">
        <f>image("https://ws-tcg.com/wordpress/wp-content/images/today_card/20230328_cx27.png")</f>
        <v/>
      </c>
      <c r="E18" s="4" t="s">
        <v>16</v>
      </c>
    </row>
    <row r="19" ht="137.25" customHeight="1">
      <c r="A19" s="1" t="s">
        <v>39</v>
      </c>
      <c r="B19" s="2" t="str">
        <f>image("https://ws-tcg.com/wordpress/wp-content/images/today_card/20230323_hj05.png")</f>
        <v/>
      </c>
      <c r="C19" s="3" t="s">
        <v>40</v>
      </c>
      <c r="D19" s="7" t="str">
        <f>image("https://ws-tcg.com/wordpress/wp-content/images/today_card/20230323_hj35.png")</f>
        <v/>
      </c>
      <c r="E19" s="4" t="s">
        <v>16</v>
      </c>
    </row>
    <row r="20" ht="137.25" customHeight="1">
      <c r="A20" s="1" t="s">
        <v>41</v>
      </c>
      <c r="B20" s="2" t="str">
        <f>image("https://ws-tcg.com/wordpress/wp-content/images/cardlist/d/dds_s104/dds_s104_020.png")</f>
        <v/>
      </c>
      <c r="C20" s="3" t="s">
        <v>42</v>
      </c>
      <c r="D20" s="7" t="str">
        <f>image("https://ws-tcg.com/wordpress/wp-content/images/cardlist/d/dds_s104/dds_s104_020s.png")</f>
        <v/>
      </c>
      <c r="E20" s="4" t="s">
        <v>16</v>
      </c>
    </row>
    <row r="21" ht="137.25" customHeight="1">
      <c r="A21" s="1" t="s">
        <v>43</v>
      </c>
      <c r="B21" s="2" t="str">
        <f>image("https://ws-tcg.com/wordpress/wp-content/images/cardlist/d/dds_s104/dds_s104_021.png")</f>
        <v/>
      </c>
      <c r="C21" s="3" t="s">
        <v>44</v>
      </c>
      <c r="D21" s="7" t="str">
        <f>image("https://ws-tcg.com/wordpress/wp-content/images/cardlist/d/dds_s104/dds_s104_021s.png")</f>
        <v/>
      </c>
      <c r="E21" s="4" t="s">
        <v>16</v>
      </c>
    </row>
    <row r="22" ht="137.25" customHeight="1">
      <c r="A22" s="1" t="s">
        <v>45</v>
      </c>
      <c r="B22" s="2" t="str">
        <f>image("https://ws-tcg.com/wordpress/wp-content/images/today_card/20230316_kf09.png")</f>
        <v/>
      </c>
      <c r="C22" s="3" t="s">
        <v>46</v>
      </c>
      <c r="D22" s="7" t="str">
        <f>image("https://ws-tcg.com/wordpress/wp-content/images/today_card/20230316_kf29.png")</f>
        <v/>
      </c>
      <c r="E22" s="4" t="s">
        <v>16</v>
      </c>
    </row>
    <row r="23" ht="137.25" customHeight="1">
      <c r="A23" s="1" t="s">
        <v>47</v>
      </c>
      <c r="B23" s="2" t="str">
        <f>image("https://ws-tcg.com/wordpress/wp-content/images/today_card/20230315_wa08.png")</f>
        <v/>
      </c>
      <c r="C23" s="5" t="s">
        <v>48</v>
      </c>
      <c r="D23" s="7" t="str">
        <f>image("https://ws-tcg.com/wordpress/wp-content/images/today_card/20230315_wa28.png")</f>
        <v/>
      </c>
      <c r="E23" s="4" t="s">
        <v>16</v>
      </c>
    </row>
    <row r="24" ht="137.25" customHeight="1">
      <c r="A24" s="1" t="s">
        <v>49</v>
      </c>
      <c r="B24" s="2" t="str">
        <f>image("https://ws-tcg.com/wordpress/wp-content/images/today_card/20230313_en04.png")</f>
        <v/>
      </c>
      <c r="C24" s="5" t="s">
        <v>50</v>
      </c>
      <c r="D24" s="7" t="str">
        <f>image("https://ws-tcg.com/wordpress/wp-content/images/today_card/20230313_en24.png")</f>
        <v/>
      </c>
      <c r="E24" s="4" t="s">
        <v>16</v>
      </c>
    </row>
    <row r="25" ht="137.25" customHeight="1">
      <c r="A25" s="1" t="s">
        <v>51</v>
      </c>
      <c r="B25" s="2" t="str">
        <f>image("https://i.imgur.com/d3KxnBL.png?1")</f>
        <v/>
      </c>
      <c r="C25" s="5" t="s">
        <v>52</v>
      </c>
      <c r="D25" s="7" t="str">
        <f>image("https://i.imgur.com/XfWXdsN.png?1")</f>
        <v/>
      </c>
      <c r="E25" s="4" t="s">
        <v>53</v>
      </c>
    </row>
    <row r="26" ht="137.25" customHeight="1">
      <c r="A26" s="1" t="s">
        <v>54</v>
      </c>
      <c r="B26" s="2" t="str">
        <f>image("https://i.imgur.com/PNQ7kXU.png?1")</f>
        <v/>
      </c>
      <c r="C26" s="5" t="s">
        <v>55</v>
      </c>
      <c r="D26" s="7" t="str">
        <f>image("https://i.imgur.com/GIhqPQN.png?1")</f>
        <v/>
      </c>
      <c r="E26" s="4" t="s">
        <v>53</v>
      </c>
    </row>
    <row r="27" ht="137.25" customHeight="1">
      <c r="A27" s="1" t="s">
        <v>56</v>
      </c>
      <c r="B27" s="2" t="str">
        <f>image("https://i.imgur.com/4czy3WA.png?1")</f>
        <v/>
      </c>
      <c r="C27" s="5" t="s">
        <v>55</v>
      </c>
      <c r="D27" s="7" t="str">
        <f>image("https://i.imgur.com/7sQkp5X.png?1")</f>
        <v/>
      </c>
      <c r="E27" s="4" t="s">
        <v>53</v>
      </c>
    </row>
    <row r="28" ht="137.25" customHeight="1">
      <c r="A28" s="1" t="s">
        <v>57</v>
      </c>
      <c r="B28" s="2" t="str">
        <f>image("https://ws-tcg.com/wordpress/wp-content/images/cardlist/d/dds_s104/dds_s104_028.png")</f>
        <v/>
      </c>
      <c r="C28" s="3" t="s">
        <v>58</v>
      </c>
      <c r="D28" s="7" t="str">
        <f>image("https://ws-tcg.com/wordpress/wp-content/images/cardlist/d/dds_s104/dds_s104_028ssp.png")</f>
        <v/>
      </c>
      <c r="E28" s="8" t="s">
        <v>2</v>
      </c>
    </row>
    <row r="29" ht="137.25" customHeight="1">
      <c r="A29" s="1" t="s">
        <v>59</v>
      </c>
      <c r="B29" s="2" t="str">
        <f>image("https://ws-tcg.com/wordpress/wp-content/images/today_card/20230309_id01.png")</f>
        <v/>
      </c>
      <c r="C29" s="5" t="s">
        <v>60</v>
      </c>
      <c r="D29" s="7" t="str">
        <f>image("https://ws-tcg.com/wordpress/wp-content/images/today_card/20230309_id21.png")</f>
        <v/>
      </c>
      <c r="E29" s="8" t="s">
        <v>2</v>
      </c>
    </row>
    <row r="30" ht="137.25" customHeight="1">
      <c r="A30" s="1" t="s">
        <v>61</v>
      </c>
      <c r="B30" s="2" t="str">
        <f>image("https://ws-tcg.com/wordpress/wp-content/images/today_card/20230324_hp06.png")</f>
        <v/>
      </c>
      <c r="C30" s="5" t="s">
        <v>62</v>
      </c>
      <c r="D30" s="7" t="str">
        <f>image("https://ws-tcg.com/wordpress/wp-content/images/today_card/20230324_hp36.png")</f>
        <v/>
      </c>
      <c r="E30" s="4" t="s">
        <v>7</v>
      </c>
    </row>
    <row r="31" ht="137.25" customHeight="1">
      <c r="A31" s="1" t="s">
        <v>63</v>
      </c>
      <c r="B31" s="11" t="str">
        <f>image("https://ws-tcg.com/wordpress/wp-content/images/today_card/20230323_hj06.png")</f>
        <v/>
      </c>
      <c r="C31" s="5" t="s">
        <v>64</v>
      </c>
      <c r="D31" s="7" t="str">
        <f>image("https://ws-tcg.com/wordpress/wp-content/images/today_card/20230323_hj36.png")</f>
        <v/>
      </c>
      <c r="E31" s="4" t="s">
        <v>7</v>
      </c>
    </row>
    <row r="32" ht="137.25" customHeight="1">
      <c r="A32" s="1" t="s">
        <v>65</v>
      </c>
      <c r="B32" s="2" t="str">
        <f>image("https://ws-tcg.com/wordpress/wp-content/images/today_card/20230322_hi06.png")</f>
        <v/>
      </c>
      <c r="C32" s="5" t="s">
        <v>66</v>
      </c>
      <c r="D32" s="7" t="str">
        <f>image("https://ws-tcg.com/wordpress/wp-content/images/today_card/20230322_hi26.png")</f>
        <v/>
      </c>
      <c r="E32" s="4" t="s">
        <v>7</v>
      </c>
    </row>
    <row r="33" ht="137.25" customHeight="1">
      <c r="A33" s="1" t="s">
        <v>67</v>
      </c>
      <c r="B33" s="2" t="str">
        <f>image("https://ws-tcg.com/wordpress/wp-content/images/today_card/20230309_id02.png")</f>
        <v/>
      </c>
      <c r="C33" s="5" t="s">
        <v>68</v>
      </c>
      <c r="D33" s="7" t="str">
        <f>image("https://ws-tcg.com/wordpress/wp-content/images/today_card/20230309_id22.png")</f>
        <v/>
      </c>
      <c r="E33" s="4" t="s">
        <v>7</v>
      </c>
    </row>
    <row r="34" ht="137.25" customHeight="1">
      <c r="A34" s="1" t="s">
        <v>69</v>
      </c>
      <c r="B34" s="2" t="str">
        <f>image("https://ws-tcg.com/wordpress/wp-content/images/today_card/20230320_he06.png")</f>
        <v/>
      </c>
      <c r="C34" s="5" t="s">
        <v>70</v>
      </c>
      <c r="D34" s="7" t="str">
        <f>image("https://ws-tcg.com/wordpress/wp-content/images/today_card/20230320_he36.png")</f>
        <v/>
      </c>
      <c r="E34" s="4" t="s">
        <v>7</v>
      </c>
    </row>
    <row r="35" ht="137.25" customHeight="1">
      <c r="A35" s="1" t="s">
        <v>71</v>
      </c>
      <c r="B35" s="2" t="str">
        <f>image("https://ws-tcg.com/wordpress/wp-content/images/today_card/20230309_id03.png")</f>
        <v/>
      </c>
      <c r="C35" s="5" t="s">
        <v>72</v>
      </c>
      <c r="D35" s="7" t="str">
        <f>image("https://ws-tcg.com/wordpress/wp-content/images/today_card/20230309_id23.png")</f>
        <v/>
      </c>
      <c r="E35" s="4" t="s">
        <v>16</v>
      </c>
    </row>
    <row r="36" ht="137.25" customHeight="1">
      <c r="A36" s="1" t="s">
        <v>73</v>
      </c>
      <c r="B36" s="2" t="str">
        <f>image("https://ws-tcg.com/wordpress/wp-content/images/today_card/20230324_hp07.png")</f>
        <v/>
      </c>
      <c r="C36" s="5" t="s">
        <v>74</v>
      </c>
      <c r="D36" s="7" t="str">
        <f>image("https://ws-tcg.com/wordpress/wp-content/images/today_card/20230324_hp37.png")</f>
        <v/>
      </c>
      <c r="E36" s="4" t="s">
        <v>16</v>
      </c>
    </row>
    <row r="37" ht="137.25" customHeight="1">
      <c r="A37" s="1" t="s">
        <v>75</v>
      </c>
      <c r="B37" s="2" t="str">
        <f>image("https://ws-tcg.com/wordpress/wp-content/images/cardlist/d/dds_s104/dds_s104_037.png")</f>
        <v/>
      </c>
      <c r="C37" s="5" t="s">
        <v>76</v>
      </c>
      <c r="D37" s="7" t="str">
        <f>image("https://ws-tcg.com/wordpress/wp-content/images/cardlist/d/dds_s104/dds_s104_037s.png")</f>
        <v/>
      </c>
      <c r="E37" s="4" t="s">
        <v>16</v>
      </c>
    </row>
    <row r="38" ht="15.75" customHeight="1">
      <c r="A38" s="1" t="s">
        <v>77</v>
      </c>
      <c r="B38" s="2" t="str">
        <f>image("https://ws-tcg.com/wordpress/wp-content/images/today_card/20230309_id04.png")</f>
        <v/>
      </c>
      <c r="C38" s="5" t="s">
        <v>78</v>
      </c>
      <c r="D38" s="7" t="str">
        <f>image("https://ws-tcg.com/wordpress/wp-content/images/today_card/20230309_id24.png")</f>
        <v/>
      </c>
      <c r="E38" s="4" t="s">
        <v>16</v>
      </c>
    </row>
    <row r="39" ht="137.25" customHeight="1">
      <c r="A39" s="1" t="s">
        <v>79</v>
      </c>
      <c r="B39" s="2" t="str">
        <f>image("https://ws-tcg.com/wordpress/wp-content/images/today_card/20230327_ew06.png")</f>
        <v/>
      </c>
      <c r="C39" s="5" t="s">
        <v>80</v>
      </c>
      <c r="D39" s="2" t="str">
        <f>image("https://ws-tcg.com/wordpress/wp-content/images/today_card/20230327_ew26.png")</f>
        <v/>
      </c>
      <c r="E39" s="4" t="s">
        <v>16</v>
      </c>
    </row>
    <row r="40" ht="137.25" customHeight="1">
      <c r="A40" s="1" t="s">
        <v>81</v>
      </c>
      <c r="B40" s="2" t="str">
        <f>image("https://ws-tcg.com/wordpress/wp-content/images/today_card/20230327_ew07.png")</f>
        <v/>
      </c>
      <c r="C40" s="5" t="s">
        <v>82</v>
      </c>
      <c r="D40" s="7" t="str">
        <f>image("https://ws-tcg.com/wordpress/wp-content/images/today_card/20230327_ew27.png")</f>
        <v/>
      </c>
      <c r="E40" s="4" t="s">
        <v>16</v>
      </c>
    </row>
    <row r="41" ht="137.25" customHeight="1">
      <c r="A41" s="1" t="s">
        <v>83</v>
      </c>
      <c r="B41" s="2" t="str">
        <f>image("https://ws-tcg.com/wordpress/wp-content/images/today_card/20230320_he07.png")</f>
        <v/>
      </c>
      <c r="C41" s="5" t="s">
        <v>84</v>
      </c>
      <c r="D41" s="7" t="str">
        <f>image("https://ws-tcg.com/wordpress/wp-content/images/today_card/20230320_he37.png")</f>
        <v/>
      </c>
      <c r="E41" s="4" t="s">
        <v>16</v>
      </c>
    </row>
    <row r="42" ht="137.25" customHeight="1">
      <c r="A42" s="1" t="s">
        <v>85</v>
      </c>
      <c r="B42" s="2" t="str">
        <f>image("https://ws-tcg.com/wordpress/wp-content/images/cardlist/d/dds_s104/dds_s104_042.png")</f>
        <v/>
      </c>
      <c r="C42" s="5" t="s">
        <v>86</v>
      </c>
      <c r="D42" s="7" t="str">
        <f>image("https://ws-tcg.com/wordpress/wp-content/images/cardlist/d/dds_s104/dds_s104_042s.png")</f>
        <v/>
      </c>
      <c r="E42" s="4" t="s">
        <v>16</v>
      </c>
    </row>
    <row r="43" ht="137.25" customHeight="1">
      <c r="A43" s="1" t="s">
        <v>87</v>
      </c>
      <c r="B43" s="2" t="str">
        <f>image("https://ws-tcg.com/wordpress/wp-content/images/today_card/20230322_hi07.png")</f>
        <v/>
      </c>
      <c r="C43" s="5" t="s">
        <v>88</v>
      </c>
      <c r="D43" s="7" t="str">
        <f>image("https://ws-tcg.com/wordpress/wp-content/images/today_card/20230322_hi27.png")</f>
        <v/>
      </c>
      <c r="E43" s="4" t="s">
        <v>16</v>
      </c>
    </row>
    <row r="44" ht="137.25" customHeight="1">
      <c r="A44" s="1" t="s">
        <v>89</v>
      </c>
      <c r="B44" s="2" t="str">
        <f>image("https://ws-tcg.com/wordpress/wp-content/images/today_card/20230320_he08.png")</f>
        <v/>
      </c>
      <c r="C44" s="5" t="s">
        <v>90</v>
      </c>
      <c r="D44" s="7" t="str">
        <f>image("https://ws-tcg.com/wordpress/wp-content/images/today_card/20230320_he38.png")</f>
        <v/>
      </c>
      <c r="E44" s="4" t="s">
        <v>16</v>
      </c>
    </row>
    <row r="45" ht="137.25" customHeight="1">
      <c r="A45" s="1" t="s">
        <v>91</v>
      </c>
      <c r="B45" s="2" t="str">
        <f>image("https://ws-tcg.com/wordpress/wp-content/images/today_card/20230322_hi08.png")</f>
        <v/>
      </c>
      <c r="C45" s="5" t="s">
        <v>92</v>
      </c>
      <c r="D45" s="7" t="str">
        <f>image("https://ws-tcg.com/wordpress/wp-content/images/today_card/20230322_hi28.png")</f>
        <v/>
      </c>
      <c r="E45" s="4" t="s">
        <v>16</v>
      </c>
    </row>
    <row r="46" ht="137.25" customHeight="1">
      <c r="A46" s="1" t="s">
        <v>93</v>
      </c>
      <c r="B46" s="2" t="str">
        <f>image("https://ws-tcg.com/wordpress/wp-content/images/today_card/20230324_hp08.png")</f>
        <v/>
      </c>
      <c r="C46" s="5" t="s">
        <v>94</v>
      </c>
      <c r="D46" s="2" t="str">
        <f>image("https://ws-tcg.com/wordpress/wp-content/images/today_card/20230324_hp38.png")</f>
        <v/>
      </c>
      <c r="E46" s="4" t="s">
        <v>16</v>
      </c>
    </row>
    <row r="47" ht="137.25" customHeight="1">
      <c r="A47" s="1" t="s">
        <v>95</v>
      </c>
      <c r="B47" s="2" t="str">
        <f>image("https://ws-tcg.com/wordpress/wp-content/images/today_card/20230308_hx01.png")</f>
        <v/>
      </c>
      <c r="C47" s="5" t="s">
        <v>96</v>
      </c>
      <c r="D47" s="2" t="str">
        <f>image("https://ws-tcg.com/wordpress/wp-content/images/today_card/20230308_hx21.png")</f>
        <v/>
      </c>
      <c r="E47" s="4" t="s">
        <v>16</v>
      </c>
    </row>
    <row r="48" ht="137.25" customHeight="1">
      <c r="A48" s="1" t="s">
        <v>97</v>
      </c>
      <c r="B48" s="2" t="str">
        <f>image("https://ws-tcg.com/wordpress/wp-content/images/today_card/20230327_ew08.png")</f>
        <v/>
      </c>
      <c r="C48" s="5" t="s">
        <v>98</v>
      </c>
      <c r="D48" s="7" t="str">
        <f>image("https://ws-tcg.com/wordpress/wp-content/images/today_card/20230327_ew28.png")</f>
        <v/>
      </c>
      <c r="E48" s="4" t="s">
        <v>16</v>
      </c>
    </row>
    <row r="49" ht="137.25" customHeight="1">
      <c r="A49" s="1" t="s">
        <v>99</v>
      </c>
      <c r="B49" s="2" t="str">
        <f>image("https://ws-tcg.com/wordpress/wp-content/images/today_card/20230324_hp09.png")</f>
        <v/>
      </c>
      <c r="C49" s="5" t="s">
        <v>100</v>
      </c>
      <c r="D49" s="7" t="str">
        <f>image("https://ws-tcg.com/wordpress/wp-content/images/today_card/20230324_hp39.png")</f>
        <v/>
      </c>
      <c r="E49" s="4" t="s">
        <v>16</v>
      </c>
    </row>
    <row r="50" ht="137.25" customHeight="1">
      <c r="A50" s="1" t="s">
        <v>101</v>
      </c>
      <c r="B50" s="2" t="str">
        <f>image("https://i.imgur.com/glvddri.png?1")</f>
        <v/>
      </c>
      <c r="C50" s="5" t="s">
        <v>102</v>
      </c>
      <c r="D50" s="7" t="str">
        <f>image("https://i.imgur.com/rx0gcuL.png?1")</f>
        <v/>
      </c>
      <c r="E50" s="4" t="s">
        <v>53</v>
      </c>
    </row>
    <row r="51" ht="137.25" customHeight="1">
      <c r="A51" s="1" t="s">
        <v>103</v>
      </c>
      <c r="B51" s="2" t="str">
        <f>image("https://i.imgur.com/R8Fiwgm.png?1")</f>
        <v/>
      </c>
      <c r="C51" s="5" t="s">
        <v>104</v>
      </c>
      <c r="D51" s="7" t="str">
        <f>image("https://i.imgur.com/FNngWBG.png?1")</f>
        <v/>
      </c>
      <c r="E51" s="4" t="s">
        <v>53</v>
      </c>
    </row>
    <row r="52" ht="137.25" customHeight="1">
      <c r="A52" s="1" t="s">
        <v>105</v>
      </c>
      <c r="B52" s="2" t="str">
        <f>image("https://i.imgur.com/DPjm7k8.png?1")</f>
        <v/>
      </c>
      <c r="C52" s="5" t="s">
        <v>104</v>
      </c>
      <c r="D52" s="7" t="str">
        <f>image("https://i.imgur.com/X21wZaq.png?1")</f>
        <v/>
      </c>
      <c r="E52" s="4" t="s">
        <v>53</v>
      </c>
    </row>
    <row r="53" ht="137.25" customHeight="1">
      <c r="A53" s="1" t="s">
        <v>106</v>
      </c>
      <c r="B53" s="2" t="str">
        <f>image("https://ws-tcg.com/wordpress/wp-content/images/cardlist/d/dds_s104/dmv_s104_053.png")</f>
        <v/>
      </c>
      <c r="C53" s="5" t="s">
        <v>107</v>
      </c>
      <c r="D53" s="7" t="str">
        <f>image("https://ws-tcg.com/wordpress/wp-content/images/cardlist/d/dds_s104/dmv_s104_053ssp.png")</f>
        <v/>
      </c>
      <c r="E53" s="4" t="s">
        <v>2</v>
      </c>
    </row>
    <row r="54" ht="137.25" customHeight="1">
      <c r="A54" s="1" t="s">
        <v>108</v>
      </c>
      <c r="B54" s="2" t="str">
        <f>image("https://ws-tcg.com/wordpress/wp-content/images/today_card/20230303_qm01.png")</f>
        <v/>
      </c>
      <c r="C54" s="5" t="s">
        <v>109</v>
      </c>
      <c r="D54" s="7" t="str">
        <f>image("https://ws-tcg.com/wordpress/wp-content/images/today_card/20230303_qm21.png")</f>
        <v/>
      </c>
      <c r="E54" s="4" t="s">
        <v>2</v>
      </c>
    </row>
    <row r="55" ht="137.25" customHeight="1">
      <c r="A55" s="1" t="s">
        <v>110</v>
      </c>
      <c r="B55" s="2" t="str">
        <f>image("https://ws-tcg.com/wordpress/wp-content/images/today_card/20230303_qm02.png")</f>
        <v/>
      </c>
      <c r="C55" s="5" t="s">
        <v>111</v>
      </c>
      <c r="D55" s="7" t="str">
        <f>image("https://ws-tcg.com/wordpress/wp-content/images/today_card/20230303_qm22.png")</f>
        <v/>
      </c>
      <c r="E55" s="4" t="s">
        <v>2</v>
      </c>
    </row>
    <row r="56" ht="15.75" customHeight="1">
      <c r="A56" s="1" t="s">
        <v>112</v>
      </c>
      <c r="B56" s="2" t="str">
        <f>image("https://ws-tcg.com/wordpress/wp-content/images/today_card/20230227_ie01.png")</f>
        <v/>
      </c>
      <c r="C56" s="3" t="s">
        <v>113</v>
      </c>
      <c r="D56" s="7" t="str">
        <f>image("https://ws-tcg.com/wordpress/wp-content/images/today_card/20230227_ie21.png")</f>
        <v/>
      </c>
      <c r="E56" s="4" t="s">
        <v>2</v>
      </c>
    </row>
    <row r="57" ht="137.25" customHeight="1">
      <c r="A57" s="1" t="s">
        <v>114</v>
      </c>
      <c r="B57" s="2" t="str">
        <f>image("https://ws-tcg.com/wordpress/wp-content/images/cardlist/d/dds_s104/dds_s104_057.png")</f>
        <v/>
      </c>
      <c r="C57" s="12" t="s">
        <v>115</v>
      </c>
      <c r="D57" s="7" t="str">
        <f>image("https://ws-tcg.com/wordpress/wp-content/images/cardlist/d/dds_s104/dds_s104_057sp.png")</f>
        <v/>
      </c>
      <c r="E57" s="4" t="s">
        <v>7</v>
      </c>
    </row>
    <row r="58" ht="137.25" customHeight="1">
      <c r="A58" s="1" t="s">
        <v>116</v>
      </c>
      <c r="B58" s="2" t="str">
        <f>image("https://ws-tcg.com/wordpress/wp-content/images/today_card/20230317_mb08.png")</f>
        <v/>
      </c>
      <c r="C58" s="5" t="s">
        <v>117</v>
      </c>
      <c r="D58" s="7" t="str">
        <f>image("https://ws-tcg.com/wordpress/wp-content/images/today_card/20230317_mb28.png")</f>
        <v/>
      </c>
      <c r="E58" s="4" t="s">
        <v>7</v>
      </c>
    </row>
    <row r="59" ht="137.25" customHeight="1">
      <c r="A59" s="1" t="s">
        <v>118</v>
      </c>
      <c r="B59" s="2" t="str">
        <f>image("https://ws-tcg.com/wordpress/wp-content/images/today_card/20230302_sg01.png")</f>
        <v/>
      </c>
      <c r="C59" s="5" t="s">
        <v>119</v>
      </c>
      <c r="D59" s="2" t="str">
        <f>image("https://ws-tcg.com/wordpress/wp-content/images/today_card/20230302_sg21.png")</f>
        <v/>
      </c>
      <c r="E59" s="4" t="s">
        <v>7</v>
      </c>
    </row>
    <row r="60" ht="137.25" customHeight="1">
      <c r="A60" s="1" t="s">
        <v>120</v>
      </c>
      <c r="B60" s="2" t="str">
        <f>image("https://ws-tcg.com/wordpress/wp-content/images/today_card/20230228_aw01.png")</f>
        <v/>
      </c>
      <c r="C60" s="5" t="s">
        <v>121</v>
      </c>
      <c r="D60" s="2" t="str">
        <f>image("https://ws-tcg.com/wordpress/wp-content/images/today_card/20230228_aw21.png")</f>
        <v/>
      </c>
      <c r="E60" s="4" t="s">
        <v>7</v>
      </c>
    </row>
    <row r="61" ht="137.25" customHeight="1">
      <c r="A61" s="1" t="s">
        <v>122</v>
      </c>
      <c r="B61" s="2" t="str">
        <f>image("https://ws-tcg.com/wordpress/wp-content/images/cardlist/d/dds_s104/dds_s104_061.png")</f>
        <v/>
      </c>
      <c r="C61" s="5" t="s">
        <v>123</v>
      </c>
      <c r="D61" s="7" t="str">
        <f>image("https://ws-tcg.com/wordpress/wp-content/images/cardlist/d/dds_s104/dds_s104_061sp.png")</f>
        <v/>
      </c>
      <c r="E61" s="8" t="s">
        <v>7</v>
      </c>
    </row>
    <row r="62" ht="137.25" customHeight="1">
      <c r="A62" s="1" t="s">
        <v>124</v>
      </c>
      <c r="B62" s="2" t="str">
        <f>image("https://ws-tcg.com/wordpress/wp-content/images/today_card/20230302_sg02.png")</f>
        <v/>
      </c>
      <c r="C62" s="5" t="s">
        <v>125</v>
      </c>
      <c r="D62" s="7" t="str">
        <f>image("https://ws-tcg.com/wordpress/wp-content/images/today_card/20230302_sg22.png")</f>
        <v/>
      </c>
      <c r="E62" s="4" t="s">
        <v>7</v>
      </c>
    </row>
    <row r="63" ht="137.25" customHeight="1">
      <c r="A63" s="1" t="s">
        <v>126</v>
      </c>
      <c r="B63" s="2" t="str">
        <f>image("https://ws-tcg.com/wordpress/wp-content/images/today_card/20230228_aw02.png")</f>
        <v/>
      </c>
      <c r="C63" s="5" t="s">
        <v>127</v>
      </c>
      <c r="D63" s="7" t="str">
        <f>image("https://ws-tcg.com/wordpress/wp-content/images/today_card/20230228_aw22.png")</f>
        <v/>
      </c>
      <c r="E63" s="4" t="s">
        <v>7</v>
      </c>
    </row>
    <row r="64" ht="137.25" customHeight="1">
      <c r="A64" s="1" t="s">
        <v>128</v>
      </c>
      <c r="B64" s="2" t="str">
        <f>image("https://ws-tcg.com/wordpress/wp-content/images/today_card/20230228_aw03.png")</f>
        <v/>
      </c>
      <c r="C64" s="5" t="s">
        <v>129</v>
      </c>
      <c r="D64" s="7" t="str">
        <f>image("https://ws-tcg.com/wordpress/wp-content/images/today_card/20230228_aw23.png")</f>
        <v/>
      </c>
      <c r="E64" s="8" t="s">
        <v>7</v>
      </c>
    </row>
    <row r="65" ht="137.25" customHeight="1">
      <c r="A65" s="1" t="s">
        <v>130</v>
      </c>
      <c r="B65" s="2" t="str">
        <f>image("https://ws-tcg.com/wordpress/wp-content/images/today_card/20230322_hi10.png")</f>
        <v/>
      </c>
      <c r="C65" s="5" t="s">
        <v>131</v>
      </c>
      <c r="D65" s="7" t="str">
        <f>image("https://ws-tcg.com/wordpress/wp-content/images/today_card/20230322_hi30.png")</f>
        <v/>
      </c>
      <c r="E65" s="4" t="s">
        <v>7</v>
      </c>
    </row>
    <row r="66" ht="137.25" customHeight="1">
      <c r="A66" s="1" t="s">
        <v>132</v>
      </c>
      <c r="B66" s="2" t="str">
        <f>image("https://ws-tcg.com/wordpress/wp-content/images/today_card/20230323_hj07.png")</f>
        <v/>
      </c>
      <c r="C66" s="5" t="s">
        <v>133</v>
      </c>
      <c r="D66" s="7" t="str">
        <f>image("https://ws-tcg.com/wordpress/wp-content/images/today_card/20230323_hj37.png")</f>
        <v/>
      </c>
      <c r="E66" s="4" t="s">
        <v>16</v>
      </c>
    </row>
    <row r="67" ht="137.25" customHeight="1">
      <c r="A67" s="1" t="s">
        <v>134</v>
      </c>
      <c r="B67" s="2" t="str">
        <f>image("https://ws-tcg.com/wordpress/wp-content/images/today_card/20230302_sg03.png")</f>
        <v/>
      </c>
      <c r="C67" s="5" t="s">
        <v>135</v>
      </c>
      <c r="D67" s="7" t="str">
        <f>image("https://ws-tcg.com/wordpress/wp-content/images/today_card/20230302_sg23.png")</f>
        <v/>
      </c>
      <c r="E67" s="4" t="s">
        <v>16</v>
      </c>
    </row>
    <row r="68" ht="137.25" customHeight="1">
      <c r="A68" s="1" t="s">
        <v>136</v>
      </c>
      <c r="B68" s="2" t="str">
        <f>image("https://ws-tcg.com/wordpress/wp-content/images/today_card/20230306_od01.png")</f>
        <v/>
      </c>
      <c r="C68" s="5" t="s">
        <v>137</v>
      </c>
      <c r="D68" s="7" t="str">
        <f>image("https://ws-tcg.com/wordpress/wp-content/images/today_card/20230306_od21.png")</f>
        <v/>
      </c>
      <c r="E68" s="4" t="s">
        <v>16</v>
      </c>
    </row>
    <row r="69" ht="137.25" customHeight="1">
      <c r="A69" s="1" t="s">
        <v>138</v>
      </c>
      <c r="B69" s="2" t="str">
        <f>image("https://ws-tcg.com/wordpress/wp-content/images/today_card/20230302_sg04.png")</f>
        <v/>
      </c>
      <c r="C69" s="5" t="s">
        <v>139</v>
      </c>
      <c r="D69" s="7" t="str">
        <f>image("https://ws-tcg.com/wordpress/wp-content/images/today_card/20230302_sg24.png")</f>
        <v/>
      </c>
      <c r="E69" s="4" t="s">
        <v>16</v>
      </c>
    </row>
    <row r="70" ht="137.25" customHeight="1">
      <c r="A70" s="1" t="s">
        <v>140</v>
      </c>
      <c r="B70" s="2" t="str">
        <f>image("https://ws-tcg.com/wordpress/wp-content/images/today_card/20230317_mb05.png")</f>
        <v/>
      </c>
      <c r="C70" s="5" t="s">
        <v>141</v>
      </c>
      <c r="D70" s="7" t="str">
        <f>image("https://ws-tcg.com/wordpress/wp-content/images/today_card/20230317_mb25.png")</f>
        <v/>
      </c>
      <c r="E70" s="4" t="s">
        <v>16</v>
      </c>
    </row>
    <row r="71" ht="137.25" customHeight="1">
      <c r="A71" s="1" t="s">
        <v>142</v>
      </c>
      <c r="B71" s="2" t="str">
        <f>image("https://ws-tcg.com/wordpress/wp-content/images/today_card/20230228_aw04.png")</f>
        <v/>
      </c>
      <c r="C71" s="5" t="s">
        <v>143</v>
      </c>
      <c r="D71" s="7" t="str">
        <f>image("https://ws-tcg.com/wordpress/wp-content/images/today_card/20230228_aw24.png")</f>
        <v/>
      </c>
      <c r="E71" s="4" t="s">
        <v>16</v>
      </c>
    </row>
    <row r="72" ht="137.25" customHeight="1">
      <c r="A72" s="1" t="s">
        <v>144</v>
      </c>
      <c r="B72" s="2" t="str">
        <f>image("https://ws-tcg.com/wordpress/wp-content/images/today_card/20230317_mb06.png")</f>
        <v/>
      </c>
      <c r="C72" s="5" t="s">
        <v>145</v>
      </c>
      <c r="D72" s="7" t="str">
        <f>image("https://ws-tcg.com/wordpress/wp-content/images/today_card/20230317_mb26.png")</f>
        <v/>
      </c>
      <c r="E72" s="4" t="s">
        <v>16</v>
      </c>
    </row>
    <row r="73" ht="137.25" customHeight="1">
      <c r="A73" s="1" t="s">
        <v>146</v>
      </c>
      <c r="B73" s="2" t="str">
        <f>image("https://ws-tcg.com/wordpress/wp-content/images/today_card/20230317_mb10.png")</f>
        <v/>
      </c>
      <c r="C73" s="5" t="s">
        <v>147</v>
      </c>
      <c r="D73" s="7" t="str">
        <f>image("https://ws-tcg.com/wordpress/wp-content/images/today_card/20230317_mb30.png")</f>
        <v/>
      </c>
      <c r="E73" s="4" t="s">
        <v>16</v>
      </c>
    </row>
    <row r="74" ht="137.25" customHeight="1">
      <c r="A74" s="1" t="s">
        <v>148</v>
      </c>
      <c r="B74" s="2" t="str">
        <f>image("https://ws-tcg.com/wordpress/wp-content/images/today_card/20230317_mb09.png")</f>
        <v/>
      </c>
      <c r="C74" s="5" t="s">
        <v>149</v>
      </c>
      <c r="D74" s="7" t="str">
        <f>image("https://ws-tcg.com/wordpress/wp-content/images/today_card/20230317_mb29.png")</f>
        <v/>
      </c>
      <c r="E74" s="4" t="s">
        <v>16</v>
      </c>
    </row>
    <row r="75" ht="137.25" customHeight="1">
      <c r="A75" s="1" t="s">
        <v>150</v>
      </c>
      <c r="B75" s="2" t="str">
        <f>image("https://i.imgur.com/rry9Pt5.png?1")</f>
        <v/>
      </c>
      <c r="C75" s="5" t="s">
        <v>151</v>
      </c>
      <c r="D75" s="7" t="str">
        <f>image("https://i.imgur.com/2AEPsKz.png?1")</f>
        <v/>
      </c>
      <c r="E75" s="4" t="s">
        <v>53</v>
      </c>
    </row>
    <row r="76" ht="137.25" customHeight="1">
      <c r="A76" s="1" t="s">
        <v>152</v>
      </c>
      <c r="B76" s="2" t="str">
        <f>image("https://i.imgur.com/uWqNT2r.png?1")</f>
        <v/>
      </c>
      <c r="C76" s="5" t="s">
        <v>151</v>
      </c>
      <c r="D76" s="7" t="str">
        <f>image("https://i.imgur.com/damOKmO.png?1")</f>
        <v/>
      </c>
      <c r="E76" s="4" t="s">
        <v>53</v>
      </c>
    </row>
    <row r="77" ht="137.25" customHeight="1">
      <c r="A77" s="1" t="s">
        <v>153</v>
      </c>
      <c r="B77" s="2" t="str">
        <f>image("https://i.imgur.com/EBR7MTq.png?1")</f>
        <v/>
      </c>
      <c r="C77" s="5" t="s">
        <v>154</v>
      </c>
      <c r="D77" s="7" t="str">
        <f>image("https://i.imgur.com/jGtn0uZ.png?1")</f>
        <v/>
      </c>
      <c r="E77" s="4" t="s">
        <v>53</v>
      </c>
    </row>
    <row r="78" ht="137.25" customHeight="1">
      <c r="A78" s="1" t="s">
        <v>155</v>
      </c>
      <c r="B78" s="2" t="str">
        <f>image("https://ws-tcg.com/wordpress/wp-content/images/cardlist/d/dds_s104/dds_s104_078.png")</f>
        <v/>
      </c>
      <c r="C78" s="5" t="s">
        <v>156</v>
      </c>
      <c r="D78" s="7" t="str">
        <f>image("https://ws-tcg.com/wordpress/wp-content/images/cardlist/d/dds_s104/dds_s104_078ssp.png")</f>
        <v/>
      </c>
      <c r="E78" s="4" t="s">
        <v>2</v>
      </c>
    </row>
    <row r="79" ht="137.25" customHeight="1">
      <c r="A79" s="1" t="s">
        <v>157</v>
      </c>
      <c r="B79" s="2" t="str">
        <f>image("https://ws-tcg.com/wordpress/wp-content/images/today_card/20230310_ho01.png")</f>
        <v/>
      </c>
      <c r="C79" s="5" t="s">
        <v>158</v>
      </c>
      <c r="D79" s="7" t="str">
        <f>image("https://ws-tcg.com/wordpress/wp-content/images/today_card/20230310_ho21.png")</f>
        <v/>
      </c>
      <c r="E79" s="4" t="s">
        <v>2</v>
      </c>
    </row>
    <row r="80" ht="137.25" customHeight="1">
      <c r="A80" s="1" t="s">
        <v>159</v>
      </c>
      <c r="B80" s="2" t="str">
        <f>image("https://ws-tcg.com/wordpress/wp-content/images/today_card/20230301_zi04.png")</f>
        <v/>
      </c>
      <c r="C80" s="3" t="s">
        <v>160</v>
      </c>
      <c r="D80" s="2" t="str">
        <f>image("https://ws-tcg.com/wordpress/wp-content/images/today_card/20230301_zi24.png")</f>
        <v/>
      </c>
      <c r="E80" s="4" t="s">
        <v>7</v>
      </c>
    </row>
    <row r="81" ht="137.25" customHeight="1">
      <c r="A81" s="1" t="s">
        <v>161</v>
      </c>
      <c r="B81" s="2" t="str">
        <f>image("https://ws-tcg.com/wordpress/wp-content/images/cardlist/d/dds_s104/dds_s104_081.png")</f>
        <v/>
      </c>
      <c r="C81" s="5" t="s">
        <v>162</v>
      </c>
      <c r="D81" s="2" t="str">
        <f>image("https://ws-tcg.com/wordpress/wp-content/uploads/20230127174101/D100_SP02.png")</f>
        <v/>
      </c>
      <c r="E81" s="4" t="s">
        <v>7</v>
      </c>
    </row>
    <row r="82" ht="137.25" customHeight="1">
      <c r="A82" s="1" t="s">
        <v>163</v>
      </c>
      <c r="B82" s="2" t="str">
        <f>image("https://ws-tcg.com/wordpress/wp-content/images/today_card/20230308_hx02.png")</f>
        <v/>
      </c>
      <c r="C82" s="5" t="s">
        <v>164</v>
      </c>
      <c r="D82" s="7" t="str">
        <f>image("https://ws-tcg.com/wordpress/wp-content/images/today_card/20230308_hx22.png")</f>
        <v/>
      </c>
      <c r="E82" s="4" t="s">
        <v>7</v>
      </c>
    </row>
    <row r="83" ht="15.75" customHeight="1">
      <c r="A83" s="1" t="s">
        <v>165</v>
      </c>
      <c r="B83" s="2" t="str">
        <f>image("https://ws-tcg.com/wordpress/wp-content/images/today_card/20230307_aa01.png")</f>
        <v/>
      </c>
      <c r="C83" s="5" t="s">
        <v>166</v>
      </c>
      <c r="D83" s="7" t="str">
        <f>image("https://ws-tcg.com/wordpress/wp-content/images/today_card/20230307_aa21.png")</f>
        <v/>
      </c>
      <c r="E83" s="4" t="s">
        <v>7</v>
      </c>
    </row>
    <row r="84" ht="137.25" customHeight="1">
      <c r="A84" s="1" t="s">
        <v>167</v>
      </c>
      <c r="B84" s="2" t="str">
        <f>image("https://ws-tcg.com/wordpress/wp-content/images/today_card/20230308_hx03.png")</f>
        <v/>
      </c>
      <c r="C84" s="5" t="s">
        <v>168</v>
      </c>
      <c r="D84" s="7" t="str">
        <f>image("https://ws-tcg.com/wordpress/wp-content/images/today_card/20230308_hx23.png")</f>
        <v/>
      </c>
      <c r="E84" s="4" t="s">
        <v>7</v>
      </c>
    </row>
    <row r="85" ht="137.25" customHeight="1">
      <c r="A85" s="1" t="s">
        <v>169</v>
      </c>
      <c r="B85" s="2" t="str">
        <f>image("https://ws-tcg.com/wordpress/wp-content/images/cardlist/d/dds_s104/dds_s104_085.png")</f>
        <v/>
      </c>
      <c r="C85" s="5" t="s">
        <v>170</v>
      </c>
      <c r="D85" s="7" t="str">
        <f>image("https://ws-tcg.com/wordpress/wp-content/images/cardlist/d/dds_s104/dds_s104_085s.png")</f>
        <v/>
      </c>
      <c r="E85" s="4" t="s">
        <v>16</v>
      </c>
    </row>
    <row r="86" ht="137.25" customHeight="1">
      <c r="A86" s="1" t="s">
        <v>171</v>
      </c>
      <c r="B86" s="2" t="str">
        <f>image("https://ws-tcg.com/wordpress/wp-content/images/cardlist/d/dds_s104/dds_s104_086.png")</f>
        <v/>
      </c>
      <c r="C86" s="5" t="s">
        <v>172</v>
      </c>
      <c r="D86" s="2" t="str">
        <f>image("https://ws-tcg.com/wordpress/wp-content/images/cardlist/d/dds_s104/dds_s104_086s.png")</f>
        <v/>
      </c>
      <c r="E86" s="4" t="s">
        <v>16</v>
      </c>
    </row>
    <row r="87" ht="137.25" customHeight="1">
      <c r="A87" s="1" t="s">
        <v>173</v>
      </c>
      <c r="B87" s="2" t="str">
        <f>image("https://ws-tcg.com/wordpress/wp-content/images/today_card/20230310_ho02.png")</f>
        <v/>
      </c>
      <c r="C87" s="5" t="s">
        <v>174</v>
      </c>
      <c r="D87" s="2" t="str">
        <f>image("https://ws-tcg.com/wordpress/wp-content/images/today_card/20230310_ho22.png")</f>
        <v/>
      </c>
      <c r="E87" s="4" t="s">
        <v>16</v>
      </c>
    </row>
    <row r="88" ht="137.25" customHeight="1">
      <c r="A88" s="1" t="s">
        <v>175</v>
      </c>
      <c r="B88" s="2" t="str">
        <f>image("https://ws-tcg.com/wordpress/wp-content/images/cardlist/d/dds_s104/dds_s104_088.png")</f>
        <v/>
      </c>
      <c r="C88" s="5" t="s">
        <v>176</v>
      </c>
      <c r="D88" s="7" t="str">
        <f>image("https://ws-tcg.com/wordpress/wp-content/images/cardlist/d/dds_s104/dds_s104_088s.png")</f>
        <v/>
      </c>
      <c r="E88" s="4" t="s">
        <v>16</v>
      </c>
    </row>
    <row r="89" ht="137.25" customHeight="1">
      <c r="A89" s="1" t="s">
        <v>177</v>
      </c>
      <c r="B89" s="2" t="str">
        <f>image("https://ws-tcg.com/wordpress/wp-content/images/today_card/20230310_ho03.png")</f>
        <v/>
      </c>
      <c r="C89" s="5" t="s">
        <v>178</v>
      </c>
      <c r="D89" s="7" t="str">
        <f>image("https://ws-tcg.com/wordpress/wp-content/images/today_card/20230310_ho23.png")</f>
        <v/>
      </c>
      <c r="E89" s="4" t="s">
        <v>16</v>
      </c>
    </row>
    <row r="90" ht="137.25" customHeight="1">
      <c r="A90" s="1" t="s">
        <v>179</v>
      </c>
      <c r="B90" s="2" t="str">
        <f>image("https://ws-tcg.com/wordpress/wp-content/images/cardlist/d/dds_s104/dds_s104_090.png")</f>
        <v/>
      </c>
      <c r="C90" s="5" t="s">
        <v>180</v>
      </c>
      <c r="D90" s="7" t="str">
        <f>image("https://ws-tcg.com/wordpress/wp-content/images/cardlist/d/dds_s104/dds_s104_090s.png")</f>
        <v/>
      </c>
      <c r="E90" s="4" t="s">
        <v>16</v>
      </c>
    </row>
    <row r="91" ht="137.25" customHeight="1">
      <c r="A91" s="1" t="s">
        <v>181</v>
      </c>
      <c r="B91" s="2" t="str">
        <f>image("https://ws-tcg.com/wordpress/wp-content/images/today_card/20230307_aa02.png")</f>
        <v/>
      </c>
      <c r="C91" s="5" t="s">
        <v>182</v>
      </c>
      <c r="D91" s="7" t="str">
        <f>image("https://ws-tcg.com/wordpress/wp-content/images/today_card/20230307_aa22.png")</f>
        <v/>
      </c>
      <c r="E91" s="4" t="s">
        <v>16</v>
      </c>
    </row>
    <row r="92" ht="137.25" customHeight="1">
      <c r="A92" s="1" t="s">
        <v>183</v>
      </c>
      <c r="B92" s="2" t="str">
        <f>image("https://ws-tcg.com/wordpress/wp-content/images/today_card/20230307_aa03.png")</f>
        <v/>
      </c>
      <c r="C92" s="5" t="s">
        <v>184</v>
      </c>
      <c r="D92" s="7" t="str">
        <f>image("https://ws-tcg.com/wordpress/wp-content/images/today_card/20230307_aa23.png")</f>
        <v/>
      </c>
      <c r="E92" s="4" t="s">
        <v>16</v>
      </c>
    </row>
    <row r="93" ht="137.25" customHeight="1">
      <c r="A93" s="1" t="s">
        <v>185</v>
      </c>
      <c r="B93" s="2" t="str">
        <f>image("https://ws-tcg.com/wordpress/wp-content/images/cardlist/d/dds_s104/dds_s104_093.png")</f>
        <v/>
      </c>
      <c r="C93" s="5" t="s">
        <v>186</v>
      </c>
      <c r="D93" s="7" t="str">
        <f>image("https://ws-tcg.com/wordpress/wp-content/images/cardlist/d/dds_s104/dds_s104_093s.png")</f>
        <v/>
      </c>
      <c r="E93" s="4" t="s">
        <v>16</v>
      </c>
    </row>
    <row r="94" ht="137.25" customHeight="1">
      <c r="A94" s="1" t="s">
        <v>187</v>
      </c>
      <c r="B94" s="2" t="str">
        <f>image("https://ws-tcg.com/wordpress/wp-content/images/today_card/20230306_od02.png")</f>
        <v/>
      </c>
      <c r="C94" s="5" t="s">
        <v>188</v>
      </c>
      <c r="D94" s="7" t="str">
        <f>image("https://ws-tcg.com/wordpress/wp-content/images/today_card/20230306_od22.png")</f>
        <v/>
      </c>
      <c r="E94" s="4" t="s">
        <v>16</v>
      </c>
    </row>
    <row r="95" ht="137.25" customHeight="1">
      <c r="A95" s="1" t="s">
        <v>189</v>
      </c>
      <c r="B95" s="2" t="str">
        <f>image("https://ws-tcg.com/wordpress/wp-content/images/today_card/20230306_od03.png")</f>
        <v/>
      </c>
      <c r="C95" s="5" t="s">
        <v>190</v>
      </c>
      <c r="D95" s="7" t="str">
        <f>image("https://ws-tcg.com/wordpress/wp-content/images/today_card/20230306_od23.png")</f>
        <v/>
      </c>
      <c r="E95" s="4" t="s">
        <v>16</v>
      </c>
    </row>
    <row r="96" ht="137.25" customHeight="1">
      <c r="A96" s="1" t="s">
        <v>191</v>
      </c>
      <c r="B96" s="2" t="str">
        <f>image("https://ws-tcg.com/wordpress/wp-content/images/cardlist/d/dds_s104/dds_s104_096.png")</f>
        <v/>
      </c>
      <c r="C96" s="5" t="s">
        <v>192</v>
      </c>
      <c r="D96" s="7" t="str">
        <f>image("https://ws-tcg.com/wordpress/wp-content/images/cardlist/d/dds_s104/dds_s104_096s.png")</f>
        <v/>
      </c>
      <c r="E96" s="4" t="s">
        <v>16</v>
      </c>
    </row>
    <row r="97" ht="137.25" customHeight="1">
      <c r="A97" s="1" t="s">
        <v>193</v>
      </c>
      <c r="B97" s="2" t="str">
        <f>image("https://i.imgur.com/CDQ6yVL.png?1")</f>
        <v/>
      </c>
      <c r="C97" s="5" t="s">
        <v>194</v>
      </c>
      <c r="D97" s="7" t="str">
        <f>image("https://i.imgur.com/JyAOey5.png?1")</f>
        <v/>
      </c>
      <c r="E97" s="4" t="s">
        <v>53</v>
      </c>
    </row>
    <row r="98" ht="137.25" customHeight="1">
      <c r="A98" s="1" t="s">
        <v>195</v>
      </c>
      <c r="B98" s="2" t="str">
        <f>image("https://i.imgur.com/prSbZ9c.png?1")</f>
        <v/>
      </c>
      <c r="C98" s="5" t="s">
        <v>196</v>
      </c>
      <c r="D98" s="2" t="str">
        <f>image("https://i.imgur.com/wDzh4O0.png?1")</f>
        <v/>
      </c>
      <c r="E98" s="4" t="s">
        <v>53</v>
      </c>
    </row>
    <row r="99" ht="137.25" customHeight="1">
      <c r="A99" s="1" t="s">
        <v>197</v>
      </c>
      <c r="B99" s="2" t="str">
        <f>image("https://i.imgur.com/fWhkUHZ.png?1")</f>
        <v/>
      </c>
      <c r="C99" s="5" t="s">
        <v>196</v>
      </c>
      <c r="D99" s="7" t="str">
        <f>image("https://i.imgur.com/vsKn85i.png?1")</f>
        <v/>
      </c>
      <c r="E99" s="4" t="s">
        <v>53</v>
      </c>
    </row>
    <row r="100" ht="15.75" customHeight="1">
      <c r="A100" s="1" t="s">
        <v>198</v>
      </c>
      <c r="B100" s="2" t="str">
        <f>image("https://ws-tcg.com/wordpress/wp-content/images/today_card/20230227_ie03.png")</f>
        <v/>
      </c>
      <c r="C100" s="5" t="s">
        <v>199</v>
      </c>
      <c r="D100" s="7" t="str">
        <f>image("https://ws-tcg.com/wordpress/wp-content/images/today_card/20230227_ie23.png")</f>
        <v/>
      </c>
      <c r="E100" s="4" t="s">
        <v>200</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