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s>
  <definedNames/>
  <calcPr/>
</workbook>
</file>

<file path=xl/sharedStrings.xml><?xml version="1.0" encoding="utf-8"?>
<sst xmlns="http://schemas.openxmlformats.org/spreadsheetml/2006/main" count="445" uniqueCount="298">
  <si>
    <t>HOL/W104-001</t>
  </si>
  <si>
    <r>
      <rPr>
        <rFont val="Arial"/>
        <b/>
        <color theme="1"/>
        <sz val="9.0"/>
      </rPr>
      <t>(RR) 0/0 Kanata (Hololive/4th Gen)
CONT</t>
    </r>
    <r>
      <rPr>
        <rFont val="Arial"/>
        <color theme="1"/>
        <sz val="9.0"/>
      </rPr>
      <t xml:space="preserve"> - During your opponent's turn, if you have 5 or more hand, this gets +1 Level and +1500 power.
</t>
    </r>
    <r>
      <rPr>
        <rFont val="Arial"/>
        <b/>
        <color theme="1"/>
        <sz val="9.0"/>
      </rPr>
      <t xml:space="preserve">AUTO </t>
    </r>
    <r>
      <rPr>
        <rFont val="Arial"/>
        <color theme="1"/>
        <sz val="9.0"/>
      </rPr>
      <t>- [(1) Put the top card of your deck into Clock] When this is placed on stage from hand, you may pay cost. If you do, search your deck for up to 1 Level 1 or lower character, show it to your opponent, add it to hand, and shuffle your deck afterwards.</t>
    </r>
  </si>
  <si>
    <t>SSP &amp; SR</t>
  </si>
  <si>
    <t>HOL/W104-002</t>
  </si>
  <si>
    <r>
      <rPr>
        <rFont val="Arial"/>
        <b/>
        <color theme="1"/>
        <sz val="9.0"/>
      </rPr>
      <t xml:space="preserve">(RR) 1/0 Calliope (Hololive/Hololive English-Myth-)
CONT </t>
    </r>
    <r>
      <rPr>
        <rFont val="Arial"/>
        <b val="0"/>
        <color theme="1"/>
        <sz val="9.0"/>
      </rPr>
      <t xml:space="preserve">- If you have 2 or more other &lt;Hololive&gt; characters, this gets +3000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attacks, if you have the </t>
    </r>
    <r>
      <rPr>
        <rFont val="Arial"/>
        <b/>
        <color theme="1"/>
        <sz val="9.0"/>
      </rPr>
      <t xml:space="preserve"> (037)</t>
    </r>
    <r>
      <rPr>
        <rFont val="Arial"/>
        <b val="0"/>
        <color theme="1"/>
        <sz val="9.0"/>
      </rPr>
      <t xml:space="preserve"> in your Climax Area, and all of your characters are &lt;Hololive&gt;, Mill up to 4, choose up to 1 Level X or lower &lt;Hololive&gt; character from your Waiting Room, add it to hand, and this turn, this gets +500 power. X equals the number of cards with a Soul Trigger milled. </t>
    </r>
    <r>
      <rPr>
        <rFont val="Arial"/>
        <b/>
        <color theme="1"/>
        <sz val="9.0"/>
      </rPr>
      <t xml:space="preserve">
</t>
    </r>
  </si>
  <si>
    <t>SP &amp; SR</t>
  </si>
  <si>
    <t>HOL/W104-003</t>
  </si>
  <si>
    <r>
      <rPr>
        <rFont val="Arial"/>
        <b/>
        <color theme="1"/>
        <sz val="9.0"/>
      </rPr>
      <t xml:space="preserve">(RR) 1/0 Subaru (Hololive/2nd Gen)
AUTO - </t>
    </r>
    <r>
      <rPr>
        <rFont val="Arial"/>
        <b/>
        <color rgb="FFE06666"/>
        <sz val="9.0"/>
      </rPr>
      <t>{CX COMBO}</t>
    </r>
    <r>
      <rPr>
        <rFont val="Arial"/>
        <color theme="1"/>
        <sz val="9.0"/>
      </rPr>
      <t xml:space="preserve"> When the </t>
    </r>
    <r>
      <rPr>
        <rFont val="Arial"/>
        <b/>
        <color theme="1"/>
        <sz val="9.0"/>
      </rPr>
      <t>Choice CX (038)</t>
    </r>
    <r>
      <rPr>
        <rFont val="Arial"/>
        <color theme="1"/>
        <sz val="9.0"/>
      </rPr>
      <t xml:space="preserve"> is placed on your Climax Area, if you have another &lt;Hololive&gt; character, until the end of your opponent's turn, this gains the following 2 abilities,
- "</t>
    </r>
    <r>
      <rPr>
        <rFont val="Arial"/>
        <b/>
        <color theme="1"/>
        <sz val="9.0"/>
      </rPr>
      <t xml:space="preserve">AUTO </t>
    </r>
    <r>
      <rPr>
        <rFont val="Arial"/>
        <color theme="1"/>
        <sz val="9.0"/>
      </rPr>
      <t>- (1) When this attacks, you may pay cost. If you do, during the Trigger Step of this attack, perform Trigger Check twice."
- "</t>
    </r>
    <r>
      <rPr>
        <rFont val="Arial"/>
        <b/>
        <color theme="1"/>
        <sz val="9.0"/>
      </rPr>
      <t xml:space="preserve">AUTO </t>
    </r>
    <r>
      <rPr>
        <rFont val="Arial"/>
        <color theme="1"/>
        <sz val="9.0"/>
      </rPr>
      <t xml:space="preserve">- When this is Front Attacked, you may return this to hand."
</t>
    </r>
    <r>
      <rPr>
        <rFont val="Arial"/>
        <b/>
        <color theme="1"/>
        <sz val="9.0"/>
      </rPr>
      <t xml:space="preserve">AUTO </t>
    </r>
    <r>
      <rPr>
        <rFont val="Arial"/>
        <color theme="1"/>
        <sz val="9.0"/>
      </rPr>
      <t>- When this attacks, if all of your characters are &lt;Hololive&gt;, choose 1 of your &lt;Hololive&gt; characters, this turn, it gets +1500 power.</t>
    </r>
  </si>
  <si>
    <t>HOL/W104-004</t>
  </si>
  <si>
    <r>
      <rPr>
        <rFont val="Arial"/>
        <b/>
        <color theme="1"/>
        <sz val="9.0"/>
      </rPr>
      <t xml:space="preserve">(RR) 3/2 La+ Darknesss (Hololive/Secret Society HoloX)
AUTO </t>
    </r>
    <r>
      <rPr>
        <rFont val="Arial"/>
        <color theme="1"/>
        <sz val="9.0"/>
      </rPr>
      <t xml:space="preserve">- When this is placed on stage from hand, you may Heal 1.
</t>
    </r>
    <r>
      <rPr>
        <rFont val="Arial"/>
        <b/>
        <color theme="1"/>
        <sz val="9.0"/>
      </rPr>
      <t xml:space="preserve">AUTO - </t>
    </r>
    <r>
      <rPr>
        <rFont val="Arial"/>
        <b/>
        <color rgb="FFE06666"/>
        <sz val="9.0"/>
      </rPr>
      <t>{CX Combo}</t>
    </r>
    <r>
      <rPr>
        <rFont val="Arial"/>
        <color theme="1"/>
        <sz val="9.0"/>
      </rPr>
      <t xml:space="preserve"> When this attacks, if you have the </t>
    </r>
    <r>
      <rPr>
        <rFont val="Arial"/>
        <b/>
        <color theme="1"/>
        <sz val="9.0"/>
      </rPr>
      <t>Choice CX (039)</t>
    </r>
    <r>
      <rPr>
        <rFont val="Arial"/>
        <color theme="1"/>
        <sz val="9.0"/>
      </rPr>
      <t xml:space="preserve"> in your Climax Area, this turn, this gains the following ability, "</t>
    </r>
    <r>
      <rPr>
        <rFont val="Arial"/>
        <b/>
        <color theme="1"/>
        <sz val="9.0"/>
      </rPr>
      <t xml:space="preserve">AUTO </t>
    </r>
    <r>
      <rPr>
        <rFont val="Arial"/>
        <color theme="1"/>
        <sz val="9.0"/>
      </rPr>
      <t>- This ability can only be activated up to once per turn. When this card's damage is cancelled, you may deal 1 damage to your opponent X times. X is equal to 1 if the total number of {this card} you have is 1 or less, 2 if you have 2 or more."</t>
    </r>
  </si>
  <si>
    <t>HOL/W104-005</t>
  </si>
  <si>
    <r>
      <rPr>
        <rFont val="Arial"/>
        <b/>
        <color theme="1"/>
        <sz val="9.0"/>
      </rPr>
      <t xml:space="preserve">(R) 0/0 Mel (Hololive/1st Gen)
AUTO </t>
    </r>
    <r>
      <rPr>
        <rFont val="Arial"/>
        <color theme="1"/>
        <sz val="9.0"/>
      </rPr>
      <t xml:space="preserve">- This ability can only be activated up to once per turn. When you use an ACT ability, choose 1 of your &lt;Hololive&gt; characters, this turn, it gets +1000 power.
</t>
    </r>
    <r>
      <rPr>
        <rFont val="Arial"/>
        <b/>
        <color theme="1"/>
        <sz val="9.0"/>
      </rPr>
      <t xml:space="preserve">ACT </t>
    </r>
    <r>
      <rPr>
        <rFont val="Arial"/>
        <color theme="1"/>
        <sz val="9.0"/>
      </rPr>
      <t>- [(1) Rest this] Choose 1 of your &lt;Hololive&gt; characters, this turn, it gains the following ability, "</t>
    </r>
    <r>
      <rPr>
        <rFont val="Arial"/>
        <b/>
        <color theme="1"/>
        <sz val="9.0"/>
      </rPr>
      <t>AUTO</t>
    </r>
    <r>
      <rPr>
        <rFont val="Arial"/>
        <color theme="1"/>
        <sz val="9.0"/>
      </rPr>
      <t xml:space="preserve"> - When this card's battle opponent is Reversed, choose 1 character in your Waiting Room, you may add it to hand."</t>
    </r>
  </si>
  <si>
    <t>HOL/W104-006</t>
  </si>
  <si>
    <r>
      <rPr>
        <rFont val="Arial"/>
        <b/>
        <color theme="1"/>
        <sz val="9.0"/>
      </rPr>
      <t xml:space="preserve">(R) 0/0 Iroha (Hololive/Secret Society HoloX)
AUTO </t>
    </r>
    <r>
      <rPr>
        <rFont val="Arial"/>
        <color theme="1"/>
        <sz val="9.0"/>
      </rPr>
      <t xml:space="preserve">- When this is placed on stage from hand, reveal the top card of your deck. If that card is a &lt;Hololive&gt; character or </t>
    </r>
    <r>
      <rPr>
        <rFont val="Arial"/>
        <b/>
        <color theme="1"/>
        <sz val="9.0"/>
      </rPr>
      <t>"#SecretSocietyHoloX" (036)</t>
    </r>
    <r>
      <rPr>
        <rFont val="Arial"/>
        <color theme="1"/>
        <sz val="9.0"/>
      </rPr>
      <t xml:space="preserve">, choose 1 of your characters, this turn, it gets +2000 power.
</t>
    </r>
    <r>
      <rPr>
        <rFont val="Arial"/>
        <b/>
        <color theme="1"/>
        <sz val="9.0"/>
      </rPr>
      <t xml:space="preserve">AUTO </t>
    </r>
    <r>
      <rPr>
        <rFont val="Arial"/>
        <color theme="1"/>
        <sz val="9.0"/>
      </rPr>
      <t>- At the start of your opponent's Draw Phase, mill 2. If there is a Level 2 or higher card among those cards, you may return this card to hand.</t>
    </r>
  </si>
  <si>
    <t>HOL/W104-007</t>
  </si>
  <si>
    <r>
      <rPr>
        <rFont val="Arial"/>
        <b/>
        <color theme="1"/>
        <sz val="9.0"/>
      </rPr>
      <t>(R) 0/0 Matsuri (Hololive/1st Gen)
CONT</t>
    </r>
    <r>
      <rPr>
        <rFont val="Arial"/>
        <color theme="1"/>
        <sz val="9.0"/>
      </rPr>
      <t xml:space="preserve"> - If you have 2 or less Stock, this gets +1 Level and +1000 power.
</t>
    </r>
    <r>
      <rPr>
        <rFont val="Arial"/>
        <b/>
        <color theme="1"/>
        <sz val="9.0"/>
      </rPr>
      <t xml:space="preserve">AUTO </t>
    </r>
    <r>
      <rPr>
        <rFont val="Arial"/>
        <color theme="1"/>
        <sz val="9.0"/>
      </rPr>
      <t>- [(1) Discard 1 card] When this is placed on stage from hand, you may pay cost. If you do, search your deck for up to 1 &lt;Hololive&gt; character, show it to your opponent, add it to hand, and shuffle your deck afterwards.</t>
    </r>
  </si>
  <si>
    <t>HOL/W104-008</t>
  </si>
  <si>
    <r>
      <rPr>
        <rFont val="Arial"/>
        <b/>
        <color theme="1"/>
        <sz val="9.0"/>
      </rPr>
      <t xml:space="preserve">(R) 0/0 Amelia (Hololive/Hololive English-Myth-)
AUTO </t>
    </r>
    <r>
      <rPr>
        <rFont val="Arial"/>
        <b val="0"/>
        <color theme="1"/>
        <sz val="9.0"/>
      </rPr>
      <t>- When this is sent from Stage to Waiting Room, you may reveal up to 3 cards from the top of your deck. If you revealed 1 or more, choose up to 1 card with a Soul Trigger from among them, add it to hand, send the rest to Waiting Room, and discard 1 card.</t>
    </r>
  </si>
  <si>
    <t>HOL/W104-009</t>
  </si>
  <si>
    <r>
      <rPr>
        <rFont val="Arial"/>
        <b/>
        <color theme="1"/>
        <sz val="9.0"/>
      </rPr>
      <t>(R) 1/0 Watame (Hololive/4th Gen)
CONT</t>
    </r>
    <r>
      <rPr>
        <rFont val="Arial"/>
        <b val="0"/>
        <color theme="1"/>
        <sz val="9.0"/>
      </rPr>
      <t xml:space="preserve"> - During your turn, for each of your other &lt;Hololive&gt; characters, this gets +1000 power.
</t>
    </r>
    <r>
      <rPr>
        <rFont val="Arial"/>
        <b/>
        <color theme="1"/>
        <sz val="9.0"/>
      </rPr>
      <t xml:space="preserve">AUTO </t>
    </r>
    <r>
      <rPr>
        <rFont val="Arial"/>
        <b val="0"/>
        <color theme="1"/>
        <sz val="9.0"/>
      </rPr>
      <t>- When this is placed on stage from hand, mill 2. If there is a Climax(es) among those cards, choose up to 3 of your characters, this turn, they get +1 Soul.</t>
    </r>
  </si>
  <si>
    <t>HOL/W104-010</t>
  </si>
  <si>
    <r>
      <rPr>
        <rFont val="Arial"/>
        <b/>
        <color theme="1"/>
        <sz val="9.0"/>
      </rPr>
      <t>(R) 1/1 Kiara (Hololive/Hololive English-Myth-)
CONT - ASSIST</t>
    </r>
    <r>
      <rPr>
        <rFont val="Arial"/>
        <b val="0"/>
        <color theme="1"/>
        <sz val="9.0"/>
      </rPr>
      <t xml:space="preserve"> Level x 500 to &lt;Hololive&gt; characters.
</t>
    </r>
    <r>
      <rPr>
        <rFont val="Arial"/>
        <b/>
        <color theme="1"/>
        <sz val="9.0"/>
      </rPr>
      <t xml:space="preserve">AUTO </t>
    </r>
    <r>
      <rPr>
        <rFont val="Arial"/>
        <b val="0"/>
        <color theme="1"/>
        <sz val="9.0"/>
      </rPr>
      <t xml:space="preserve">- At the start of your Climax Phase, you may look at the top card of your deck.
</t>
    </r>
    <r>
      <rPr>
        <rFont val="Arial"/>
        <b/>
        <color theme="1"/>
        <sz val="9.0"/>
      </rPr>
      <t xml:space="preserve">AUTO </t>
    </r>
    <r>
      <rPr>
        <rFont val="Arial"/>
        <b val="0"/>
        <color theme="1"/>
        <sz val="9.0"/>
      </rPr>
      <t xml:space="preserve">- [Rest this] When you use ACCELERATE, if this is Standing, you may pay cost. If you do, choose 1 &lt;Hololive&gt; character in your Waiting Room, you may send it to Stock. </t>
    </r>
    <r>
      <rPr>
        <rFont val="Arial"/>
        <b/>
        <color theme="1"/>
        <sz val="9.0"/>
      </rPr>
      <t xml:space="preserve">
</t>
    </r>
  </si>
  <si>
    <t>HOL/W104-011</t>
  </si>
  <si>
    <r>
      <rPr>
        <rFont val="Arial"/>
        <b/>
        <sz val="9.0"/>
      </rPr>
      <t>(R) 3/2 Korone (Hololive/Gamers)
CONT</t>
    </r>
    <r>
      <rPr>
        <rFont val="Arial"/>
        <sz val="9.0"/>
      </rPr>
      <t xml:space="preserve"> - If you have 2 or more </t>
    </r>
    <r>
      <rPr>
        <rFont val="Arial"/>
        <b/>
        <color rgb="FF1155CC"/>
        <sz val="9.0"/>
        <u/>
      </rPr>
      <t>"#hololiveGamers - HOL/W91-T064"</t>
    </r>
    <r>
      <rPr>
        <rFont val="Arial"/>
        <sz val="9.0"/>
      </rPr>
      <t xml:space="preserve"> in your Waiting Room, this gets -1 Level in hand.
</t>
    </r>
    <r>
      <rPr>
        <rFont val="Arial"/>
        <b/>
        <sz val="9.0"/>
      </rPr>
      <t xml:space="preserve">AUTO </t>
    </r>
    <r>
      <rPr>
        <rFont val="Arial"/>
        <sz val="9.0"/>
      </rPr>
      <t xml:space="preserve">- When this attacks, this turn, this gets +X power. X equals the number of your other &lt;Hololive&gt; characters times 1000.
</t>
    </r>
    <r>
      <rPr>
        <rFont val="Arial"/>
        <b/>
        <sz val="9.0"/>
      </rPr>
      <t xml:space="preserve">AUTO </t>
    </r>
    <r>
      <rPr>
        <rFont val="Arial"/>
        <sz val="9.0"/>
      </rPr>
      <t xml:space="preserve">- [(1) Discard 1 &lt;Hololive&gt; character] When this is Reversed, you may pay cost. If you do, Rest this, then Reverse this card's battle opponent.
</t>
    </r>
  </si>
  <si>
    <t>HOL/W104-012</t>
  </si>
  <si>
    <r>
      <rPr>
        <rFont val="Arial"/>
        <b/>
        <color theme="1"/>
        <sz val="9.0"/>
      </rPr>
      <t>(R) 3/2 Koyori (Hololive/Secret Society HoloX)
CONT</t>
    </r>
    <r>
      <rPr>
        <rFont val="Arial"/>
        <color theme="1"/>
        <sz val="9.0"/>
      </rPr>
      <t xml:space="preserve"> - If you have 2 or more</t>
    </r>
    <r>
      <rPr>
        <rFont val="Arial"/>
        <b/>
        <color theme="1"/>
        <sz val="9.0"/>
      </rPr>
      <t xml:space="preserve"> {copy of this}</t>
    </r>
    <r>
      <rPr>
        <rFont val="Arial"/>
        <color theme="1"/>
        <sz val="9.0"/>
      </rPr>
      <t xml:space="preserve"> in your Waiting Room, this gets -1 Level in hand.
</t>
    </r>
    <r>
      <rPr>
        <rFont val="Arial"/>
        <b/>
        <color theme="1"/>
        <sz val="9.0"/>
      </rPr>
      <t xml:space="preserve">CONT </t>
    </r>
    <r>
      <rPr>
        <rFont val="Arial"/>
        <color theme="1"/>
        <sz val="9.0"/>
      </rPr>
      <t>- If you have 2 or more other &lt;Hololive&gt; characters, this gets +1500 power and "</t>
    </r>
    <r>
      <rPr>
        <rFont val="Arial"/>
        <b/>
        <color theme="1"/>
        <sz val="9.0"/>
      </rPr>
      <t>AUTO - ENCORE</t>
    </r>
    <r>
      <rPr>
        <rFont val="Arial"/>
        <color theme="1"/>
        <sz val="9.0"/>
      </rPr>
      <t xml:space="preserve"> [Discard 1 &lt;Hololive&gt; character]"
</t>
    </r>
    <r>
      <rPr>
        <rFont val="Arial"/>
        <b/>
        <color theme="1"/>
        <sz val="9.0"/>
      </rPr>
      <t xml:space="preserve">AUTO </t>
    </r>
    <r>
      <rPr>
        <rFont val="Arial"/>
        <color theme="1"/>
        <sz val="9.0"/>
      </rPr>
      <t>- When this is placed on stage from hand, search your deck for up to 1 &lt;Hololive&gt; character, show it to your opponent, add it to hand, and shuffle your deck afterwards.</t>
    </r>
  </si>
  <si>
    <t>HOL/W104-013</t>
  </si>
  <si>
    <r>
      <rPr>
        <rFont val="Arial"/>
        <b/>
        <sz val="9.0"/>
      </rPr>
      <t>(R) 3/2 Flare (Hololive/3rd Gen)
CONT</t>
    </r>
    <r>
      <rPr>
        <rFont val="Arial"/>
        <sz val="9.0"/>
      </rPr>
      <t xml:space="preserve"> - If you have </t>
    </r>
    <r>
      <rPr>
        <rFont val="Arial"/>
        <b/>
        <sz val="9.0"/>
      </rPr>
      <t>{0/0 Noel - 117}</t>
    </r>
    <r>
      <rPr>
        <rFont val="Arial"/>
        <sz val="9.0"/>
      </rPr>
      <t xml:space="preserve"> in your Clock, this gets -1 level in hand.
</t>
    </r>
    <r>
      <rPr>
        <rFont val="Arial"/>
        <b/>
        <sz val="9.0"/>
      </rPr>
      <t xml:space="preserve">AUTO </t>
    </r>
    <r>
      <rPr>
        <rFont val="Arial"/>
        <sz val="9.0"/>
      </rPr>
      <t xml:space="preserve">- When this is placed on stage from hand, if you have another &lt;Hololive&gt; character, choose 1 of the following 2 effects and resolve it,
a) "You may Heal 1."
b) "You may put the top card of your stock to Waiting Room. If you do, draw up to 1 card, then choose up to 1 </t>
    </r>
    <r>
      <rPr>
        <rFont val="Arial"/>
        <b/>
        <color rgb="FF1155CC"/>
        <sz val="9.0"/>
        <u/>
      </rPr>
      <t>"Towards the Future Together, Shirogane Noel - HOL/W91-114"</t>
    </r>
    <r>
      <rPr>
        <rFont val="Arial"/>
        <sz val="9.0"/>
      </rPr>
      <t xml:space="preserve"> in your hand, place it on stage in any slot."</t>
    </r>
  </si>
  <si>
    <t>HOL/W104-014</t>
  </si>
  <si>
    <r>
      <rPr>
        <rFont val="Arial"/>
        <b/>
        <sz val="9.0"/>
      </rPr>
      <t xml:space="preserve">(U) 0/0 Korone (Hololive/Gamers)
CONT - MEMORY </t>
    </r>
    <r>
      <rPr>
        <rFont val="Arial"/>
        <b val="0"/>
        <sz val="9.0"/>
      </rPr>
      <t xml:space="preserve">- If this is in Memory, and you have 2 or more &lt;Hololive&gt; characters, your </t>
    </r>
    <r>
      <rPr>
        <rFont val="Arial"/>
        <b/>
        <color rgb="FF1155CC"/>
        <sz val="9.0"/>
        <u/>
      </rPr>
      <t>"#hololiveGamers - HOL/W91-T064"</t>
    </r>
    <r>
      <rPr>
        <rFont val="Arial"/>
        <b val="0"/>
        <sz val="9.0"/>
      </rPr>
      <t xml:space="preserve"> in your hand gains COUNTER.
</t>
    </r>
    <r>
      <rPr>
        <rFont val="Arial"/>
        <b/>
        <sz val="9.0"/>
      </rPr>
      <t xml:space="preserve">AUTO </t>
    </r>
    <r>
      <rPr>
        <rFont val="Arial"/>
        <b val="0"/>
        <sz val="9.0"/>
      </rPr>
      <t xml:space="preserve">- When this is placed on stage from hand, choose 1 of your other &lt;Hololive&gt; characters, this turn, it gets +1000 power.
</t>
    </r>
    <r>
      <rPr>
        <rFont val="Arial"/>
        <b/>
        <sz val="9.0"/>
      </rPr>
      <t>ACT</t>
    </r>
    <r>
      <rPr>
        <rFont val="Arial"/>
        <b val="0"/>
        <sz val="9.0"/>
      </rPr>
      <t xml:space="preserve"> - [(1) Send this Standing character to Memory] Choose 1 </t>
    </r>
    <r>
      <rPr>
        <rFont val="Arial"/>
        <b/>
        <color rgb="FF1155CC"/>
        <sz val="9.0"/>
        <u/>
      </rPr>
      <t>"Birthday Party, Inugami Korone - HOL/W91-T060"</t>
    </r>
    <r>
      <rPr>
        <rFont val="Arial"/>
        <b val="0"/>
        <sz val="9.0"/>
      </rPr>
      <t xml:space="preserve"> or </t>
    </r>
    <r>
      <rPr>
        <rFont val="Arial"/>
        <b/>
        <sz val="9.0"/>
      </rPr>
      <t>{3/2 Korone - 011}</t>
    </r>
    <r>
      <rPr>
        <rFont val="Arial"/>
        <b val="0"/>
        <sz val="9.0"/>
      </rPr>
      <t xml:space="preserve"> in your Waiting Room, add it to hand.</t>
    </r>
  </si>
  <si>
    <t>HOL/W104-015</t>
  </si>
  <si>
    <r>
      <rPr>
        <rFont val="Arial"/>
        <b/>
        <color theme="1"/>
        <sz val="9.0"/>
      </rPr>
      <t>(U) 0/0 Flare (Hololive/3rd Gen)
AUTO</t>
    </r>
    <r>
      <rPr>
        <rFont val="Arial"/>
        <b val="0"/>
        <color theme="1"/>
        <sz val="9.0"/>
      </rPr>
      <t xml:space="preserve"> - When this is placed on stage from hand, reveal the top card of your deck. If that card is a &lt;Hololive&gt; character, this turn, this gets +4000 power.
</t>
    </r>
    <r>
      <rPr>
        <rFont val="Arial"/>
        <b/>
        <color theme="1"/>
        <sz val="9.0"/>
      </rPr>
      <t xml:space="preserve">AUTO </t>
    </r>
    <r>
      <rPr>
        <rFont val="Arial"/>
        <b val="0"/>
        <color theme="1"/>
        <sz val="9.0"/>
      </rPr>
      <t>- [Discard 1 card] When this attacks, you may pay cost. If you do, choose 1 of your other &lt;Hololive&gt; characters, return it to hand.</t>
    </r>
  </si>
  <si>
    <t>HOL/W104-016</t>
  </si>
  <si>
    <r>
      <rPr>
        <rFont val="Arial"/>
        <b/>
        <sz val="9.0"/>
      </rPr>
      <t>(U) 0/0 Kanata (Hololive/4th Gen)
CONT</t>
    </r>
    <r>
      <rPr>
        <rFont val="Arial"/>
        <sz val="9.0"/>
      </rPr>
      <t xml:space="preserve"> - When you pay the cost of </t>
    </r>
    <r>
      <rPr>
        <rFont val="Arial"/>
        <b/>
        <color rgb="FF1155CC"/>
        <sz val="9.0"/>
        <u/>
      </rPr>
      <t>"#hololive4thGeneration - HOL/W91-T099"</t>
    </r>
    <r>
      <rPr>
        <rFont val="Arial"/>
        <sz val="9.0"/>
      </rPr>
      <t xml:space="preserve"> in your hand, you may send 1 Marker underneath this card to Waiting Room instead of 1 Stock.
</t>
    </r>
    <r>
      <rPr>
        <rFont val="Arial"/>
        <b/>
        <sz val="9.0"/>
      </rPr>
      <t>ACT - BRAINSTORM</t>
    </r>
    <r>
      <rPr>
        <rFont val="Arial"/>
        <sz val="9.0"/>
      </rPr>
      <t xml:space="preserve"> [(1) Rest this] Flip over the top 4 cards of your deck, then send them to Waiting Room. For each Climax among them, choose up to 1 character from your Waiting Room, and add it to hand. If </t>
    </r>
    <r>
      <rPr>
        <rFont val="Arial"/>
        <b/>
        <color rgb="FF1155CC"/>
        <sz val="9.0"/>
        <u/>
      </rPr>
      <t>"#hololive4thGeneration - HOL/W91-T099"</t>
    </r>
    <r>
      <rPr>
        <rFont val="Arial"/>
        <sz val="9.0"/>
      </rPr>
      <t xml:space="preserve"> is sent to the Waiting Room by this effect, and the total number of cards you have as Markers is 4 or less, choose up to 1 &lt;4th Gen&gt; character in your Waiting Room, place it underneath this card face-up as a Marker.</t>
    </r>
  </si>
  <si>
    <t>HOL/W104-017</t>
  </si>
  <si>
    <r>
      <rPr>
        <rFont val="Arial"/>
        <b/>
        <color theme="1"/>
        <sz val="9.0"/>
      </rPr>
      <t>(U) 0/0 Watame (Hololive/4th Gen)
AUTO</t>
    </r>
    <r>
      <rPr>
        <rFont val="Arial"/>
        <b val="0"/>
        <color theme="1"/>
        <sz val="9.0"/>
      </rPr>
      <t xml:space="preserve"> - When this is placed on stage from hand, choose 1 of your opponent's front row cost 0 or lower Green or &lt;Green Pepper&gt; characters, you may send it to Waiting Room.
</t>
    </r>
    <r>
      <rPr>
        <rFont val="Arial"/>
        <b/>
        <color theme="1"/>
        <sz val="9.0"/>
      </rPr>
      <t xml:space="preserve">AUTO </t>
    </r>
    <r>
      <rPr>
        <rFont val="Arial"/>
        <b val="0"/>
        <color theme="1"/>
        <sz val="9.0"/>
      </rPr>
      <t>- When this is Reversed, you may reveal up to 3 cards from the top of your deck. If you revealed 1 or more, choose up to 1 &lt;Hololive&gt; character from among them, add it to hand, send the rest to Waiting Room, and discard 1 card.</t>
    </r>
  </si>
  <si>
    <t>HOL/W104-018</t>
  </si>
  <si>
    <r>
      <rPr>
        <rFont val="Arial"/>
        <b/>
        <color theme="1"/>
        <sz val="9.0"/>
      </rPr>
      <t>(U) 0/0 Subaru (Hololive/2nd Gen)
AUTO</t>
    </r>
    <r>
      <rPr>
        <rFont val="Arial"/>
        <b val="0"/>
        <color theme="1"/>
        <sz val="9.0"/>
      </rPr>
      <t xml:space="preserve"> - When this is placed on stage from hand, you may mill 3.
</t>
    </r>
    <r>
      <rPr>
        <rFont val="Arial"/>
        <b/>
        <color theme="1"/>
        <sz val="9.0"/>
      </rPr>
      <t xml:space="preserve">AUTO </t>
    </r>
    <r>
      <rPr>
        <rFont val="Arial"/>
        <b val="0"/>
        <color theme="1"/>
        <sz val="9.0"/>
      </rPr>
      <t>- [(1) Discard 1 Climax] When this is placed on stage from hand, you may pay cost. If you do, choose 1 Climax from your Waiting Room, and add it to hand.</t>
    </r>
  </si>
  <si>
    <t>HOL/W104-019</t>
  </si>
  <si>
    <r>
      <rPr>
        <rFont val="Arial"/>
        <b/>
        <color theme="1"/>
        <sz val="9.0"/>
      </rPr>
      <t>(U) 1/0 Matsuri (Hololive/1st Gen)
CONT</t>
    </r>
    <r>
      <rPr>
        <rFont val="Arial"/>
        <color theme="1"/>
        <sz val="9.0"/>
      </rPr>
      <t xml:space="preserve"> - If you have 2 or more other &lt;Hololive&gt; characters, this gains the following 2 abilities, 
- "</t>
    </r>
    <r>
      <rPr>
        <rFont val="Arial"/>
        <b/>
        <color theme="1"/>
        <sz val="9.0"/>
      </rPr>
      <t xml:space="preserve">CONT </t>
    </r>
    <r>
      <rPr>
        <rFont val="Arial"/>
        <color theme="1"/>
        <sz val="9.0"/>
      </rPr>
      <t>- When this attacks, choose 1 of your characters, this turn, it gets +1500 power."
- "</t>
    </r>
    <r>
      <rPr>
        <rFont val="Arial"/>
        <b/>
        <color theme="1"/>
        <sz val="9.0"/>
      </rPr>
      <t>AUTO - ENCORE</t>
    </r>
    <r>
      <rPr>
        <rFont val="Arial"/>
        <color theme="1"/>
        <sz val="9.0"/>
      </rPr>
      <t xml:space="preserve"> [Discard 1 character]"
</t>
    </r>
    <r>
      <rPr>
        <rFont val="Arial"/>
        <b/>
        <color theme="1"/>
        <sz val="9.0"/>
      </rPr>
      <t xml:space="preserve">AUTO </t>
    </r>
    <r>
      <rPr>
        <rFont val="Arial"/>
        <color theme="1"/>
        <sz val="9.0"/>
      </rPr>
      <t>- This ability can only be activated up to once per turn. When you use an ACT effect, this turn, this gets +1 Soul.</t>
    </r>
  </si>
  <si>
    <t>HOL/W104-020</t>
  </si>
  <si>
    <r>
      <rPr>
        <rFont val="Arial"/>
        <b/>
        <color theme="1"/>
        <sz val="9.0"/>
      </rPr>
      <t>(U) 1/0 La+ Darknesss (Hololive/Secret Society HoloX)
AUTO - RESONATE</t>
    </r>
    <r>
      <rPr>
        <rFont val="Arial"/>
        <color theme="1"/>
        <sz val="9.0"/>
      </rPr>
      <t xml:space="preserve"> [Discard 1 card, Reveal </t>
    </r>
    <r>
      <rPr>
        <rFont val="Arial"/>
        <b/>
        <color theme="1"/>
        <sz val="9.0"/>
      </rPr>
      <t>{3/2 La+ Darkness - 004}</t>
    </r>
    <r>
      <rPr>
        <rFont val="Arial"/>
        <color theme="1"/>
        <sz val="9.0"/>
      </rPr>
      <t xml:space="preserve"> from your hand] When this is placed on stage from hand, you may pay cost. If you do, look at up to 3 cards from the top of your deck, choose up to 1 &lt;Secret Society HoloX&gt; character or </t>
    </r>
    <r>
      <rPr>
        <rFont val="Arial"/>
        <b/>
        <color theme="1"/>
        <sz val="9.0"/>
      </rPr>
      <t>"#SecretSocietyHoloX" (036)</t>
    </r>
    <r>
      <rPr>
        <rFont val="Arial"/>
        <color theme="1"/>
        <sz val="9.0"/>
      </rPr>
      <t xml:space="preserve"> from among them, show it to your opponent, add it to hand, send the rest to Waiting Room, and this turn, this gets +500 power. 
</t>
    </r>
  </si>
  <si>
    <t>SR</t>
  </si>
  <si>
    <t>HOL/W104-021</t>
  </si>
  <si>
    <r>
      <rPr>
        <rFont val="Arial"/>
        <b/>
        <sz val="9.0"/>
      </rPr>
      <t>(U) 2/1 Mel (Hololive/1st Gen)
CONT - ASSIST</t>
    </r>
    <r>
      <rPr>
        <rFont val="Arial"/>
        <sz val="9.0"/>
      </rPr>
      <t xml:space="preserve"> Level x 500.
</t>
    </r>
    <r>
      <rPr>
        <rFont val="Arial"/>
        <b/>
        <sz val="9.0"/>
      </rPr>
      <t xml:space="preserve">AUTO </t>
    </r>
    <r>
      <rPr>
        <rFont val="Arial"/>
        <sz val="9.0"/>
      </rPr>
      <t xml:space="preserve">- [(1) Discard 1 card] When this is placed on stage from hand, you may pay cost. If you do, search your deck for up to 1 </t>
    </r>
    <r>
      <rPr>
        <rFont val="Arial"/>
        <b/>
        <color rgb="FF1155CC"/>
        <sz val="9.0"/>
        <u/>
      </rPr>
      <t>"#MelArt, Yozora Mel - HOL/W91-018"</t>
    </r>
    <r>
      <rPr>
        <rFont val="Arial"/>
        <sz val="9.0"/>
      </rPr>
      <t xml:space="preserve">, place it on stage in any slot, and shuffle your deck afterwards.
</t>
    </r>
    <r>
      <rPr>
        <rFont val="Arial"/>
        <b/>
        <sz val="9.0"/>
      </rPr>
      <t xml:space="preserve">ACT </t>
    </r>
    <r>
      <rPr>
        <rFont val="Arial"/>
        <sz val="9.0"/>
      </rPr>
      <t>- [Rest this] Choose 1 of your &lt;Hololive&gt; characters, until the end of your opponent's next turn, it gets +1000 power.</t>
    </r>
  </si>
  <si>
    <t>HOL/W104-022</t>
  </si>
  <si>
    <r>
      <rPr>
        <rFont val="Arial"/>
        <b/>
        <color theme="1"/>
        <sz val="9.0"/>
      </rPr>
      <t>(U) 2/1 Koyori (Hololive/Secret Society HoloX)
CONT - ASSIST</t>
    </r>
    <r>
      <rPr>
        <rFont val="Arial"/>
        <color theme="1"/>
        <sz val="9.0"/>
      </rPr>
      <t xml:space="preserve"> Level x 500
</t>
    </r>
    <r>
      <rPr>
        <rFont val="Arial"/>
        <b/>
        <color theme="1"/>
        <sz val="9.0"/>
      </rPr>
      <t>ACT - RESONATE</t>
    </r>
    <r>
      <rPr>
        <rFont val="Arial"/>
        <color theme="1"/>
        <sz val="9.0"/>
      </rPr>
      <t xml:space="preserve"> [Reveal </t>
    </r>
    <r>
      <rPr>
        <rFont val="Arial"/>
        <b/>
        <color theme="1"/>
        <sz val="9.0"/>
      </rPr>
      <t>{3/2 La+ Darkness - 004}</t>
    </r>
    <r>
      <rPr>
        <rFont val="Arial"/>
        <color theme="1"/>
        <sz val="9.0"/>
      </rPr>
      <t xml:space="preserve"> from your hand, Rest this]  Choose 1 of your opponent's front row characters, this turn, it gets -1000 power and the following ability, "</t>
    </r>
    <r>
      <rPr>
        <rFont val="Arial"/>
        <b/>
        <color theme="1"/>
        <sz val="9.0"/>
      </rPr>
      <t xml:space="preserve">CONT </t>
    </r>
    <r>
      <rPr>
        <rFont val="Arial"/>
        <color theme="1"/>
        <sz val="9.0"/>
      </rPr>
      <t xml:space="preserve">- During this card's battle, you cannot play BACKUPs from hand."
</t>
    </r>
  </si>
  <si>
    <t>HOL/W104-023</t>
  </si>
  <si>
    <r>
      <rPr>
        <rFont val="Arial"/>
        <b/>
        <color theme="1"/>
        <sz val="9.0"/>
      </rPr>
      <t>(U) 2/1 Iroha (Hololive/Secret Society HoloX)
AUTO</t>
    </r>
    <r>
      <rPr>
        <rFont val="Arial"/>
        <color theme="1"/>
        <sz val="9.0"/>
      </rPr>
      <t xml:space="preserve"> - When this card's Level 2 or higher battle opponent is Reversed, you may put the top card of your deck to Stock.
</t>
    </r>
    <r>
      <rPr>
        <rFont val="Arial"/>
        <b/>
        <color theme="1"/>
        <sz val="9.0"/>
      </rPr>
      <t>AUTO - RESONATE</t>
    </r>
    <r>
      <rPr>
        <rFont val="Arial"/>
        <color theme="1"/>
        <sz val="9.0"/>
      </rPr>
      <t xml:space="preserve"> [Reveal </t>
    </r>
    <r>
      <rPr>
        <rFont val="Arial"/>
        <b/>
        <color theme="1"/>
        <sz val="9.0"/>
      </rPr>
      <t>{3/2 La+ Darkness - 004}</t>
    </r>
    <r>
      <rPr>
        <rFont val="Arial"/>
        <color theme="1"/>
        <sz val="9.0"/>
      </rPr>
      <t xml:space="preserve"> from your hand] At the Start of your Climax Phase, you may pay cost. If you do, this turn, this gets +6000 power.</t>
    </r>
  </si>
  <si>
    <t>HOL/W104-024</t>
  </si>
  <si>
    <r>
      <rPr>
        <rFont val="Arial"/>
        <b/>
        <color theme="1"/>
        <sz val="9.0"/>
      </rPr>
      <t xml:space="preserve">(U) 2/1 Amelia (Hololive/Hololive English-Myth-)
AUTO </t>
    </r>
    <r>
      <rPr>
        <rFont val="Arial"/>
        <color theme="1"/>
        <sz val="9.0"/>
      </rPr>
      <t xml:space="preserve">- When this attacks, this turn, this gets +X power. X equals the number of your other &lt;Hololive&gt; characters times 1000.
</t>
    </r>
    <r>
      <rPr>
        <rFont val="Arial"/>
        <b/>
        <color theme="1"/>
        <sz val="9.0"/>
      </rPr>
      <t>AUTO - ACCELERATE</t>
    </r>
    <r>
      <rPr>
        <rFont val="Arial"/>
        <color theme="1"/>
        <sz val="9.0"/>
      </rPr>
      <t xml:space="preserve"> [Put 1 &lt;Hololive&gt; character from your Waiting Room on the bottom of your Clock] At the start of your Climax Phase, you may pay cost. If you do, this turn, this gets +1000 power and the following ability, "</t>
    </r>
    <r>
      <rPr>
        <rFont val="Arial"/>
        <b/>
        <color theme="1"/>
        <sz val="9.0"/>
      </rPr>
      <t xml:space="preserve">AUTO </t>
    </r>
    <r>
      <rPr>
        <rFont val="Arial"/>
        <color theme="1"/>
        <sz val="9.0"/>
      </rPr>
      <t xml:space="preserve">- When this card's battle opponent is Reversed, put up to 2 cards from the top of your deck to Stock." 
</t>
    </r>
  </si>
  <si>
    <t>HOL/W104-025</t>
  </si>
  <si>
    <r>
      <rPr>
        <rFont val="Arial"/>
        <b/>
        <color theme="1"/>
        <sz val="9.0"/>
      </rPr>
      <t>(C) 0/0 La+ Darknesss (Hololive/Secret Society HoloX)
AUTO</t>
    </r>
    <r>
      <rPr>
        <rFont val="Arial"/>
        <color theme="1"/>
        <sz val="9.0"/>
      </rPr>
      <t xml:space="preserve"> - [Discard 1 &lt;Hololive&gt; character] When this is placed on stage from hand, you may pay cost. If you do, search your deck for up to 1</t>
    </r>
    <r>
      <rPr>
        <rFont val="Arial"/>
        <b/>
        <color theme="1"/>
        <sz val="9.0"/>
      </rPr>
      <t xml:space="preserve"> "#SecretSocietyHoloX" (036)</t>
    </r>
    <r>
      <rPr>
        <rFont val="Arial"/>
        <color theme="1"/>
        <sz val="9.0"/>
      </rPr>
      <t xml:space="preserve">, show it to your opponent, add it to hand, and shuffle your deck afterwards.
</t>
    </r>
    <r>
      <rPr>
        <rFont val="Arial"/>
        <b/>
        <color theme="1"/>
        <sz val="9.0"/>
      </rPr>
      <t xml:space="preserve">AUTO </t>
    </r>
    <r>
      <rPr>
        <rFont val="Arial"/>
        <color theme="1"/>
        <sz val="9.0"/>
      </rPr>
      <t xml:space="preserve">- When this is Reversed, if the battle opponent's Level is 0 or lower, you may send that character to Stock. If you do, put the bottom card of your opponent's Stock into Waiting Room. 
</t>
    </r>
  </si>
  <si>
    <t>HOL/W104-026</t>
  </si>
  <si>
    <r>
      <rPr>
        <rFont val="Arial"/>
        <b/>
        <color theme="1"/>
        <sz val="9.0"/>
      </rPr>
      <t>(C) 0/0 Kiara (Hololive/Hololive English-Myth-)
CONT</t>
    </r>
    <r>
      <rPr>
        <rFont val="Arial"/>
        <color theme="1"/>
        <sz val="9.0"/>
      </rPr>
      <t xml:space="preserve"> - If this card has a Marker underneath it, this gets +3000 power.
</t>
    </r>
    <r>
      <rPr>
        <rFont val="Arial"/>
        <b/>
        <color theme="1"/>
        <sz val="9.0"/>
      </rPr>
      <t xml:space="preserve">AUTO </t>
    </r>
    <r>
      <rPr>
        <rFont val="Arial"/>
        <color theme="1"/>
        <sz val="9.0"/>
      </rPr>
      <t xml:space="preserve">- When this is placed on stage from hand, reveal the top card of your deck. If that card is an &lt;Hololive&gt; character or Event, you may put it underneath this card Face-down as a Marker.
</t>
    </r>
  </si>
  <si>
    <t>HOL/W104-027</t>
  </si>
  <si>
    <r>
      <rPr>
        <rFont val="Arial"/>
        <b/>
        <sz val="9.0"/>
      </rPr>
      <t>(C) 0/0 Watame (Hololive/4th Gen)
CONT</t>
    </r>
    <r>
      <rPr>
        <rFont val="Arial"/>
        <sz val="9.0"/>
      </rPr>
      <t xml:space="preserve"> - When you discard &lt;Hololive&gt; characters for the effect of </t>
    </r>
    <r>
      <rPr>
        <rFont val="Arial"/>
        <b/>
        <color rgb="FF1155CC"/>
        <sz val="9.0"/>
        <u/>
      </rPr>
      <t>"#hololive4thGeneration - HOL/W91-T099"</t>
    </r>
    <r>
      <rPr>
        <rFont val="Arial"/>
        <sz val="9.0"/>
      </rPr>
      <t xml:space="preserve">, you may discard this card instead of 2 &lt;Hololive&gt; characters.
</t>
    </r>
    <r>
      <rPr>
        <rFont val="Arial"/>
        <b/>
        <sz val="9.0"/>
      </rPr>
      <t xml:space="preserve">AUTO </t>
    </r>
    <r>
      <rPr>
        <rFont val="Arial"/>
        <sz val="9.0"/>
      </rPr>
      <t>- At the start of your opponent's Attack Phase, if there is a character in the slot across from this, you may move this to an empty Front Row slot.</t>
    </r>
  </si>
  <si>
    <t>HOL/W104-028</t>
  </si>
  <si>
    <r>
      <rPr>
        <rFont val="Arial"/>
        <b/>
        <color theme="1"/>
        <sz val="9.0"/>
      </rPr>
      <t xml:space="preserve">(C) 0/0 Mel (Hololive/1st Gen)
CONT </t>
    </r>
    <r>
      <rPr>
        <rFont val="Arial"/>
        <color theme="1"/>
        <sz val="9.0"/>
      </rPr>
      <t xml:space="preserve">- This cannot Side Attack.
</t>
    </r>
    <r>
      <rPr>
        <rFont val="Arial"/>
        <b/>
        <color theme="1"/>
        <sz val="9.0"/>
      </rPr>
      <t xml:space="preserve">AUTO </t>
    </r>
    <r>
      <rPr>
        <rFont val="Arial"/>
        <color theme="1"/>
        <sz val="9.0"/>
      </rPr>
      <t>- This ability can only be activated up to once per turn. When you use an ACT ability, this turn, this gets +1500 power and the following ability, "</t>
    </r>
    <r>
      <rPr>
        <rFont val="Arial"/>
        <b/>
        <color theme="1"/>
        <sz val="9.0"/>
      </rPr>
      <t xml:space="preserve">AUTO </t>
    </r>
    <r>
      <rPr>
        <rFont val="Arial"/>
        <color theme="1"/>
        <sz val="9.0"/>
      </rPr>
      <t>- When this card's battle opponent is Reversed, you may send that character to Stock. If you do, put the bottom card of your opponent's Stock into Waiting Room."</t>
    </r>
  </si>
  <si>
    <t>HOL/W104-029</t>
  </si>
  <si>
    <r>
      <rPr>
        <rFont val="Arial"/>
        <b/>
        <sz val="9.0"/>
      </rPr>
      <t>(C) 1/0 Flare (Hololive/3rd Gen)
AUTO</t>
    </r>
    <r>
      <rPr>
        <rFont val="Arial"/>
        <b val="0"/>
        <sz val="9.0"/>
      </rPr>
      <t xml:space="preserve"> - When this attacks, this turn, this gets +X power. X equals the number of your other &lt;Hololive&gt; characters times 1000.
</t>
    </r>
    <r>
      <rPr>
        <rFont val="Arial"/>
        <b/>
        <sz val="9.0"/>
      </rPr>
      <t>AUTO - BOND</t>
    </r>
    <r>
      <rPr>
        <rFont val="Arial"/>
        <b val="0"/>
        <sz val="9.0"/>
      </rPr>
      <t xml:space="preserve"> (1) to </t>
    </r>
    <r>
      <rPr>
        <rFont val="Arial"/>
        <b/>
        <color rgb="FF1155CC"/>
        <sz val="9.0"/>
        <u/>
      </rPr>
      <t>"Towards the Future Together, Shirogane Noel - HOL/W91-114"</t>
    </r>
    <r>
      <rPr>
        <rFont val="Arial"/>
        <b val="0"/>
        <sz val="9.0"/>
      </rPr>
      <t xml:space="preserve"> or</t>
    </r>
    <r>
      <rPr>
        <rFont val="Arial"/>
        <b/>
        <sz val="9.0"/>
      </rPr>
      <t xml:space="preserve"> {2/1 Noel - 141}</t>
    </r>
    <r>
      <rPr>
        <rFont val="Arial"/>
        <b val="0"/>
        <sz val="9.0"/>
      </rPr>
      <t>.</t>
    </r>
  </si>
  <si>
    <t>HOL/W104-030</t>
  </si>
  <si>
    <r>
      <rPr>
        <rFont val="Arial"/>
        <b/>
        <color theme="1"/>
        <sz val="9.0"/>
      </rPr>
      <t xml:space="preserve">(C) 1/0 Iroha (Hololive/Secret Society HoloX)
CONT </t>
    </r>
    <r>
      <rPr>
        <rFont val="Arial"/>
        <b val="0"/>
        <color theme="1"/>
        <sz val="9.0"/>
      </rPr>
      <t xml:space="preserve">- During your turn, your other character in the front row center slot gets +1500 power.
</t>
    </r>
    <r>
      <rPr>
        <rFont val="Arial"/>
        <b/>
        <color theme="1"/>
        <sz val="9.0"/>
      </rPr>
      <t xml:space="preserve">ACT - BRAINSTORM </t>
    </r>
    <r>
      <rPr>
        <rFont val="Arial"/>
        <b val="0"/>
        <color theme="1"/>
        <sz val="9.0"/>
      </rPr>
      <t>[(1) Rest this] Flip over the top 4 cards of your deck, then send them to Waiting Room. For each Climax among them, choose up to 1 character from your Waiting Room, and add it to hand.</t>
    </r>
  </si>
  <si>
    <t>HOL/W104-031</t>
  </si>
  <si>
    <r>
      <rPr>
        <rFont val="Arial"/>
        <b/>
        <color theme="1"/>
        <sz val="9.0"/>
      </rPr>
      <t>(C) 1/0 Korone (Hololive/Gamers)
AUTO</t>
    </r>
    <r>
      <rPr>
        <rFont val="Arial"/>
        <b val="0"/>
        <color theme="1"/>
        <sz val="9.0"/>
      </rPr>
      <t xml:space="preserve"> - When this is placed on stage from hand, this turn, this gets +X power. X equals the number of your &lt;Hololive&gt; characters times 500.
</t>
    </r>
    <r>
      <rPr>
        <rFont val="Arial"/>
        <b/>
        <color theme="1"/>
        <sz val="9.0"/>
      </rPr>
      <t xml:space="preserve">AUTO </t>
    </r>
    <r>
      <rPr>
        <rFont val="Arial"/>
        <b val="0"/>
        <color theme="1"/>
        <sz val="9.0"/>
      </rPr>
      <t>- When this card's battle opponent is Reversed, if you have another &lt;Hololive&gt; character, you may draw 1 card. If you do, discard 1 card.</t>
    </r>
  </si>
  <si>
    <t>HOL/W104-032</t>
  </si>
  <si>
    <r>
      <rPr>
        <rFont val="Arial"/>
        <b/>
        <color theme="1"/>
        <sz val="9.0"/>
      </rPr>
      <t>(C) 2/1 Matsuri (Hololive/1st Gen)
AUTO</t>
    </r>
    <r>
      <rPr>
        <rFont val="Arial"/>
        <b val="0"/>
        <color theme="1"/>
        <sz val="9.0"/>
      </rPr>
      <t xml:space="preserve"> - (1) When you use this card's BACKUP, you may pay cost. If you do, choose 1 </t>
    </r>
    <r>
      <rPr>
        <rFont val="Arial"/>
        <b/>
        <color theme="1"/>
        <sz val="9.0"/>
      </rPr>
      <t>{this card}</t>
    </r>
    <r>
      <rPr>
        <rFont val="Arial"/>
        <b val="0"/>
        <color theme="1"/>
        <sz val="9.0"/>
      </rPr>
      <t xml:space="preserve"> from your Waiting Room, and add it to hand.
</t>
    </r>
    <r>
      <rPr>
        <rFont val="Arial"/>
        <b/>
        <color theme="1"/>
        <sz val="9.0"/>
      </rPr>
      <t>ACT - BACKUP</t>
    </r>
    <r>
      <rPr>
        <rFont val="Arial"/>
        <b val="0"/>
        <color theme="1"/>
        <sz val="9.0"/>
      </rPr>
      <t xml:space="preserve"> +2500</t>
    </r>
  </si>
  <si>
    <t>HOL/W104-033</t>
  </si>
  <si>
    <r>
      <rPr>
        <rFont val="Arial"/>
        <b/>
        <color theme="1"/>
        <sz val="9.0"/>
      </rPr>
      <t>(C) 2/1 Koyori (Hololive/Secret Society HoloX)
AUTO</t>
    </r>
    <r>
      <rPr>
        <rFont val="Arial"/>
        <b val="0"/>
        <color theme="1"/>
        <sz val="9.0"/>
      </rPr>
      <t xml:space="preserve"> - When you use this card's BACKUP, choose 1 of your battling characters, this turn, it gains the following ability: "AUTO - When this card's battle opponent is Reversed, send it to Memory."
</t>
    </r>
    <r>
      <rPr>
        <rFont val="Arial"/>
        <b/>
        <color theme="1"/>
        <sz val="9.0"/>
      </rPr>
      <t>ACT - BACKUP</t>
    </r>
    <r>
      <rPr>
        <rFont val="Arial"/>
        <b val="0"/>
        <color theme="1"/>
        <sz val="9.0"/>
      </rPr>
      <t xml:space="preserve"> +3000</t>
    </r>
  </si>
  <si>
    <t>HOL/W104-034</t>
  </si>
  <si>
    <r>
      <rPr>
        <rFont val="Arial"/>
        <b/>
        <color theme="1"/>
        <sz val="9.0"/>
      </rPr>
      <t xml:space="preserve">(C) 2/1 Subaru (Hololive/2nd Gen)
CONT </t>
    </r>
    <r>
      <rPr>
        <rFont val="Arial"/>
        <b val="0"/>
        <color theme="1"/>
        <sz val="9.0"/>
      </rPr>
      <t xml:space="preserve">- For each of your other back row &lt;Hololive&gt; characters, this get +2000 power.
</t>
    </r>
    <r>
      <rPr>
        <rFont val="Arial"/>
        <b/>
        <color theme="1"/>
        <sz val="9.0"/>
      </rPr>
      <t>AUTO - EXPERIENCE</t>
    </r>
    <r>
      <rPr>
        <rFont val="Arial"/>
        <b val="0"/>
        <color theme="1"/>
        <sz val="9.0"/>
      </rPr>
      <t xml:space="preserve"> - When this card's battle opponent is Reversed, if you have a Red card and a blue card in your Level Zone, reveal the top card of your deck. If that card is Level 1 or higher, add it to hand.</t>
    </r>
  </si>
  <si>
    <t>HOL/W104-035</t>
  </si>
  <si>
    <r>
      <rPr>
        <rFont val="Arial"/>
        <b/>
        <color theme="1"/>
        <sz val="9.0"/>
      </rPr>
      <t xml:space="preserve">(C) 2/1 Kanata (Hololive/4th Gen)
AUTO </t>
    </r>
    <r>
      <rPr>
        <rFont val="Arial"/>
        <b val="0"/>
        <color theme="1"/>
        <sz val="9.0"/>
      </rPr>
      <t xml:space="preserve">- When this attacks, this turn, this gets +X power. X equals the number of your other &lt;Hololive&gt; characters times 1000.
</t>
    </r>
    <r>
      <rPr>
        <rFont val="Arial"/>
        <b/>
        <color theme="1"/>
        <sz val="9.0"/>
      </rPr>
      <t xml:space="preserve">AUTO </t>
    </r>
    <r>
      <rPr>
        <rFont val="Arial"/>
        <b val="0"/>
        <color theme="1"/>
        <sz val="9.0"/>
      </rPr>
      <t>- (1) At the start of your opponent's Attack Phase, you may pay cost. If you do, choose 1 of your &lt;Hololive&gt; characters and this card, Stand and swap them.</t>
    </r>
  </si>
  <si>
    <t>HOL/W104-036</t>
  </si>
  <si>
    <r>
      <rPr>
        <rFont val="Arial"/>
        <b/>
        <color theme="1"/>
        <sz val="9.0"/>
      </rPr>
      <t>(U) 1/1 #SecretSocietyHoloX (Event)</t>
    </r>
    <r>
      <rPr>
        <rFont val="Arial"/>
        <b val="0"/>
        <color theme="1"/>
        <sz val="9.0"/>
      </rPr>
      <t xml:space="preserve">
If you have a 2 or less &lt;Secret Society HoloX&gt; character, this cannot be played from hand.
Search your deck for up to 1 Climax, show it to your opponent, add it to hand, and shuffle your deck afterwards.
Choose 1 of your characters, this turn, it gets +2000 power.</t>
    </r>
  </si>
  <si>
    <t>HOL/W104-037</t>
  </si>
  <si>
    <t>(CR) Choice CX</t>
  </si>
  <si>
    <t>SSP &amp; RRR</t>
  </si>
  <si>
    <t>HOL/W104-038</t>
  </si>
  <si>
    <t>(CC) Choice CX</t>
  </si>
  <si>
    <t>RRR</t>
  </si>
  <si>
    <t>HOL/W104-039</t>
  </si>
  <si>
    <t>HOL/W104-040</t>
  </si>
  <si>
    <r>
      <rPr>
        <rFont val="Arial"/>
        <b/>
        <color theme="1"/>
        <sz val="9.0"/>
      </rPr>
      <t xml:space="preserve">(RR) 0/0 Mio (Hololive/Gamers)
AUTO </t>
    </r>
    <r>
      <rPr>
        <rFont val="Arial"/>
        <b val="0"/>
        <color theme="1"/>
        <sz val="9.0"/>
      </rPr>
      <t xml:space="preserve">- When this is placed on stage from hand, look at up to 2 cards from the top of your deck, choose up to 2 cards from among them, place them on top of your deck in any order, and send the rest to Waiting Room.
</t>
    </r>
    <r>
      <rPr>
        <rFont val="Arial"/>
        <b/>
        <color theme="1"/>
        <sz val="9.0"/>
      </rPr>
      <t xml:space="preserve">AUTO </t>
    </r>
    <r>
      <rPr>
        <rFont val="Arial"/>
        <b val="0"/>
        <color theme="1"/>
        <sz val="9.0"/>
      </rPr>
      <t>- [(1) Discard 1 card] When this is placed on stage from hand or sent from Stage to Waiting Room, you may pay cost. If you do, search your deck for up to 1 &lt;Hololive&gt; character, show it to your opponent, add it to hand, and shuffle your deck afterwards.</t>
    </r>
  </si>
  <si>
    <t>HOL/W104-041</t>
  </si>
  <si>
    <r>
      <rPr>
        <rFont val="Arial"/>
        <b/>
        <color theme="1"/>
        <sz val="9.0"/>
      </rPr>
      <t xml:space="preserve">(RR) 0/0 IRyS (Hololive/Hololive English Project: HOPE)
AUTO </t>
    </r>
    <r>
      <rPr>
        <rFont val="Arial"/>
        <b val="0"/>
        <color theme="1"/>
        <sz val="9.0"/>
      </rPr>
      <t xml:space="preserve">- When your character's Trigger Check reveals a Soul Trigger, choose 1 of your &lt;Hololive&gt; characters, this turn, it gets +1000 power.
</t>
    </r>
    <r>
      <rPr>
        <rFont val="Arial"/>
        <b/>
        <color theme="1"/>
        <sz val="9.0"/>
      </rPr>
      <t>ACT - BRAINSTORM</t>
    </r>
    <r>
      <rPr>
        <rFont val="Arial"/>
        <b val="0"/>
        <color theme="1"/>
        <sz val="9.0"/>
      </rPr>
      <t xml:space="preserve"> [(1) Rest this] Flip over the top 4 cards of your deck, then send them to Waiting Room. For each Climax among them, choose up to 1 character from your Waiting Room, and add it to hand.</t>
    </r>
  </si>
  <si>
    <t>HOL/W104-042</t>
  </si>
  <si>
    <r>
      <rPr>
        <rFont val="Arial"/>
        <b/>
        <color theme="1"/>
        <sz val="9.0"/>
      </rPr>
      <t xml:space="preserve">(RR) 3/2 Towa (Hololive/4th Gen)
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val="0"/>
        <color theme="1"/>
        <sz val="9.0"/>
      </rPr>
      <t xml:space="preserve"> [(1) Discard 1 card] When this attacks, if you have the </t>
    </r>
    <r>
      <rPr>
        <rFont val="Arial"/>
        <b/>
        <color theme="1"/>
        <sz val="9.0"/>
      </rPr>
      <t>Bar CX (065)</t>
    </r>
    <r>
      <rPr>
        <rFont val="Arial"/>
        <b val="0"/>
        <color theme="1"/>
        <sz val="9.0"/>
      </rPr>
      <t xml:space="preserve"> in your Climax Area, you may pay cost. If you do, look at 1 card from the top of your opponent's deck, place it on top or bottom of their deck, then send the bottom 3 cards of your opponent's deck to Waiting Room, then deal X damage to your opponent, and this turn, this gets +1000 power. X equals the number of Level 0 or lower cards sent to Waiting Room by this effect. </t>
    </r>
    <r>
      <rPr>
        <rFont val="Arial"/>
        <b/>
        <color theme="1"/>
        <sz val="9.0"/>
      </rPr>
      <t xml:space="preserve">
</t>
    </r>
  </si>
  <si>
    <t>HOL/W104-043</t>
  </si>
  <si>
    <r>
      <rPr>
        <rFont val="Arial"/>
        <b/>
        <color theme="1"/>
        <sz val="9.0"/>
      </rPr>
      <t xml:space="preserve">(R) 0/0 Sora (Hololive/0th Gen)
AUTO </t>
    </r>
    <r>
      <rPr>
        <rFont val="Arial"/>
        <b val="0"/>
        <color theme="1"/>
        <sz val="9.0"/>
      </rPr>
      <t xml:space="preserve">- When this is placed on stage from hand, you may choose 1 card in your clock, add it to your hand. If you do, choose 1 card in your hand and put it into Clock.
</t>
    </r>
    <r>
      <rPr>
        <rFont val="Arial"/>
        <b/>
        <color theme="1"/>
        <sz val="9.0"/>
      </rPr>
      <t>AUTO</t>
    </r>
    <r>
      <rPr>
        <rFont val="Arial"/>
        <b val="0"/>
        <color theme="1"/>
        <sz val="9.0"/>
      </rPr>
      <t xml:space="preserve"> - When this is placed on stage from hand, if your opponent has 1 or less characters in their Front Row, choose 1 Cost 0 or lower character in your opponent's Front Row, you may send it to your opponent’s Waiting Room. </t>
    </r>
    <r>
      <rPr>
        <rFont val="Arial"/>
        <b/>
        <color theme="1"/>
        <sz val="9.0"/>
      </rPr>
      <t xml:space="preserve">
</t>
    </r>
  </si>
  <si>
    <t>HOL/W104-044</t>
  </si>
  <si>
    <r>
      <rPr>
        <rFont val="Arial"/>
        <b/>
        <color theme="1"/>
        <sz val="9.0"/>
      </rPr>
      <t xml:space="preserve">(R) 0/0 Fauna (Hololive/Hololive English-Council-)
CONT </t>
    </r>
    <r>
      <rPr>
        <rFont val="Arial"/>
        <b val="0"/>
        <color theme="1"/>
        <sz val="9.0"/>
      </rPr>
      <t xml:space="preserve">- All of your other &lt;Hololive&gt; characters get +500 power.
</t>
    </r>
    <r>
      <rPr>
        <rFont val="Arial"/>
        <b/>
        <color theme="1"/>
        <sz val="9.0"/>
      </rPr>
      <t xml:space="preserve">AUTO - </t>
    </r>
    <r>
      <rPr>
        <rFont val="Arial"/>
        <b/>
        <color rgb="FFE06666"/>
        <sz val="9.0"/>
      </rPr>
      <t>{CX Combo}</t>
    </r>
    <r>
      <rPr>
        <rFont val="Arial"/>
        <b val="0"/>
        <color theme="1"/>
        <sz val="9.0"/>
      </rPr>
      <t xml:space="preserve"> [Send 1 </t>
    </r>
    <r>
      <rPr>
        <rFont val="Arial"/>
        <b/>
        <color theme="1"/>
        <sz val="9.0"/>
      </rPr>
      <t xml:space="preserve">{Bar CX - 066} </t>
    </r>
    <r>
      <rPr>
        <rFont val="Arial"/>
        <b val="0"/>
        <color theme="1"/>
        <sz val="9.0"/>
      </rPr>
      <t>in your Climax Area to Waiting Room] At the start of your Encore Step, you may pay cost. If you do, look at up to 4 cards from the top of your deck, choose up to 1 &lt;Hololive&gt; character or Event from among them, show it to your opponent, add it to hand, send the rest to Waiting Room.</t>
    </r>
  </si>
  <si>
    <t>HOL/W104-045</t>
  </si>
  <si>
    <r>
      <rPr>
        <rFont val="Arial"/>
        <b/>
        <color theme="1"/>
        <sz val="9.0"/>
      </rPr>
      <t xml:space="preserve">(R) 0/0 Okayu (Hololive/Gamers)
AUTO </t>
    </r>
    <r>
      <rPr>
        <rFont val="Arial"/>
        <b val="0"/>
        <color theme="1"/>
        <sz val="9.0"/>
      </rPr>
      <t xml:space="preserve">- When you play an Event, you may send this to Stock.
</t>
    </r>
    <r>
      <rPr>
        <rFont val="Arial"/>
        <b/>
        <color theme="1"/>
        <sz val="9.0"/>
      </rPr>
      <t xml:space="preserve">ACT </t>
    </r>
    <r>
      <rPr>
        <rFont val="Arial"/>
        <b val="0"/>
        <color theme="1"/>
        <sz val="9.0"/>
      </rPr>
      <t>- [Rest this] Choose 1 of your &lt;Hololive&gt; characters, this turn, it gets +500 power and the following ability, "</t>
    </r>
    <r>
      <rPr>
        <rFont val="Arial"/>
        <b/>
        <color theme="1"/>
        <sz val="9.0"/>
      </rPr>
      <t xml:space="preserve">AUTO </t>
    </r>
    <r>
      <rPr>
        <rFont val="Arial"/>
        <b val="0"/>
        <color theme="1"/>
        <sz val="9.0"/>
      </rPr>
      <t xml:space="preserve">- When this card's battle opponent is Reversed, you may send the top card of your opponent's Clock to Waiting Room. If you do, send that character to Clock." </t>
    </r>
    <r>
      <rPr>
        <rFont val="Arial"/>
        <b/>
        <color theme="1"/>
        <sz val="9.0"/>
      </rPr>
      <t xml:space="preserve">
</t>
    </r>
  </si>
  <si>
    <t>HOL/W104-046</t>
  </si>
  <si>
    <r>
      <rPr>
        <rFont val="Arial"/>
        <b/>
        <color theme="1"/>
        <sz val="9.0"/>
      </rPr>
      <t>(R) 1/0 Baelz (Hololive/Hololive English-Council-)
CONT</t>
    </r>
    <r>
      <rPr>
        <rFont val="Arial"/>
        <b val="0"/>
        <color theme="1"/>
        <sz val="9.0"/>
      </rPr>
      <t xml:space="preserve"> - During your turn, if all of your characters are &lt;Hololive&gt;, this gets +2000 power.</t>
    </r>
    <r>
      <rPr>
        <rFont val="Arial"/>
        <b/>
        <color theme="1"/>
        <sz val="9.0"/>
      </rPr>
      <t xml:space="preserve">
AUTO - </t>
    </r>
    <r>
      <rPr>
        <rFont val="Arial"/>
        <b/>
        <color rgb="FFE06666"/>
        <sz val="9.0"/>
      </rPr>
      <t xml:space="preserve">{CX Combo} </t>
    </r>
    <r>
      <rPr>
        <rFont val="Arial"/>
        <b val="0"/>
        <color theme="1"/>
        <sz val="9.0"/>
      </rPr>
      <t xml:space="preserve">When the </t>
    </r>
    <r>
      <rPr>
        <rFont val="Arial"/>
        <b/>
        <color theme="1"/>
        <sz val="9.0"/>
      </rPr>
      <t>Bar CX (067)</t>
    </r>
    <r>
      <rPr>
        <rFont val="Arial"/>
        <b val="0"/>
        <color theme="1"/>
        <sz val="9.0"/>
      </rPr>
      <t xml:space="preserve"> is placed in your Climax Area, if you have 2 or more other &lt;Hololive&gt; characters. until the end of your opponent's next turn, this gains the following 2 abilities,
- "</t>
    </r>
    <r>
      <rPr>
        <rFont val="Arial"/>
        <b/>
        <color theme="1"/>
        <sz val="9.0"/>
      </rPr>
      <t xml:space="preserve">CONT </t>
    </r>
    <r>
      <rPr>
        <rFont val="Arial"/>
        <b val="0"/>
        <color theme="1"/>
        <sz val="9.0"/>
      </rPr>
      <t>- During your opponent's turn, this cannot be Reversed."
- "</t>
    </r>
    <r>
      <rPr>
        <rFont val="Arial"/>
        <b/>
        <color theme="1"/>
        <sz val="9.0"/>
      </rPr>
      <t xml:space="preserve">AUTO </t>
    </r>
    <r>
      <rPr>
        <rFont val="Arial"/>
        <b val="0"/>
        <color theme="1"/>
        <sz val="9.0"/>
      </rPr>
      <t>- When this attacks, look at up to 2 cards from the top of your deck, choose 1 card among them, put it back on top of your deck, and send the rest to Waiting Room."</t>
    </r>
  </si>
  <si>
    <t>HOL/W104-047</t>
  </si>
  <si>
    <r>
      <rPr>
        <rFont val="Arial"/>
        <b/>
        <color theme="1"/>
        <sz val="9.0"/>
      </rPr>
      <t>(R) 1/0 Aki (Hololive/1st Gen)
CONT</t>
    </r>
    <r>
      <rPr>
        <rFont val="Arial"/>
        <b val="0"/>
        <color theme="1"/>
        <sz val="9.0"/>
      </rPr>
      <t xml:space="preserve"> - If you don't have another &lt;Hololive&gt; character, this does not Stand during your Stand Phase.
</t>
    </r>
    <r>
      <rPr>
        <rFont val="Arial"/>
        <b/>
        <color theme="1"/>
        <sz val="9.0"/>
      </rPr>
      <t>AUTO</t>
    </r>
    <r>
      <rPr>
        <rFont val="Arial"/>
        <b val="0"/>
        <color theme="1"/>
        <sz val="9.0"/>
      </rPr>
      <t xml:space="preserve"> - This ability can only be activated up to once per turn. When you use an ACT ability, this turn, this gains the following ability, "</t>
    </r>
    <r>
      <rPr>
        <rFont val="Arial"/>
        <b/>
        <color theme="1"/>
        <sz val="9.0"/>
      </rPr>
      <t>AUTO</t>
    </r>
    <r>
      <rPr>
        <rFont val="Arial"/>
        <b val="0"/>
        <color theme="1"/>
        <sz val="9.0"/>
      </rPr>
      <t xml:space="preserve"> - (1) When this card's battle opponent is Reversed, you may pay cost. If you do, choose 1 character in your Waiting Room, add it to hand."</t>
    </r>
  </si>
  <si>
    <t>HOL/W104-048</t>
  </si>
  <si>
    <r>
      <rPr>
        <rFont val="Arial"/>
        <b/>
        <color theme="1"/>
        <sz val="9.0"/>
      </rPr>
      <t>(R) 3/2 Fubuki (Hololive/1st Gen/Gamers)
AUTO</t>
    </r>
    <r>
      <rPr>
        <rFont val="Arial"/>
        <b val="0"/>
        <color theme="1"/>
        <sz val="9.0"/>
      </rPr>
      <t xml:space="preserve"> - When this is placed on stage from hand, look at up to 3 cards from the top of your deck, choose up to 1 card among them, add it to hand, and send the rest to Waiting Room.
</t>
    </r>
    <r>
      <rPr>
        <rFont val="Arial"/>
        <b/>
        <color theme="1"/>
        <sz val="9.0"/>
      </rPr>
      <t xml:space="preserve">AUTO - </t>
    </r>
    <r>
      <rPr>
        <rFont val="Arial"/>
        <b/>
        <color rgb="FFE06666"/>
        <sz val="9.0"/>
      </rPr>
      <t>{CX Combo}</t>
    </r>
    <r>
      <rPr>
        <rFont val="Arial"/>
        <b val="0"/>
        <color theme="1"/>
        <sz val="9.0"/>
      </rPr>
      <t xml:space="preserve"> [(1) Discard 2 cards] When this attacks, if you have the </t>
    </r>
    <r>
      <rPr>
        <rFont val="Arial"/>
        <b/>
        <color theme="1"/>
        <sz val="9.0"/>
      </rPr>
      <t>Bar CX (068)</t>
    </r>
    <r>
      <rPr>
        <rFont val="Arial"/>
        <b val="0"/>
        <color theme="1"/>
        <sz val="9.0"/>
      </rPr>
      <t xml:space="preserve"> in your Climax Area, you may pay cost. If you do, deal 2 damage to your opponent, then choose up to 2 cards in your Opponent’s Waiting Room, your opponent shuffles them into their deck. </t>
    </r>
    <r>
      <rPr>
        <rFont val="Arial"/>
        <b/>
        <color theme="1"/>
        <sz val="9.0"/>
      </rPr>
      <t xml:space="preserve">
</t>
    </r>
  </si>
  <si>
    <t>HOL/W104-049</t>
  </si>
  <si>
    <r>
      <rPr>
        <rFont val="Arial"/>
        <b/>
        <color theme="1"/>
        <sz val="9.0"/>
      </rPr>
      <t xml:space="preserve">(R) 3/2 Luna (Hololive/4th Gen)
CONT </t>
    </r>
    <r>
      <rPr>
        <rFont val="Arial"/>
        <b val="0"/>
        <color theme="1"/>
        <sz val="9.0"/>
      </rPr>
      <t xml:space="preserve">- If you have 6 or more Climaxes in your Waiting Room, this gets -1 Level in hand.
</t>
    </r>
    <r>
      <rPr>
        <rFont val="Arial"/>
        <b/>
        <color theme="1"/>
        <sz val="9.0"/>
      </rPr>
      <t xml:space="preserve">CONT </t>
    </r>
    <r>
      <rPr>
        <rFont val="Arial"/>
        <b val="0"/>
        <color theme="1"/>
        <sz val="9.0"/>
      </rPr>
      <t xml:space="preserve">- This card on stage gets -3 Level. The character across from this cannot Side Attack.
</t>
    </r>
    <r>
      <rPr>
        <rFont val="Arial"/>
        <b/>
        <color theme="1"/>
        <sz val="9.0"/>
      </rPr>
      <t xml:space="preserve">AUTO </t>
    </r>
    <r>
      <rPr>
        <rFont val="Arial"/>
        <b val="0"/>
        <color theme="1"/>
        <sz val="9.0"/>
      </rPr>
      <t>- [Discard 1 card] When this is placed on stage from hand, you may pay cost. If you do, choose 1 &lt;Hololive&gt; character in your Clock, add it to hand.</t>
    </r>
    <r>
      <rPr>
        <rFont val="Arial"/>
        <b/>
        <color theme="1"/>
        <sz val="9.0"/>
      </rPr>
      <t xml:space="preserve">
</t>
    </r>
  </si>
  <si>
    <t>HOL/W104-050</t>
  </si>
  <si>
    <r>
      <rPr>
        <rFont val="Arial"/>
        <b/>
        <color theme="1"/>
        <sz val="9.0"/>
      </rPr>
      <t>(U) 0/0 Luna (Hololive/4th Gen)
AUTO</t>
    </r>
    <r>
      <rPr>
        <rFont val="Arial"/>
        <b val="0"/>
        <color theme="1"/>
        <sz val="9.0"/>
      </rPr>
      <t xml:space="preserve"> - When this is placed on stage from hand, look at the top card of your deck, and put it on top or bottom of your deck.
</t>
    </r>
    <r>
      <rPr>
        <rFont val="Arial"/>
        <b/>
        <color theme="1"/>
        <sz val="9.0"/>
      </rPr>
      <t xml:space="preserve">AUTO </t>
    </r>
    <r>
      <rPr>
        <rFont val="Arial"/>
        <b val="0"/>
        <color theme="1"/>
        <sz val="9.0"/>
      </rPr>
      <t>- [(1) Discard 1 card] When this is placed on stage from hand, you may pay cost. If you do, look at up to X cards from the top of your deck, choose up to 1 card among them, add it to hand, and send the rest to Waiting Room. X equals the number of your other &lt;Hololive&gt; characters.</t>
    </r>
  </si>
  <si>
    <t>HOL/W104-051</t>
  </si>
  <si>
    <r>
      <rPr>
        <rFont val="Arial"/>
        <b/>
        <color theme="1"/>
        <sz val="9.0"/>
      </rPr>
      <t xml:space="preserve">(U) 1/0 Okayu (Hololive/Gamers)
CONT </t>
    </r>
    <r>
      <rPr>
        <rFont val="Arial"/>
        <b val="0"/>
        <color theme="1"/>
        <sz val="9.0"/>
      </rPr>
      <t xml:space="preserve">- For each of your other back row &lt;Hololive&gt; characters, this get +1000 power.
</t>
    </r>
    <r>
      <rPr>
        <rFont val="Arial"/>
        <b/>
        <color theme="1"/>
        <sz val="9.0"/>
      </rPr>
      <t xml:space="preserve">AUTO </t>
    </r>
    <r>
      <rPr>
        <rFont val="Arial"/>
        <b val="0"/>
        <color theme="1"/>
        <sz val="9.0"/>
      </rPr>
      <t>- This ability can only be activated up to once per turn. When you play an event, this turn, this gains the following ability, "</t>
    </r>
    <r>
      <rPr>
        <rFont val="Arial"/>
        <b/>
        <color theme="1"/>
        <sz val="9.0"/>
      </rPr>
      <t xml:space="preserve">AUTO </t>
    </r>
    <r>
      <rPr>
        <rFont val="Arial"/>
        <b val="0"/>
        <color theme="1"/>
        <sz val="9.0"/>
      </rPr>
      <t xml:space="preserve">- When this is card's battle opponent is reversed, look at up to 3 cards from the top of your deck, choose up to 1 card among them, add it to hand, and send the rest to Waiting Room, then discard 1 card." 
</t>
    </r>
  </si>
  <si>
    <t>HOL/W104-052</t>
  </si>
  <si>
    <r>
      <rPr>
        <rFont val="Arial"/>
        <b/>
        <color theme="1"/>
        <sz val="9.0"/>
      </rPr>
      <t>(U) 1/0 Sora (Hololive/0th Gen)
CONT</t>
    </r>
    <r>
      <rPr>
        <rFont val="Arial"/>
        <color theme="1"/>
        <sz val="9.0"/>
      </rPr>
      <t xml:space="preserve"> - During your turn, for each of your other back row &lt;Hololive&gt; characters, this gets +1000 power.
</t>
    </r>
    <r>
      <rPr>
        <rFont val="Arial"/>
        <b/>
        <color theme="1"/>
        <sz val="9.0"/>
      </rPr>
      <t xml:space="preserve">AUTO </t>
    </r>
    <r>
      <rPr>
        <rFont val="Arial"/>
        <color theme="1"/>
        <sz val="9.0"/>
      </rPr>
      <t xml:space="preserve">- When a Climax is placed in your Opponent's Climax Area, you may send this to Stock. 
</t>
    </r>
  </si>
  <si>
    <t>HOL/W104-053</t>
  </si>
  <si>
    <r>
      <rPr>
        <rFont val="Arial"/>
        <b/>
        <color theme="1"/>
        <sz val="9.0"/>
      </rPr>
      <t xml:space="preserve">(U) 1/1 Mio (Hololive/Gamers)
CONT </t>
    </r>
    <r>
      <rPr>
        <rFont val="Arial"/>
        <b val="0"/>
        <color theme="1"/>
        <sz val="9.0"/>
      </rPr>
      <t xml:space="preserve">- During your turn, this gets +3000 power.
</t>
    </r>
    <r>
      <rPr>
        <rFont val="Arial"/>
        <b/>
        <color theme="1"/>
        <sz val="9.0"/>
      </rPr>
      <t xml:space="preserve">AUTO </t>
    </r>
    <r>
      <rPr>
        <rFont val="Arial"/>
        <b val="0"/>
        <color theme="1"/>
        <sz val="9.0"/>
      </rPr>
      <t xml:space="preserve">- When this is placed on stage from hand, if you have 4 or more other &lt;Hololive&gt; characters, choose 1 &lt;Hololive&gt; character in your Waiting Room, you may send it to Stock.
</t>
    </r>
    <r>
      <rPr>
        <rFont val="Arial"/>
        <b/>
        <color theme="1"/>
        <sz val="9.0"/>
      </rPr>
      <t xml:space="preserve">AUTO </t>
    </r>
    <r>
      <rPr>
        <rFont val="Arial"/>
        <b val="0"/>
        <color theme="1"/>
        <sz val="9.0"/>
      </rPr>
      <t>- When this card or this card's battle opponent is Reversed, this turn, that character cannot use use "</t>
    </r>
    <r>
      <rPr>
        <rFont val="Arial"/>
        <b/>
        <color theme="1"/>
        <sz val="9.0"/>
      </rPr>
      <t>AUTO - ENCORE</t>
    </r>
    <r>
      <rPr>
        <rFont val="Arial"/>
        <b val="0"/>
        <color theme="1"/>
        <sz val="9.0"/>
      </rPr>
      <t xml:space="preserve">". </t>
    </r>
    <r>
      <rPr>
        <rFont val="Arial"/>
        <b/>
        <color theme="1"/>
        <sz val="9.0"/>
      </rPr>
      <t xml:space="preserve">
</t>
    </r>
  </si>
  <si>
    <t>HOL/W104-054</t>
  </si>
  <si>
    <r>
      <rPr>
        <rFont val="Arial"/>
        <b/>
        <color theme="1"/>
        <sz val="9.0"/>
      </rPr>
      <t xml:space="preserve">(U) 2/1 Towa (Hololive/4th Gen)
CONT </t>
    </r>
    <r>
      <rPr>
        <rFont val="Arial"/>
        <b val="0"/>
        <color theme="1"/>
        <sz val="9.0"/>
      </rPr>
      <t xml:space="preserve">- All of your other &lt;Hololive&gt; characters get +1000 power.
</t>
    </r>
    <r>
      <rPr>
        <rFont val="Arial"/>
        <b/>
        <color theme="1"/>
        <sz val="9.0"/>
      </rPr>
      <t>AUTO</t>
    </r>
    <r>
      <rPr>
        <rFont val="Arial"/>
        <b val="0"/>
        <color theme="1"/>
        <sz val="9.0"/>
      </rPr>
      <t xml:space="preserve"> - When this is placed on stage from hand, you may choose 1 &lt;Hololive&gt; character from your Waiting Room, and place it Face-down underneath this card as a Marker.
</t>
    </r>
    <r>
      <rPr>
        <rFont val="Arial"/>
        <b/>
        <color theme="1"/>
        <sz val="9.0"/>
      </rPr>
      <t xml:space="preserve">AUTO </t>
    </r>
    <r>
      <rPr>
        <rFont val="Arial"/>
        <b val="0"/>
        <color theme="1"/>
        <sz val="9.0"/>
      </rPr>
      <t xml:space="preserve">- [Discard 1 &lt;Hololive&gt; character, Send 1 Marker underneath this to Waiting Room] At the start of your Attack Phase, you may pay cost. If you do, choose 1 of your </t>
    </r>
    <r>
      <rPr>
        <rFont val="Arial"/>
        <b/>
        <color theme="1"/>
        <sz val="9.0"/>
      </rPr>
      <t>{New 3/2 Aqua - 132}</t>
    </r>
    <r>
      <rPr>
        <rFont val="Arial"/>
        <b val="0"/>
        <color theme="1"/>
        <sz val="9.0"/>
      </rPr>
      <t>, this turn, it gains the following ability, "</t>
    </r>
    <r>
      <rPr>
        <rFont val="Arial"/>
        <b/>
        <color theme="1"/>
        <sz val="9.0"/>
      </rPr>
      <t xml:space="preserve">CONT </t>
    </r>
    <r>
      <rPr>
        <rFont val="Arial"/>
        <b val="0"/>
        <color theme="1"/>
        <sz val="9.0"/>
      </rPr>
      <t>- When this attacks, choose 1 of your opponent's Back Row characters, this card may Front Attack that character as the Defending character instead.”</t>
    </r>
  </si>
  <si>
    <t>HOL/W104-055</t>
  </si>
  <si>
    <r>
      <rPr>
        <rFont val="Arial"/>
        <b/>
        <color theme="1"/>
        <sz val="9.0"/>
      </rPr>
      <t>(U) 2/1 Fubuki (Hololive/1st Gen/Gamers)
AUTO</t>
    </r>
    <r>
      <rPr>
        <rFont val="Arial"/>
        <b val="0"/>
        <color theme="1"/>
        <sz val="9.0"/>
      </rPr>
      <t xml:space="preserve"> - When this attacks, if the Level of the character across from this is 3 or higher, this turn, this gets +6000 power.
</t>
    </r>
    <r>
      <rPr>
        <rFont val="Arial"/>
        <b/>
        <color theme="1"/>
        <sz val="9.0"/>
      </rPr>
      <t xml:space="preserve">AUTO </t>
    </r>
    <r>
      <rPr>
        <rFont val="Arial"/>
        <b val="0"/>
        <color theme="1"/>
        <sz val="9.0"/>
      </rPr>
      <t xml:space="preserve">- When this card's battle opponent is Reversed, if you have a Climax in your Climax Area, search your deck for up to 1 &lt;Hololive&gt; character, show it to your opponent, add it to hand, and shuffle your deck afterwards. </t>
    </r>
    <r>
      <rPr>
        <rFont val="Arial"/>
        <b/>
        <color theme="1"/>
        <sz val="9.0"/>
      </rPr>
      <t xml:space="preserve">
</t>
    </r>
  </si>
  <si>
    <t>HOL/W104-056</t>
  </si>
  <si>
    <r>
      <rPr>
        <rFont val="Arial"/>
        <b/>
        <color theme="1"/>
        <sz val="9.0"/>
      </rPr>
      <t>(U) 2/1 Aki (Hololive/1st Gen)
CONT</t>
    </r>
    <r>
      <rPr>
        <rFont val="Arial"/>
        <color theme="1"/>
        <sz val="9.0"/>
      </rPr>
      <t xml:space="preserve"> -</t>
    </r>
    <r>
      <rPr>
        <rFont val="Arial"/>
        <b/>
        <color theme="1"/>
        <sz val="9.0"/>
      </rPr>
      <t xml:space="preserve"> </t>
    </r>
    <r>
      <rPr>
        <rFont val="Arial"/>
        <color theme="1"/>
        <sz val="9.0"/>
      </rPr>
      <t xml:space="preserve"> For each of your other front row {copies of this}, this gets +2000 power.
</t>
    </r>
    <r>
      <rPr>
        <rFont val="Arial"/>
        <b/>
        <color theme="1"/>
        <sz val="9.0"/>
      </rPr>
      <t>AUTO</t>
    </r>
    <r>
      <rPr>
        <rFont val="Arial"/>
        <color theme="1"/>
        <sz val="9.0"/>
      </rPr>
      <t xml:space="preserve"> - This ability can only be activated up to once per turn. When you use an ACT ability, this turn, this gets +1500 power.</t>
    </r>
  </si>
  <si>
    <t>HOL/W104-057</t>
  </si>
  <si>
    <r>
      <rPr>
        <rFont val="Arial"/>
        <b/>
        <i val="0"/>
        <color theme="1"/>
        <sz val="9.0"/>
      </rPr>
      <t>(C) 0/0 Towa (Hololive/4th Gen)
AUTO</t>
    </r>
    <r>
      <rPr>
        <rFont val="Arial"/>
        <b val="0"/>
        <i val="0"/>
        <color theme="1"/>
        <sz val="9.0"/>
      </rPr>
      <t xml:space="preserve"> - When this attacks, choose 1 of your other &lt;Hololive&gt; characters, until the end of your opponent's next turn, it gets +1500 power and "</t>
    </r>
    <r>
      <rPr>
        <rFont val="Arial"/>
        <b/>
        <i val="0"/>
        <color theme="1"/>
        <sz val="9.0"/>
      </rPr>
      <t>AUTO - ENCORE</t>
    </r>
    <r>
      <rPr>
        <rFont val="Arial"/>
        <b val="0"/>
        <i val="0"/>
        <color theme="1"/>
        <sz val="9.0"/>
      </rPr>
      <t xml:space="preserve"> [Discard 1 character]".</t>
    </r>
  </si>
  <si>
    <t>HOL/W104-058</t>
  </si>
  <si>
    <r>
      <rPr>
        <rFont val="Arial"/>
        <b/>
        <color theme="1"/>
        <sz val="9.0"/>
      </rPr>
      <t>(C) 0/0 Fubuki (Hololive/1st Gen/Gamers)
AUTO</t>
    </r>
    <r>
      <rPr>
        <rFont val="Arial"/>
        <b val="0"/>
        <color theme="1"/>
        <sz val="9.0"/>
      </rPr>
      <t xml:space="preserve"> - When this is placed on stage from hand, mill 1. If that card is a Climax, search your deck for up to 1 &lt;Hololive&gt; character, show it to your opponent, add it to hand, and shuffle your deck afterwards, and this turn, this gets &lt;Gold&gt;. If it's not, this turn, this gets &lt;Red&gt;. </t>
    </r>
    <r>
      <rPr>
        <rFont val="Arial"/>
        <b/>
        <color theme="1"/>
        <sz val="9.0"/>
      </rPr>
      <t xml:space="preserve">
</t>
    </r>
  </si>
  <si>
    <t>HOL/W104-059</t>
  </si>
  <si>
    <r>
      <rPr>
        <rFont val="Arial"/>
        <b/>
        <color theme="1"/>
        <sz val="9.0"/>
      </rPr>
      <t>(C) 0/0 Aki (Hololive/1st Gen)
AUTO</t>
    </r>
    <r>
      <rPr>
        <rFont val="Arial"/>
        <b val="0"/>
        <color theme="1"/>
        <sz val="9.0"/>
      </rPr>
      <t xml:space="preserve"> - When this is placed on stage from hand, mill 2, until the end of your opponent's next turn, this gets +X power. X equals the number of &lt;Hololive&gt; characters milled times 1000.
</t>
    </r>
    <r>
      <rPr>
        <rFont val="Arial"/>
        <b/>
        <color theme="1"/>
        <sz val="9.0"/>
      </rPr>
      <t xml:space="preserve">AUTO </t>
    </r>
    <r>
      <rPr>
        <rFont val="Arial"/>
        <b val="0"/>
        <color theme="1"/>
        <sz val="9.0"/>
      </rPr>
      <t>- At the start of your Climax Phase, your opponent may send the top 2 cards of their Stock to Waiting Room. If they do, this turn, this cannot Front Attack.</t>
    </r>
  </si>
  <si>
    <t>HOL/W104-060</t>
  </si>
  <si>
    <r>
      <rPr>
        <rFont val="Arial"/>
        <b/>
        <color theme="1"/>
        <sz val="9.0"/>
      </rPr>
      <t xml:space="preserve">(C) 1/0 Mio (Hololive/Gamers)
AUTO </t>
    </r>
    <r>
      <rPr>
        <rFont val="Arial"/>
        <b val="0"/>
        <color theme="1"/>
        <sz val="9.0"/>
      </rPr>
      <t xml:space="preserve">- When this attacks, reveal the top card of your deck. If that card is &lt;Hololive&gt; character or an Event, choose 1 of your characters, this turn, it gets +3000 power. </t>
    </r>
    <r>
      <rPr>
        <rFont val="Arial"/>
        <b/>
        <color theme="1"/>
        <sz val="9.0"/>
      </rPr>
      <t xml:space="preserve">
</t>
    </r>
  </si>
  <si>
    <t>HOL/W104-061</t>
  </si>
  <si>
    <r>
      <rPr>
        <rFont val="Arial"/>
        <b/>
        <color theme="1"/>
        <sz val="9.0"/>
      </rPr>
      <t>(C) 1/0 Luna (Hololive/4th Gen)
CONT</t>
    </r>
    <r>
      <rPr>
        <rFont val="Arial"/>
        <b val="0"/>
        <color theme="1"/>
        <sz val="9.0"/>
      </rPr>
      <t xml:space="preserve"> - This card on stage gets -1 Level.
</t>
    </r>
    <r>
      <rPr>
        <rFont val="Arial"/>
        <b/>
        <color theme="1"/>
        <sz val="9.0"/>
      </rPr>
      <t xml:space="preserve">CONT </t>
    </r>
    <r>
      <rPr>
        <rFont val="Arial"/>
        <b val="0"/>
        <color theme="1"/>
        <sz val="9.0"/>
      </rPr>
      <t>- During your turn, this gets +4000 power.</t>
    </r>
  </si>
  <si>
    <t>HOL/W104-062</t>
  </si>
  <si>
    <r>
      <rPr>
        <rFont val="Arial"/>
        <b/>
        <color theme="1"/>
        <sz val="9.0"/>
      </rPr>
      <t xml:space="preserve">(C) 1/0 Sora (Hololive/0th Gen)
AUTO </t>
    </r>
    <r>
      <rPr>
        <rFont val="Arial"/>
        <b val="0"/>
        <color theme="1"/>
        <sz val="9.0"/>
      </rPr>
      <t>- [Discard 1 card] When this is placed on stage from hand, you may pay cost. If you do, choose 1 of your opponent's Level 1 or higher characters. If you do, your opponent chooses 1 Level X or lower character from their Waiting Room, and swap them. X equals the Level of the character chosen by you -1.</t>
    </r>
  </si>
  <si>
    <t>HOL/W104-063</t>
  </si>
  <si>
    <r>
      <rPr>
        <rFont val="Arial"/>
        <b/>
        <color theme="1"/>
        <sz val="9.0"/>
      </rPr>
      <t>(C) 2/1 Okayu (Hololive/Gamers)
AUTO</t>
    </r>
    <r>
      <rPr>
        <rFont val="Arial"/>
        <b val="0"/>
        <color theme="1"/>
        <sz val="9.0"/>
      </rPr>
      <t xml:space="preserve"> - When you use this card's BACKUP, send X cards from the bottom of your opponent's deck to Waiting Room. X equals the number of your &lt;Hololive&gt; characters.
</t>
    </r>
    <r>
      <rPr>
        <rFont val="Arial"/>
        <b/>
        <color theme="1"/>
        <sz val="9.0"/>
      </rPr>
      <t>ACT - BACKUP</t>
    </r>
    <r>
      <rPr>
        <rFont val="Arial"/>
        <b val="0"/>
        <color theme="1"/>
        <sz val="9.0"/>
      </rPr>
      <t xml:space="preserve"> +3000</t>
    </r>
  </si>
  <si>
    <t>HOL/W104-064</t>
  </si>
  <si>
    <r>
      <rPr>
        <rFont val="Arial"/>
        <b/>
        <color theme="1"/>
        <sz val="9.0"/>
      </rPr>
      <t>(C) 2/1 IRyS (Hololive/Hololive English Project: HOPE)
AUTO</t>
    </r>
    <r>
      <rPr>
        <rFont val="Arial"/>
        <b val="0"/>
        <color theme="1"/>
        <sz val="9.0"/>
      </rPr>
      <t xml:space="preserve"> - When this is placed on stage from hand, this turn, this gets +X power. X equals the number of your &lt;Hololive&gt; characters times 1000.
</t>
    </r>
    <r>
      <rPr>
        <rFont val="Arial"/>
        <b/>
        <color theme="1"/>
        <sz val="9.0"/>
      </rPr>
      <t xml:space="preserve">AUTO </t>
    </r>
    <r>
      <rPr>
        <rFont val="Arial"/>
        <b val="0"/>
        <color theme="1"/>
        <sz val="9.0"/>
      </rPr>
      <t>- When this card's battle opponent is Reversed, if you have a Climax in your Climax Area, choose 1 &lt;Hololive&gt; character in your Waiting Room, you may send it to Stock.</t>
    </r>
  </si>
  <si>
    <t>HOL/W104-065</t>
  </si>
  <si>
    <t>(CR) Bar CX</t>
  </si>
  <si>
    <t>HOL/W104-066</t>
  </si>
  <si>
    <t>(CC) Bar CX</t>
  </si>
  <si>
    <t>HOL/W104-067</t>
  </si>
  <si>
    <t>HOL/W104-068</t>
  </si>
  <si>
    <t>HOL/W104-069</t>
  </si>
  <si>
    <r>
      <rPr>
        <rFont val="Arial"/>
        <b/>
        <color theme="1"/>
        <sz val="9.0"/>
      </rPr>
      <t>(RR) 0/0 Polka (Hololive/5th Gen)
AUTO</t>
    </r>
    <r>
      <rPr>
        <rFont val="Arial"/>
        <b val="0"/>
        <color theme="1"/>
        <sz val="9.0"/>
      </rPr>
      <t xml:space="preserve"> - [Return this to hand] When your Climax is placed on the Climax Area, you may pay cost. If you do, look at the top card of your deck, and put it on top of your deck or into your Waiting Room, then choose 1 of your characters, this turn, it gets +1500 power.
</t>
    </r>
    <r>
      <rPr>
        <rFont val="Arial"/>
        <b/>
        <color theme="1"/>
        <sz val="9.0"/>
      </rPr>
      <t xml:space="preserve">AUTO </t>
    </r>
    <r>
      <rPr>
        <rFont val="Arial"/>
        <b val="0"/>
        <color theme="1"/>
        <sz val="9.0"/>
      </rPr>
      <t>- (1) When your Climax is placed on the Climax Area, you may pay cost. If you do, look at up to 4 cards from the top of your deck, choose up to 1 &lt;Hololive&gt; character from among them, show it to your opponent, add it to hand, and send the rest to Waiting Room.</t>
    </r>
  </si>
  <si>
    <t>HOL/W104-070</t>
  </si>
  <si>
    <r>
      <rPr>
        <rFont val="Arial"/>
        <b/>
        <color theme="1"/>
        <sz val="9.0"/>
      </rPr>
      <t>(RR) 1/0 Chloe (Hololive/Secret Society HoloX)
AUTO</t>
    </r>
    <r>
      <rPr>
        <rFont val="Arial"/>
        <b val="0"/>
        <color theme="1"/>
        <sz val="9.0"/>
      </rPr>
      <t xml:space="preserve"> - When this attacks, if you have another &lt;Hololive&gt; character, this turn, this gets +3000 power.
</t>
    </r>
    <r>
      <rPr>
        <rFont val="Arial"/>
        <b/>
        <color theme="1"/>
        <sz val="9.0"/>
      </rPr>
      <t xml:space="preserve">AUTO - </t>
    </r>
    <r>
      <rPr>
        <rFont val="Arial"/>
        <b/>
        <color rgb="FFE06666"/>
        <sz val="9.0"/>
      </rPr>
      <t xml:space="preserve">{CX Combo} </t>
    </r>
    <r>
      <rPr>
        <rFont val="Arial"/>
        <b/>
        <color theme="1"/>
        <sz val="9.0"/>
      </rPr>
      <t>RESONATE</t>
    </r>
    <r>
      <rPr>
        <rFont val="Arial"/>
        <b val="0"/>
        <color theme="1"/>
        <sz val="9.0"/>
      </rPr>
      <t xml:space="preserve"> [Reveal </t>
    </r>
    <r>
      <rPr>
        <rFont val="Arial"/>
        <b/>
        <color theme="1"/>
        <sz val="9.0"/>
      </rPr>
      <t>{3/2 La+ Darkness - 004}</t>
    </r>
    <r>
      <rPr>
        <rFont val="Arial"/>
        <b val="0"/>
        <color theme="1"/>
        <sz val="9.0"/>
      </rPr>
      <t xml:space="preserve"> from your hand] When this attacks, if you have the </t>
    </r>
    <r>
      <rPr>
        <rFont val="Arial"/>
        <b/>
        <color theme="1"/>
        <sz val="9.0"/>
      </rPr>
      <t>Door CX (106)</t>
    </r>
    <r>
      <rPr>
        <rFont val="Arial"/>
        <b val="0"/>
        <color theme="1"/>
        <sz val="9.0"/>
      </rPr>
      <t xml:space="preserve"> in your Climax Area, and all of your characters are &lt;Hololive&gt; you may pay cost. If you do, choose up to 1 &lt;Hololive&gt; character in your Waiting Room, add it to hand, then reveal the top card of your deck. If that card is Level 1 or higher, send it to Stock.</t>
    </r>
  </si>
  <si>
    <t>HOL/W104-071</t>
  </si>
  <si>
    <r>
      <rPr>
        <rFont val="Arial"/>
        <b/>
        <color theme="1"/>
        <sz val="9.0"/>
      </rPr>
      <t xml:space="preserve">(RR) 3/2 Ayame (Hololive/2nd Gen)
CONT </t>
    </r>
    <r>
      <rPr>
        <rFont val="Arial"/>
        <b val="0"/>
        <color theme="1"/>
        <sz val="9.0"/>
      </rPr>
      <t xml:space="preserve">- If you have 2 or less Climaxes in your Waiting Room, this gets -1 Level in hand.
</t>
    </r>
    <r>
      <rPr>
        <rFont val="Arial"/>
        <b/>
        <color theme="1"/>
        <sz val="9.0"/>
      </rPr>
      <t xml:space="preserve">AUTO </t>
    </r>
    <r>
      <rPr>
        <rFont val="Arial"/>
        <b val="0"/>
        <color theme="1"/>
        <sz val="9.0"/>
      </rPr>
      <t xml:space="preserve">- When this is placed on stage from hand, if you have another &lt;Hololive&gt; character, until the end of your opponent's next turn, this gets +2000 power.
</t>
    </r>
    <r>
      <rPr>
        <rFont val="Arial"/>
        <b/>
        <color theme="1"/>
        <sz val="9.0"/>
      </rPr>
      <t xml:space="preserve">AUTO </t>
    </r>
    <r>
      <rPr>
        <rFont val="Arial"/>
        <b val="0"/>
        <color theme="1"/>
        <sz val="9.0"/>
      </rPr>
      <t>- When this is placed on stage from hand, choose 1 of the following 2 effects and resolve it,
a) "Look at up to 3 cards from the top of your deck, choose up to 1 card among them, add it to hand, and send the rest to Waiting Room."
b) "You may Heal 1."</t>
    </r>
  </si>
  <si>
    <t>HOL/W104-072</t>
  </si>
  <si>
    <r>
      <rPr>
        <rFont val="Arial"/>
        <b/>
        <color theme="1"/>
        <sz val="9.0"/>
      </rPr>
      <t xml:space="preserve">(RR) 3/2 Ollie (Hololive/Hololive Indonesia 2nd Gen)
AUTO </t>
    </r>
    <r>
      <rPr>
        <rFont val="Arial"/>
        <b val="0"/>
        <color theme="1"/>
        <sz val="9.0"/>
      </rPr>
      <t xml:space="preserve">- When this is placed on stage from hand or by the {CX Combo} effect of </t>
    </r>
    <r>
      <rPr>
        <rFont val="Arial"/>
        <b/>
        <color theme="1"/>
        <sz val="9.0"/>
      </rPr>
      <t>{this card}</t>
    </r>
    <r>
      <rPr>
        <rFont val="Arial"/>
        <b val="0"/>
        <color theme="1"/>
        <sz val="9.0"/>
      </rPr>
      <t xml:space="preserve">, you may Heal 1.
</t>
    </r>
    <r>
      <rPr>
        <rFont val="Arial"/>
        <b/>
        <color theme="1"/>
        <sz val="9.0"/>
      </rPr>
      <t xml:space="preserve">AUTO - </t>
    </r>
    <r>
      <rPr>
        <rFont val="Arial"/>
        <b/>
        <color rgb="FFE06666"/>
        <sz val="9.0"/>
      </rPr>
      <t>{CX Combo}</t>
    </r>
    <r>
      <rPr>
        <rFont val="Arial"/>
        <b val="0"/>
        <color theme="1"/>
        <sz val="9.0"/>
      </rPr>
      <t xml:space="preserve"> [(1) Discard 1 &lt;Hololive&gt; character] While this is in your Waiting Room, at the start of your Attack Phase, if you have the </t>
    </r>
    <r>
      <rPr>
        <rFont val="Arial"/>
        <b/>
        <color theme="1"/>
        <sz val="9.0"/>
      </rPr>
      <t>Door CX (107)</t>
    </r>
    <r>
      <rPr>
        <rFont val="Arial"/>
        <b val="0"/>
        <color theme="1"/>
        <sz val="9.0"/>
      </rPr>
      <t xml:space="preserve"> in your Climax Area, and you are Level 2 or higher, and all of your characters are &lt;Hololive&gt;, you may pay cost. If you do, place this on stage in any slot.</t>
    </r>
  </si>
  <si>
    <t>HOL/W104-073</t>
  </si>
  <si>
    <r>
      <rPr>
        <rFont val="Arial"/>
        <b/>
        <color theme="1"/>
        <sz val="9.0"/>
      </rPr>
      <t>(R) 0/0 Roboco (Hololive/0th Gen)
AUTO</t>
    </r>
    <r>
      <rPr>
        <rFont val="Arial"/>
        <b val="0"/>
        <color theme="1"/>
        <sz val="9.0"/>
      </rPr>
      <t xml:space="preserve"> - [Discard 1 card] When this attacks, mill 2 cards, if you milled a Climax, you may pay cost. If you do, choose 1 character from your Waiting Room, add it to hand.
</t>
    </r>
    <r>
      <rPr>
        <rFont val="Arial"/>
        <b/>
        <color theme="1"/>
        <sz val="9.0"/>
      </rPr>
      <t xml:space="preserve">AUTO </t>
    </r>
    <r>
      <rPr>
        <rFont val="Arial"/>
        <b val="0"/>
        <color theme="1"/>
        <sz val="9.0"/>
      </rPr>
      <t>- (1) At the start of your opponent's attack phase, you may pay the cost. If you do, move this to an open position in your back row.</t>
    </r>
  </si>
  <si>
    <t>HOL/W104-074</t>
  </si>
  <si>
    <r>
      <rPr>
        <rFont val="Arial"/>
        <b/>
        <color theme="1"/>
        <sz val="9.0"/>
      </rPr>
      <t>(R) 0/0 Reine (Hololive/Hololive Indonesia 2nd Gen)
AUTO</t>
    </r>
    <r>
      <rPr>
        <rFont val="Arial"/>
        <b val="0"/>
        <color theme="1"/>
        <sz val="9.0"/>
      </rPr>
      <t xml:space="preserve"> - [Discard 1 card] When this is placed on stage from hand, you may pay cost. If you do, reveal the top card of your deck, then choose 1 Level X or lower character from your Waiting Room, and add it to hand. X equals the Level of the revealed card.
</t>
    </r>
    <r>
      <rPr>
        <rFont val="Arial"/>
        <b/>
        <color theme="1"/>
        <sz val="9.0"/>
      </rPr>
      <t xml:space="preserve">AUTO </t>
    </r>
    <r>
      <rPr>
        <rFont val="Arial"/>
        <b val="0"/>
        <color theme="1"/>
        <sz val="9.0"/>
      </rPr>
      <t>- During this card's battle, when the damage you take is cancelled, you may return this to your hand.</t>
    </r>
  </si>
  <si>
    <t>HOL/W104-075</t>
  </si>
  <si>
    <r>
      <rPr>
        <rFont val="Arial"/>
        <b/>
        <color theme="1"/>
        <sz val="9.0"/>
      </rPr>
      <t>(R) 0/0 Choco (Hololive/2nd Gen)
AUTO</t>
    </r>
    <r>
      <rPr>
        <rFont val="Arial"/>
        <b val="0"/>
        <color theme="1"/>
        <sz val="9.0"/>
      </rPr>
      <t xml:space="preserve"> - When this is placed on stage from hand, reveal the top card of your deck. If that card is a &lt;Hololive&gt; character or Event, add it to hand and discard 1 card.
</t>
    </r>
    <r>
      <rPr>
        <rFont val="Arial"/>
        <b/>
        <color theme="1"/>
        <sz val="9.0"/>
      </rPr>
      <t xml:space="preserve">ACT </t>
    </r>
    <r>
      <rPr>
        <rFont val="Arial"/>
        <b val="0"/>
        <color theme="1"/>
        <sz val="9.0"/>
      </rPr>
      <t>- [(1) Send this to Waiting Room] Look at up to 4 cards from the top of your deck, choose up to 1 &lt;Hololive&gt; character from among them, show it to your opponent, add it to hand, and send the rest to Waiting Room.</t>
    </r>
  </si>
  <si>
    <t>HOL/W104-076</t>
  </si>
  <si>
    <r>
      <rPr>
        <rFont val="Arial"/>
        <b/>
        <color theme="1"/>
        <sz val="9.0"/>
      </rPr>
      <t>(R) 0/0 Haato (Hololive/1st Gen)
AUTO</t>
    </r>
    <r>
      <rPr>
        <rFont val="Arial"/>
        <b val="0"/>
        <color theme="1"/>
        <sz val="9.0"/>
      </rPr>
      <t xml:space="preserve"> - When this attacks, choose 1 of your &lt;Hololive&gt; characters, this turn, it gets +1500 power.
</t>
    </r>
    <r>
      <rPr>
        <rFont val="Arial"/>
        <b/>
        <color theme="1"/>
        <sz val="9.0"/>
      </rPr>
      <t xml:space="preserve">AUTO </t>
    </r>
    <r>
      <rPr>
        <rFont val="Arial"/>
        <b val="0"/>
        <color theme="1"/>
        <sz val="9.0"/>
      </rPr>
      <t xml:space="preserve">- When this card's battle opponent is Reversed, you may send this to Memory. If you do, at the start of your next Draw Phase, choose 1 </t>
    </r>
    <r>
      <rPr>
        <rFont val="Arial"/>
        <b/>
        <color theme="1"/>
        <sz val="9.0"/>
      </rPr>
      <t>{this card}</t>
    </r>
    <r>
      <rPr>
        <rFont val="Arial"/>
        <b val="0"/>
        <color theme="1"/>
        <sz val="9.0"/>
      </rPr>
      <t xml:space="preserve"> from Memory, and place it on stage in any slot.</t>
    </r>
  </si>
  <si>
    <t>HOL/W104-077</t>
  </si>
  <si>
    <r>
      <rPr>
        <rFont val="Arial"/>
        <b/>
        <color theme="1"/>
        <sz val="9.0"/>
      </rPr>
      <t>(R) 0/0 Lui (Hololive/Secret Society HoloX)
AUTO</t>
    </r>
    <r>
      <rPr>
        <rFont val="Arial"/>
        <b val="0"/>
        <color theme="1"/>
        <sz val="9.0"/>
      </rPr>
      <t xml:space="preserve"> - When your character's Trigger Check reveals a  Climax, if there is no Markers underneath this card, you may choose up to 1 card from Waiting Room and put it underneath this card Face-down as a Marker.
</t>
    </r>
    <r>
      <rPr>
        <rFont val="Arial"/>
        <b/>
        <color theme="1"/>
        <sz val="9.0"/>
      </rPr>
      <t xml:space="preserve">ACT </t>
    </r>
    <r>
      <rPr>
        <rFont val="Arial"/>
        <b val="0"/>
        <color theme="1"/>
        <sz val="9.0"/>
      </rPr>
      <t xml:space="preserve">- [Send 1 Marker underneath this to Waiting Room] Choose 1 of your other characters, this turn, it gets +1 Soul.
</t>
    </r>
    <r>
      <rPr>
        <rFont val="Arial"/>
        <b/>
        <color theme="1"/>
        <sz val="9.0"/>
      </rPr>
      <t>ACT - RESONATE</t>
    </r>
    <r>
      <rPr>
        <rFont val="Arial"/>
        <b val="0"/>
        <color theme="1"/>
        <sz val="9.0"/>
      </rPr>
      <t xml:space="preserve"> [(1) Reveal </t>
    </r>
    <r>
      <rPr>
        <rFont val="Arial"/>
        <b/>
        <color theme="1"/>
        <sz val="9.0"/>
      </rPr>
      <t>{3/2 La+ Darkness - 004}</t>
    </r>
    <r>
      <rPr>
        <rFont val="Arial"/>
        <b val="0"/>
        <color theme="1"/>
        <sz val="9.0"/>
      </rPr>
      <t xml:space="preserve"> from your hand, Rest this] Look at up to 3 cards from the top of your deck, choose up to 1 &lt;Hololive&gt; character or </t>
    </r>
    <r>
      <rPr>
        <rFont val="Arial"/>
        <b/>
        <color theme="1"/>
        <sz val="9.0"/>
      </rPr>
      <t>"#SecretSocietyHoloX" (036)</t>
    </r>
    <r>
      <rPr>
        <rFont val="Arial"/>
        <b val="0"/>
        <color theme="1"/>
        <sz val="9.0"/>
      </rPr>
      <t xml:space="preserve"> from among them, show it to your opponent, add it to your hand, and put the rest into the Waiting Room.</t>
    </r>
  </si>
  <si>
    <t>HOL/W104-078</t>
  </si>
  <si>
    <r>
      <rPr>
        <rFont val="Arial"/>
        <b/>
        <color theme="1"/>
        <sz val="9.0"/>
      </rPr>
      <t>(R) 0/0 Anya (Hololive/Hololive Indonesia 2nd Gen)
AUTO</t>
    </r>
    <r>
      <rPr>
        <rFont val="Arial"/>
        <b val="0"/>
        <color theme="1"/>
        <sz val="9.0"/>
      </rPr>
      <t xml:space="preserve"> - When this is Reversed, if the battle opponent's Level is 0 or lower, you may Reverse that character.
</t>
    </r>
    <r>
      <rPr>
        <rFont val="Arial"/>
        <b/>
        <color theme="1"/>
        <sz val="9.0"/>
      </rPr>
      <t xml:space="preserve">AUTO </t>
    </r>
    <r>
      <rPr>
        <rFont val="Arial"/>
        <b val="0"/>
        <color theme="1"/>
        <sz val="9.0"/>
      </rPr>
      <t xml:space="preserve">- [(1) Put the top card of your deck into Clock] When this is sent from Stage to Waiting Room, you may pay cost. If you do, look at up to 4 cards from the top of your deck, choose up to 1 Level 1 or higher card among them, show it to your opponent, add it to hand, and send the rest to Waiting Room. </t>
    </r>
    <r>
      <rPr>
        <rFont val="Arial"/>
        <b/>
        <color theme="1"/>
        <sz val="9.0"/>
      </rPr>
      <t xml:space="preserve">
</t>
    </r>
  </si>
  <si>
    <t>HOL/W104-079</t>
  </si>
  <si>
    <r>
      <rPr>
        <rFont val="Arial"/>
        <b/>
        <color theme="1"/>
        <sz val="9.0"/>
      </rPr>
      <t>(R) 1/0 Nene (Hololive/5th Gen)
AUTO</t>
    </r>
    <r>
      <rPr>
        <rFont val="Arial"/>
        <b val="0"/>
        <color theme="1"/>
        <sz val="9.0"/>
      </rPr>
      <t xml:space="preserve"> - When this attacks, if you have 2 or more other &lt;Hololive&gt; Characters, this turn, this gets +2000 power.
</t>
    </r>
    <r>
      <rPr>
        <rFont val="Arial"/>
        <b/>
        <color theme="1"/>
        <sz val="9.0"/>
      </rPr>
      <t xml:space="preserve">AUTO </t>
    </r>
    <r>
      <rPr>
        <rFont val="Arial"/>
        <b val="0"/>
        <color theme="1"/>
        <sz val="9.0"/>
      </rPr>
      <t>- [(1) Send this to Memory] When your other &lt;Hololive&gt; character is Front Attacked, you may pay cost. If you do, choose 1 of your battling characters, this turn, it gets +2500 power.</t>
    </r>
  </si>
  <si>
    <t>HOL/W104-080</t>
  </si>
  <si>
    <r>
      <rPr>
        <rFont val="Arial"/>
        <b/>
        <color theme="1"/>
        <sz val="9.0"/>
      </rPr>
      <t xml:space="preserve">(R) 3/2 Miko (Hololive/0th Gen)
AUTO </t>
    </r>
    <r>
      <rPr>
        <rFont val="Arial"/>
        <color theme="1"/>
        <sz val="9.0"/>
      </rPr>
      <t xml:space="preserve">- When this is placed on stage from hand, you may Heal 1.
</t>
    </r>
    <r>
      <rPr>
        <rFont val="Arial"/>
        <b/>
        <color theme="1"/>
        <sz val="9.0"/>
      </rPr>
      <t xml:space="preserve">AUTO </t>
    </r>
    <r>
      <rPr>
        <rFont val="Arial"/>
        <color theme="1"/>
        <sz val="9.0"/>
      </rPr>
      <t xml:space="preserve">- When this is Reversed, you may return this to hand.
</t>
    </r>
    <r>
      <rPr>
        <rFont val="Arial"/>
        <b/>
        <color theme="1"/>
        <sz val="9.0"/>
      </rPr>
      <t xml:space="preserve">AUTO </t>
    </r>
    <r>
      <rPr>
        <rFont val="Arial"/>
        <color theme="1"/>
        <sz val="9.0"/>
      </rPr>
      <t>- When this is Reversed, if you have another &lt;Hololive&gt; character, and the battle opponent's Level is 3 or lower, you may Reverse that character.</t>
    </r>
  </si>
  <si>
    <t>HOL/W104-081</t>
  </si>
  <si>
    <r>
      <rPr>
        <rFont val="Arial"/>
        <b/>
        <color theme="1"/>
        <sz val="9.0"/>
      </rPr>
      <t>(R) 3/2 Marine (Hololive/3rd Gen)
CONT</t>
    </r>
    <r>
      <rPr>
        <rFont val="Arial"/>
        <b val="0"/>
        <color theme="1"/>
        <sz val="9.0"/>
      </rPr>
      <t xml:space="preserve"> - If you have 4 or more &lt;Hololive&gt; characters, this gets -1 Level in hand.
</t>
    </r>
    <r>
      <rPr>
        <rFont val="Arial"/>
        <b/>
        <color theme="1"/>
        <sz val="9.0"/>
      </rPr>
      <t xml:space="preserve">AUTO </t>
    </r>
    <r>
      <rPr>
        <rFont val="Arial"/>
        <b val="0"/>
        <color theme="1"/>
        <sz val="9.0"/>
      </rPr>
      <t xml:space="preserve">- [Send 1 of your other &lt;Hololive&gt; characters on stage to Waiting Room] When this is placed on stage from hand, you may pay cost. If you do,  look at 1 card from the top of your deck, choose up to 1 Level 1 or higher card, show it to your opponent, add it to hand, and send the rest to Waiting Room, then Heal up to 1. 
</t>
    </r>
  </si>
  <si>
    <t>HOL/W104-082</t>
  </si>
  <si>
    <r>
      <rPr>
        <rFont val="Arial"/>
        <b/>
        <color theme="1"/>
        <sz val="9.0"/>
      </rPr>
      <t>(R) 3/2 AZKi (Hololive/0th Gen)
CONT</t>
    </r>
    <r>
      <rPr>
        <rFont val="Arial"/>
        <b val="0"/>
        <color theme="1"/>
        <sz val="9.0"/>
      </rPr>
      <t xml:space="preserve"> - All of your other &lt;Hololive&gt; characters get +1500 power.
</t>
    </r>
    <r>
      <rPr>
        <rFont val="Arial"/>
        <b/>
        <color theme="1"/>
        <sz val="9.0"/>
      </rPr>
      <t>AUTO</t>
    </r>
    <r>
      <rPr>
        <rFont val="Arial"/>
        <b val="0"/>
        <color theme="1"/>
        <sz val="9.0"/>
      </rPr>
      <t xml:space="preserve"> - [Discard 2 cards] At the start of your Encore Step, if this is in your front row, and all of your opponent's Front Row slots are empty, or if all of your opponent's Front Row characters are Reversed, you may pay cost. If you do, deal 1 damage to your opponent, look at the top card of your deck, and put it on top of your deck or into your Waiting Room, and until the end of your opponent's next turn, this gets +1000 power.</t>
    </r>
  </si>
  <si>
    <t>HOL/W104-083</t>
  </si>
  <si>
    <r>
      <rPr>
        <rFont val="Arial"/>
        <b/>
        <color theme="1"/>
        <sz val="9.0"/>
      </rPr>
      <t xml:space="preserve">(U) 0/0 Ayame (Hololive/2nd Gen)
AUTO </t>
    </r>
    <r>
      <rPr>
        <rFont val="Arial"/>
        <b val="0"/>
        <color theme="1"/>
        <sz val="9.0"/>
      </rPr>
      <t xml:space="preserve">- When this is placed on stage from hand, choose 1 card from your Level Zone and 1 card in your Waiting Room, you may swap them.
</t>
    </r>
    <r>
      <rPr>
        <rFont val="Arial"/>
        <b/>
        <color theme="1"/>
        <sz val="9.0"/>
      </rPr>
      <t xml:space="preserve">AUTO </t>
    </r>
    <r>
      <rPr>
        <rFont val="Arial"/>
        <b val="0"/>
        <color theme="1"/>
        <sz val="9.0"/>
      </rPr>
      <t>- [Discard 1 card] When this attacks, you may pay cost. If you do, during the Trigger Step of this attack, perform Trigger Check twice.</t>
    </r>
  </si>
  <si>
    <t>HOL/W104-084</t>
  </si>
  <si>
    <r>
      <rPr>
        <rFont val="Arial"/>
        <b/>
        <color theme="1"/>
        <sz val="9.0"/>
      </rPr>
      <t>(U) 0/0 Choco (Hololive/2nd Gen)
AUTO</t>
    </r>
    <r>
      <rPr>
        <rFont val="Arial"/>
        <b val="0"/>
        <color theme="1"/>
        <sz val="9.0"/>
      </rPr>
      <t xml:space="preserve"> - When your characters Trigger Check reveals a Climax, choose 1 of your characters, this turn, it gets +1000 power.
</t>
    </r>
    <r>
      <rPr>
        <rFont val="Arial"/>
        <b/>
        <color theme="1"/>
        <sz val="9.0"/>
      </rPr>
      <t xml:space="preserve">AUTO </t>
    </r>
    <r>
      <rPr>
        <rFont val="Arial"/>
        <b val="0"/>
        <color theme="1"/>
        <sz val="9.0"/>
      </rPr>
      <t>- (1) This ability can only be activated up to once per turn. When a card is placed in your Level Zone, you may pay cost. If you do,  look at up to 3 cards from the top of your deck, choose up to 1 &lt;2nd Gen&gt; character from among them, show it to your opponent, add it to hand, send the rest to Waiting Room.</t>
    </r>
  </si>
  <si>
    <t>HOL/W104-085</t>
  </si>
  <si>
    <r>
      <rPr>
        <rFont val="Arial"/>
        <b/>
        <color theme="1"/>
        <sz val="9.0"/>
      </rPr>
      <t xml:space="preserve">(U) 0/0 Chloe (Hololive/Secret Society HoloX)
AUTO </t>
    </r>
    <r>
      <rPr>
        <rFont val="Arial"/>
        <b val="0"/>
        <color theme="1"/>
        <sz val="9.0"/>
      </rPr>
      <t>- [Discard 1 &lt;Hololive&gt; character] When this is sent from Stage to Waiting Room, you may pay cost. If you do, search your deck for up to 1</t>
    </r>
    <r>
      <rPr>
        <rFont val="Arial"/>
        <b/>
        <color theme="1"/>
        <sz val="9.0"/>
      </rPr>
      <t xml:space="preserve"> {3/2 La+ Darkness - 004} </t>
    </r>
    <r>
      <rPr>
        <rFont val="Arial"/>
        <b val="0"/>
        <color theme="1"/>
        <sz val="9.0"/>
      </rPr>
      <t>or</t>
    </r>
    <r>
      <rPr>
        <rFont val="Arial"/>
        <b/>
        <color theme="1"/>
        <sz val="9.0"/>
      </rPr>
      <t xml:space="preserve"> {R 0/0 Lui - 077}</t>
    </r>
    <r>
      <rPr>
        <rFont val="Arial"/>
        <b val="0"/>
        <color theme="1"/>
        <sz val="9.0"/>
      </rPr>
      <t>, show it to your opponent, add it to hand, and shuffle your deck afterwards.</t>
    </r>
  </si>
  <si>
    <t>HOL/W104-086</t>
  </si>
  <si>
    <r>
      <rPr>
        <rFont val="Arial"/>
        <b/>
        <color theme="1"/>
        <sz val="9.0"/>
      </rPr>
      <t>(U) 0/0 AZKi (Hololive/0th Gen)
AUTO</t>
    </r>
    <r>
      <rPr>
        <rFont val="Arial"/>
        <b val="0"/>
        <color theme="1"/>
        <sz val="9.0"/>
      </rPr>
      <t xml:space="preserve"> - When this is placed on stage from hand, choose 1 of your other &lt;Hololive&gt; characters, this turn, it gets +1000 power.
</t>
    </r>
    <r>
      <rPr>
        <rFont val="Arial"/>
        <b/>
        <color theme="1"/>
        <sz val="9.0"/>
      </rPr>
      <t xml:space="preserve">AUTO - </t>
    </r>
    <r>
      <rPr>
        <rFont val="Arial"/>
        <b/>
        <color rgb="FFE06666"/>
        <sz val="9.0"/>
      </rPr>
      <t>{CX Combo}</t>
    </r>
    <r>
      <rPr>
        <rFont val="Arial"/>
        <b val="0"/>
        <color theme="1"/>
        <sz val="9.0"/>
      </rPr>
      <t xml:space="preserve"> [Return this to hand, send 1 </t>
    </r>
    <r>
      <rPr>
        <rFont val="Arial"/>
        <b/>
        <color theme="1"/>
        <sz val="9.0"/>
      </rPr>
      <t>Standby CX (108)</t>
    </r>
    <r>
      <rPr>
        <rFont val="Arial"/>
        <b val="0"/>
        <color theme="1"/>
        <sz val="9.0"/>
      </rPr>
      <t xml:space="preserve"> in your Climax Area to Waiting Room] When </t>
    </r>
    <r>
      <rPr>
        <rFont val="Arial"/>
        <b/>
        <color theme="1"/>
        <sz val="9.0"/>
      </rPr>
      <t>Standby CX (108)</t>
    </r>
    <r>
      <rPr>
        <rFont val="Arial"/>
        <b val="0"/>
        <color theme="1"/>
        <sz val="9.0"/>
      </rPr>
      <t xml:space="preserve"> is placed in your Climax Area, you may pay cost. If you do, search your deck for up to 1 &lt;Hololive&gt; character, show it to your opponent, add it to hand, and shuffle your deck afterwards.</t>
    </r>
  </si>
  <si>
    <t>HOL/W104-087</t>
  </si>
  <si>
    <r>
      <rPr>
        <rFont val="Arial"/>
        <b/>
        <color theme="1"/>
        <sz val="9.0"/>
      </rPr>
      <t xml:space="preserve">(U) 1/0 Haato (Hololive/1st Gen)
CONT </t>
    </r>
    <r>
      <rPr>
        <rFont val="Arial"/>
        <b val="0"/>
        <color theme="1"/>
        <sz val="9.0"/>
      </rPr>
      <t xml:space="preserve">- If this card has a Marker underneath it, this gets +5000 power. and +1 Soul
</t>
    </r>
    <r>
      <rPr>
        <rFont val="Arial"/>
        <b/>
        <color theme="1"/>
        <sz val="9.0"/>
      </rPr>
      <t xml:space="preserve">AUTO </t>
    </r>
    <r>
      <rPr>
        <rFont val="Arial"/>
        <b val="0"/>
        <color theme="1"/>
        <sz val="9.0"/>
      </rPr>
      <t xml:space="preserve">- When this is placed on stage from hand, choose 1 </t>
    </r>
    <r>
      <rPr>
        <rFont val="Arial"/>
        <b/>
        <color theme="1"/>
        <sz val="9.0"/>
      </rPr>
      <t>{copy of this card}</t>
    </r>
    <r>
      <rPr>
        <rFont val="Arial"/>
        <b val="0"/>
        <color theme="1"/>
        <sz val="9.0"/>
      </rPr>
      <t xml:space="preserve"> in your Waiting Room, you may put it underneath this card Face-up as a Marker.</t>
    </r>
    <r>
      <rPr>
        <rFont val="Arial"/>
        <b/>
        <color theme="1"/>
        <sz val="9.0"/>
      </rPr>
      <t xml:space="preserve">
</t>
    </r>
  </si>
  <si>
    <t>HOL/W104-088</t>
  </si>
  <si>
    <r>
      <rPr>
        <rFont val="Arial"/>
        <b/>
        <color theme="1"/>
        <sz val="9.0"/>
      </rPr>
      <t xml:space="preserve">(U) 1/0 Reine (Hololive/Hololive Indonesia 2nd Gen)
AUTO </t>
    </r>
    <r>
      <rPr>
        <rFont val="Arial"/>
        <b val="0"/>
        <color theme="1"/>
        <sz val="9.0"/>
      </rPr>
      <t xml:space="preserve">- [Discard 1 card] When this is placed on stage from hand, you may pay cost. If you do, choose 1 Cost 0 or lower character from your Waiting Room, place it on stage in any slot.
</t>
    </r>
    <r>
      <rPr>
        <rFont val="Arial"/>
        <b/>
        <color theme="1"/>
        <sz val="9.0"/>
      </rPr>
      <t xml:space="preserve">AUTO </t>
    </r>
    <r>
      <rPr>
        <rFont val="Arial"/>
        <b val="0"/>
        <color theme="1"/>
        <sz val="9.0"/>
      </rPr>
      <t>- When this attacks, choose 1 of your other &lt;Hololive&gt; characters, this turn, it gets +1000 power.</t>
    </r>
  </si>
  <si>
    <t>HOL/W104-089</t>
  </si>
  <si>
    <r>
      <rPr>
        <rFont val="Arial"/>
        <b/>
        <color theme="1"/>
        <sz val="9.0"/>
      </rPr>
      <t>(U) 1/0 Miko (Hololive/0th Gen)
AUTO</t>
    </r>
    <r>
      <rPr>
        <rFont val="Arial"/>
        <b val="0"/>
        <color theme="1"/>
        <sz val="9.0"/>
      </rPr>
      <t xml:space="preserve"> - (2) When this is placed on stage from hand or sent from stage to Waiting Room, you may pay cost. If you do, choose 1 &lt;Hololive&gt; character from your Waiting Room, add it to hand.
</t>
    </r>
    <r>
      <rPr>
        <rFont val="Arial"/>
        <b/>
        <color theme="1"/>
        <sz val="9.0"/>
      </rPr>
      <t xml:space="preserve">AUTO </t>
    </r>
    <r>
      <rPr>
        <rFont val="Arial"/>
        <b val="0"/>
        <color theme="1"/>
        <sz val="9.0"/>
      </rPr>
      <t>- When this attacks, if you have another &lt;Hololive&gt; character, this turn, this gets +3000 power.</t>
    </r>
  </si>
  <si>
    <t>HOL/W104-090</t>
  </si>
  <si>
    <r>
      <rPr>
        <rFont val="Arial"/>
        <b/>
        <sz val="9.0"/>
      </rPr>
      <t>(U) 1/0 Marine (Hololive/3rd Gen)
AUTO</t>
    </r>
    <r>
      <rPr>
        <rFont val="Arial"/>
        <b val="0"/>
        <sz val="9.0"/>
      </rPr>
      <t xml:space="preserve"> - [Send 1 of your other &lt;Hololive&gt; characters on stage to Waiting Room] When this is placed on stage from hand, you may pay cost. If you do, reveal the top card of your deck. If that card is a &lt;Hololive&gt; character or </t>
    </r>
    <r>
      <rPr>
        <rFont val="Arial"/>
        <b/>
        <color rgb="FF1155CC"/>
        <sz val="9.0"/>
        <u/>
      </rPr>
      <t>"#hololive3rdGeneration - HOL/W91-T091"</t>
    </r>
    <r>
      <rPr>
        <rFont val="Arial"/>
        <b val="0"/>
        <sz val="9.0"/>
      </rPr>
      <t xml:space="preserve">, add it to hand.
</t>
    </r>
    <r>
      <rPr>
        <rFont val="Arial"/>
        <b/>
        <sz val="9.0"/>
      </rPr>
      <t xml:space="preserve">AUTO </t>
    </r>
    <r>
      <rPr>
        <rFont val="Arial"/>
        <b val="0"/>
        <sz val="9.0"/>
      </rPr>
      <t>- When this attacks, if all of your characters are &lt;Hololive&gt;, choose 1 of your characters, this turn, it gets +2000 power.</t>
    </r>
  </si>
  <si>
    <t>HOL/W104-091</t>
  </si>
  <si>
    <r>
      <rPr>
        <rFont val="Arial"/>
        <b/>
        <color theme="1"/>
        <sz val="9.0"/>
      </rPr>
      <t>(U) 1/1 Polka (Hololive/5th Gen)
CONT</t>
    </r>
    <r>
      <rPr>
        <rFont val="Arial"/>
        <b val="0"/>
        <color theme="1"/>
        <sz val="9.0"/>
      </rPr>
      <t xml:space="preserve"> - If you have 2 or more other &lt;Hololive&gt; characters, this gets +2000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Memory - When this attacks, if you have the</t>
    </r>
    <r>
      <rPr>
        <rFont val="Arial"/>
        <b/>
        <color theme="1"/>
        <sz val="9.0"/>
      </rPr>
      <t xml:space="preserve"> Standby CX (109)</t>
    </r>
    <r>
      <rPr>
        <rFont val="Arial"/>
        <b val="0"/>
        <color theme="1"/>
        <sz val="9.0"/>
      </rPr>
      <t xml:space="preserve"> in your Climax Area, choose 1 Level X or lower &lt;Hololive&gt; character in your Waiting Room, add it to hand, and this turn, this gets +1000 power. X is equal to the number of cards in your Memory with different names.</t>
    </r>
  </si>
  <si>
    <t>HOL/W104-092</t>
  </si>
  <si>
    <r>
      <rPr>
        <rFont val="Arial"/>
        <b/>
        <color theme="1"/>
        <sz val="9.0"/>
      </rPr>
      <t xml:space="preserve">(U) 2/1 Lui (Hololive/Secret Society HoloX)
AUTO </t>
    </r>
    <r>
      <rPr>
        <rFont val="Arial"/>
        <b val="0"/>
        <color theme="1"/>
        <sz val="9.0"/>
      </rPr>
      <t xml:space="preserve">- [(2) Send 1 of your characters from stage to Waiting Room] When you use this card's BACKUP, you may pay cost. If you do, choose 1 of your opponent's characters whose Level is higher than your opponent's Level, and send it to Waiting Room.
</t>
    </r>
    <r>
      <rPr>
        <rFont val="Arial"/>
        <b/>
        <color theme="1"/>
        <sz val="9.0"/>
      </rPr>
      <t>ACT - BACKUP</t>
    </r>
    <r>
      <rPr>
        <rFont val="Arial"/>
        <b val="0"/>
        <color theme="1"/>
        <sz val="9.0"/>
      </rPr>
      <t xml:space="preserve"> +2500</t>
    </r>
  </si>
  <si>
    <t>HOL/W104-093</t>
  </si>
  <si>
    <r>
      <rPr>
        <rFont val="Arial"/>
        <b/>
        <color theme="1"/>
        <sz val="9.0"/>
      </rPr>
      <t xml:space="preserve">(U) 2/1 Roboco (Hololive/0th Gen)
CONT - ASSIST </t>
    </r>
    <r>
      <rPr>
        <rFont val="Arial"/>
        <b val="0"/>
        <color theme="1"/>
        <sz val="9.0"/>
      </rPr>
      <t xml:space="preserve">+2000 to Level 3 or higher characters.
</t>
    </r>
    <r>
      <rPr>
        <rFont val="Arial"/>
        <b/>
        <color theme="1"/>
        <sz val="9.0"/>
      </rPr>
      <t xml:space="preserve">AUTO </t>
    </r>
    <r>
      <rPr>
        <rFont val="Arial"/>
        <b val="0"/>
        <color theme="1"/>
        <sz val="9.0"/>
      </rPr>
      <t>- [Rest this] At the start of your Attack Phase, if this is Standing, you may pay cost. If you do, choose 1 of your characters, this turn, it gains the following ability, "</t>
    </r>
    <r>
      <rPr>
        <rFont val="Arial"/>
        <b/>
        <color theme="1"/>
        <sz val="9.0"/>
      </rPr>
      <t xml:space="preserve">AUTO </t>
    </r>
    <r>
      <rPr>
        <rFont val="Arial"/>
        <b val="0"/>
        <color theme="1"/>
        <sz val="9.0"/>
      </rPr>
      <t>- When this card's battle opponent is Reversed, you may send that character to the top of your opponent's deck."  This does not stand during your next Stand Phase.</t>
    </r>
  </si>
  <si>
    <t>HOL/W104-094</t>
  </si>
  <si>
    <r>
      <rPr>
        <rFont val="Arial"/>
        <b/>
        <sz val="9.0"/>
      </rPr>
      <t>(U)  2/2 Nene (Hololive/5th Gen)
AUTO - CHANGE</t>
    </r>
    <r>
      <rPr>
        <rFont val="Arial"/>
        <b val="0"/>
        <sz val="9.0"/>
      </rPr>
      <t xml:space="preserve"> [(1) Discard 1 card, Send this to Memory] At the start of your Climax Phase, you may pay cost. If you do, choose 1 </t>
    </r>
    <r>
      <rPr>
        <rFont val="Arial"/>
        <b/>
        <color rgb="FF1155CC"/>
        <sz val="9.0"/>
        <u/>
      </rPr>
      <t>"Towards the Future Together, Momosuzu Nene - HOL/W91-084"</t>
    </r>
    <r>
      <rPr>
        <rFont val="Arial"/>
        <b val="0"/>
        <sz val="9.0"/>
      </rPr>
      <t xml:space="preserve"> in your Waiting Room, place it on stage in this card's former slot.</t>
    </r>
  </si>
  <si>
    <t>HOL/W104-095</t>
  </si>
  <si>
    <r>
      <rPr>
        <rFont val="Arial"/>
        <b/>
        <color theme="1"/>
        <sz val="9.0"/>
      </rPr>
      <t>(C) 0/0 Haato (Hololive/1st Gen)
AUTO</t>
    </r>
    <r>
      <rPr>
        <rFont val="Arial"/>
        <b val="0"/>
        <color theme="1"/>
        <sz val="9.0"/>
      </rPr>
      <t xml:space="preserve"> - When this is placed on stage from hand or sent from Stage to Waiting Room, choose 1 of your opponent's characters, until the end of the next turn, it gains the following ability: "</t>
    </r>
    <r>
      <rPr>
        <rFont val="Arial"/>
        <b/>
        <color theme="1"/>
        <sz val="9.0"/>
      </rPr>
      <t xml:space="preserve">CONT </t>
    </r>
    <r>
      <rPr>
        <rFont val="Arial"/>
        <b val="0"/>
        <color theme="1"/>
        <sz val="9.0"/>
      </rPr>
      <t>- This cannot move to other slots."</t>
    </r>
  </si>
  <si>
    <t>HOL/W104-096</t>
  </si>
  <si>
    <r>
      <rPr>
        <rFont val="Arial"/>
        <b/>
        <color theme="1"/>
        <sz val="9.0"/>
      </rPr>
      <t xml:space="preserve">(C) 0/0 Nene (Hololive/5th Gen)
AUTO </t>
    </r>
    <r>
      <rPr>
        <rFont val="Arial"/>
        <b val="0"/>
        <color theme="1"/>
        <sz val="9.0"/>
      </rPr>
      <t xml:space="preserve">- [Place 1 </t>
    </r>
    <r>
      <rPr>
        <rFont val="Arial"/>
        <b/>
        <color theme="1"/>
        <sz val="9.0"/>
      </rPr>
      <t xml:space="preserve">{RR 0/0 Lamy - 110} </t>
    </r>
    <r>
      <rPr>
        <rFont val="Arial"/>
        <b val="0"/>
        <color theme="1"/>
        <sz val="9.0"/>
      </rPr>
      <t xml:space="preserve">in your Memory underneath this card face-up as a Marker] When this attacks, you may pay cost. If you do, this turn, this gets +1000 power and +2 Soul.
</t>
    </r>
    <r>
      <rPr>
        <rFont val="Arial"/>
        <b/>
        <color theme="1"/>
        <sz val="9.0"/>
      </rPr>
      <t xml:space="preserve">AUTO </t>
    </r>
    <r>
      <rPr>
        <rFont val="Arial"/>
        <b val="0"/>
        <color theme="1"/>
        <sz val="9.0"/>
      </rPr>
      <t>- At the start of your opponent's Attack Phase, you may move this to an empty Front Row slot.</t>
    </r>
  </si>
  <si>
    <t>HOL/W104-097</t>
  </si>
  <si>
    <r>
      <rPr>
        <rFont val="Arial"/>
        <b/>
        <sz val="9.0"/>
      </rPr>
      <t>(C) 0/0 Polka (Hololive/5th Gen)
AUTO</t>
    </r>
    <r>
      <rPr>
        <rFont val="Arial"/>
        <b val="0"/>
        <sz val="9.0"/>
      </rPr>
      <t xml:space="preserve"> - When this is placed on stage from hand, if you 2 or less cards in Memory, you may choose 1 </t>
    </r>
    <r>
      <rPr>
        <rFont val="Arial"/>
        <b/>
        <sz val="9.0"/>
      </rPr>
      <t>{copy of this}</t>
    </r>
    <r>
      <rPr>
        <rFont val="Arial"/>
        <b val="0"/>
        <sz val="9.0"/>
      </rPr>
      <t xml:space="preserve"> from your Waiting Room, and send it to Memory. 
</t>
    </r>
    <r>
      <rPr>
        <rFont val="Arial"/>
        <b/>
        <sz val="9.0"/>
      </rPr>
      <t xml:space="preserve">AUTO </t>
    </r>
    <r>
      <rPr>
        <rFont val="Arial"/>
        <b val="0"/>
        <sz val="9.0"/>
      </rPr>
      <t xml:space="preserve">- When this is Reversed, you may reveal up to 3 cards from the top of your deck. If you revealed 1 or more, choose up to 1 &lt;5th Gen&gt; character or </t>
    </r>
    <r>
      <rPr>
        <rFont val="Arial"/>
        <b/>
        <color rgb="FF1155CC"/>
        <sz val="9.0"/>
        <u/>
      </rPr>
      <t>"#hololive5thGeneration - HOL/W91-T128"</t>
    </r>
    <r>
      <rPr>
        <rFont val="Arial"/>
        <b val="0"/>
        <sz val="9.0"/>
      </rPr>
      <t xml:space="preserve"> from among them, add it to hand, send the rest to Waiting Room, and discard 1 card.</t>
    </r>
  </si>
  <si>
    <t>HOL/W104-098</t>
  </si>
  <si>
    <r>
      <rPr>
        <rFont val="Arial"/>
        <b/>
        <color theme="1"/>
        <sz val="9.0"/>
      </rPr>
      <t>(C) 0/0 Miko (Hololive/0th Gen)
CONT</t>
    </r>
    <r>
      <rPr>
        <rFont val="Arial"/>
        <b val="0"/>
        <color theme="1"/>
        <sz val="9.0"/>
      </rPr>
      <t xml:space="preserve"> - All of your characters gain the following ability, "</t>
    </r>
    <r>
      <rPr>
        <rFont val="Arial"/>
        <b/>
        <color theme="1"/>
        <sz val="9.0"/>
      </rPr>
      <t xml:space="preserve">CONT </t>
    </r>
    <r>
      <rPr>
        <rFont val="Arial"/>
        <b val="0"/>
        <color theme="1"/>
        <sz val="9.0"/>
      </rPr>
      <t xml:space="preserve">- This cannot Side Attack."
</t>
    </r>
    <r>
      <rPr>
        <rFont val="Arial"/>
        <b/>
        <color theme="1"/>
        <sz val="9.0"/>
      </rPr>
      <t xml:space="preserve">AUTO </t>
    </r>
    <r>
      <rPr>
        <rFont val="Arial"/>
        <b val="0"/>
        <color theme="1"/>
        <sz val="9.0"/>
      </rPr>
      <t xml:space="preserve">- When this card's battle opponent is Reversed, if you have another &lt;Hololive&gt; character, choose 1 of your opponent's Front Row level 0 or lower character, you may send it to Waiting Room. </t>
    </r>
    <r>
      <rPr>
        <rFont val="Arial"/>
        <b/>
        <color theme="1"/>
        <sz val="9.0"/>
      </rPr>
      <t xml:space="preserve">
</t>
    </r>
  </si>
  <si>
    <t>HOL/W104-099</t>
  </si>
  <si>
    <r>
      <rPr>
        <rFont val="Arial"/>
        <b/>
        <color theme="1"/>
        <sz val="9.0"/>
      </rPr>
      <t>(C) 1/0 Ayame (Hololive/2nd Gen)
CONT - EXPERIENCE</t>
    </r>
    <r>
      <rPr>
        <rFont val="Arial"/>
        <b val="0"/>
        <color theme="1"/>
        <sz val="9.0"/>
      </rPr>
      <t xml:space="preserve"> - If you have a Blue card in your Level Zone, this gets +3000 power.
</t>
    </r>
    <r>
      <rPr>
        <rFont val="Arial"/>
        <b/>
        <color theme="1"/>
        <sz val="9.0"/>
      </rPr>
      <t xml:space="preserve">AUTO </t>
    </r>
    <r>
      <rPr>
        <rFont val="Arial"/>
        <b val="0"/>
        <color theme="1"/>
        <sz val="9.0"/>
      </rPr>
      <t xml:space="preserve">- [Discard 1 card] When this is placed on stage from hand or deck, you may pay cost. If you do, search your deck for up to 1 </t>
    </r>
    <r>
      <rPr>
        <rFont val="Arial"/>
        <b/>
        <color theme="1"/>
        <sz val="9.0"/>
      </rPr>
      <t>{copy of this}</t>
    </r>
    <r>
      <rPr>
        <rFont val="Arial"/>
        <b val="0"/>
        <color theme="1"/>
        <sz val="9.0"/>
      </rPr>
      <t xml:space="preserve">, show it to your opponent, place it on stage in any slot, and shuffle your deck afterwards. </t>
    </r>
    <r>
      <rPr>
        <rFont val="Arial"/>
        <b/>
        <color theme="1"/>
        <sz val="9.0"/>
      </rPr>
      <t xml:space="preserve">
</t>
    </r>
  </si>
  <si>
    <t>HOL/W104-100</t>
  </si>
  <si>
    <r>
      <rPr>
        <rFont val="Arial"/>
        <b/>
        <color theme="1"/>
        <sz val="9.0"/>
      </rPr>
      <t xml:space="preserve">(C) 1/0 Roboco (Hololive/0th Gen)
CONT </t>
    </r>
    <r>
      <rPr>
        <rFont val="Arial"/>
        <b val="0"/>
        <color theme="1"/>
        <sz val="9.0"/>
      </rPr>
      <t xml:space="preserve">- During your turn, this gets +2000 power.
</t>
    </r>
    <r>
      <rPr>
        <rFont val="Arial"/>
        <b/>
        <color theme="1"/>
        <sz val="9.0"/>
      </rPr>
      <t xml:space="preserve">AUTO </t>
    </r>
    <r>
      <rPr>
        <rFont val="Arial"/>
        <b val="0"/>
        <color theme="1"/>
        <sz val="9.0"/>
      </rPr>
      <t>- [(1) Send this to Waiting Room] When your other &lt;Hololive&gt; character is Front Attacked, you may pay cost. If you do, return that character to hand.</t>
    </r>
  </si>
  <si>
    <t>HOL/W104-101</t>
  </si>
  <si>
    <r>
      <rPr>
        <rFont val="Arial"/>
        <b/>
        <color theme="1"/>
        <sz val="9.0"/>
      </rPr>
      <t xml:space="preserve">(C) 1/0 Lui (Hololive/Secret Society HoloX)
CONT </t>
    </r>
    <r>
      <rPr>
        <rFont val="Arial"/>
        <b val="0"/>
        <color theme="1"/>
        <sz val="9.0"/>
      </rPr>
      <t xml:space="preserve">- For each of your other back row &lt;Hololive&gt; character, this gets +1000 power.
</t>
    </r>
    <r>
      <rPr>
        <rFont val="Arial"/>
        <b/>
        <color theme="1"/>
        <sz val="9.0"/>
      </rPr>
      <t xml:space="preserve">AUTO </t>
    </r>
    <r>
      <rPr>
        <rFont val="Arial"/>
        <b val="0"/>
        <color theme="1"/>
        <sz val="9.0"/>
      </rPr>
      <t>- When this attacks, if you have 2 or more other &lt;Hololive&gt; character, look at up to 2 cards from the top of your deck, choose 1 card among them, put it back on top of your deck, and send the rest to Waiting Room.</t>
    </r>
  </si>
  <si>
    <t>HOL/W104-102</t>
  </si>
  <si>
    <r>
      <rPr>
        <rFont val="Arial"/>
        <b/>
        <color theme="1"/>
        <sz val="9.0"/>
      </rPr>
      <t xml:space="preserve">(C) 1/1 Choco (Hololive/2nd Gen)
AUTO </t>
    </r>
    <r>
      <rPr>
        <rFont val="Arial"/>
        <b val="0"/>
        <color theme="1"/>
        <sz val="9.0"/>
      </rPr>
      <t xml:space="preserve">- When you use this card's BACKUP, choose 1 card from your Level Zone and 1 Climax in your Waiting Room, swap them.
</t>
    </r>
    <r>
      <rPr>
        <rFont val="Arial"/>
        <b/>
        <color theme="1"/>
        <sz val="9.0"/>
      </rPr>
      <t>ACT - BACKUP</t>
    </r>
    <r>
      <rPr>
        <rFont val="Arial"/>
        <b val="0"/>
        <color theme="1"/>
        <sz val="9.0"/>
      </rPr>
      <t xml:space="preserve"> +4000 </t>
    </r>
    <r>
      <rPr>
        <rFont val="Arial"/>
        <b/>
        <color theme="1"/>
        <sz val="9.0"/>
      </rPr>
      <t xml:space="preserve">
</t>
    </r>
  </si>
  <si>
    <t>HOL/W104-103</t>
  </si>
  <si>
    <r>
      <rPr>
        <rFont val="Arial"/>
        <b/>
        <color theme="1"/>
        <sz val="9.0"/>
      </rPr>
      <t>(C) 2/1 Chloe (Hololive/Secret Society HoloX)
CONT</t>
    </r>
    <r>
      <rPr>
        <rFont val="Arial"/>
        <b val="0"/>
        <color theme="1"/>
        <sz val="9.0"/>
      </rPr>
      <t xml:space="preserve"> - If you have another front row</t>
    </r>
    <r>
      <rPr>
        <rFont val="Arial"/>
        <b/>
        <color theme="1"/>
        <sz val="9.0"/>
      </rPr>
      <t xml:space="preserve"> {2/1 Marine - 104}</t>
    </r>
    <r>
      <rPr>
        <rFont val="Arial"/>
        <b val="0"/>
        <color theme="1"/>
        <sz val="9.0"/>
      </rPr>
      <t xml:space="preserve">, this gets +4000 power.
</t>
    </r>
    <r>
      <rPr>
        <rFont val="Arial"/>
        <b/>
        <color theme="1"/>
        <sz val="9.0"/>
      </rPr>
      <t xml:space="preserve">AUTO </t>
    </r>
    <r>
      <rPr>
        <rFont val="Arial"/>
        <b val="0"/>
        <color theme="1"/>
        <sz val="9.0"/>
      </rPr>
      <t xml:space="preserve">- [Discard 1 &lt;Hololive&gt; character] When this is placed on stage from hand, you may pay cost. If you do, choose 1 </t>
    </r>
    <r>
      <rPr>
        <rFont val="Arial"/>
        <b/>
        <color theme="1"/>
        <sz val="9.0"/>
      </rPr>
      <t>{2/1 Marine - 104}</t>
    </r>
    <r>
      <rPr>
        <rFont val="Arial"/>
        <b val="0"/>
        <color theme="1"/>
        <sz val="9.0"/>
      </rPr>
      <t xml:space="preserve"> in your Waiting Room, place it on stage in any slot.</t>
    </r>
  </si>
  <si>
    <t>HOL/W104-104</t>
  </si>
  <si>
    <r>
      <rPr>
        <rFont val="Arial"/>
        <b/>
        <color theme="1"/>
        <sz val="9.0"/>
      </rPr>
      <t xml:space="preserve">(C) 2/1 Marine (Hololive/3rd Gen)
CONT </t>
    </r>
    <r>
      <rPr>
        <rFont val="Arial"/>
        <b val="0"/>
        <color theme="1"/>
        <sz val="9.0"/>
      </rPr>
      <t xml:space="preserve">- If you have another front row </t>
    </r>
    <r>
      <rPr>
        <rFont val="Arial"/>
        <b/>
        <color theme="1"/>
        <sz val="9.0"/>
      </rPr>
      <t>{2/1 Chloe - 103}</t>
    </r>
    <r>
      <rPr>
        <rFont val="Arial"/>
        <b val="0"/>
        <color theme="1"/>
        <sz val="9.0"/>
      </rPr>
      <t>, this gains the following 2 abilities,
- "</t>
    </r>
    <r>
      <rPr>
        <rFont val="Arial"/>
        <b/>
        <color theme="1"/>
        <sz val="9.0"/>
      </rPr>
      <t xml:space="preserve">CONT </t>
    </r>
    <r>
      <rPr>
        <rFont val="Arial"/>
        <b val="0"/>
        <color theme="1"/>
        <sz val="9.0"/>
      </rPr>
      <t>- During your turn, this gets +5000 power."
- "</t>
    </r>
    <r>
      <rPr>
        <rFont val="Arial"/>
        <b/>
        <color theme="1"/>
        <sz val="9.0"/>
      </rPr>
      <t xml:space="preserve">AUTO </t>
    </r>
    <r>
      <rPr>
        <rFont val="Arial"/>
        <b val="0"/>
        <color theme="1"/>
        <sz val="9.0"/>
      </rPr>
      <t xml:space="preserve">- During your opponent's turn, when this is Reversed, if the battle opponent's Level is 2 or lower, you may Reverse that character.
</t>
    </r>
    <r>
      <rPr>
        <rFont val="Arial"/>
        <b/>
        <color theme="1"/>
        <sz val="9.0"/>
      </rPr>
      <t xml:space="preserve">AUTO </t>
    </r>
    <r>
      <rPr>
        <rFont val="Arial"/>
        <b val="0"/>
        <color theme="1"/>
        <sz val="9.0"/>
      </rPr>
      <t xml:space="preserve">- At the start of your opponent's Attack Phase, choose 1 of your </t>
    </r>
    <r>
      <rPr>
        <rFont val="Arial"/>
        <b/>
        <color theme="1"/>
        <sz val="9.0"/>
      </rPr>
      <t>{2/1 Chloe - 103}</t>
    </r>
    <r>
      <rPr>
        <rFont val="Arial"/>
        <b val="0"/>
        <color theme="1"/>
        <sz val="9.0"/>
      </rPr>
      <t xml:space="preserve"> and this card, you may Stand and swap them.</t>
    </r>
  </si>
  <si>
    <t>HOL/W104-105</t>
  </si>
  <si>
    <r>
      <rPr>
        <rFont val="Arial"/>
        <b/>
        <color theme="1"/>
        <sz val="9.0"/>
      </rPr>
      <t>(C) 2/1 Anya (Hololive/Hololive Indonesia 2nd Gen)
CONT</t>
    </r>
    <r>
      <rPr>
        <rFont val="Arial"/>
        <b val="0"/>
        <color theme="1"/>
        <sz val="9.0"/>
      </rPr>
      <t xml:space="preserve"> - During your turn, if you have 4 or more other &lt;Hololive&gt; characters, this gets +5000 power and the following ability, "</t>
    </r>
    <r>
      <rPr>
        <rFont val="Arial"/>
        <b/>
        <color theme="1"/>
        <sz val="9.0"/>
      </rPr>
      <t xml:space="preserve">CONT </t>
    </r>
    <r>
      <rPr>
        <rFont val="Arial"/>
        <b val="0"/>
        <color theme="1"/>
        <sz val="9.0"/>
      </rPr>
      <t xml:space="preserve">- During this card's battle, your opponent cannot play Events or BACKUPs from hand."
</t>
    </r>
    <r>
      <rPr>
        <rFont val="Arial"/>
        <b/>
        <color theme="1"/>
        <sz val="9.0"/>
      </rPr>
      <t>AUTO</t>
    </r>
    <r>
      <rPr>
        <rFont val="Arial"/>
        <b val="0"/>
        <color theme="1"/>
        <sz val="9.0"/>
      </rPr>
      <t xml:space="preserve"> - [(1) Discard 1 card] When this is placed on stage from hand, you may pay cost. If you do, search your deck for up to 1 Climax with a Door Trigger, show it to your opponent, add it to hand, and shuffle your deck afterwards. </t>
    </r>
    <r>
      <rPr>
        <rFont val="Arial"/>
        <b/>
        <color theme="1"/>
        <sz val="9.0"/>
      </rPr>
      <t xml:space="preserve">
</t>
    </r>
  </si>
  <si>
    <t>HOL/W104-106</t>
  </si>
  <si>
    <t>(CR) Door CX</t>
  </si>
  <si>
    <t>HOL/W104-107</t>
  </si>
  <si>
    <t>HOL/W104-108</t>
  </si>
  <si>
    <t>(CC) Standby CX</t>
  </si>
  <si>
    <t>HOL/W104-109</t>
  </si>
  <si>
    <t>HOL/W104-110</t>
  </si>
  <si>
    <r>
      <rPr>
        <rFont val="Arial"/>
        <b/>
        <color theme="1"/>
        <sz val="9.0"/>
      </rPr>
      <t>(RR) 0/0 Lamy (Hololive/5th Gen)
AUTO</t>
    </r>
    <r>
      <rPr>
        <rFont val="Arial"/>
        <b val="0"/>
        <color theme="1"/>
        <sz val="9.0"/>
      </rPr>
      <t xml:space="preserve"> - When this attacks, if all of your characters are &lt;Hololive&gt;, choose 1 of your characters, this turn, it gets +1000 power.
</t>
    </r>
    <r>
      <rPr>
        <rFont val="Arial"/>
        <b/>
        <color theme="1"/>
        <sz val="9.0"/>
      </rPr>
      <t xml:space="preserve">AUTO </t>
    </r>
    <r>
      <rPr>
        <rFont val="Arial"/>
        <b val="0"/>
        <color theme="1"/>
        <sz val="9.0"/>
      </rPr>
      <t>- [(1) Put 1 &lt;Hololive&gt; character from your Waiting Room on the bottom of your Clock, Send this to Memory] When this is Reversed, if all of your characters are &lt;Hololive&gt;, you may pay cost. If you do, look at up to 4 cards from the top of your deck, choose up to 1 character from among them, show it to your opponent, add it to hand, and send the rest to Waiting Room.</t>
    </r>
  </si>
  <si>
    <t>HOL/W104-111</t>
  </si>
  <si>
    <r>
      <rPr>
        <rFont val="Arial"/>
        <b/>
        <color theme="1"/>
        <sz val="9.0"/>
      </rPr>
      <t xml:space="preserve">(RR) 0/0 Moona (Hololive/Hololive Indonesia 1st Gen)
AUTO </t>
    </r>
    <r>
      <rPr>
        <rFont val="Arial"/>
        <b val="0"/>
        <color theme="1"/>
        <sz val="9.0"/>
      </rPr>
      <t xml:space="preserve">- [Discard 1 card] When a Climax is placed in your Climax Area, you may pay cost. If you do, reveal the top card of your deck, then choose 1 Level X or lower character from your Waiting Room, and add it to hand. X equals the Level of the revealed card.
</t>
    </r>
    <r>
      <rPr>
        <rFont val="Arial"/>
        <b/>
        <color theme="1"/>
        <sz val="9.0"/>
      </rPr>
      <t>ACT - BRAINSTORM</t>
    </r>
    <r>
      <rPr>
        <rFont val="Arial"/>
        <b val="0"/>
        <color theme="1"/>
        <sz val="9.0"/>
      </rPr>
      <t xml:space="preserve"> [(1) Rest this] Flip over the top 4 cards of your deck, then send them to Waiting Room. For each Climax among them, search your deck for up to 1 &lt;Hololive&gt; character, show it to your opponent, add it to hand, and shuffle your deck afterwards. </t>
    </r>
    <r>
      <rPr>
        <rFont val="Arial"/>
        <b/>
        <color theme="1"/>
        <sz val="9.0"/>
      </rPr>
      <t xml:space="preserve">
</t>
    </r>
  </si>
  <si>
    <t>HOL/W104-112</t>
  </si>
  <si>
    <r>
      <rPr>
        <rFont val="Arial"/>
        <b/>
        <color theme="1"/>
        <sz val="9.0"/>
      </rPr>
      <t xml:space="preserve">(RR) 0/0 Shion (Hololive/2nd Gen)
CONT </t>
    </r>
    <r>
      <rPr>
        <rFont val="Arial"/>
        <b val="0"/>
        <color theme="1"/>
        <sz val="9.0"/>
      </rPr>
      <t>- All of your opponent’s characters get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At the start of your opponent's Attack Phase, you may move this to your empty Front Row Center Slot.</t>
    </r>
    <r>
      <rPr>
        <rFont val="Arial"/>
        <b/>
        <color theme="1"/>
        <sz val="9.0"/>
      </rPr>
      <t xml:space="preserve">
</t>
    </r>
  </si>
  <si>
    <t>HOL/W104-113</t>
  </si>
  <si>
    <r>
      <rPr>
        <rFont val="Arial"/>
        <b/>
        <color theme="1"/>
        <sz val="9.0"/>
      </rPr>
      <t>(RR) 3/2 Gura (Hololive/Hololive English-Myth-)
CONT</t>
    </r>
    <r>
      <rPr>
        <rFont val="Arial"/>
        <b val="0"/>
        <color theme="1"/>
        <sz val="9.0"/>
      </rPr>
      <t xml:space="preserve"> - If all of your characters are &lt;Hololive&gt;, this gets +3000 power.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val="0"/>
        <color theme="1"/>
        <sz val="9.0"/>
      </rPr>
      <t xml:space="preserve"> [(2) Discard 1 card] When this attacks, if you have the </t>
    </r>
    <r>
      <rPr>
        <rFont val="Arial"/>
        <b/>
        <color theme="1"/>
        <sz val="9.0"/>
      </rPr>
      <t>Pants CX (142)</t>
    </r>
    <r>
      <rPr>
        <rFont val="Arial"/>
        <b val="0"/>
        <color theme="1"/>
        <sz val="9.0"/>
      </rPr>
      <t xml:space="preserve"> in your Climax Area, and you have 6 or less hand, you may pay cost. If you do, deal 2 damage to your opponent, then resolve the following effect twice, "Mill the top card of your deck. If that card has a Soul Trigger, deal 1 damage to your opponent."</t>
    </r>
  </si>
  <si>
    <t>SP &amp; RRR</t>
  </si>
  <si>
    <t>HOL/W104-114</t>
  </si>
  <si>
    <r>
      <rPr>
        <rFont val="Arial"/>
        <b/>
        <color theme="1"/>
        <sz val="9.0"/>
      </rPr>
      <t>(RR) 3/2 Risu (Hololive/Hololive Indonesia 1st Gen)
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At the start of your Attack Phase, if you have the </t>
    </r>
    <r>
      <rPr>
        <rFont val="Arial"/>
        <b/>
        <color theme="1"/>
        <sz val="9.0"/>
      </rPr>
      <t>Pants CX (143)</t>
    </r>
    <r>
      <rPr>
        <rFont val="Arial"/>
        <b val="0"/>
        <color theme="1"/>
        <sz val="9.0"/>
      </rPr>
      <t xml:space="preserve"> in your Climax Area, and you have another &lt;Hololive&gt; character, this turn, this gains 1 of the following 2 abilities of your choice,
a) "</t>
    </r>
    <r>
      <rPr>
        <rFont val="Arial"/>
        <b/>
        <color theme="1"/>
        <sz val="9.0"/>
      </rPr>
      <t xml:space="preserve">AUTO </t>
    </r>
    <r>
      <rPr>
        <rFont val="Arial"/>
        <b val="0"/>
        <color theme="1"/>
        <sz val="9.0"/>
      </rPr>
      <t>- When this attacks, choose up to 1 character in your Waiting Room, add it to hand, then choose up to 1 &lt;Hololive&gt; character in your Waiting Room, send it to Stock."
b) "</t>
    </r>
    <r>
      <rPr>
        <rFont val="Arial"/>
        <b/>
        <color theme="1"/>
        <sz val="9.0"/>
      </rPr>
      <t xml:space="preserve">AUTO </t>
    </r>
    <r>
      <rPr>
        <rFont val="Arial"/>
        <b val="0"/>
        <color theme="1"/>
        <sz val="9.0"/>
      </rPr>
      <t xml:space="preserve">- When this card's battle opponent is Reversed, you may send it to Clock." </t>
    </r>
    <r>
      <rPr>
        <rFont val="Arial"/>
        <b/>
        <color theme="1"/>
        <sz val="9.0"/>
      </rPr>
      <t xml:space="preserve">
</t>
    </r>
  </si>
  <si>
    <t>HOL/W104-115</t>
  </si>
  <si>
    <r>
      <rPr>
        <rFont val="Arial"/>
        <b/>
        <color theme="1"/>
        <sz val="9.0"/>
      </rPr>
      <t>(R) 0/0 Pekora (Hololive/3rd Gen)
AUTO</t>
    </r>
    <r>
      <rPr>
        <rFont val="Arial"/>
        <b val="0"/>
        <color theme="1"/>
        <sz val="9.0"/>
      </rPr>
      <t xml:space="preserve"> - (1) At the start of your Main Phase, you may pay cost. If you do, reveal 3 cards from the top of your deck, then shuffle your deck. If you revealed a Climax among them, send up to 2 cards from the top of your deck to Stock.
</t>
    </r>
    <r>
      <rPr>
        <rFont val="Arial"/>
        <b/>
        <color theme="1"/>
        <sz val="9.0"/>
      </rPr>
      <t>ACT - BRAINSTORM</t>
    </r>
    <r>
      <rPr>
        <rFont val="Arial"/>
        <b val="0"/>
        <color theme="1"/>
        <sz val="9.0"/>
      </rPr>
      <t xml:space="preserve"> [(1) Rest this] Flip over the top 4 cards of your deck, then send them to Waiting Room. For each Climax among them, choose up to 1 character from your Waiting Room, and add it to hand.</t>
    </r>
  </si>
  <si>
    <t>HOL/W104-116</t>
  </si>
  <si>
    <r>
      <rPr>
        <rFont val="Arial"/>
        <b/>
        <color theme="1"/>
        <sz val="9.0"/>
      </rPr>
      <t xml:space="preserve">(R) 0/0 Ina'nis (Hololive/Hololive English-Myth-)
AUTO </t>
    </r>
    <r>
      <rPr>
        <rFont val="Arial"/>
        <b val="0"/>
        <color theme="1"/>
        <sz val="9.0"/>
      </rPr>
      <t xml:space="preserve">- When this is placed on stage from hand, look at up to 2 cards from the top of your deck, and put them back on top in any order.
</t>
    </r>
    <r>
      <rPr>
        <rFont val="Arial"/>
        <b/>
        <color theme="1"/>
        <sz val="9.0"/>
      </rPr>
      <t xml:space="preserve">AUTO </t>
    </r>
    <r>
      <rPr>
        <rFont val="Arial"/>
        <b val="0"/>
        <color theme="1"/>
        <sz val="9.0"/>
      </rPr>
      <t xml:space="preserve">- [(1) Discard 1 Climax] When this is placed on stage from hand, you may pay cost. If you do, choose 1 Climax from your Waiting Room, and add it to hand.
</t>
    </r>
    <r>
      <rPr>
        <rFont val="Arial"/>
        <b val="0"/>
        <i/>
        <color theme="1"/>
        <sz val="9.0"/>
      </rPr>
      <t xml:space="preserve">Note: has a Soul trigger. </t>
    </r>
    <r>
      <rPr>
        <rFont val="Arial"/>
        <b/>
        <color theme="1"/>
        <sz val="9.0"/>
      </rPr>
      <t xml:space="preserve">
</t>
    </r>
  </si>
  <si>
    <t>HOL/W104-117</t>
  </si>
  <si>
    <r>
      <rPr>
        <rFont val="Arial"/>
        <b/>
        <color theme="1"/>
        <sz val="9.0"/>
      </rPr>
      <t xml:space="preserve">(R) 0/0 Noel (Hololive/3rd Gen)
CONT </t>
    </r>
    <r>
      <rPr>
        <rFont val="Arial"/>
        <b val="0"/>
        <color theme="1"/>
        <sz val="9.0"/>
      </rPr>
      <t xml:space="preserve">- If this card has a Marker underneath it, this gets +1 Level and +1500 power.
</t>
    </r>
    <r>
      <rPr>
        <rFont val="Arial"/>
        <b/>
        <color theme="1"/>
        <sz val="9.0"/>
      </rPr>
      <t xml:space="preserve">AUTO </t>
    </r>
    <r>
      <rPr>
        <rFont val="Arial"/>
        <b val="0"/>
        <color theme="1"/>
        <sz val="9.0"/>
      </rPr>
      <t xml:space="preserve">- When this is placed on stage from hand, reveal the top card of your deck. If that card is an &lt;Hololive&gt; character, you may put it underneath this card Face-down as a Marker.
</t>
    </r>
    <r>
      <rPr>
        <rFont val="Arial"/>
        <b/>
        <color theme="1"/>
        <sz val="9.0"/>
      </rPr>
      <t xml:space="preserve">AUTO </t>
    </r>
    <r>
      <rPr>
        <rFont val="Arial"/>
        <b val="0"/>
        <color theme="1"/>
        <sz val="9.0"/>
      </rPr>
      <t>- At the start of your opponent's Attack Phase, you may move this to an empty Front Row slot with a character in the slot across from it.</t>
    </r>
  </si>
  <si>
    <t>HOL/W104-118</t>
  </si>
  <si>
    <r>
      <rPr>
        <rFont val="Arial"/>
        <b/>
        <color theme="1"/>
        <sz val="9.0"/>
      </rPr>
      <t>(R) 0/0 Kronii (Hololive/Hololive English-Council-)
CONT</t>
    </r>
    <r>
      <rPr>
        <rFont val="Arial"/>
        <b val="0"/>
        <color theme="1"/>
        <sz val="9.0"/>
      </rPr>
      <t xml:space="preserve"> - During your turn, if all of your characters are &lt;Hololive&gt;, this gets +1 Level and +1500 power.
</t>
    </r>
    <r>
      <rPr>
        <rFont val="Arial"/>
        <b/>
        <color theme="1"/>
        <sz val="9.0"/>
      </rPr>
      <t xml:space="preserve">AUTO </t>
    </r>
    <r>
      <rPr>
        <rFont val="Arial"/>
        <b val="0"/>
        <color theme="1"/>
        <sz val="9.0"/>
      </rPr>
      <t>- [(1) Send this to Waiting Room] When your other &lt;Hololive&gt; character is Front Attacked, you may pay cost. If you do, return that character to hand.</t>
    </r>
  </si>
  <si>
    <t>HOL/W104-119</t>
  </si>
  <si>
    <r>
      <rPr>
        <rFont val="Arial"/>
        <b/>
        <color theme="1"/>
        <sz val="9.0"/>
      </rPr>
      <t xml:space="preserve">(R) 1/0 Aqua (Hololive/2nd Gen)
AUTO </t>
    </r>
    <r>
      <rPr>
        <rFont val="Arial"/>
        <b val="0"/>
        <color theme="1"/>
        <sz val="9.0"/>
      </rPr>
      <t xml:space="preserve">- When this is placed on stage from hand, this turn, this gets +X power. X equals the number of your &lt;Hololive&gt; characters times 500.
</t>
    </r>
    <r>
      <rPr>
        <rFont val="Arial"/>
        <b/>
        <color theme="1"/>
        <sz val="9.0"/>
      </rPr>
      <t xml:space="preserve">AUTO </t>
    </r>
    <r>
      <rPr>
        <rFont val="Arial"/>
        <b val="0"/>
        <color theme="1"/>
        <sz val="9.0"/>
      </rPr>
      <t>- When this attacks, this turn, all of your characters gain the following ability, "</t>
    </r>
    <r>
      <rPr>
        <rFont val="Arial"/>
        <b/>
        <color theme="1"/>
        <sz val="9.0"/>
      </rPr>
      <t xml:space="preserve">AUTO </t>
    </r>
    <r>
      <rPr>
        <rFont val="Arial"/>
        <b val="0"/>
        <color theme="1"/>
        <sz val="9.0"/>
      </rPr>
      <t>- (1) When this card's Trigger Check reveals a Climax, you may pay cost. If you do, put the top card of your deck to Stock, then draw up to 1 card. If you draw 1, discard 1 card."</t>
    </r>
  </si>
  <si>
    <t>HOL/W104-120</t>
  </si>
  <si>
    <r>
      <rPr>
        <rFont val="Arial"/>
        <b/>
        <color theme="1"/>
        <sz val="9.0"/>
      </rPr>
      <t>(R) 1/0 Mumei (Hololive/Hololive English-Council-)
AUTO</t>
    </r>
    <r>
      <rPr>
        <rFont val="Arial"/>
        <b val="0"/>
        <color theme="1"/>
        <sz val="9.0"/>
      </rPr>
      <t xml:space="preserve"> - When this attacks, if you have another &lt;Hololive&gt; character, this turn, this gets +1500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Pants CX (144)</t>
    </r>
    <r>
      <rPr>
        <rFont val="Arial"/>
        <b val="0"/>
        <color theme="1"/>
        <sz val="9.0"/>
      </rPr>
      <t xml:space="preserve"> in your Climax Area, and all of your characters are &lt;Hololive&gt;, look at 1 card from the top of your deck, choose up to 1 &lt;Hololive&gt; character or Event from among them, show it to your opponent, add it to hand, send the rest to Waiting Room, then choose 1 &lt;Hololive&gt; character in your Waiting Room, add it to hand, and discard 1 card.</t>
    </r>
  </si>
  <si>
    <t>HOL/W104-121</t>
  </si>
  <si>
    <r>
      <rPr>
        <rFont val="Arial"/>
        <b/>
        <color theme="1"/>
        <sz val="9.0"/>
      </rPr>
      <t>(R) 1/1 Botan (Hololive/5th Gen)
ACT - BACKUP</t>
    </r>
    <r>
      <rPr>
        <rFont val="Arial"/>
        <b val="0"/>
        <color theme="1"/>
        <sz val="9.0"/>
      </rPr>
      <t xml:space="preserve"> +2000 [(1) Send this from your hand to Memory]</t>
    </r>
  </si>
  <si>
    <t>HOL/W104-122</t>
  </si>
  <si>
    <r>
      <rPr>
        <rFont val="Arial"/>
        <b/>
        <color theme="1"/>
        <sz val="9.0"/>
      </rPr>
      <t>(R) 1/1 Iofi (Hololive/Hololive Indonesia 1st Gen)
CONT - ASSIST</t>
    </r>
    <r>
      <rPr>
        <rFont val="Arial"/>
        <b val="0"/>
        <color theme="1"/>
        <sz val="9.0"/>
      </rPr>
      <t xml:space="preserve"> Level x 500 to &lt;Hololive&gt; characters.
</t>
    </r>
    <r>
      <rPr>
        <rFont val="Arial"/>
        <b/>
        <color theme="1"/>
        <sz val="9.0"/>
      </rPr>
      <t xml:space="preserve">AUTO </t>
    </r>
    <r>
      <rPr>
        <rFont val="Arial"/>
        <b val="0"/>
        <color theme="1"/>
        <sz val="9.0"/>
      </rPr>
      <t xml:space="preserve">- At the start of your Climax Phase, choose 1 of your &lt;Hololive&gt; characters, this turn, it gets +X power. X is equal to that character's Level times 1000.
</t>
    </r>
    <r>
      <rPr>
        <rFont val="Arial"/>
        <b/>
        <color theme="1"/>
        <sz val="9.0"/>
      </rPr>
      <t xml:space="preserve">ACT </t>
    </r>
    <r>
      <rPr>
        <rFont val="Arial"/>
        <b val="0"/>
        <color theme="1"/>
        <sz val="9.0"/>
      </rPr>
      <t xml:space="preserve">- [Rest this] Choose 1 other character, until the end of your opponent's next turn, it gets +1 Level. </t>
    </r>
    <r>
      <rPr>
        <rFont val="Arial"/>
        <b/>
        <color theme="1"/>
        <sz val="9.0"/>
      </rPr>
      <t xml:space="preserve">
</t>
    </r>
  </si>
  <si>
    <t>HOL/W104-123</t>
  </si>
  <si>
    <r>
      <rPr>
        <rFont val="Arial"/>
        <b/>
        <color theme="1"/>
        <sz val="9.0"/>
      </rPr>
      <t>(R) 3/2 Suisei (Hololive/0th Gen)
AUTO</t>
    </r>
    <r>
      <rPr>
        <rFont val="Arial"/>
        <b val="0"/>
        <color theme="1"/>
        <sz val="9.0"/>
      </rPr>
      <t xml:space="preserve"> - When this is placed on stage from hand, you may Heal 1.
</t>
    </r>
    <r>
      <rPr>
        <rFont val="Arial"/>
        <b/>
        <color theme="1"/>
        <sz val="9.0"/>
      </rPr>
      <t xml:space="preserve">AUTO  - </t>
    </r>
    <r>
      <rPr>
        <rFont val="Arial"/>
        <b/>
        <color rgb="FFE06666"/>
        <sz val="9.0"/>
      </rPr>
      <t xml:space="preserve">{CX Combo} </t>
    </r>
    <r>
      <rPr>
        <rFont val="Arial"/>
        <b val="0"/>
        <color theme="1"/>
        <sz val="9.0"/>
      </rPr>
      <t xml:space="preserve">At the start of your Attack Phase, if you have </t>
    </r>
    <r>
      <rPr>
        <rFont val="Arial"/>
        <b/>
        <color theme="1"/>
        <sz val="9.0"/>
      </rPr>
      <t>Pants CX (145)</t>
    </r>
    <r>
      <rPr>
        <rFont val="Arial"/>
        <b val="0"/>
        <color theme="1"/>
        <sz val="9.0"/>
      </rPr>
      <t xml:space="preserve"> in your Climax Area, and this is in your front row, choose 1 of the following 2 effects and resolve it,
a) "Send all of your opponent's characters to Memory, then placed them on your opponent's stage in separate slots."
b) "This turn, this gains the following ability, "</t>
    </r>
    <r>
      <rPr>
        <rFont val="Arial"/>
        <b/>
        <color theme="1"/>
        <sz val="9.0"/>
      </rPr>
      <t xml:space="preserve">AUTO </t>
    </r>
    <r>
      <rPr>
        <rFont val="Arial"/>
        <b val="0"/>
        <color theme="1"/>
        <sz val="9.0"/>
      </rPr>
      <t>- [(1) Discard 1 card] When this attacks, you may pay cost. If you do, deal 2 damage to your opponent.""</t>
    </r>
  </si>
  <si>
    <t>HOL/W104-124</t>
  </si>
  <si>
    <r>
      <rPr>
        <rFont val="Arial"/>
        <b/>
        <color theme="1"/>
        <sz val="9.0"/>
      </rPr>
      <t>(U) 0/0 Lamy (Hololive/5th Gen)
AUTO</t>
    </r>
    <r>
      <rPr>
        <rFont val="Arial"/>
        <b val="0"/>
        <color theme="1"/>
        <sz val="9.0"/>
      </rPr>
      <t xml:space="preserve"> - When this is placed on stage from hand, choose 1 of your opponent's Back Row characters whose Level is higher than your opponent's Level, during your opponent's next Stand Phase, that character does not Stand.
</t>
    </r>
    <r>
      <rPr>
        <rFont val="Arial"/>
        <b/>
        <color theme="1"/>
        <sz val="9.0"/>
      </rPr>
      <t xml:space="preserve">AUTO </t>
    </r>
    <r>
      <rPr>
        <rFont val="Arial"/>
        <b val="0"/>
        <color theme="1"/>
        <sz val="9.0"/>
      </rPr>
      <t>- [Discard 1 &lt;Hololive&gt; character] When this is placed on stage from hand or when this attacks, you may pay cost. If you do, draw 1 card.</t>
    </r>
  </si>
  <si>
    <t>HOL/W104-125</t>
  </si>
  <si>
    <r>
      <rPr>
        <rFont val="Arial"/>
        <b/>
        <color theme="1"/>
        <sz val="9.0"/>
      </rPr>
      <t>(U) 0/0 Kronii (Hololive/Hololive English-Council-)
AUTO</t>
    </r>
    <r>
      <rPr>
        <rFont val="Arial"/>
        <b val="0"/>
        <color theme="1"/>
        <sz val="9.0"/>
      </rPr>
      <t xml:space="preserve"> - [(1) Discard 1 card] When this is placed on stage from hand, you may pay cost. If you do, shuffle all cards from your Waiting Room into your deck.
</t>
    </r>
    <r>
      <rPr>
        <rFont val="Arial"/>
        <b/>
        <color theme="1"/>
        <sz val="9.0"/>
      </rPr>
      <t>AUTO - SHIFT</t>
    </r>
    <r>
      <rPr>
        <rFont val="Arial"/>
        <b val="0"/>
        <color theme="1"/>
        <sz val="9.0"/>
      </rPr>
      <t xml:space="preserve"> Lv0</t>
    </r>
  </si>
  <si>
    <t>HOL/W104-126</t>
  </si>
  <si>
    <r>
      <rPr>
        <rFont val="Arial"/>
        <b/>
        <color theme="1"/>
        <sz val="9.0"/>
      </rPr>
      <t>(U) 1/0 Noel (Hololive/3rd Gen)
AUTO</t>
    </r>
    <r>
      <rPr>
        <rFont val="Arial"/>
        <b val="0"/>
        <color theme="1"/>
        <sz val="9.0"/>
      </rPr>
      <t xml:space="preserve"> - [Discard 1 Climax, Send 1 of your other characters on stage to Waiting Room] When this is placed on stage from hand, you may pay cost. If you do, choose 1 Climax from your Waiting Room, and add it to hand.
</t>
    </r>
    <r>
      <rPr>
        <rFont val="Arial"/>
        <b/>
        <color theme="1"/>
        <sz val="9.0"/>
      </rPr>
      <t xml:space="preserve">AUTO </t>
    </r>
    <r>
      <rPr>
        <rFont val="Arial"/>
        <b val="0"/>
        <color theme="1"/>
        <sz val="9.0"/>
      </rPr>
      <t>- When this attacks, this turn, this gets +X power. X is equal to the number of your opponent's characters times 500.</t>
    </r>
  </si>
  <si>
    <t>HOL/W104-127</t>
  </si>
  <si>
    <r>
      <rPr>
        <rFont val="Arial"/>
        <b/>
        <color theme="1"/>
        <sz val="9.0"/>
      </rPr>
      <t>(U) 1/0 Moona (Hololive/Hololive Indonesia 1st Gen)
AUTO</t>
    </r>
    <r>
      <rPr>
        <rFont val="Arial"/>
        <b val="0"/>
        <color theme="1"/>
        <sz val="9.0"/>
      </rPr>
      <t xml:space="preserve"> - When this is placed on stage from hand, if you have another &lt;Hololive&gt; character, this turn, this gets +2000 power.
</t>
    </r>
    <r>
      <rPr>
        <rFont val="Arial"/>
        <b/>
        <color theme="1"/>
        <sz val="9.0"/>
      </rPr>
      <t xml:space="preserve">AUTO </t>
    </r>
    <r>
      <rPr>
        <rFont val="Arial"/>
        <b val="0"/>
        <color theme="1"/>
        <sz val="9.0"/>
      </rPr>
      <t>- When this attacks, if the Level of the character across from this is 2, this turn, this gets +6000 power.</t>
    </r>
  </si>
  <si>
    <t>HOL/W104-128</t>
  </si>
  <si>
    <r>
      <rPr>
        <rFont val="Arial"/>
        <b/>
        <color theme="1"/>
        <sz val="9.0"/>
      </rPr>
      <t xml:space="preserve">(U) 1/1 Shion (Hololive/2nd Gen)
CONT - ASSIST </t>
    </r>
    <r>
      <rPr>
        <rFont val="Arial"/>
        <b val="0"/>
        <color theme="1"/>
        <sz val="9.0"/>
      </rPr>
      <t xml:space="preserve">Level x 500 to &lt;2nd Gen&gt; characters.
</t>
    </r>
    <r>
      <rPr>
        <rFont val="Arial"/>
        <b/>
        <color theme="1"/>
        <sz val="9.0"/>
      </rPr>
      <t xml:space="preserve">AUTO </t>
    </r>
    <r>
      <rPr>
        <rFont val="Arial"/>
        <b val="0"/>
        <color theme="1"/>
        <sz val="9.0"/>
      </rPr>
      <t xml:space="preserve">- When a Climax is placed in your Climax Area, choose 1 of your characters, this turn, it gets +1000 power.
</t>
    </r>
    <r>
      <rPr>
        <rFont val="Arial"/>
        <b/>
        <color theme="1"/>
        <sz val="9.0"/>
      </rPr>
      <t xml:space="preserve">ACT </t>
    </r>
    <r>
      <rPr>
        <rFont val="Arial"/>
        <b val="0"/>
        <color theme="1"/>
        <sz val="9.0"/>
      </rPr>
      <t>- [Rest this] Choose 1 card in your Level Zone and 1 &lt;2nd Gen&gt; character in your Waiting Room, and swap them.</t>
    </r>
  </si>
  <si>
    <t>HOL/W104-129</t>
  </si>
  <si>
    <r>
      <rPr>
        <rFont val="Arial"/>
        <b/>
        <color theme="1"/>
        <sz val="9.0"/>
      </rPr>
      <t xml:space="preserve">(U) 2/1 Botan (Hololive/5th Gen)
AUTO </t>
    </r>
    <r>
      <rPr>
        <rFont val="Arial"/>
        <b val="0"/>
        <color theme="1"/>
        <sz val="9.0"/>
      </rPr>
      <t xml:space="preserve">- When this is placed on stage from hand, mill 3. If there is a Climax(es) among them, choose 1 of your opponent's Level 3 or lower Front Row characters, you may send it to Waiting Room.
</t>
    </r>
    <r>
      <rPr>
        <rFont val="Arial"/>
        <b/>
        <color theme="1"/>
        <sz val="9.0"/>
      </rPr>
      <t xml:space="preserve">AUTO </t>
    </r>
    <r>
      <rPr>
        <rFont val="Arial"/>
        <b val="0"/>
        <color theme="1"/>
        <sz val="9.0"/>
      </rPr>
      <t xml:space="preserve">- When this is Reversed, send this to Memory.
</t>
    </r>
    <r>
      <rPr>
        <rFont val="Arial"/>
        <b/>
        <color theme="1"/>
        <sz val="9.0"/>
      </rPr>
      <t xml:space="preserve">AUTO </t>
    </r>
    <r>
      <rPr>
        <rFont val="Arial"/>
        <b val="0"/>
        <color theme="1"/>
        <sz val="9.0"/>
      </rPr>
      <t xml:space="preserve">- When this is Reversed, if the battle opponent's Level is higher than your opponent's Level, you may send that character to the bottom of your opponent's deck. </t>
    </r>
  </si>
  <si>
    <t>HOL/W104-130</t>
  </si>
  <si>
    <r>
      <rPr>
        <rFont val="Arial"/>
        <b/>
        <color theme="1"/>
        <sz val="9.0"/>
      </rPr>
      <t>(U) 2/1 Pekora (Hololive/3rd Gen)
CONT - ASSIST</t>
    </r>
    <r>
      <rPr>
        <rFont val="Arial"/>
        <b val="0"/>
        <color theme="1"/>
        <sz val="9.0"/>
      </rPr>
      <t xml:space="preserve"> +1500
</t>
    </r>
    <r>
      <rPr>
        <rFont val="Arial"/>
        <b/>
        <color theme="1"/>
        <sz val="9.0"/>
      </rPr>
      <t xml:space="preserve">AUTO </t>
    </r>
    <r>
      <rPr>
        <rFont val="Arial"/>
        <b val="0"/>
        <color theme="1"/>
        <sz val="9.0"/>
      </rPr>
      <t xml:space="preserve">- When this is placed on stage from hand, you may choose 1 &lt;Hololive&gt; character from your Waiting Room, and place it Face-down underneath this card as a Marker.
</t>
    </r>
    <r>
      <rPr>
        <rFont val="Arial"/>
        <b/>
        <color theme="1"/>
        <sz val="9.0"/>
      </rPr>
      <t xml:space="preserve">AUTO </t>
    </r>
    <r>
      <rPr>
        <rFont val="Arial"/>
        <b val="0"/>
        <color theme="1"/>
        <sz val="9.0"/>
      </rPr>
      <t>- During your turn, when this card with a Marker is sent from Stage to Waiting Room, if you have another &lt;Hololive&gt; character, you may return this to stage in its former slot Rested.</t>
    </r>
  </si>
  <si>
    <t>HOL/W104-131</t>
  </si>
  <si>
    <r>
      <rPr>
        <rFont val="Arial"/>
        <b/>
        <color theme="1"/>
        <sz val="9.0"/>
      </rPr>
      <t>(U) 2/1 Suisei (Hololive/0th Gen)
CONT</t>
    </r>
    <r>
      <rPr>
        <rFont val="Arial"/>
        <b val="0"/>
        <color theme="1"/>
        <sz val="9.0"/>
      </rPr>
      <t xml:space="preserve"> - During your turn, for each of your other &lt;Hololive&gt; characters, this gets +1500 power.
</t>
    </r>
    <r>
      <rPr>
        <rFont val="Arial"/>
        <b/>
        <color theme="1"/>
        <sz val="9.0"/>
      </rPr>
      <t xml:space="preserve">AUTO </t>
    </r>
    <r>
      <rPr>
        <rFont val="Arial"/>
        <b val="0"/>
        <color theme="1"/>
        <sz val="9.0"/>
      </rPr>
      <t xml:space="preserve">- [Discard 1 card] When this is placed on stage from hand, you may pay cost. If you do, choose 1 </t>
    </r>
    <r>
      <rPr>
        <rFont val="Arial"/>
        <b/>
        <color theme="1"/>
        <sz val="9.0"/>
      </rPr>
      <t>{New 2/1 Towa - 054}</t>
    </r>
    <r>
      <rPr>
        <rFont val="Arial"/>
        <b val="0"/>
        <color theme="1"/>
        <sz val="9.0"/>
      </rPr>
      <t xml:space="preserve"> or </t>
    </r>
    <r>
      <rPr>
        <rFont val="Arial"/>
        <b/>
        <color theme="1"/>
        <sz val="9.0"/>
      </rPr>
      <t>{New 3/2 Aqua - 132}</t>
    </r>
    <r>
      <rPr>
        <rFont val="Arial"/>
        <b val="0"/>
        <color theme="1"/>
        <sz val="9.0"/>
      </rPr>
      <t xml:space="preserve"> in your Waiting Room, add it to hand.
</t>
    </r>
    <r>
      <rPr>
        <rFont val="Arial"/>
        <b/>
        <color theme="1"/>
        <sz val="9.0"/>
      </rPr>
      <t xml:space="preserve">AUTO </t>
    </r>
    <r>
      <rPr>
        <rFont val="Arial"/>
        <b val="0"/>
        <color theme="1"/>
        <sz val="9.0"/>
      </rPr>
      <t xml:space="preserve">- [(1) Discard 1 card, Return this to hand] At the start of your opponent's Attack Phase, you may pay cost. If you do, choose 1 of your other &lt;Hololive&gt; characters, and return it to hand. </t>
    </r>
    <r>
      <rPr>
        <rFont val="Arial"/>
        <b/>
        <color theme="1"/>
        <sz val="9.0"/>
      </rPr>
      <t xml:space="preserve">
</t>
    </r>
  </si>
  <si>
    <t>HOL/W104-132</t>
  </si>
  <si>
    <r>
      <rPr>
        <rFont val="Arial"/>
        <b/>
        <color theme="1"/>
        <sz val="9.0"/>
      </rPr>
      <t xml:space="preserve">(U) 3/2 Aqua (Hololive/2nd Gen)
CONT </t>
    </r>
    <r>
      <rPr>
        <rFont val="Arial"/>
        <b val="0"/>
        <color theme="1"/>
        <sz val="9.0"/>
      </rPr>
      <t xml:space="preserve">- If you have a </t>
    </r>
    <r>
      <rPr>
        <rFont val="Arial"/>
        <b/>
        <color theme="1"/>
        <sz val="9.0"/>
      </rPr>
      <t>{New 2/1 Towa - 054}</t>
    </r>
    <r>
      <rPr>
        <rFont val="Arial"/>
        <b val="0"/>
        <color theme="1"/>
        <sz val="9.0"/>
      </rPr>
      <t xml:space="preserve"> and a </t>
    </r>
    <r>
      <rPr>
        <rFont val="Arial"/>
        <b/>
        <color theme="1"/>
        <sz val="9.0"/>
      </rPr>
      <t>{New 2/1 Suisei - 131}</t>
    </r>
    <r>
      <rPr>
        <rFont val="Arial"/>
        <b val="0"/>
        <color theme="1"/>
        <sz val="9.0"/>
      </rPr>
      <t xml:space="preserve">, this gets -1 Level in hand.
</t>
    </r>
    <r>
      <rPr>
        <rFont val="Arial"/>
        <b/>
        <color theme="1"/>
        <sz val="9.0"/>
      </rPr>
      <t xml:space="preserve">AUTO </t>
    </r>
    <r>
      <rPr>
        <rFont val="Arial"/>
        <b val="0"/>
        <color theme="1"/>
        <sz val="9.0"/>
      </rPr>
      <t xml:space="preserve">- When this is placed on stage from hand, draw up to 2 cards, then discard 1 card.
</t>
    </r>
    <r>
      <rPr>
        <rFont val="Arial"/>
        <b/>
        <color theme="1"/>
        <sz val="9.0"/>
      </rPr>
      <t xml:space="preserve">AUTO </t>
    </r>
    <r>
      <rPr>
        <rFont val="Arial"/>
        <b val="0"/>
        <color theme="1"/>
        <sz val="9.0"/>
      </rPr>
      <t>- [(1) Discard 2 cards] This ability can only be activated up to once per turn. When your character in the front row center slot attacks, you may pay cost. If you do, reveal the top card of your deck. If that card is a &lt;Hololive&gt; character, Stand this.</t>
    </r>
  </si>
  <si>
    <t>HOL/W104-133</t>
  </si>
  <si>
    <r>
      <rPr>
        <rFont val="Arial"/>
        <b/>
        <color theme="1"/>
        <sz val="9.0"/>
      </rPr>
      <t>(C) 0/0 Aqua (Hololive/2nd Gen)
AUTO</t>
    </r>
    <r>
      <rPr>
        <rFont val="Arial"/>
        <b val="0"/>
        <color theme="1"/>
        <sz val="9.0"/>
      </rPr>
      <t xml:space="preserve"> - [Discard 1 Climax] When this is placed on stage from hand, you may pay cost. If you do, choose 1 &lt;Hololive&gt; character from your Waiting Room, and add it to hand.
</t>
    </r>
    <r>
      <rPr>
        <rFont val="Arial"/>
        <b/>
        <color theme="1"/>
        <sz val="9.0"/>
      </rPr>
      <t xml:space="preserve">AUTO - EXPERIENCE 2 </t>
    </r>
    <r>
      <rPr>
        <rFont val="Arial"/>
        <b val="0"/>
        <color theme="1"/>
        <sz val="9.0"/>
      </rPr>
      <t>- When this is placed on stage from hand, if the sum of Levels of cards in your Level Zone is 2 or more, look at up to 2 cards from the top of your deck, choose up to 1 card from among them, add it to hand, send the rest to Waiting Room, then discard 1 card.</t>
    </r>
  </si>
  <si>
    <t>HOL/W104-134</t>
  </si>
  <si>
    <r>
      <rPr>
        <rFont val="Arial"/>
        <b/>
        <color theme="1"/>
        <sz val="9.0"/>
      </rPr>
      <t>(C) 0/0 Iofi (Hololive/Hololive Indonesia 1st Gen)
CONT</t>
    </r>
    <r>
      <rPr>
        <rFont val="Arial"/>
        <b val="0"/>
        <color theme="1"/>
        <sz val="9.0"/>
      </rPr>
      <t xml:space="preserve"> - If you are Level 2 or higher, this gains the following ability, "ACT - [(1) Discard 1 card, send this to Waiting Room] Choose up to 1</t>
    </r>
    <r>
      <rPr>
        <rFont val="Arial"/>
        <b/>
        <color theme="1"/>
        <sz val="9.0"/>
      </rPr>
      <t xml:space="preserve"> {3/2 Risu - 114}</t>
    </r>
    <r>
      <rPr>
        <rFont val="Arial"/>
        <b val="0"/>
        <color theme="1"/>
        <sz val="9.0"/>
      </rPr>
      <t xml:space="preserve"> from your hand, place it on stage in this card's former slot."
</t>
    </r>
    <r>
      <rPr>
        <rFont val="Arial"/>
        <b/>
        <color theme="1"/>
        <sz val="9.0"/>
      </rPr>
      <t xml:space="preserve">CONT </t>
    </r>
    <r>
      <rPr>
        <rFont val="Arial"/>
        <b val="0"/>
        <color theme="1"/>
        <sz val="9.0"/>
      </rPr>
      <t xml:space="preserve">- During your turn, if all of your characters are &lt;Hololive&gt;, this gets +1 Level and +3500 power.
</t>
    </r>
    <r>
      <rPr>
        <rFont val="Arial"/>
        <b/>
        <color theme="1"/>
        <sz val="9.0"/>
      </rPr>
      <t xml:space="preserve">AUTO </t>
    </r>
    <r>
      <rPr>
        <rFont val="Arial"/>
        <b val="0"/>
        <color theme="1"/>
        <sz val="9.0"/>
      </rPr>
      <t>- When this card's battle opponent is Reversed, choose 1 &lt;Hololive &gt; character from your Waiting Room, add it to hand, then discard 1 card.</t>
    </r>
  </si>
  <si>
    <t>HOL/W104-135</t>
  </si>
  <si>
    <r>
      <rPr>
        <rFont val="Arial"/>
        <b/>
        <color theme="1"/>
        <sz val="9.0"/>
      </rPr>
      <t xml:space="preserve">(C) 0/0 Suisei (Hololive/0th Gen)
AUTO </t>
    </r>
    <r>
      <rPr>
        <rFont val="Arial"/>
        <b val="0"/>
        <color theme="1"/>
        <sz val="9.0"/>
      </rPr>
      <t xml:space="preserve">- When a Climax is placed in your Climax Area, choose 1 of your characters, this turn, it gets +2000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[(1) Send this to Waiting Room] When </t>
    </r>
    <r>
      <rPr>
        <rFont val="Arial"/>
        <b/>
        <color theme="1"/>
        <sz val="9.0"/>
      </rPr>
      <t>Pants CX (145)</t>
    </r>
    <r>
      <rPr>
        <rFont val="Arial"/>
        <b val="0"/>
        <color theme="1"/>
        <sz val="9.0"/>
      </rPr>
      <t xml:space="preserve"> is placed in your Climax Area, if you are Level 2 or higher, you may pay cost. If you do, choose up to 1 </t>
    </r>
    <r>
      <rPr>
        <rFont val="Arial"/>
        <b/>
        <color theme="1"/>
        <sz val="9.0"/>
      </rPr>
      <t>{3/2 Suisei - 123}</t>
    </r>
    <r>
      <rPr>
        <rFont val="Arial"/>
        <b val="0"/>
        <color theme="1"/>
        <sz val="9.0"/>
      </rPr>
      <t xml:space="preserve"> in your hand, place it on stage in this card's former slot. </t>
    </r>
    <r>
      <rPr>
        <rFont val="Arial"/>
        <b/>
        <color theme="1"/>
        <sz val="9.0"/>
      </rPr>
      <t xml:space="preserve">
</t>
    </r>
  </si>
  <si>
    <t>HOL/W104-136</t>
  </si>
  <si>
    <r>
      <rPr>
        <rFont val="Arial"/>
        <b/>
        <color theme="1"/>
        <sz val="9.0"/>
      </rPr>
      <t>(C) 0/0 Botan (Hololive/5th Gen)
AUTO</t>
    </r>
    <r>
      <rPr>
        <rFont val="Arial"/>
        <b val="0"/>
        <color theme="1"/>
        <sz val="9.0"/>
      </rPr>
      <t xml:space="preserve"> - When this is palced on stage from hand, if you have 4 or less Memory, choose 1 &lt;5th Gen&gt; character in your Waiting Room and 1 card in your Memory, you may swap them.
</t>
    </r>
    <r>
      <rPr>
        <rFont val="Arial"/>
        <b/>
        <color theme="1"/>
        <sz val="9.0"/>
      </rPr>
      <t xml:space="preserve">AUTO </t>
    </r>
    <r>
      <rPr>
        <rFont val="Arial"/>
        <b val="0"/>
        <color theme="1"/>
        <sz val="9.0"/>
      </rPr>
      <t>- [(1) Discard 1 card] When this is placed on stage from hand, you may pay cost. If you do, choose 1 &lt;Hololive&gt; character from your Waiting Room, add it to hand, then choose 1 of your other &lt;Hololive&gt; characters, this turn, it gets +1000 power.</t>
    </r>
  </si>
  <si>
    <t>HOL/W104-137</t>
  </si>
  <si>
    <r>
      <rPr>
        <rFont val="Arial"/>
        <b/>
        <color theme="1"/>
        <sz val="9.0"/>
      </rPr>
      <t>(C) 1/0 Pekora (Hololive/3rd Gen)
AUTO</t>
    </r>
    <r>
      <rPr>
        <rFont val="Arial"/>
        <b val="0"/>
        <color theme="1"/>
        <sz val="9.0"/>
      </rPr>
      <t xml:space="preserve"> - When this is placed on stage from hand, choose 1 of your &lt;Hololive&gt; characters, this turn, it gets +1500 power.
</t>
    </r>
    <r>
      <rPr>
        <rFont val="Arial"/>
        <b/>
        <color theme="1"/>
        <sz val="9.0"/>
      </rPr>
      <t xml:space="preserve">AUTO </t>
    </r>
    <r>
      <rPr>
        <rFont val="Arial"/>
        <b val="0"/>
        <color theme="1"/>
        <sz val="9.0"/>
      </rPr>
      <t>- When this is Reversed, if the battle opponent's Cost is 0 or lower, you may send that character to the bottom of your opponent's deck.</t>
    </r>
  </si>
  <si>
    <t>HOL/W104-138</t>
  </si>
  <si>
    <r>
      <rPr>
        <rFont val="Arial"/>
        <b/>
        <color theme="1"/>
        <sz val="9.0"/>
      </rPr>
      <t xml:space="preserve">(C) 1/0 Shion (Hololive/2nd Gen)
CONT </t>
    </r>
    <r>
      <rPr>
        <rFont val="Arial"/>
        <b val="0"/>
        <color theme="1"/>
        <sz val="9.0"/>
      </rPr>
      <t xml:space="preserve">- During your opponent's turn, for each of your other back row &lt;Hololive&gt; characters, this gets +1000 power.
</t>
    </r>
    <r>
      <rPr>
        <rFont val="Arial"/>
        <b/>
        <color theme="1"/>
        <sz val="9.0"/>
      </rPr>
      <t xml:space="preserve">AUTO </t>
    </r>
    <r>
      <rPr>
        <rFont val="Arial"/>
        <b val="0"/>
        <color theme="1"/>
        <sz val="9.0"/>
      </rPr>
      <t>- When this attacks, choose 1 of your other characters, this turn, it gets +X power. X equals that character's Soul times 1000.</t>
    </r>
  </si>
  <si>
    <t>HOL/W104-139</t>
  </si>
  <si>
    <r>
      <rPr>
        <rFont val="Arial"/>
        <b/>
        <color theme="1"/>
        <sz val="9.0"/>
      </rPr>
      <t xml:space="preserve">(C) 1/0 Ina'nis (Hololive/Hololive English-Myth-)
CONT </t>
    </r>
    <r>
      <rPr>
        <rFont val="Arial"/>
        <b val="0"/>
        <color theme="1"/>
        <sz val="9.0"/>
      </rPr>
      <t xml:space="preserve">- During your turn, if all of your characters are &lt;Hololive&gt;, this gets +2000 power.
</t>
    </r>
    <r>
      <rPr>
        <rFont val="Arial"/>
        <b/>
        <color theme="1"/>
        <sz val="9.0"/>
      </rPr>
      <t>AUTO - ACCELERATE</t>
    </r>
    <r>
      <rPr>
        <rFont val="Arial"/>
        <b val="0"/>
        <color theme="1"/>
        <sz val="9.0"/>
      </rPr>
      <t xml:space="preserve"> [Put 1 &lt;Hololive&gt; character from your Waiting Room on the bottom of your Clock] At the start of your Climax Phase, you may pay cost. If you do, look at the top card of your deck, and put it on top or bottom of your deck, then this turn, this gains the following ability, "</t>
    </r>
    <r>
      <rPr>
        <rFont val="Arial"/>
        <b/>
        <color theme="1"/>
        <sz val="9.0"/>
      </rPr>
      <t xml:space="preserve">AUTO </t>
    </r>
    <r>
      <rPr>
        <rFont val="Arial"/>
        <b val="0"/>
        <color theme="1"/>
        <sz val="9.0"/>
      </rPr>
      <t>- When this card's battle opponent is Reversed. choose 1 &lt;Hololive&gt; character in your Waiting Room, you may add it to hand."</t>
    </r>
  </si>
  <si>
    <t>HOL/W104-140</t>
  </si>
  <si>
    <r>
      <rPr>
        <rFont val="Arial"/>
        <b/>
        <color theme="1"/>
        <sz val="9.0"/>
      </rPr>
      <t>(C) 1/1 Lamy (Hololive/5th Gen)
CONT</t>
    </r>
    <r>
      <rPr>
        <rFont val="Arial"/>
        <b val="0"/>
        <color theme="1"/>
        <sz val="9.0"/>
      </rPr>
      <t xml:space="preserve"> - If the Cost of the character across from this is 0 or lower, this cannot be Reversed. 
</t>
    </r>
    <r>
      <rPr>
        <rFont val="Arial"/>
        <b/>
        <color theme="1"/>
        <sz val="9.0"/>
      </rPr>
      <t>AUTO - MEMORY</t>
    </r>
    <r>
      <rPr>
        <rFont val="Arial"/>
        <b val="0"/>
        <color theme="1"/>
        <sz val="9.0"/>
      </rPr>
      <t xml:space="preserve"> - When this attacks, If you have 2 or more cards in your Memory with different names, choose up to 2 of your characters, this turn, they get +2000 power.</t>
    </r>
  </si>
  <si>
    <t>HOL/W104-141</t>
  </si>
  <si>
    <r>
      <rPr>
        <rFont val="Arial"/>
        <b/>
        <sz val="9.0"/>
      </rPr>
      <t xml:space="preserve">(C) 2/1 Noel (Hololive/3rd Gen)
CONT - ASSIST </t>
    </r>
    <r>
      <rPr>
        <rFont val="Arial"/>
        <b val="0"/>
        <sz val="9.0"/>
      </rPr>
      <t xml:space="preserve">Level x 500.
</t>
    </r>
    <r>
      <rPr>
        <rFont val="Arial"/>
        <b/>
        <sz val="9.0"/>
      </rPr>
      <t xml:space="preserve">AUTO </t>
    </r>
    <r>
      <rPr>
        <rFont val="Arial"/>
        <b val="0"/>
        <sz val="9.0"/>
      </rPr>
      <t xml:space="preserve">- When this is placed on stage from hand, choose 1 card from the bottom of your clock and 1 &lt;Hololive&gt; character in your Waiting Room, you may swap them.
</t>
    </r>
    <r>
      <rPr>
        <rFont val="Arial"/>
        <b/>
        <sz val="9.0"/>
      </rPr>
      <t>AUTO - BOND</t>
    </r>
    <r>
      <rPr>
        <rFont val="Arial"/>
        <b val="0"/>
        <sz val="9.0"/>
      </rPr>
      <t xml:space="preserve"> [Discard 1 card] to </t>
    </r>
    <r>
      <rPr>
        <rFont val="Arial"/>
        <b/>
        <color rgb="FF1155CC"/>
        <sz val="9.0"/>
        <u/>
      </rPr>
      <t>"#Shiranuillust, Shiranui Flare - HOL/W91-019"</t>
    </r>
    <r>
      <rPr>
        <rFont val="Arial"/>
        <b val="0"/>
        <sz val="9.0"/>
      </rPr>
      <t xml:space="preserve"> or </t>
    </r>
    <r>
      <rPr>
        <rFont val="Arial"/>
        <b/>
        <sz val="9.0"/>
      </rPr>
      <t>{3/2 Flare - 013}</t>
    </r>
    <r>
      <rPr>
        <rFont val="Arial"/>
        <b val="0"/>
        <sz val="9.0"/>
      </rPr>
      <t>.</t>
    </r>
  </si>
  <si>
    <t>HOL/W104-142</t>
  </si>
  <si>
    <t>(CR) Pants CX</t>
  </si>
  <si>
    <t>HOL/W104-143</t>
  </si>
  <si>
    <t>(CC) Pants CX</t>
  </si>
  <si>
    <t>HOL/W104-144</t>
  </si>
  <si>
    <t>HOL/W104-145</t>
  </si>
  <si>
    <t>HOL/W104-P01</t>
  </si>
  <si>
    <r>
      <rPr>
        <rFont val="Arial"/>
        <b/>
        <color theme="1"/>
        <sz val="9.0"/>
      </rPr>
      <t xml:space="preserve">(PR) 0/0 Nodoka (Hololive)
AUTO </t>
    </r>
    <r>
      <rPr>
        <rFont val="Arial"/>
        <b val="0"/>
        <color theme="1"/>
        <sz val="9.0"/>
      </rPr>
      <t>- [(1) Discard 1 &lt;Hololive&gt; character] When this is placed on stage from hand or sent from Stage to Waiting Room, you may pay cost. If you do, look at up to 3 cards from the top of your deck, choose up to 1 card among them, add it to hand, and send the rest to Waiting Room.</t>
    </r>
  </si>
  <si>
    <t>HOL/W104-P02</t>
  </si>
  <si>
    <r>
      <rPr>
        <rFont val="Arial"/>
        <b/>
        <color theme="1"/>
        <sz val="9.0"/>
      </rPr>
      <t xml:space="preserve">(PR) 3/2 IRyS (Hololive/Hololive English Project: HOPE)
CONT </t>
    </r>
    <r>
      <rPr>
        <rFont val="Arial"/>
        <b val="0"/>
        <color theme="1"/>
        <sz val="9.0"/>
      </rPr>
      <t xml:space="preserve">- If your opponent has a Level 3 or higher character, this gets -1 Level in hand.
</t>
    </r>
    <r>
      <rPr>
        <rFont val="Arial"/>
        <b/>
        <color theme="1"/>
        <sz val="9.0"/>
      </rPr>
      <t xml:space="preserve">AUTO </t>
    </r>
    <r>
      <rPr>
        <rFont val="Arial"/>
        <b val="0"/>
        <color theme="1"/>
        <sz val="9.0"/>
      </rPr>
      <t>- During the turn this was placed on stage from hand, when this attacks, this turn, all of your characters get +2500 power and the following ability, "</t>
    </r>
    <r>
      <rPr>
        <rFont val="Arial"/>
        <b/>
        <color theme="1"/>
        <sz val="9.0"/>
      </rPr>
      <t xml:space="preserve">AUTO </t>
    </r>
    <r>
      <rPr>
        <rFont val="Arial"/>
        <b val="0"/>
        <color theme="1"/>
        <sz val="9.0"/>
      </rPr>
      <t>- When this card's battle opponent is Reversed, you may send the top card of your opponent's Clock to Waiting Room. If you do, send that character to Clock."</t>
    </r>
  </si>
  <si>
    <t>Stamped version</t>
  </si>
  <si>
    <t>HOL/W104-P04</t>
  </si>
  <si>
    <r>
      <rPr>
        <rFont val="Arial"/>
        <b/>
        <color theme="1"/>
        <sz val="9.0"/>
      </rPr>
      <t>(PR) 0/0 A-Chan (Hololive)
AUTO</t>
    </r>
    <r>
      <rPr>
        <rFont val="Arial"/>
        <b val="0"/>
        <color theme="1"/>
        <sz val="9.0"/>
      </rPr>
      <t xml:space="preserve"> - When this is placed on stage from hand, if you have another &lt;Hololive&gt; character, choose up to 2 cards in your hand, send them to Stock in any order.
</t>
    </r>
    <r>
      <rPr>
        <rFont val="Arial"/>
        <b/>
        <color theme="1"/>
        <sz val="9.0"/>
      </rPr>
      <t xml:space="preserve">AUTO </t>
    </r>
    <r>
      <rPr>
        <rFont val="Arial"/>
        <b val="0"/>
        <color theme="1"/>
        <sz val="9.0"/>
      </rPr>
      <t>- When this is placed on stage from hand, this turn, this gets +1500 power.</t>
    </r>
  </si>
  <si>
    <t>HOL/W104-P05</t>
  </si>
  <si>
    <r>
      <rPr>
        <rFont val="Arial"/>
        <b/>
        <color theme="1"/>
        <sz val="9.0"/>
      </rPr>
      <t xml:space="preserve">(PR) 0/0 AZKi (Hololive/0th Gen)
CONT </t>
    </r>
    <r>
      <rPr>
        <rFont val="Arial"/>
        <b val="0"/>
        <color theme="1"/>
        <sz val="9.0"/>
      </rPr>
      <t>- All of your opponent’s characters get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[(1) Discard 1 card] When this is placed on stage from hand, you may pay cost. If you do, search your deck for up to 1 &lt;Hololive&gt; character, show it to your opponent, add it to hand, and shuffle your deck afterwards.</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</si>
</sst>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Calibri"/>
      <scheme val="minor"/>
    </font>
    <font>
      <sz val="8.0"/>
      <color theme="1"/>
      <name val="Arial"/>
    </font>
    <font>
      <sz val="9.0"/>
      <color theme="1"/>
      <name val="Arial"/>
    </font>
    <font>
      <i/>
      <sz val="9.0"/>
      <color theme="1"/>
      <name val="Arial"/>
    </font>
    <font>
      <b/>
      <sz val="9.0"/>
      <color theme="1"/>
      <name val="Arial"/>
    </font>
    <font>
      <color theme="1"/>
      <name val="Calibri"/>
    </font>
    <font>
      <sz val="9.0"/>
      <color rgb="FF000000"/>
      <name val="Arial"/>
    </font>
    <font>
      <u/>
      <sz val="9.0"/>
      <color rgb="FF0000FF"/>
      <name val="Arial"/>
    </font>
    <font>
      <i/>
      <sz val="9.0"/>
      <color rgb="FF000000"/>
      <name val="Arial"/>
    </font>
    <font>
      <b/>
      <u/>
      <sz val="9.0"/>
      <color rgb="FF0000FF"/>
      <name val="Arial"/>
    </font>
    <font>
      <sz val="11.0"/>
      <color rgb="FF000000"/>
      <name val="Inconsolata"/>
    </font>
    <font>
      <b/>
      <i/>
      <sz val="9.0"/>
      <color theme="1"/>
      <name val="Arial"/>
    </font>
    <font>
      <u/>
      <sz val="9.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center" vertical="center"/>
    </xf>
    <xf borderId="0" fillId="0" fontId="2" numFmtId="0" xfId="0" applyAlignment="1" applyFont="1">
      <alignment shrinkToFit="0" vertical="top" wrapText="1"/>
    </xf>
    <xf borderId="0" fillId="0" fontId="3" numFmtId="0" xfId="0" applyAlignment="1" applyFont="1">
      <alignment horizontal="left" shrinkToFit="0" vertical="center" wrapText="1"/>
    </xf>
    <xf borderId="0" fillId="0" fontId="4" numFmtId="0" xfId="0" applyAlignment="1" applyFont="1">
      <alignment shrinkToFit="0" vertical="top" wrapText="1"/>
    </xf>
    <xf borderId="0" fillId="0" fontId="2"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5" numFmtId="0" xfId="0" applyAlignment="1" applyFont="1">
      <alignment horizontal="center" vertical="center"/>
    </xf>
    <xf borderId="0" fillId="2" fontId="6" numFmtId="0" xfId="0" applyAlignment="1" applyFill="1" applyFont="1">
      <alignment horizontal="center" shrinkToFit="0" vertical="center" wrapText="1"/>
    </xf>
    <xf borderId="0" fillId="2" fontId="6" numFmtId="0" xfId="0" applyAlignment="1" applyFont="1">
      <alignment horizontal="center" vertical="center"/>
    </xf>
    <xf borderId="0" fillId="0" fontId="7" numFmtId="0" xfId="0" applyAlignment="1" applyFont="1">
      <alignment shrinkToFit="0" vertical="top" wrapText="1"/>
    </xf>
    <xf borderId="0" fillId="2" fontId="8" numFmtId="0" xfId="0" applyAlignment="1" applyFont="1">
      <alignment horizontal="left" vertical="center"/>
    </xf>
    <xf borderId="0" fillId="0" fontId="9" numFmtId="0" xfId="0" applyAlignment="1" applyFont="1">
      <alignment shrinkToFit="0" vertical="top" wrapText="1"/>
    </xf>
    <xf borderId="0" fillId="2" fontId="5" numFmtId="0" xfId="0" applyAlignment="1" applyFont="1">
      <alignment horizontal="center" vertical="center"/>
    </xf>
    <xf borderId="0" fillId="0" fontId="3" numFmtId="0" xfId="0" applyAlignment="1" applyFont="1">
      <alignment horizontal="left" vertical="center"/>
    </xf>
    <xf borderId="0" fillId="2" fontId="10" numFmtId="0" xfId="0" applyFont="1"/>
    <xf borderId="0" fillId="0" fontId="11" numFmtId="0" xfId="0" applyAlignment="1" applyFont="1">
      <alignment shrinkToFit="0" vertical="top" wrapText="1"/>
    </xf>
    <xf borderId="0" fillId="0" fontId="12" numFmtId="0" xfId="0" applyAlignment="1" applyFont="1">
      <alignment horizontal="center" shrinkToFit="0" vertical="center" wrapText="1"/>
    </xf>
    <xf borderId="0" fillId="0" fontId="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eartofthecards.com/code/cardlist.html?card=WS_HOL/W91-T064" TargetMode="External"/><Relationship Id="rId2" Type="http://schemas.openxmlformats.org/officeDocument/2006/relationships/hyperlink" Target="https://www.heartofthecards.com/code/cardlist.html?card=WS_HOL/W91-114" TargetMode="External"/><Relationship Id="rId3" Type="http://schemas.openxmlformats.org/officeDocument/2006/relationships/hyperlink" Target="https://heartofthecards.com/code/cardlist.html?card=WS_HOL/W91-T064" TargetMode="External"/><Relationship Id="rId4" Type="http://schemas.openxmlformats.org/officeDocument/2006/relationships/hyperlink" Target="https://www.heartofthecards.com/code/cardlist.html?card=WS_HOL/W91-T099" TargetMode="External"/><Relationship Id="rId11" Type="http://schemas.openxmlformats.org/officeDocument/2006/relationships/hyperlink" Target="https://www.heartofthecards.com/code/cardlist.html?card=WS_HOL/W91-019" TargetMode="External"/><Relationship Id="rId10" Type="http://schemas.openxmlformats.org/officeDocument/2006/relationships/hyperlink" Target="https://heartofthecards.com/code/cardlist.html?card=WS_HOL/W91-T128" TargetMode="External"/><Relationship Id="rId12" Type="http://schemas.openxmlformats.org/officeDocument/2006/relationships/drawing" Target="../drawings/drawing1.xml"/><Relationship Id="rId9" Type="http://schemas.openxmlformats.org/officeDocument/2006/relationships/hyperlink" Target="https://heartofthecards.com/code/cardlist.html?card=WS_HOL/W91-084" TargetMode="External"/><Relationship Id="rId5" Type="http://schemas.openxmlformats.org/officeDocument/2006/relationships/hyperlink" Target="https://www.heartofthecards.com/code/cardlist.html?card=WS_HOL/W91-018" TargetMode="External"/><Relationship Id="rId6" Type="http://schemas.openxmlformats.org/officeDocument/2006/relationships/hyperlink" Target="https://www.heartofthecards.com/code/cardlist.html?card=WS_HOL/W91-T099" TargetMode="External"/><Relationship Id="rId7" Type="http://schemas.openxmlformats.org/officeDocument/2006/relationships/hyperlink" Target="https://www.heartofthecards.com/code/cardlist.html?card=WS_HOL/W91-114" TargetMode="External"/><Relationship Id="rId8" Type="http://schemas.openxmlformats.org/officeDocument/2006/relationships/hyperlink" Target="https://www.heartofthecards.com/code/cardlist.html?card=WS_HOL/W91-T09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2.71"/>
    <col customWidth="1" min="2" max="2" width="18.86"/>
    <col customWidth="1" min="3" max="3" width="58.14"/>
    <col customWidth="1" min="4" max="5" width="18.86"/>
    <col customWidth="1" min="6" max="6" width="10.43"/>
  </cols>
  <sheetData>
    <row r="1" ht="137.25" customHeight="1">
      <c r="A1" s="1" t="s">
        <v>0</v>
      </c>
      <c r="B1" s="2" t="str">
        <f>image("https://ws-tcg.com/wordpress/wp-content/images/today_card/20230301_zi05.png")</f>
        <v/>
      </c>
      <c r="C1" s="3" t="s">
        <v>1</v>
      </c>
      <c r="D1" s="2" t="str">
        <f>image("https://ws-tcg.com/wordpress/wp-content/images/today_card/20230301_zi25.png")</f>
        <v/>
      </c>
      <c r="E1" s="2" t="str">
        <f>image("https://ws-tcg.com/wordpress/wp-content/images/today_card/20230301_zi26.png")</f>
        <v/>
      </c>
      <c r="F1" s="4" t="s">
        <v>2</v>
      </c>
    </row>
    <row r="2" ht="137.25" customHeight="1">
      <c r="A2" s="1" t="s">
        <v>3</v>
      </c>
      <c r="B2" s="2" t="str">
        <f>image("https://ws-tcg.com/wordpress/wp-content/images/today_card/20230313_en06.png")</f>
        <v/>
      </c>
      <c r="C2" s="5" t="s">
        <v>4</v>
      </c>
      <c r="D2" s="6" t="str">
        <f>image("https://ws-tcg.com/wordpress/wp-content/images/today_card/20230313_en27.png")</f>
        <v/>
      </c>
      <c r="E2" s="6" t="str">
        <f>image("https://ws-tcg.com/wordpress/wp-content/images/today_card/20230313_en28.png")</f>
        <v/>
      </c>
      <c r="F2" s="7" t="s">
        <v>5</v>
      </c>
    </row>
    <row r="3" ht="141.75" customHeight="1">
      <c r="A3" s="1" t="s">
        <v>6</v>
      </c>
      <c r="B3" s="2" t="str">
        <f>image("https://ws-tcg.com/wordpress/wp-content/images/today_card/20230222_on07.png")</f>
        <v/>
      </c>
      <c r="C3" s="3" t="s">
        <v>7</v>
      </c>
      <c r="D3" s="8" t="str">
        <f>image("https://ws-tcg.com/wordpress/wp-content/images/today_card/20230222_on41.png")</f>
        <v/>
      </c>
      <c r="E3" s="8" t="str">
        <f>image("https://ws-tcg.com/wordpress/wp-content/images/today_card/20230222_on42.png")</f>
        <v/>
      </c>
      <c r="F3" s="4" t="s">
        <v>2</v>
      </c>
    </row>
    <row r="4" ht="137.25" customHeight="1">
      <c r="A4" s="1" t="s">
        <v>8</v>
      </c>
      <c r="B4" s="2" t="str">
        <f>image("https://ws-tcg.com/wordpress/wp-content/images/today_card/20230307_aa06.png")</f>
        <v/>
      </c>
      <c r="C4" s="3" t="s">
        <v>9</v>
      </c>
      <c r="D4" s="8" t="str">
        <f>image("https://ws-tcg.com/wordpress/wp-content/images/today_card/20230307_aa27.png")</f>
        <v/>
      </c>
      <c r="E4" s="8" t="str">
        <f>image("https://ws-tcg.com/wordpress/wp-content/images/today_card/20230307_aa28.png")</f>
        <v/>
      </c>
      <c r="F4" s="7" t="s">
        <v>5</v>
      </c>
    </row>
    <row r="5" ht="137.25" customHeight="1">
      <c r="A5" s="1" t="s">
        <v>10</v>
      </c>
      <c r="B5" s="2" t="str">
        <f>image("https://ws-tcg.com/wordpress/wp-content/images/today_card/20230217_an01.png")</f>
        <v/>
      </c>
      <c r="C5" s="3" t="s">
        <v>11</v>
      </c>
      <c r="D5" s="6" t="str">
        <f>image("https://ws-tcg.com/wordpress/wp-content/images/today_card/20230217_an61.png")</f>
        <v/>
      </c>
      <c r="E5" s="6" t="str">
        <f>image("https://ws-tcg.com/wordpress/wp-content/images/today_card/20230217_an62.png")</f>
        <v/>
      </c>
      <c r="F5" s="4" t="s">
        <v>2</v>
      </c>
    </row>
    <row r="6" ht="137.25" customHeight="1">
      <c r="A6" s="1" t="s">
        <v>12</v>
      </c>
      <c r="B6" s="2" t="str">
        <f>image("https://ws-tcg.com/wordpress/wp-content/images/today_card/20230308_hx11.png")</f>
        <v/>
      </c>
      <c r="C6" s="3" t="s">
        <v>13</v>
      </c>
      <c r="D6" s="6" t="str">
        <f>image("https://ws-tcg.com/wordpress/wp-content/images/today_card/20230308_hx35.png")</f>
        <v/>
      </c>
      <c r="E6" s="6" t="str">
        <f>image("https://ws-tcg.com/wordpress/wp-content/images/today_card/20230308_hx36.png")</f>
        <v/>
      </c>
      <c r="F6" s="7" t="s">
        <v>2</v>
      </c>
    </row>
    <row r="7" ht="137.25" customHeight="1">
      <c r="A7" s="1" t="s">
        <v>14</v>
      </c>
      <c r="B7" s="2" t="str">
        <f>image("https://ws-tcg.com/wordpress/wp-content/images/today_card/20230220_hc08.png")</f>
        <v/>
      </c>
      <c r="C7" s="3" t="s">
        <v>15</v>
      </c>
      <c r="D7" s="6" t="str">
        <f>image("https://ws-tcg.com/wordpress/wp-content/images/today_card/20230220_hc42.png")</f>
        <v/>
      </c>
      <c r="E7" s="6" t="str">
        <f>image("https://ws-tcg.com/wordpress/wp-content/images/today_card/20230220_hc43.png")</f>
        <v/>
      </c>
      <c r="F7" s="7" t="s">
        <v>2</v>
      </c>
    </row>
    <row r="8" ht="137.25" customHeight="1">
      <c r="A8" s="1" t="s">
        <v>16</v>
      </c>
      <c r="B8" s="9" t="str">
        <f>image("https://ws-tcg.com/wordpress/wp-content/images/cardlist/h/hol_w104/hol_w104_008.png")</f>
        <v/>
      </c>
      <c r="C8" s="5" t="s">
        <v>17</v>
      </c>
      <c r="D8" s="6" t="str">
        <f>image("https://ws-tcg.com/wordpress/wp-content/images/cardlist/h/hol_w104/hol_w104_008ssp.png")</f>
        <v/>
      </c>
      <c r="E8" s="4" t="str">
        <f>image("https://ws-tcg.com/wordpress/wp-content/images/cardlist/h/hol_w104/hol_w104_008s.png")</f>
        <v/>
      </c>
      <c r="F8" s="7" t="s">
        <v>2</v>
      </c>
    </row>
    <row r="9" ht="137.25" customHeight="1">
      <c r="A9" s="1" t="s">
        <v>18</v>
      </c>
      <c r="B9" s="2" t="str">
        <f>image("https://ws-tcg.com/wordpress/wp-content/images/today_card/20230301_zi08.png")</f>
        <v/>
      </c>
      <c r="C9" s="5" t="s">
        <v>19</v>
      </c>
      <c r="D9" s="10" t="str">
        <f>image("https://ws-tcg.com/wordpress/wp-content/images/today_card/20230301_zi30.png")</f>
        <v/>
      </c>
      <c r="E9" s="10" t="str">
        <f>image("https://ws-tcg.com/wordpress/wp-content/images/today_card/20230301_zi31.png")</f>
        <v/>
      </c>
      <c r="F9" s="7" t="s">
        <v>2</v>
      </c>
    </row>
    <row r="10" ht="137.25" customHeight="1">
      <c r="A10" s="1" t="s">
        <v>20</v>
      </c>
      <c r="B10" s="2" t="str">
        <f>image("https://ws-tcg.com/wordpress/wp-content/images/today_card/20230313_en07.png")</f>
        <v/>
      </c>
      <c r="C10" s="5" t="s">
        <v>21</v>
      </c>
      <c r="D10" s="6" t="str">
        <f>image("https://ws-tcg.com/wordpress/wp-content/images/today_card/20230313_en29.png")</f>
        <v/>
      </c>
      <c r="E10" s="6" t="str">
        <f>image("https://ws-tcg.com/wordpress/wp-content/images/today_card/20230313_en30.png")</f>
        <v/>
      </c>
      <c r="F10" s="7" t="s">
        <v>2</v>
      </c>
    </row>
    <row r="11" ht="137.25" customHeight="1">
      <c r="A11" s="1" t="s">
        <v>22</v>
      </c>
      <c r="B11" s="11" t="str">
        <f>image("https://ws-tcg.com/wordpress/wp-content/images/today_card/20230224_gs07.png")</f>
        <v/>
      </c>
      <c r="C11" s="12" t="s">
        <v>23</v>
      </c>
      <c r="D11" s="6" t="str">
        <f>image("https://ws-tcg.com/wordpress/wp-content/images/today_card/20230224_gs41.png")</f>
        <v/>
      </c>
      <c r="E11" s="6" t="str">
        <f>image("https://ws-tcg.com/wordpress/wp-content/images/today_card/20230224_gs42.png")</f>
        <v/>
      </c>
      <c r="F11" s="7" t="s">
        <v>2</v>
      </c>
    </row>
    <row r="12" ht="137.25" customHeight="1">
      <c r="A12" s="1" t="s">
        <v>24</v>
      </c>
      <c r="B12" s="9" t="str">
        <f>image("https://ws-tcg.com/wordpress/wp-content/images/today_card/20230308_hx04.png")</f>
        <v/>
      </c>
      <c r="C12" s="3" t="s">
        <v>25</v>
      </c>
      <c r="D12" s="9" t="str">
        <f>image("https://ws-tcg.com/wordpress/wp-content/images/today_card/20230308_hx24.png")</f>
        <v/>
      </c>
      <c r="E12" s="9" t="str">
        <f>image("https://ws-tcg.com/wordpress/wp-content/images/today_card/20230308_hx25.png")</f>
        <v/>
      </c>
      <c r="F12" s="7" t="s">
        <v>2</v>
      </c>
    </row>
    <row r="13">
      <c r="A13" s="1" t="s">
        <v>26</v>
      </c>
      <c r="B13" s="9" t="str">
        <f>image("https://ws-tcg.com/wordpress/wp-content/images/today_card/20230227_ie07.png")</f>
        <v/>
      </c>
      <c r="C13" s="12" t="s">
        <v>27</v>
      </c>
      <c r="D13" s="11" t="str">
        <f>image("https://ws-tcg.com/wordpress/wp-content/images/today_card/20230227_ie29.png")</f>
        <v/>
      </c>
      <c r="E13" s="13" t="str">
        <f>image("https://ws-tcg.com/wordpress/wp-content/images/today_card/20230227_ie30.png")</f>
        <v/>
      </c>
      <c r="F13" s="7" t="s">
        <v>2</v>
      </c>
    </row>
    <row r="14" ht="137.25" customHeight="1">
      <c r="A14" s="1" t="s">
        <v>28</v>
      </c>
      <c r="B14" s="2" t="str">
        <f>image("https://ws-tcg.com/wordpress/wp-content/images/today_card/20230224_gs08.png")</f>
        <v/>
      </c>
      <c r="C14" s="14" t="s">
        <v>29</v>
      </c>
      <c r="D14" s="6" t="str">
        <f>image("https://ws-tcg.com/wordpress/wp-content/images/today_card/20230224_gs43.png")</f>
        <v/>
      </c>
      <c r="E14" s="6" t="str">
        <f>image("https://ws-tcg.com/wordpress/wp-content/images/today_card/20230224_gs44.png")</f>
        <v/>
      </c>
      <c r="F14" s="7" t="s">
        <v>5</v>
      </c>
    </row>
    <row r="15" ht="137.25" customHeight="1">
      <c r="A15" s="1" t="s">
        <v>30</v>
      </c>
      <c r="B15" s="9" t="str">
        <f>image("https://ws-tcg.com/wordpress/wp-content/images/today_card/20230227_ie08.png")</f>
        <v/>
      </c>
      <c r="C15" s="5" t="s">
        <v>31</v>
      </c>
      <c r="D15" s="8" t="str">
        <f>image("https://ws-tcg.com/wordpress/wp-content/images/today_card/20230227_ie31.png")</f>
        <v/>
      </c>
      <c r="E15" s="8" t="str">
        <f>image("https://ws-tcg.com/wordpress/wp-content/images/today_card/20230227_ie32.png")</f>
        <v/>
      </c>
      <c r="F15" s="7" t="s">
        <v>5</v>
      </c>
    </row>
    <row r="16">
      <c r="A16" s="1" t="s">
        <v>32</v>
      </c>
      <c r="B16" s="2" t="str">
        <f>image("https://ws-tcg.com/wordpress/wp-content/images/today_card/20230301_zi06.png")</f>
        <v/>
      </c>
      <c r="C16" s="12" t="s">
        <v>33</v>
      </c>
      <c r="D16" s="6" t="str">
        <f>image("https://ws-tcg.com/wordpress/wp-content/images/today_card/20230301_zi27.png")</f>
        <v/>
      </c>
      <c r="E16" s="6" t="str">
        <f>image("https://ws-tcg.com/wordpress/wp-content/images/today_card/20230301_zi28.png")</f>
        <v/>
      </c>
      <c r="F16" s="7" t="s">
        <v>5</v>
      </c>
    </row>
    <row r="17" ht="137.25" customHeight="1">
      <c r="A17" s="1" t="s">
        <v>34</v>
      </c>
      <c r="B17" s="2" t="str">
        <f>image("https://ws-tcg.com/wordpress/wp-content/images/today_card/20230301_zi09.png")</f>
        <v/>
      </c>
      <c r="C17" s="5" t="s">
        <v>35</v>
      </c>
      <c r="D17" s="6" t="str">
        <f>image("https://ws-tcg.com/wordpress/wp-content/images/today_card/20230301_zi32.png")</f>
        <v/>
      </c>
      <c r="E17" s="6" t="str">
        <f>image("https://ws-tcg.com/wordpress/wp-content/images/today_card/20230301_zi33.png")</f>
        <v/>
      </c>
      <c r="F17" s="7" t="s">
        <v>5</v>
      </c>
    </row>
    <row r="18" ht="137.25" customHeight="1">
      <c r="A18" s="1" t="s">
        <v>36</v>
      </c>
      <c r="B18" s="9" t="str">
        <f>image("https://ws-tcg.com/wordpress/wp-content/images/today_card/20230222_on08.png")</f>
        <v/>
      </c>
      <c r="C18" s="5" t="s">
        <v>37</v>
      </c>
      <c r="D18" s="6" t="str">
        <f>image("https://ws-tcg.com/wordpress/wp-content/images/today_card/20230222_on43.png")</f>
        <v/>
      </c>
      <c r="E18" s="6" t="str">
        <f>image("https://ws-tcg.com/wordpress/wp-content/images/today_card/20230222_on44.png")</f>
        <v/>
      </c>
      <c r="F18" s="7" t="s">
        <v>5</v>
      </c>
    </row>
    <row r="19" ht="137.25" customHeight="1">
      <c r="A19" s="1" t="s">
        <v>38</v>
      </c>
      <c r="B19" s="2" t="str">
        <f>image("https://ws-tcg.com/wordpress/wp-content/images/today_card/20230220_hc09.png")</f>
        <v/>
      </c>
      <c r="C19" s="3" t="s">
        <v>39</v>
      </c>
      <c r="D19" s="6" t="str">
        <f>image("https://ws-tcg.com/wordpress/wp-content/images/today_card/20230220_hc44.png")</f>
        <v/>
      </c>
      <c r="E19" s="6" t="str">
        <f>image("https://ws-tcg.com/wordpress/wp-content/images/today_card/20230220_hc45.png")</f>
        <v/>
      </c>
      <c r="F19" s="7" t="s">
        <v>5</v>
      </c>
    </row>
    <row r="20" ht="137.25" customHeight="1">
      <c r="A20" s="1" t="s">
        <v>40</v>
      </c>
      <c r="B20" s="2" t="str">
        <f>image("https://ws-tcg.com/wordpress/wp-content/images/today_card/20230307_aa07.png")</f>
        <v/>
      </c>
      <c r="C20" s="3" t="s">
        <v>41</v>
      </c>
      <c r="D20" s="6" t="str">
        <f>image("https://ws-tcg.com/wordpress/wp-content/images/today_card/20230307_aa29.png")</f>
        <v/>
      </c>
      <c r="E20" s="4" t="s">
        <v>42</v>
      </c>
      <c r="F20" s="7"/>
    </row>
    <row r="21" ht="137.25" customHeight="1">
      <c r="A21" s="1" t="s">
        <v>43</v>
      </c>
      <c r="B21" s="2" t="str">
        <f>image("https://ws-tcg.com/wordpress/wp-content/images/today_card/20230217_an02.png")</f>
        <v/>
      </c>
      <c r="C21" s="12" t="s">
        <v>44</v>
      </c>
      <c r="D21" s="6" t="str">
        <f>image("https://ws-tcg.com/wordpress/wp-content/images/today_card/20230217_an63.png")</f>
        <v/>
      </c>
      <c r="E21" s="4" t="str">
        <f>image("https://ws-tcg.com/wordpress/wp-content/images/today_card/20230217_an64.png")</f>
        <v/>
      </c>
      <c r="F21" s="7" t="s">
        <v>5</v>
      </c>
    </row>
    <row r="22" ht="137.25" customHeight="1">
      <c r="A22" s="1" t="s">
        <v>45</v>
      </c>
      <c r="B22" s="2" t="str">
        <f>image("https://ws-tcg.com/wordpress/wp-content/images/today_card/20230308_hx05.png")</f>
        <v/>
      </c>
      <c r="C22" s="3" t="s">
        <v>46</v>
      </c>
      <c r="D22" s="2" t="str">
        <f>image("https://ws-tcg.com/wordpress/wp-content/images/today_card/20230308_hx26.png")</f>
        <v/>
      </c>
      <c r="E22" s="2" t="str">
        <f>image("https://ws-tcg.com/wordpress/wp-content/images/today_card/20230308_hx27.png")</f>
        <v/>
      </c>
      <c r="F22" s="7" t="s">
        <v>5</v>
      </c>
    </row>
    <row r="23" ht="137.25" customHeight="1">
      <c r="A23" s="1" t="s">
        <v>47</v>
      </c>
      <c r="B23" s="9" t="str">
        <f>image("https://ws-tcg.com/wordpress/wp-content/images/today_card/20230308_hx12.png")</f>
        <v/>
      </c>
      <c r="C23" s="3" t="s">
        <v>48</v>
      </c>
      <c r="D23" s="2" t="str">
        <f>image("https://ws-tcg.com/wordpress/wp-content/images/today_card/20230308_hx37.png")</f>
        <v/>
      </c>
      <c r="E23" s="2" t="str">
        <f>image("https://ws-tcg.com/wordpress/wp-content/images/today_card/20230308_hx38.png")</f>
        <v/>
      </c>
      <c r="F23" s="7" t="s">
        <v>5</v>
      </c>
    </row>
    <row r="24" ht="137.25" customHeight="1">
      <c r="A24" s="1" t="s">
        <v>49</v>
      </c>
      <c r="B24" s="9" t="str">
        <f>image("https://ws-tcg.com/wordpress/wp-content/images/cardlist/h/hol_w104/hol_w104_024.png")</f>
        <v/>
      </c>
      <c r="C24" s="3" t="s">
        <v>50</v>
      </c>
      <c r="D24" s="6" t="str">
        <f>image("https://ws-tcg.com/wordpress/wp-content/images/cardlist/h/hol_w104/hol_w104_024sp.png")</f>
        <v/>
      </c>
      <c r="E24" s="4" t="str">
        <f>image("https://ws-tcg.com/wordpress/wp-content/images/cardlist/h/hol_w104/hol_w104_024s.png")</f>
        <v/>
      </c>
      <c r="F24" s="7" t="s">
        <v>5</v>
      </c>
    </row>
    <row r="25" ht="137.25" customHeight="1">
      <c r="A25" s="1" t="s">
        <v>51</v>
      </c>
      <c r="B25" s="2" t="str">
        <f>image("https://ws-tcg.com/wordpress/wp-content/images/today_card/20230307_aa08.png")</f>
        <v/>
      </c>
      <c r="C25" s="3" t="s">
        <v>52</v>
      </c>
      <c r="D25" s="6" t="str">
        <f>image("https://ws-tcg.com/wordpress/wp-content/images/today_card/20230307_aa30.png")</f>
        <v/>
      </c>
      <c r="E25" s="4" t="s">
        <v>42</v>
      </c>
      <c r="F25" s="7"/>
    </row>
    <row r="26" ht="137.25" customHeight="1">
      <c r="A26" s="1" t="s">
        <v>53</v>
      </c>
      <c r="B26" s="2" t="str">
        <f>image("https://ws-tcg.com/wordpress/wp-content/images/today_card/20230313_en08.png")</f>
        <v/>
      </c>
      <c r="C26" s="3" t="s">
        <v>54</v>
      </c>
      <c r="D26" s="6" t="str">
        <f>image("https://ws-tcg.com/wordpress/wp-content/images/today_card/20230313_en31.png")</f>
        <v/>
      </c>
      <c r="E26" s="6" t="str">
        <f>image("https://ws-tcg.com/wordpress/wp-content/images/today_card/20230313_en32.png")</f>
        <v/>
      </c>
      <c r="F26" s="7" t="s">
        <v>5</v>
      </c>
    </row>
    <row r="27" ht="137.25" customHeight="1">
      <c r="A27" s="1" t="s">
        <v>55</v>
      </c>
      <c r="B27" s="2" t="str">
        <f>image("https://ws-tcg.com/wordpress/wp-content/images/today_card/20230301_zi10.png")</f>
        <v/>
      </c>
      <c r="C27" s="12" t="s">
        <v>56</v>
      </c>
      <c r="D27" s="6" t="str">
        <f>image("https://ws-tcg.com/wordpress/wp-content/images/today_card/20230301_zi34.png")</f>
        <v/>
      </c>
      <c r="E27" s="4" t="s">
        <v>42</v>
      </c>
      <c r="F27" s="7"/>
    </row>
    <row r="28" ht="137.25" customHeight="1">
      <c r="A28" s="1" t="s">
        <v>57</v>
      </c>
      <c r="B28" s="2" t="str">
        <f>image("https://ws-tcg.com/wordpress/wp-content/images/today_card/20230217_an03.png")</f>
        <v/>
      </c>
      <c r="C28" s="3" t="s">
        <v>58</v>
      </c>
      <c r="D28" s="6" t="str">
        <f>image("https://ws-tcg.com/wordpress/wp-content/images/today_card/20230217_an65.png")</f>
        <v/>
      </c>
      <c r="E28" s="4" t="s">
        <v>42</v>
      </c>
      <c r="F28" s="7"/>
    </row>
    <row r="29" ht="137.25" customHeight="1">
      <c r="A29" s="1" t="s">
        <v>59</v>
      </c>
      <c r="B29" s="2" t="str">
        <f>image("https://ws-tcg.com/wordpress/wp-content/images/today_card/20230227_ie09.png")</f>
        <v/>
      </c>
      <c r="C29" s="14" t="s">
        <v>60</v>
      </c>
      <c r="D29" s="6" t="str">
        <f>image("https://ws-tcg.com/wordpress/wp-content/images/today_card/20230227_ie33.png")</f>
        <v/>
      </c>
      <c r="E29" s="4" t="s">
        <v>42</v>
      </c>
      <c r="F29" s="4"/>
    </row>
    <row r="30" ht="137.25" customHeight="1">
      <c r="A30" s="1" t="s">
        <v>61</v>
      </c>
      <c r="B30" s="9" t="str">
        <f>image("https://ws-tcg.com/wordpress/wp-content/images/today_card/20230308_hx13.png")</f>
        <v/>
      </c>
      <c r="C30" s="5" t="s">
        <v>62</v>
      </c>
      <c r="D30" s="6" t="str">
        <f>image("https://ws-tcg.com/wordpress/wp-content/images/today_card/20230308_hx39.png")</f>
        <v/>
      </c>
      <c r="E30" s="4" t="s">
        <v>42</v>
      </c>
      <c r="F30" s="7"/>
    </row>
    <row r="31" ht="137.25" customHeight="1">
      <c r="A31" s="1" t="s">
        <v>63</v>
      </c>
      <c r="B31" s="15" t="str">
        <f>image("https://ws-tcg.com/wordpress/wp-content/images/today_card/20230224_gs09.png")</f>
        <v/>
      </c>
      <c r="C31" s="5" t="s">
        <v>64</v>
      </c>
      <c r="D31" s="6" t="str">
        <f>image("https://ws-tcg.com/wordpress/wp-content/images/today_card/20230224_gs45.png")</f>
        <v/>
      </c>
      <c r="E31" s="4" t="s">
        <v>42</v>
      </c>
      <c r="F31" s="7"/>
    </row>
    <row r="32" ht="137.25" customHeight="1">
      <c r="A32" s="1" t="s">
        <v>65</v>
      </c>
      <c r="B32" s="2" t="str">
        <f>image("https://ws-tcg.com/wordpress/wp-content/images/today_card/20230220_hc10.png")</f>
        <v/>
      </c>
      <c r="C32" s="5" t="s">
        <v>66</v>
      </c>
      <c r="D32" s="6" t="str">
        <f>image("https://ws-tcg.com/wordpress/wp-content/images/today_card/20230220_hc46.png")</f>
        <v/>
      </c>
      <c r="E32" s="4" t="s">
        <v>42</v>
      </c>
      <c r="F32" s="7"/>
    </row>
    <row r="33" ht="137.25" customHeight="1">
      <c r="A33" s="1" t="s">
        <v>67</v>
      </c>
      <c r="B33" s="2" t="str">
        <f>image("https://ws-tcg.com/wordpress/wp-content/images/today_card/20230308_hx06.png")</f>
        <v/>
      </c>
      <c r="C33" s="5" t="s">
        <v>68</v>
      </c>
      <c r="D33" s="6" t="str">
        <f>image("https://ws-tcg.com/wordpress/wp-content/images/today_card/20230308_hx28.png")</f>
        <v/>
      </c>
      <c r="E33" s="4" t="s">
        <v>42</v>
      </c>
      <c r="F33" s="7"/>
    </row>
    <row r="34" ht="137.25" customHeight="1">
      <c r="A34" s="1" t="s">
        <v>69</v>
      </c>
      <c r="B34" s="2" t="str">
        <f>image("https://ws-tcg.com/wordpress/wp-content/images/today_card/20230222_on09.png")</f>
        <v/>
      </c>
      <c r="C34" s="5" t="s">
        <v>70</v>
      </c>
      <c r="D34" s="6" t="str">
        <f>image("https://ws-tcg.com/wordpress/wp-content/images/today_card/20230222_on45.png")</f>
        <v/>
      </c>
      <c r="E34" s="4" t="s">
        <v>42</v>
      </c>
      <c r="F34" s="7"/>
    </row>
    <row r="35" ht="137.25" customHeight="1">
      <c r="A35" s="1" t="s">
        <v>71</v>
      </c>
      <c r="B35" s="2" t="str">
        <f>image("https://ws-tcg.com/wordpress/wp-content/images/today_card/20230301_zi07.png")</f>
        <v/>
      </c>
      <c r="C35" s="5" t="s">
        <v>72</v>
      </c>
      <c r="D35" s="6" t="str">
        <f>image("https://ws-tcg.com/wordpress/wp-content/images/today_card/20230301_zi29.png")</f>
        <v/>
      </c>
      <c r="E35" s="4" t="s">
        <v>42</v>
      </c>
      <c r="F35" s="7"/>
    </row>
    <row r="36" ht="137.25" customHeight="1">
      <c r="A36" s="1" t="s">
        <v>73</v>
      </c>
      <c r="B36" s="2" t="str">
        <f>image("https://ws-tcg.com/wordpress/wp-content/images/today_card/20230307_aa09.png")</f>
        <v/>
      </c>
      <c r="C36" s="5" t="s">
        <v>74</v>
      </c>
      <c r="D36" s="6" t="str">
        <f>image("https://ws-tcg.com/wordpress/wp-content/images/today_card/20230307_aa31.png")</f>
        <v/>
      </c>
      <c r="E36" s="4" t="s">
        <v>42</v>
      </c>
      <c r="F36" s="7"/>
    </row>
    <row r="37" ht="137.25" customHeight="1">
      <c r="A37" s="1" t="s">
        <v>75</v>
      </c>
      <c r="B37" s="2" t="str">
        <f>image("https://i.imgur.com/AUuRwMd.png?1")</f>
        <v/>
      </c>
      <c r="C37" s="5" t="s">
        <v>76</v>
      </c>
      <c r="D37" s="6" t="str">
        <f>image("https://i.imgur.com/5GApavT.png?1")</f>
        <v/>
      </c>
      <c r="E37" s="4" t="str">
        <f>image("https://i.imgur.com/bCphWvc.png?1")</f>
        <v/>
      </c>
      <c r="F37" s="7" t="s">
        <v>77</v>
      </c>
    </row>
    <row r="38" ht="137.25" customHeight="1">
      <c r="A38" s="1" t="s">
        <v>78</v>
      </c>
      <c r="B38" s="2" t="str">
        <f>image("https://i.imgur.com/sIhb9oH.png?1")</f>
        <v/>
      </c>
      <c r="C38" s="5" t="s">
        <v>79</v>
      </c>
      <c r="D38" s="6" t="str">
        <f>image("https://i.imgur.com/5xXiZAv.png?1")</f>
        <v/>
      </c>
      <c r="E38" s="4" t="s">
        <v>80</v>
      </c>
      <c r="F38" s="7"/>
    </row>
    <row r="39" ht="137.25" customHeight="1">
      <c r="A39" s="1" t="s">
        <v>81</v>
      </c>
      <c r="B39" s="2" t="str">
        <f>image("https://i.imgur.com/LGtkHzT.png?1")</f>
        <v/>
      </c>
      <c r="C39" s="5" t="s">
        <v>79</v>
      </c>
      <c r="D39" s="16" t="str">
        <f>image("https://i.imgur.com/PoAScKH.png?1")</f>
        <v/>
      </c>
      <c r="E39" s="2" t="str">
        <f>image("https://i.imgur.com/ASjWf2U.png?1")</f>
        <v/>
      </c>
      <c r="F39" s="7" t="s">
        <v>77</v>
      </c>
    </row>
    <row r="40" ht="137.25" customHeight="1">
      <c r="A40" s="1" t="s">
        <v>82</v>
      </c>
      <c r="B40" s="2" t="str">
        <f>image("https://ws-tcg.com/wordpress/wp-content/images/today_card/20230224_gs01.png")</f>
        <v/>
      </c>
      <c r="C40" s="5" t="s">
        <v>83</v>
      </c>
      <c r="D40" s="6" t="str">
        <f>image("https://ws-tcg.com/wordpress/wp-content/images/today_card/20230224_gs31.png")</f>
        <v/>
      </c>
      <c r="E40" s="6" t="str">
        <f>image("https://ws-tcg.com/wordpress/wp-content/images/today_card/20230224_gs32.png")</f>
        <v/>
      </c>
      <c r="F40" s="7" t="s">
        <v>2</v>
      </c>
    </row>
    <row r="41" ht="137.25" customHeight="1">
      <c r="A41" s="1" t="s">
        <v>84</v>
      </c>
      <c r="B41" s="2" t="str">
        <f>image("https://ws-tcg.com/wordpress/wp-content/images/cardlist/h/hol_w104/hol_w104_041.png")</f>
        <v/>
      </c>
      <c r="C41" s="5" t="s">
        <v>85</v>
      </c>
      <c r="D41" s="6" t="str">
        <f>image("https://ws-tcg.com/wordpress/wp-content/images/cardlist/h/hol_w104/hol_w104_041ssp.png")</f>
        <v/>
      </c>
      <c r="E41" s="4" t="str">
        <f>image("https://ws-tcg.com/wordpress/wp-content/images/cardlist/h/hol_w104/hol_w104_041s.png")</f>
        <v/>
      </c>
      <c r="F41" s="7" t="s">
        <v>2</v>
      </c>
    </row>
    <row r="42" ht="137.25" customHeight="1">
      <c r="A42" s="1" t="s">
        <v>86</v>
      </c>
      <c r="B42" s="2" t="str">
        <f>image("https://ws-tcg.com/wordpress/wp-content/images/today_card/20230302_sg05.png")</f>
        <v/>
      </c>
      <c r="C42" s="5" t="s">
        <v>87</v>
      </c>
      <c r="D42" s="6" t="str">
        <f>image("https://ws-tcg.com/wordpress/wp-content/images/today_card/20230302_sg25.png")</f>
        <v/>
      </c>
      <c r="E42" s="6" t="str">
        <f>image("https://ws-tcg.com/wordpress/wp-content/images/today_card/20230302_sg26.png")</f>
        <v/>
      </c>
      <c r="F42" s="7" t="s">
        <v>2</v>
      </c>
    </row>
    <row r="43" ht="137.25" customHeight="1">
      <c r="A43" s="1" t="s">
        <v>88</v>
      </c>
      <c r="B43" s="2" t="str">
        <f>image("https://ws-tcg.com/wordpress/wp-content/images/today_card/20230216_ex01.png")</f>
        <v/>
      </c>
      <c r="C43" s="5" t="s">
        <v>89</v>
      </c>
      <c r="D43" s="6" t="str">
        <f>image("https://ws-tcg.com/wordpress/wp-content/images/today_card/20230216_ex21.png")</f>
        <v/>
      </c>
      <c r="E43" s="4" t="str">
        <f>image("https://ws-tcg.com/wordpress/wp-content/images/today_card/20230216_ex22.png")</f>
        <v/>
      </c>
      <c r="F43" s="7" t="s">
        <v>2</v>
      </c>
    </row>
    <row r="44" ht="137.25" customHeight="1">
      <c r="A44" s="1" t="s">
        <v>90</v>
      </c>
      <c r="B44" s="2" t="str">
        <f>image("https://ws-tcg.com/wordpress/wp-content/images/cardlist/h/hol_w104/hol_w104_044.png")</f>
        <v/>
      </c>
      <c r="C44" s="5" t="s">
        <v>91</v>
      </c>
      <c r="D44" s="2" t="str">
        <f>image("https://ws-tcg.com/wordpress/wp-content/images/cardlist/h/hol_w104/hol_w104_044sp.png")</f>
        <v/>
      </c>
      <c r="E44" s="16" t="str">
        <f>image("https://ws-tcg.com/wordpress/wp-content/images/cardlist/h/hol_w104/hol_w104_044s.png")</f>
        <v/>
      </c>
      <c r="F44" s="7" t="s">
        <v>5</v>
      </c>
    </row>
    <row r="45" ht="137.25" customHeight="1">
      <c r="A45" s="1" t="s">
        <v>92</v>
      </c>
      <c r="B45" s="2" t="str">
        <f>image("https://ws-tcg.com/wordpress/wp-content/images/today_card/20230224_gs04.png")</f>
        <v/>
      </c>
      <c r="C45" s="5" t="s">
        <v>93</v>
      </c>
      <c r="D45" s="6" t="str">
        <f>image("https://ws-tcg.com/wordpress/wp-content/images/today_card/20230224_gs36.png")</f>
        <v/>
      </c>
      <c r="E45" s="6" t="str">
        <f>image("https://ws-tcg.com/wordpress/wp-content/images/today_card/20230224_gs37.png")</f>
        <v/>
      </c>
      <c r="F45" s="7" t="s">
        <v>2</v>
      </c>
    </row>
    <row r="46" ht="15.75" customHeight="1">
      <c r="A46" s="1" t="s">
        <v>94</v>
      </c>
      <c r="B46" s="2" t="str">
        <f>image("https://ws-tcg.com/wordpress/wp-content/images/cardlist/h/hol_w104/hol_w104_046.png")</f>
        <v/>
      </c>
      <c r="C46" s="5" t="s">
        <v>95</v>
      </c>
      <c r="D46" s="2" t="str">
        <f>image("https://ws-tcg.com/wordpress/wp-content/images/cardlist/h/hol_w104/hol_w104_046sp.png")</f>
        <v/>
      </c>
      <c r="E46" s="16" t="str">
        <f>image("https://ws-tcg.com/wordpress/wp-content/images/cardlist/h/hol_w104/hol_w104_046s.png")</f>
        <v/>
      </c>
      <c r="F46" s="7" t="s">
        <v>5</v>
      </c>
    </row>
    <row r="47" ht="137.25" customHeight="1">
      <c r="A47" s="1" t="s">
        <v>96</v>
      </c>
      <c r="B47" s="2" t="str">
        <f>image("https://ws-tcg.com/wordpress/wp-content/images/today_card/20230217_an04.png")</f>
        <v/>
      </c>
      <c r="C47" s="5" t="s">
        <v>97</v>
      </c>
      <c r="D47" s="2" t="str">
        <f>image("https://ws-tcg.com/wordpress/wp-content/images/today_card/20230217_an66.png")</f>
        <v/>
      </c>
      <c r="E47" s="2" t="str">
        <f>image("https://ws-tcg.com/wordpress/wp-content/images/today_card/20230217_an67.png")</f>
        <v/>
      </c>
      <c r="F47" s="7" t="s">
        <v>2</v>
      </c>
    </row>
    <row r="48" ht="137.25" customHeight="1">
      <c r="A48" s="1" t="s">
        <v>98</v>
      </c>
      <c r="B48" s="2" t="str">
        <f>image("https://ws-tcg.com/wordpress/wp-content/images/today_card/20230220_hc04.png")</f>
        <v/>
      </c>
      <c r="C48" s="5" t="s">
        <v>99</v>
      </c>
      <c r="D48" s="6" t="str">
        <f>image("https://ws-tcg.com/wordpress/wp-content/images/today_card/20230220_hc36.png")</f>
        <v/>
      </c>
      <c r="E48" s="6" t="str">
        <f>image("https://ws-tcg.com/wordpress/wp-content/images/today_card/20230220_hc37.png")</f>
        <v/>
      </c>
      <c r="F48" s="7" t="s">
        <v>2</v>
      </c>
    </row>
    <row r="49" ht="137.25" customHeight="1">
      <c r="A49" s="1" t="s">
        <v>100</v>
      </c>
      <c r="B49" s="2" t="str">
        <f>image("https://ws-tcg.com/wordpress/wp-content/images/today_card/20230302_sg09.png")</f>
        <v/>
      </c>
      <c r="C49" s="5" t="s">
        <v>101</v>
      </c>
      <c r="D49" s="6" t="str">
        <f>image("https://ws-tcg.com/wordpress/wp-content/images/today_card/20230302_sg31.png")</f>
        <v/>
      </c>
      <c r="E49" s="6" t="str">
        <f>image("https://ws-tcg.com/wordpress/wp-content/images/today_card/20230302_sg32.png")</f>
        <v/>
      </c>
      <c r="F49" s="7" t="s">
        <v>2</v>
      </c>
    </row>
    <row r="50" ht="137.25" customHeight="1">
      <c r="A50" s="1" t="s">
        <v>102</v>
      </c>
      <c r="B50" s="2" t="str">
        <f>image("https://ws-tcg.com/wordpress/wp-content/images/today_card/20230302_sg10.png")</f>
        <v/>
      </c>
      <c r="C50" s="5" t="s">
        <v>103</v>
      </c>
      <c r="D50" s="6" t="str">
        <f>image("https://ws-tcg.com/wordpress/wp-content/images/today_card/20230302_sg33.png")</f>
        <v/>
      </c>
      <c r="E50" s="6" t="str">
        <f>image("https://ws-tcg.com/wordpress/wp-content/images/today_card/20230302_sg34.png")</f>
        <v/>
      </c>
      <c r="F50" s="7" t="s">
        <v>5</v>
      </c>
    </row>
    <row r="51" ht="137.25" customHeight="1">
      <c r="A51" s="1" t="s">
        <v>104</v>
      </c>
      <c r="B51" s="2" t="str">
        <f>image("https://ws-tcg.com/wordpress/wp-content/images/today_card/20230224_gs05.png")</f>
        <v/>
      </c>
      <c r="C51" s="5" t="s">
        <v>105</v>
      </c>
      <c r="D51" s="6" t="str">
        <f>image("https://ws-tcg.com/wordpress/wp-content/images/today_card/20230224_gs38.png")</f>
        <v/>
      </c>
      <c r="E51" s="4" t="str">
        <f>image("https://ws-tcg.com/wordpress/wp-content/images/today_card/20230224_gs39.png")</f>
        <v/>
      </c>
      <c r="F51" s="7" t="s">
        <v>5</v>
      </c>
    </row>
    <row r="52" ht="137.25" customHeight="1">
      <c r="A52" s="1" t="s">
        <v>106</v>
      </c>
      <c r="B52" s="2" t="str">
        <f>image("https://ws-tcg.com/wordpress/wp-content/images/today_card/20230216_ex02.png")</f>
        <v/>
      </c>
      <c r="C52" s="3" t="s">
        <v>107</v>
      </c>
      <c r="D52" s="6" t="str">
        <f>image("https://ws-tcg.com/wordpress/wp-content/images/today_card/20230216_ex23.png")</f>
        <v/>
      </c>
      <c r="E52" s="6" t="str">
        <f>image("https://ws-tcg.com/wordpress/wp-content/images/today_card/20230216_ex24.png")</f>
        <v/>
      </c>
      <c r="F52" s="7" t="s">
        <v>5</v>
      </c>
    </row>
    <row r="53" ht="137.25" customHeight="1">
      <c r="A53" s="1" t="s">
        <v>108</v>
      </c>
      <c r="B53" s="2" t="str">
        <f>image("https://ws-tcg.com/wordpress/wp-content/images/today_card/20230224_gs02.png")</f>
        <v/>
      </c>
      <c r="C53" s="5" t="s">
        <v>109</v>
      </c>
      <c r="D53" s="6" t="str">
        <f>image("https://ws-tcg.com/wordpress/wp-content/images/today_card/20230224_gs33.png")</f>
        <v/>
      </c>
      <c r="E53" s="17" t="str">
        <f>image("https://ws-tcg.com/wordpress/wp-content/images/today_card/20230224_gs34.png")</f>
        <v/>
      </c>
      <c r="F53" s="7" t="s">
        <v>5</v>
      </c>
    </row>
    <row r="54" ht="15.75" customHeight="1">
      <c r="A54" s="1" t="s">
        <v>110</v>
      </c>
      <c r="B54" s="2" t="str">
        <f>image("https://ws-tcg.com/wordpress/wp-content/images/today_card/20230302_sg06.png")</f>
        <v/>
      </c>
      <c r="C54" s="5" t="s">
        <v>111</v>
      </c>
      <c r="D54" s="6" t="str">
        <f>image("https://ws-tcg.com/wordpress/wp-content/images/today_card/20230302_sg27.png")</f>
        <v/>
      </c>
      <c r="E54" s="6" t="str">
        <f>image("https://ws-tcg.com/wordpress/wp-content/images/today_card/20230302_sg28.png")</f>
        <v/>
      </c>
      <c r="F54" s="7" t="s">
        <v>5</v>
      </c>
    </row>
    <row r="55" ht="137.25" customHeight="1">
      <c r="A55" s="1" t="s">
        <v>112</v>
      </c>
      <c r="B55" s="2" t="str">
        <f>image("https://ws-tcg.com/wordpress/wp-content/images/today_card/20230220_hc05.png")</f>
        <v/>
      </c>
      <c r="C55" s="5" t="s">
        <v>113</v>
      </c>
      <c r="D55" s="6" t="str">
        <f>image("https://ws-tcg.com/wordpress/wp-content/images/today_card/20230220_hc38.png")</f>
        <v/>
      </c>
      <c r="E55" s="6" t="str">
        <f>image("https://ws-tcg.com/wordpress/wp-content/images/today_card/20230220_hc39.png")</f>
        <v/>
      </c>
      <c r="F55" s="7" t="s">
        <v>5</v>
      </c>
    </row>
    <row r="56" ht="137.25" customHeight="1">
      <c r="A56" s="1" t="s">
        <v>114</v>
      </c>
      <c r="B56" s="2" t="str">
        <f>image("https://ws-tcg.com/wordpress/wp-content/images/today_card/20230217_an05.png")</f>
        <v/>
      </c>
      <c r="C56" s="3" t="s">
        <v>115</v>
      </c>
      <c r="D56" s="6" t="str">
        <f>image("https://ws-tcg.com/wordpress/wp-content/images/today_card/20230217_an68.png")</f>
        <v/>
      </c>
      <c r="E56" s="6" t="str">
        <f>image("https://ws-tcg.com/wordpress/wp-content/images/today_card/20230217_an69.png")</f>
        <v/>
      </c>
      <c r="F56" s="7" t="s">
        <v>5</v>
      </c>
    </row>
    <row r="57" ht="137.25" customHeight="1">
      <c r="A57" s="1" t="s">
        <v>116</v>
      </c>
      <c r="B57" s="2" t="str">
        <f>image("https://ws-tcg.com/wordpress/wp-content/images/today_card/20230302_sg07.png")</f>
        <v/>
      </c>
      <c r="C57" s="18" t="s">
        <v>117</v>
      </c>
      <c r="D57" s="6" t="str">
        <f>image("https://ws-tcg.com/wordpress/wp-content/images/today_card/20230302_sg29.png")</f>
        <v/>
      </c>
      <c r="E57" s="4" t="s">
        <v>42</v>
      </c>
      <c r="F57" s="7"/>
    </row>
    <row r="58" ht="137.25" customHeight="1">
      <c r="A58" s="1" t="s">
        <v>118</v>
      </c>
      <c r="B58" s="2" t="str">
        <f>image("https://ws-tcg.com/wordpress/wp-content/images/today_card/20230220_hc06.png")</f>
        <v/>
      </c>
      <c r="C58" s="5" t="s">
        <v>119</v>
      </c>
      <c r="D58" s="6" t="str">
        <f>image("https://ws-tcg.com/wordpress/wp-content/images/today_card/20230220_hc40.png")</f>
        <v/>
      </c>
      <c r="E58" s="4" t="s">
        <v>42</v>
      </c>
      <c r="F58" s="7"/>
    </row>
    <row r="59" ht="137.25" customHeight="1">
      <c r="A59" s="1" t="s">
        <v>120</v>
      </c>
      <c r="B59" s="2" t="str">
        <f>image("https://ws-tcg.com/wordpress/wp-content/images/today_card/20230217_an06.png")</f>
        <v/>
      </c>
      <c r="C59" s="5" t="s">
        <v>121</v>
      </c>
      <c r="D59" s="2" t="str">
        <f>image("https://ws-tcg.com/wordpress/wp-content/images/today_card/20230217_an70.png")</f>
        <v/>
      </c>
      <c r="E59" s="16" t="s">
        <v>42</v>
      </c>
      <c r="F59" s="7"/>
    </row>
    <row r="60" ht="137.25" customHeight="1">
      <c r="A60" s="1" t="s">
        <v>122</v>
      </c>
      <c r="B60" s="2" t="str">
        <f>image("https://ws-tcg.com/wordpress/wp-content/images/today_card/20230224_gs03.png")</f>
        <v/>
      </c>
      <c r="C60" s="5" t="s">
        <v>123</v>
      </c>
      <c r="D60" s="19" t="str">
        <f>image("https://ws-tcg.com/wordpress/wp-content/images/today_card/20230224_gs35.png")</f>
        <v/>
      </c>
      <c r="E60" s="4" t="s">
        <v>42</v>
      </c>
      <c r="F60" s="7"/>
    </row>
    <row r="61" ht="137.25" customHeight="1">
      <c r="A61" s="1" t="s">
        <v>124</v>
      </c>
      <c r="B61" s="2" t="str">
        <f>image("https://ws-tcg.com/wordpress/wp-content/images/today_card/20230302_sg11.png")</f>
        <v/>
      </c>
      <c r="C61" s="5" t="s">
        <v>125</v>
      </c>
      <c r="D61" s="6" t="str">
        <f>image("https://ws-tcg.com/wordpress/wp-content/images/today_card/20230302_sg35.png")</f>
        <v/>
      </c>
      <c r="E61" s="4" t="s">
        <v>42</v>
      </c>
      <c r="F61" s="4"/>
    </row>
    <row r="62" ht="137.25" customHeight="1">
      <c r="A62" s="1" t="s">
        <v>126</v>
      </c>
      <c r="B62" s="2" t="str">
        <f>image("https://ws-tcg.com/wordpress/wp-content/images/today_card/20230216_ex03.png")</f>
        <v/>
      </c>
      <c r="C62" s="5" t="s">
        <v>127</v>
      </c>
      <c r="D62" s="6" t="str">
        <f>image("https://ws-tcg.com/wordpress/wp-content/images/today_card/20230216_ex25.png")</f>
        <v/>
      </c>
      <c r="E62" s="4" t="s">
        <v>42</v>
      </c>
      <c r="F62" s="7"/>
    </row>
    <row r="63" ht="137.25" customHeight="1">
      <c r="A63" s="1" t="s">
        <v>128</v>
      </c>
      <c r="B63" s="2" t="str">
        <f>image("https://ws-tcg.com/wordpress/wp-content/images/today_card/20230224_gs06.png")</f>
        <v/>
      </c>
      <c r="C63" s="5" t="s">
        <v>129</v>
      </c>
      <c r="D63" s="6" t="str">
        <f>image("https://ws-tcg.com/wordpress/wp-content/images/today_card/20230224_gs40.png")</f>
        <v/>
      </c>
      <c r="E63" s="4" t="s">
        <v>42</v>
      </c>
      <c r="F63" s="7"/>
    </row>
    <row r="64" ht="137.25" customHeight="1">
      <c r="A64" s="1" t="s">
        <v>130</v>
      </c>
      <c r="B64" s="2" t="str">
        <f>image("https://ws-tcg.com/wordpress/wp-content/images/cardlist/h/hol_w104/hol_w104_064.png")</f>
        <v/>
      </c>
      <c r="C64" s="5" t="s">
        <v>131</v>
      </c>
      <c r="D64" s="6" t="str">
        <f>image("https://ws-tcg.com/wordpress/wp-content/images/today_card/20230307_aa14.png")</f>
        <v/>
      </c>
      <c r="E64" s="4" t="str">
        <f>image("https://ws-tcg.com/wordpress/wp-content/images/cardlist/h/hol_w104/hol_w104_064s.png")</f>
        <v/>
      </c>
      <c r="F64" s="4" t="s">
        <v>5</v>
      </c>
    </row>
    <row r="65" ht="137.25" customHeight="1">
      <c r="A65" s="1" t="s">
        <v>132</v>
      </c>
      <c r="B65" s="2" t="str">
        <f>image("https://i.imgur.com/AzmJKSo.png?1")</f>
        <v/>
      </c>
      <c r="C65" s="5" t="s">
        <v>133</v>
      </c>
      <c r="D65" s="6" t="str">
        <f>image("https://i.imgur.com/tpMfYGv.png?1")</f>
        <v/>
      </c>
      <c r="E65" s="4" t="s">
        <v>80</v>
      </c>
      <c r="F65" s="7"/>
    </row>
    <row r="66" ht="137.25" customHeight="1">
      <c r="A66" s="1" t="s">
        <v>134</v>
      </c>
      <c r="B66" s="2" t="str">
        <f>image("https://i.imgur.com/5vv6zC2.png?1")</f>
        <v/>
      </c>
      <c r="C66" s="5" t="s">
        <v>135</v>
      </c>
      <c r="D66" s="6" t="str">
        <f>image("https://i.imgur.com/3O0re7k.png?1")</f>
        <v/>
      </c>
      <c r="E66" s="4" t="str">
        <f>image("https://i.imgur.com/8VfkdeW.png?1")</f>
        <v/>
      </c>
      <c r="F66" s="7" t="s">
        <v>77</v>
      </c>
    </row>
    <row r="67" ht="137.25" customHeight="1">
      <c r="A67" s="1" t="s">
        <v>136</v>
      </c>
      <c r="B67" s="2" t="str">
        <f>image("https://i.imgur.com/oLgbXHp.png?1")</f>
        <v/>
      </c>
      <c r="C67" s="5" t="s">
        <v>135</v>
      </c>
      <c r="D67" s="6" t="str">
        <f>image("https://i.imgur.com/SzmP9Kf.png?1")</f>
        <v/>
      </c>
      <c r="E67" s="4" t="str">
        <f>image("https://i.imgur.com/JRc3pZY.png?1")</f>
        <v/>
      </c>
      <c r="F67" s="7" t="s">
        <v>77</v>
      </c>
    </row>
    <row r="68" ht="137.25" customHeight="1">
      <c r="A68" s="1" t="s">
        <v>137</v>
      </c>
      <c r="B68" s="2" t="str">
        <f>image("https://i.imgur.com/tawhzkd.png?1")</f>
        <v/>
      </c>
      <c r="C68" s="5" t="s">
        <v>135</v>
      </c>
      <c r="D68" s="6" t="str">
        <f>image("https://i.imgur.com/zobHS8a.png?1")</f>
        <v/>
      </c>
      <c r="E68" s="4" t="s">
        <v>80</v>
      </c>
      <c r="F68" s="4"/>
    </row>
    <row r="69" ht="137.25" customHeight="1">
      <c r="A69" s="1" t="s">
        <v>138</v>
      </c>
      <c r="B69" s="2" t="str">
        <f>image("https://ws-tcg.com/wordpress/wp-content/images/today_card/20230306_od08.png")</f>
        <v/>
      </c>
      <c r="C69" s="5" t="s">
        <v>139</v>
      </c>
      <c r="D69" s="6" t="str">
        <f>image("https://ws-tcg.com/wordpress/wp-content/images/today_card/20230306_od30.png")</f>
        <v/>
      </c>
      <c r="E69" s="6" t="str">
        <f>image("https://ws-tcg.com/wordpress/wp-content/images/today_card/20230306_od31.png")</f>
        <v/>
      </c>
      <c r="F69" s="7" t="s">
        <v>2</v>
      </c>
    </row>
    <row r="70" ht="137.25" customHeight="1">
      <c r="A70" s="1" t="s">
        <v>140</v>
      </c>
      <c r="B70" s="2" t="str">
        <f>image("https://ws-tcg.com/wordpress/wp-content/images/today_card/20230308_hx08.png")</f>
        <v/>
      </c>
      <c r="C70" s="5" t="s">
        <v>141</v>
      </c>
      <c r="D70" s="6" t="str">
        <f>image("https://ws-tcg.com/wordpress/wp-content/images/today_card/20230308_hx31.png")</f>
        <v/>
      </c>
      <c r="E70" s="6" t="str">
        <f>image("https://ws-tcg.com/wordpress/wp-content/images/today_card/20230308_hx32.png")</f>
        <v/>
      </c>
      <c r="F70" s="7" t="s">
        <v>5</v>
      </c>
    </row>
    <row r="71" ht="15.75" customHeight="1">
      <c r="A71" s="1" t="s">
        <v>142</v>
      </c>
      <c r="B71" s="2" t="str">
        <f>image("https://ws-tcg.com/wordpress/wp-content/images/today_card/20230222_on01.png")</f>
        <v/>
      </c>
      <c r="C71" s="5" t="s">
        <v>143</v>
      </c>
      <c r="D71" s="6" t="str">
        <f>image("https://ws-tcg.com/wordpress/wp-content/images/today_card/20230222_on31.png")</f>
        <v/>
      </c>
      <c r="E71" s="6" t="str">
        <f>image("https://ws-tcg.com/wordpress/wp-content/images/today_card/20230222_on32.png")</f>
        <v/>
      </c>
      <c r="F71" s="7" t="s">
        <v>2</v>
      </c>
    </row>
    <row r="72" ht="137.25" customHeight="1">
      <c r="A72" s="1" t="s">
        <v>144</v>
      </c>
      <c r="B72" s="2" t="str">
        <f>image("https://ws-tcg.com/wordpress/wp-content/images/today_card/20230310_ho06.png")</f>
        <v/>
      </c>
      <c r="C72" s="5" t="s">
        <v>145</v>
      </c>
      <c r="D72" s="2" t="str">
        <f>image("https://ws-tcg.com/wordpress/wp-content/images/today_card/20230310_ho27.png")</f>
        <v/>
      </c>
      <c r="E72" s="2" t="str">
        <f>image("https://ws-tcg.com/wordpress/wp-content/images/today_card/20230310_ho28.png")</f>
        <v/>
      </c>
      <c r="F72" s="7" t="s">
        <v>5</v>
      </c>
    </row>
    <row r="73" ht="137.25" customHeight="1">
      <c r="A73" s="1" t="s">
        <v>146</v>
      </c>
      <c r="B73" s="2" t="str">
        <f>image("https://ws-tcg.com/wordpress/wp-content/images/today_card/20230216_ex04.png")</f>
        <v/>
      </c>
      <c r="C73" s="5" t="s">
        <v>147</v>
      </c>
      <c r="D73" s="6" t="str">
        <f>image("https://ws-tcg.com/wordpress/wp-content/images/today_card/20230216_ex26.png")</f>
        <v/>
      </c>
      <c r="E73" s="6" t="str">
        <f>image("https://ws-tcg.com/wordpress/wp-content/images/today_card/20230216_ex27.png")</f>
        <v/>
      </c>
      <c r="F73" s="7" t="s">
        <v>2</v>
      </c>
    </row>
    <row r="74" ht="137.25" customHeight="1">
      <c r="A74" s="1" t="s">
        <v>148</v>
      </c>
      <c r="B74" s="2" t="str">
        <f>image("https://ws-tcg.com/wordpress/wp-content/images/today_card/20230310_ho09.png")</f>
        <v/>
      </c>
      <c r="C74" s="5" t="s">
        <v>149</v>
      </c>
      <c r="D74" s="6" t="str">
        <f>image("https://ws-tcg.com/wordpress/wp-content/images/today_card/20230310_ho33.png")</f>
        <v/>
      </c>
      <c r="E74" s="6" t="str">
        <f>image("https://ws-tcg.com/wordpress/wp-content/images/today_card/20230310_ho34.png")</f>
        <v/>
      </c>
      <c r="F74" s="7" t="s">
        <v>2</v>
      </c>
    </row>
    <row r="75" ht="137.25" customHeight="1">
      <c r="A75" s="1" t="s">
        <v>150</v>
      </c>
      <c r="B75" s="9" t="str">
        <f>image("https://ws-tcg.com/wordpress/wp-content/images/today_card/20230222_on04.png")</f>
        <v/>
      </c>
      <c r="C75" s="5" t="s">
        <v>151</v>
      </c>
      <c r="D75" s="9" t="str">
        <f>image("https://ws-tcg.com/wordpress/wp-content/images/today_card/20230222_on36.png")</f>
        <v/>
      </c>
      <c r="E75" s="9" t="str">
        <f>image("https://ws-tcg.com/wordpress/wp-content/images/today_card/20230222_on37.png")</f>
        <v/>
      </c>
      <c r="F75" s="7" t="s">
        <v>2</v>
      </c>
    </row>
    <row r="76" ht="137.25" customHeight="1">
      <c r="A76" s="1" t="s">
        <v>152</v>
      </c>
      <c r="B76" s="2" t="str">
        <f>image("https://ws-tcg.com/wordpress/wp-content/images/today_card/20230220_hc01.png")</f>
        <v/>
      </c>
      <c r="C76" s="5" t="s">
        <v>153</v>
      </c>
      <c r="D76" s="6" t="str">
        <f>image("https://ws-tcg.com/wordpress/wp-content/images/today_card/20230220_hc31.png")</f>
        <v/>
      </c>
      <c r="E76" s="6" t="str">
        <f>image("https://ws-tcg.com/wordpress/wp-content/images/today_card/20230220_hc32.png")</f>
        <v/>
      </c>
      <c r="F76" s="7" t="s">
        <v>2</v>
      </c>
    </row>
    <row r="77" ht="15.75" customHeight="1">
      <c r="A77" s="1" t="s">
        <v>154</v>
      </c>
      <c r="B77" s="2" t="str">
        <f>image("https://ws-tcg.com/wordpress/wp-content/images/today_card/20230307_aa10.png")</f>
        <v/>
      </c>
      <c r="C77" s="5" t="s">
        <v>155</v>
      </c>
      <c r="D77" s="6" t="str">
        <f>image("https://ws-tcg.com/wordpress/wp-content/images/today_card/20230307_aa32.png")</f>
        <v/>
      </c>
      <c r="E77" s="6" t="str">
        <f>image("https://ws-tcg.com/wordpress/wp-content/images/today_card/20230307_aa33.png")</f>
        <v/>
      </c>
      <c r="F77" s="7" t="s">
        <v>2</v>
      </c>
    </row>
    <row r="78" ht="137.25" customHeight="1">
      <c r="A78" s="1" t="s">
        <v>156</v>
      </c>
      <c r="B78" s="9" t="str">
        <f>image("https://ws-tcg.com/wordpress/wp-content/images/today_card/20230310_ho07.png")</f>
        <v/>
      </c>
      <c r="C78" s="5" t="s">
        <v>157</v>
      </c>
      <c r="D78" s="6" t="str">
        <f>image("https://ws-tcg.com/wordpress/wp-content/images/today_card/20230310_ho29.png")</f>
        <v/>
      </c>
      <c r="E78" s="6" t="str">
        <f>image("https://ws-tcg.com/wordpress/wp-content/images/today_card/20230310_ho30.png")</f>
        <v/>
      </c>
      <c r="F78" s="7" t="s">
        <v>2</v>
      </c>
    </row>
    <row r="79" ht="137.25" customHeight="1">
      <c r="A79" s="1" t="s">
        <v>158</v>
      </c>
      <c r="B79" s="9" t="str">
        <f>image("https://ws-tcg.com/wordpress/wp-content/images/today_card/20230303_qm07.png")</f>
        <v/>
      </c>
      <c r="C79" s="5" t="s">
        <v>159</v>
      </c>
      <c r="D79" s="4" t="str">
        <f>image("https://ws-tcg.com/wordpress/wp-content/images/today_card/20230303_qm29.png")</f>
        <v/>
      </c>
      <c r="E79" s="4" t="str">
        <f>image("https://ws-tcg.com/wordpress/wp-content/images/today_card/20230303_qm30.png")</f>
        <v/>
      </c>
      <c r="F79" s="7" t="s">
        <v>2</v>
      </c>
    </row>
    <row r="80" ht="137.25" customHeight="1">
      <c r="A80" s="1" t="s">
        <v>160</v>
      </c>
      <c r="B80" s="2" t="str">
        <f>image("https://ws-tcg.com/wordpress/wp-content/images/today_card/20230216_ex10.png")</f>
        <v/>
      </c>
      <c r="C80" s="3" t="s">
        <v>161</v>
      </c>
      <c r="D80" s="6" t="str">
        <f>image("https://ws-tcg.com/wordpress/wp-content/images/today_card/20230216_ex36.png")</f>
        <v/>
      </c>
      <c r="E80" s="6" t="str">
        <f>image("https://ws-tcg.com/wordpress/wp-content/images/today_card/20230216_ex37.png")</f>
        <v/>
      </c>
      <c r="F80" s="7" t="s">
        <v>2</v>
      </c>
    </row>
    <row r="81" ht="137.25" customHeight="1">
      <c r="A81" s="1" t="s">
        <v>162</v>
      </c>
      <c r="B81" s="2" t="str">
        <f>image("https://ws-tcg.com/wordpress/wp-content/images/today_card/20230228_aw08.png")</f>
        <v/>
      </c>
      <c r="C81" s="5" t="s">
        <v>163</v>
      </c>
      <c r="D81" s="2" t="str">
        <f>image("https://ws-tcg.com/wordpress/wp-content/images/today_card/20230228_aw30.png")</f>
        <v/>
      </c>
      <c r="E81" s="2" t="str">
        <f>image("https://ws-tcg.com/wordpress/wp-content/images/today_card/20230228_aw31.png")</f>
        <v/>
      </c>
      <c r="F81" s="7" t="s">
        <v>2</v>
      </c>
    </row>
    <row r="82" ht="137.25" customHeight="1">
      <c r="A82" s="1" t="s">
        <v>164</v>
      </c>
      <c r="B82" s="2" t="str">
        <f>image("https://ws-tcg.com/wordpress/wp-content/images/today_card/20230216_ex07.png")</f>
        <v/>
      </c>
      <c r="C82" s="5" t="s">
        <v>165</v>
      </c>
      <c r="D82" s="6" t="str">
        <f>image("https://ws-tcg.com/wordpress/wp-content/images/today_card/20230216_ex31.png")</f>
        <v/>
      </c>
      <c r="E82" s="6" t="str">
        <f>image("https://ws-tcg.com/wordpress/wp-content/images/today_card/20230216_ex32.png")</f>
        <v/>
      </c>
      <c r="F82" s="7" t="s">
        <v>2</v>
      </c>
    </row>
    <row r="83" ht="137.25" customHeight="1">
      <c r="A83" s="1" t="s">
        <v>166</v>
      </c>
      <c r="B83" s="2" t="str">
        <f>image("https://ws-tcg.com/wordpress/wp-content/images/today_card/20230222_on02.png")</f>
        <v/>
      </c>
      <c r="C83" s="5" t="s">
        <v>167</v>
      </c>
      <c r="D83" s="6" t="str">
        <f>image("https://ws-tcg.com/wordpress/wp-content/images/today_card/20230222_on33.png")</f>
        <v/>
      </c>
      <c r="E83" s="6" t="str">
        <f>image("https://ws-tcg.com/wordpress/wp-content/images/today_card/20230222_on34.png")</f>
        <v/>
      </c>
      <c r="F83" s="7" t="s">
        <v>5</v>
      </c>
    </row>
    <row r="84" ht="137.25" customHeight="1">
      <c r="A84" s="1" t="s">
        <v>168</v>
      </c>
      <c r="B84" s="2" t="str">
        <f>image("https://ws-tcg.com/wordpress/wp-content/images/today_card/20230222_on05.png")</f>
        <v/>
      </c>
      <c r="C84" s="5" t="s">
        <v>169</v>
      </c>
      <c r="D84" s="2" t="str">
        <f>image("https://ws-tcg.com/wordpress/wp-content/images/today_card/20230222_on38.png")</f>
        <v/>
      </c>
      <c r="E84" s="2" t="str">
        <f>image("https://ws-tcg.com/wordpress/wp-content/images/today_card/20230222_on39.png")</f>
        <v/>
      </c>
      <c r="F84" s="7" t="s">
        <v>5</v>
      </c>
    </row>
    <row r="85" ht="137.25" customHeight="1">
      <c r="A85" s="1" t="s">
        <v>170</v>
      </c>
      <c r="B85" s="2" t="str">
        <f>image("https://ws-tcg.com/wordpress/wp-content/images/today_card/20230308_hx09.png")</f>
        <v/>
      </c>
      <c r="C85" s="5" t="s">
        <v>171</v>
      </c>
      <c r="D85" s="6" t="str">
        <f>image("https://ws-tcg.com/wordpress/wp-content/images/today_card/20230308_hx33.png")</f>
        <v/>
      </c>
      <c r="E85" s="4" t="s">
        <v>42</v>
      </c>
      <c r="F85" s="7"/>
    </row>
    <row r="86" ht="137.25" customHeight="1">
      <c r="A86" s="1" t="s">
        <v>172</v>
      </c>
      <c r="B86" s="2" t="str">
        <f>image("https://ws-tcg.com/wordpress/wp-content/images/today_card/20230216_ex08.png")</f>
        <v/>
      </c>
      <c r="C86" s="5" t="s">
        <v>173</v>
      </c>
      <c r="D86" s="2" t="str">
        <f>image("https://ws-tcg.com/wordpress/wp-content/images/today_card/20230216_ex33.png")</f>
        <v/>
      </c>
      <c r="E86" s="2" t="str">
        <f>image("https://ws-tcg.com/wordpress/wp-content/images/today_card/20230216_ex34.png")</f>
        <v/>
      </c>
      <c r="F86" s="7" t="s">
        <v>5</v>
      </c>
    </row>
    <row r="87" ht="137.25" customHeight="1">
      <c r="A87" s="1" t="s">
        <v>174</v>
      </c>
      <c r="B87" s="2" t="str">
        <f>image("https://ws-tcg.com/wordpress/wp-content/images/today_card/20230220_hc02.png")</f>
        <v/>
      </c>
      <c r="C87" s="5" t="s">
        <v>175</v>
      </c>
      <c r="D87" s="6" t="str">
        <f>image("https://ws-tcg.com/wordpress/wp-content/images/today_card/20230220_hc33.png")</f>
        <v/>
      </c>
      <c r="E87" s="6" t="str">
        <f>image("https://ws-tcg.com/wordpress/wp-content/images/today_card/20230220_hc34.png")</f>
        <v/>
      </c>
      <c r="F87" s="7" t="s">
        <v>5</v>
      </c>
    </row>
    <row r="88" ht="137.25" customHeight="1">
      <c r="A88" s="1" t="s">
        <v>176</v>
      </c>
      <c r="B88" s="2" t="str">
        <f>image("https://ws-tcg.com/wordpress/wp-content/images/today_card/20230310_ho10.png")</f>
        <v/>
      </c>
      <c r="C88" s="5" t="s">
        <v>177</v>
      </c>
      <c r="D88" s="6" t="str">
        <f>image("https://ws-tcg.com/wordpress/wp-content/images/today_card/20230310_ho35.png")</f>
        <v/>
      </c>
      <c r="E88" s="6" t="str">
        <f>image("https://ws-tcg.com/wordpress/wp-content/images/today_card/20230310_ho36.png")</f>
        <v/>
      </c>
      <c r="F88" s="7" t="s">
        <v>5</v>
      </c>
    </row>
    <row r="89" ht="137.25" customHeight="1">
      <c r="A89" s="1" t="s">
        <v>178</v>
      </c>
      <c r="B89" s="2" t="str">
        <f>image("https://ws-tcg.com/wordpress/wp-content/images/today_card/20230216_ex11.png")</f>
        <v/>
      </c>
      <c r="C89" s="5" t="s">
        <v>179</v>
      </c>
      <c r="D89" s="6" t="str">
        <f>image("https://ws-tcg.com/wordpress/wp-content/images/today_card/20230216_ex38.png")</f>
        <v/>
      </c>
      <c r="E89" s="6" t="str">
        <f>image("https://ws-tcg.com/wordpress/wp-content/images/today_card/20230216_ex39.png")</f>
        <v/>
      </c>
      <c r="F89" s="7" t="s">
        <v>5</v>
      </c>
    </row>
    <row r="90" ht="137.25" customHeight="1">
      <c r="A90" s="1" t="s">
        <v>180</v>
      </c>
      <c r="B90" s="2" t="str">
        <f>image("https://ws-tcg.com/wordpress/wp-content/images/today_card/20230228_aw09.png")</f>
        <v/>
      </c>
      <c r="C90" s="14" t="s">
        <v>181</v>
      </c>
      <c r="D90" s="6" t="str">
        <f>image("https://ws-tcg.com/wordpress/wp-content/images/today_card/20230228_aw32.png")</f>
        <v/>
      </c>
      <c r="E90" s="6" t="str">
        <f>image("https://ws-tcg.com/wordpress/wp-content/images/today_card/20230228_aw33.png")</f>
        <v/>
      </c>
      <c r="F90" s="7" t="s">
        <v>5</v>
      </c>
    </row>
    <row r="91" ht="137.25" customHeight="1">
      <c r="A91" s="1" t="s">
        <v>182</v>
      </c>
      <c r="B91" s="2" t="str">
        <f>image("https://ws-tcg.com/wordpress/wp-content/images/today_card/20230306_od09.png")</f>
        <v/>
      </c>
      <c r="C91" s="5" t="s">
        <v>183</v>
      </c>
      <c r="D91" s="6" t="str">
        <f>image("https://ws-tcg.com/wordpress/wp-content/images/today_card/20230306_od32.png")</f>
        <v/>
      </c>
      <c r="E91" s="6" t="str">
        <f>image("https://ws-tcg.com/wordpress/wp-content/images/today_card/20230306_od33.png")</f>
        <v/>
      </c>
      <c r="F91" s="7" t="s">
        <v>5</v>
      </c>
    </row>
    <row r="92" ht="137.25" customHeight="1">
      <c r="A92" s="1" t="s">
        <v>184</v>
      </c>
      <c r="B92" s="2" t="str">
        <f>image("https://ws-tcg.com/wordpress/wp-content/images/today_card/20230307_aa11.png")</f>
        <v/>
      </c>
      <c r="C92" s="5" t="s">
        <v>185</v>
      </c>
      <c r="D92" s="6" t="str">
        <f>image("https://ws-tcg.com/wordpress/wp-content/images/today_card/20230307_aa34.png")</f>
        <v/>
      </c>
      <c r="E92" s="6" t="str">
        <f>image("https://ws-tcg.com/wordpress/wp-content/images/today_card/20230307_aa35.png")</f>
        <v/>
      </c>
      <c r="F92" s="7" t="s">
        <v>5</v>
      </c>
    </row>
    <row r="93" ht="137.25" customHeight="1">
      <c r="A93" s="1" t="s">
        <v>186</v>
      </c>
      <c r="B93" s="2" t="str">
        <f>image("https://ws-tcg.com/wordpress/wp-content/images/today_card/20230216_ex05.png")</f>
        <v/>
      </c>
      <c r="C93" s="5" t="s">
        <v>187</v>
      </c>
      <c r="D93" s="6" t="str">
        <f>image("https://ws-tcg.com/wordpress/wp-content/images/today_card/20230216_ex28.png")</f>
        <v/>
      </c>
      <c r="E93" s="6" t="str">
        <f>image("https://ws-tcg.com/wordpress/wp-content/images/today_card/20230216_ex29.png")</f>
        <v/>
      </c>
      <c r="F93" s="7" t="s">
        <v>5</v>
      </c>
    </row>
    <row r="94" ht="137.25" customHeight="1">
      <c r="A94" s="1" t="s">
        <v>188</v>
      </c>
      <c r="B94" s="2" t="str">
        <f>image("https://ws-tcg.com/wordpress/wp-content/images/today_card/20230303_qm08.png")</f>
        <v/>
      </c>
      <c r="C94" s="14" t="s">
        <v>189</v>
      </c>
      <c r="D94" s="6" t="str">
        <f>image("https://ws-tcg.com/wordpress/wp-content/images/today_card/20230303_qm31.png")</f>
        <v/>
      </c>
      <c r="E94" s="6" t="str">
        <f>image("https://ws-tcg.com/wordpress/wp-content/images/today_card/20230303_qm32.png")</f>
        <v/>
      </c>
      <c r="F94" s="7" t="s">
        <v>5</v>
      </c>
    </row>
    <row r="95" ht="137.25" customHeight="1">
      <c r="A95" s="1" t="s">
        <v>190</v>
      </c>
      <c r="B95" s="2" t="str">
        <f>image("https://ws-tcg.com/wordpress/wp-content/images/today_card/20230220_hc03.png")</f>
        <v/>
      </c>
      <c r="C95" s="5" t="s">
        <v>191</v>
      </c>
      <c r="D95" s="6" t="str">
        <f>image("https://ws-tcg.com/wordpress/wp-content/images/today_card/20230220_hc35.png")</f>
        <v/>
      </c>
      <c r="E95" s="4" t="s">
        <v>42</v>
      </c>
      <c r="F95" s="7"/>
    </row>
    <row r="96" ht="137.25" customHeight="1">
      <c r="A96" s="1" t="s">
        <v>192</v>
      </c>
      <c r="B96" s="2" t="str">
        <f>image("https://ws-tcg.com/wordpress/wp-content/images/today_card/20230303_qm09.png")</f>
        <v/>
      </c>
      <c r="C96" s="5" t="s">
        <v>193</v>
      </c>
      <c r="D96" s="6" t="str">
        <f>image("https://ws-tcg.com/wordpress/wp-content/images/today_card/20230303_qm33.png")</f>
        <v/>
      </c>
      <c r="E96" s="4" t="s">
        <v>42</v>
      </c>
      <c r="F96" s="7"/>
    </row>
    <row r="97" ht="137.25" customHeight="1">
      <c r="A97" s="1" t="s">
        <v>194</v>
      </c>
      <c r="B97" s="2" t="str">
        <f>image("https://ws-tcg.com/wordpress/wp-content/images/today_card/20230306_od10.png")</f>
        <v/>
      </c>
      <c r="C97" s="14" t="s">
        <v>195</v>
      </c>
      <c r="D97" s="6" t="str">
        <f>image("https://ws-tcg.com/wordpress/wp-content/images/today_card/20230306_od34.png")</f>
        <v/>
      </c>
      <c r="E97" s="4" t="s">
        <v>42</v>
      </c>
      <c r="F97" s="7"/>
    </row>
    <row r="98" ht="137.25" customHeight="1">
      <c r="A98" s="1" t="s">
        <v>196</v>
      </c>
      <c r="B98" s="2" t="str">
        <f>image("https://ws-tcg.com/wordpress/wp-content/images/today_card/20230216_ex12.png")</f>
        <v/>
      </c>
      <c r="C98" s="5" t="s">
        <v>197</v>
      </c>
      <c r="D98" s="2" t="str">
        <f>image("https://ws-tcg.com/wordpress/wp-content/images/today_card/20230216_ex40.png")</f>
        <v/>
      </c>
      <c r="E98" s="16" t="s">
        <v>42</v>
      </c>
      <c r="F98" s="7"/>
    </row>
    <row r="99" ht="137.25" customHeight="1">
      <c r="A99" s="1" t="s">
        <v>198</v>
      </c>
      <c r="B99" s="2" t="str">
        <f>image("https://ws-tcg.com/wordpress/wp-content/images/today_card/20230222_on03.png")</f>
        <v/>
      </c>
      <c r="C99" s="5" t="s">
        <v>199</v>
      </c>
      <c r="D99" s="6" t="str">
        <f>image("https://ws-tcg.com/wordpress/wp-content/images/today_card/20230222_on35.png")</f>
        <v/>
      </c>
      <c r="E99" s="4" t="s">
        <v>42</v>
      </c>
      <c r="F99" s="7"/>
    </row>
    <row r="100" ht="137.25" customHeight="1">
      <c r="A100" s="1" t="s">
        <v>200</v>
      </c>
      <c r="B100" s="2" t="str">
        <f>image("https://ws-tcg.com/wordpress/wp-content/images/today_card/20230216_ex06.png")</f>
        <v/>
      </c>
      <c r="C100" s="5" t="s">
        <v>201</v>
      </c>
      <c r="D100" s="6" t="str">
        <f>image("https://ws-tcg.com/wordpress/wp-content/images/today_card/20230216_ex30.png")</f>
        <v/>
      </c>
      <c r="E100" s="4" t="s">
        <v>42</v>
      </c>
      <c r="F100" s="7"/>
    </row>
    <row r="101" ht="137.25" customHeight="1">
      <c r="A101" s="1" t="s">
        <v>202</v>
      </c>
      <c r="B101" s="2" t="str">
        <f>image("https://ws-tcg.com/wordpress/wp-content/images/today_card/20230307_aa12.png")</f>
        <v/>
      </c>
      <c r="C101" s="5" t="s">
        <v>203</v>
      </c>
      <c r="D101" s="2" t="str">
        <f>image("https://ws-tcg.com/wordpress/wp-content/images/today_card/20230307_aa36.png")</f>
        <v/>
      </c>
      <c r="E101" s="4" t="s">
        <v>42</v>
      </c>
      <c r="F101" s="7"/>
    </row>
    <row r="102" ht="137.25" customHeight="1">
      <c r="A102" s="1" t="s">
        <v>204</v>
      </c>
      <c r="B102" s="2" t="str">
        <f>image("https://ws-tcg.com/wordpress/wp-content/images/today_card/20230222_on06.png")</f>
        <v/>
      </c>
      <c r="C102" s="5" t="s">
        <v>205</v>
      </c>
      <c r="D102" s="6" t="str">
        <f>image("https://ws-tcg.com/wordpress/wp-content/images/today_card/20230222_on40.png")</f>
        <v/>
      </c>
      <c r="E102" s="4" t="s">
        <v>42</v>
      </c>
      <c r="F102" s="7"/>
    </row>
    <row r="103" ht="137.25" customHeight="1">
      <c r="A103" s="1" t="s">
        <v>206</v>
      </c>
      <c r="B103" s="2" t="str">
        <f>image("https://ws-tcg.com/wordpress/wp-content/images/today_card/20230308_hx10.png")</f>
        <v/>
      </c>
      <c r="C103" s="5" t="s">
        <v>207</v>
      </c>
      <c r="D103" s="6" t="str">
        <f>image("https://ws-tcg.com/wordpress/wp-content/images/today_card/20230308_hx34.png")</f>
        <v/>
      </c>
      <c r="E103" s="4" t="s">
        <v>42</v>
      </c>
      <c r="F103" s="7"/>
    </row>
    <row r="104" ht="137.25" customHeight="1">
      <c r="A104" s="1" t="s">
        <v>208</v>
      </c>
      <c r="B104" s="2" t="str">
        <f>image("https://ws-tcg.com/wordpress/wp-content/images/today_card/20230228_aw10.png")</f>
        <v/>
      </c>
      <c r="C104" s="5" t="s">
        <v>209</v>
      </c>
      <c r="D104" s="6" t="str">
        <f>image("https://ws-tcg.com/wordpress/wp-content/images/today_card/20230228_aw34.png")</f>
        <v/>
      </c>
      <c r="E104" s="4" t="s">
        <v>42</v>
      </c>
      <c r="F104" s="7"/>
    </row>
    <row r="105" ht="137.25" customHeight="1">
      <c r="A105" s="1" t="s">
        <v>210</v>
      </c>
      <c r="B105" s="2" t="str">
        <f>image("https://ws-tcg.com/wordpress/wp-content/images/today_card/20230310_ho08.png")</f>
        <v/>
      </c>
      <c r="C105" s="5" t="s">
        <v>211</v>
      </c>
      <c r="D105" s="6" t="str">
        <f>image("https://ws-tcg.com/wordpress/wp-content/images/today_card/20230310_ho31.png")</f>
        <v/>
      </c>
      <c r="E105" s="6" t="str">
        <f>image("https://ws-tcg.com/wordpress/wp-content/images/today_card/20230310_ho32.png")</f>
        <v/>
      </c>
      <c r="F105" s="7" t="s">
        <v>5</v>
      </c>
    </row>
    <row r="106" ht="137.25" customHeight="1">
      <c r="A106" s="1" t="s">
        <v>212</v>
      </c>
      <c r="B106" s="2" t="str">
        <f>image("https://i.imgur.com/YiIvMdU.png?1")</f>
        <v/>
      </c>
      <c r="C106" s="5" t="s">
        <v>213</v>
      </c>
      <c r="D106" s="6" t="str">
        <f>image("https://i.imgur.com/4CSyslQ.png?1")</f>
        <v/>
      </c>
      <c r="E106" s="4" t="str">
        <f>image("https://i.imgur.com/5lFUKv4.png?1")</f>
        <v/>
      </c>
      <c r="F106" s="7" t="s">
        <v>77</v>
      </c>
    </row>
    <row r="107" ht="137.25" customHeight="1">
      <c r="A107" s="1" t="s">
        <v>214</v>
      </c>
      <c r="B107" s="2" t="str">
        <f>image("https://i.imgur.com/RuamR8j.png?1")</f>
        <v/>
      </c>
      <c r="C107" s="5" t="s">
        <v>213</v>
      </c>
      <c r="D107" s="6" t="str">
        <f>image("https://i.imgur.com/gSaUpUH.png?1")</f>
        <v/>
      </c>
      <c r="E107" s="4" t="str">
        <f>image("https://i.imgur.com/lk0nW52.png?1")</f>
        <v/>
      </c>
      <c r="F107" s="7" t="s">
        <v>77</v>
      </c>
    </row>
    <row r="108" ht="137.25" customHeight="1">
      <c r="A108" s="1" t="s">
        <v>215</v>
      </c>
      <c r="B108" s="2" t="str">
        <f>image("https://i.imgur.com/jTRIVkG.png?1")</f>
        <v/>
      </c>
      <c r="C108" s="5" t="s">
        <v>216</v>
      </c>
      <c r="D108" s="6" t="str">
        <f>image("https://i.imgur.com/VvgpqZi.png?1")</f>
        <v/>
      </c>
      <c r="E108" s="4" t="s">
        <v>80</v>
      </c>
      <c r="F108" s="7"/>
    </row>
    <row r="109" ht="137.25" customHeight="1">
      <c r="A109" s="1" t="s">
        <v>217</v>
      </c>
      <c r="B109" s="2" t="str">
        <f>image("https://i.imgur.com/0nWhyX8.png?1")</f>
        <v/>
      </c>
      <c r="C109" s="5" t="s">
        <v>216</v>
      </c>
      <c r="D109" s="6" t="str">
        <f>image("https://i.imgur.com/NRTAjcx.png?1")</f>
        <v/>
      </c>
      <c r="E109" s="4" t="s">
        <v>80</v>
      </c>
      <c r="F109" s="7"/>
    </row>
    <row r="110" ht="137.25" customHeight="1">
      <c r="A110" s="1" t="s">
        <v>218</v>
      </c>
      <c r="B110" s="2" t="str">
        <f>image("https://ws-tcg.com/wordpress/wp-content/images/today_card/20230303_qm04.png")</f>
        <v/>
      </c>
      <c r="C110" s="5" t="s">
        <v>219</v>
      </c>
      <c r="D110" s="6" t="str">
        <f>image("https://ws-tcg.com/wordpress/wp-content/images/today_card/20230303_qm24.png")</f>
        <v/>
      </c>
      <c r="E110" s="6" t="str">
        <f>image("https://ws-tcg.com/wordpress/wp-content/images/today_card/20230303_qm25.png")</f>
        <v/>
      </c>
      <c r="F110" s="7" t="s">
        <v>2</v>
      </c>
    </row>
    <row r="111" ht="137.25" customHeight="1">
      <c r="A111" s="1" t="s">
        <v>220</v>
      </c>
      <c r="B111" s="2" t="str">
        <f>image("https://ws-tcg.com/wordpress/wp-content/images/today_card/20230309_id08.png")</f>
        <v/>
      </c>
      <c r="C111" s="5" t="s">
        <v>221</v>
      </c>
      <c r="D111" s="6" t="str">
        <f>image("https://ws-tcg.com/wordpress/wp-content/images/today_card/20230309_id30.png")</f>
        <v/>
      </c>
      <c r="E111" s="6" t="str">
        <f>image("https://ws-tcg.com/wordpress/wp-content/images/today_card/20230309_id31.png")</f>
        <v/>
      </c>
      <c r="F111" s="7" t="s">
        <v>2</v>
      </c>
    </row>
    <row r="112" ht="137.25" customHeight="1">
      <c r="A112" s="1" t="s">
        <v>222</v>
      </c>
      <c r="B112" s="2" t="str">
        <f>image("https://ws-tcg.com/wordpress/wp-content/images/today_card/20230221_lk04.png")</f>
        <v/>
      </c>
      <c r="C112" s="5" t="s">
        <v>223</v>
      </c>
      <c r="D112" s="6" t="str">
        <f>image("https://ws-tcg.com/wordpress/wp-content/images/today_card/20230221_lk26.png")</f>
        <v/>
      </c>
      <c r="E112" s="6" t="str">
        <f>image("https://ws-tcg.com/wordpress/wp-content/images/today_card/20230221_lk27.png")</f>
        <v/>
      </c>
      <c r="F112" s="7" t="s">
        <v>2</v>
      </c>
    </row>
    <row r="113" ht="137.25" customHeight="1">
      <c r="A113" s="1" t="s">
        <v>224</v>
      </c>
      <c r="B113" s="2" t="str">
        <f>image("https://ws-tcg.com/wordpress/wp-content/images/today_card/20230314_ig20.png")</f>
        <v/>
      </c>
      <c r="C113" s="5" t="s">
        <v>225</v>
      </c>
      <c r="D113" s="6" t="str">
        <f>image("https://ws-tcg.com/wordpress/wp-content/images/today_card/20230314_ig47.png")</f>
        <v/>
      </c>
      <c r="E113" s="6" t="str">
        <f>image("https://ws-tcg.com/wordpress/wp-content/images/today_card/20230314_ig48.png")</f>
        <v/>
      </c>
      <c r="F113" s="7" t="s">
        <v>226</v>
      </c>
    </row>
    <row r="114" ht="15.75" customHeight="1">
      <c r="A114" s="1" t="s">
        <v>227</v>
      </c>
      <c r="B114" s="2" t="str">
        <f>image("https://ws-tcg.com/wordpress/wp-content/images/today_card/20230309_id07.png")</f>
        <v/>
      </c>
      <c r="C114" s="5" t="s">
        <v>228</v>
      </c>
      <c r="D114" s="6" t="str">
        <f>image("https://ws-tcg.com/wordpress/wp-content/images/today_card/20230309_id28.png")</f>
        <v/>
      </c>
      <c r="E114" s="6" t="str">
        <f>image("https://ws-tcg.com/wordpress/wp-content/images/today_card/20230309_id29.png")</f>
        <v/>
      </c>
      <c r="F114" s="7" t="s">
        <v>226</v>
      </c>
    </row>
    <row r="115" ht="137.25" customHeight="1">
      <c r="A115" s="1" t="s">
        <v>229</v>
      </c>
      <c r="B115" s="2" t="str">
        <f>image("https://ws-tcg.com/wordpress/wp-content/images/today_card/20230227_ie04.png")</f>
        <v/>
      </c>
      <c r="C115" s="5" t="s">
        <v>230</v>
      </c>
      <c r="D115" s="6" t="str">
        <f>image("https://ws-tcg.com/wordpress/wp-content/images/today_card/20230227_ie24.png")</f>
        <v/>
      </c>
      <c r="E115" s="6" t="str">
        <f>image("https://ws-tcg.com/wordpress/wp-content/images/today_card/20230227_ie25.png")</f>
        <v/>
      </c>
      <c r="F115" s="7" t="s">
        <v>2</v>
      </c>
    </row>
    <row r="116" ht="137.25" customHeight="1">
      <c r="A116" s="1" t="s">
        <v>231</v>
      </c>
      <c r="B116" s="2" t="str">
        <f>image("https://ws-tcg.com/wordpress/wp-content/images/today_card/20230314_ig17.png")</f>
        <v/>
      </c>
      <c r="C116" s="5" t="s">
        <v>232</v>
      </c>
      <c r="D116" s="2" t="str">
        <f>image("https://ws-tcg.com/wordpress/wp-content/images/today_card/20230314_ig41.png")</f>
        <v/>
      </c>
      <c r="E116" s="2" t="str">
        <f>image("https://ws-tcg.com/wordpress/wp-content/images/today_card/20230314_ig42.png")</f>
        <v/>
      </c>
      <c r="F116" s="7" t="s">
        <v>2</v>
      </c>
    </row>
    <row r="117" ht="137.25" customHeight="1">
      <c r="A117" s="1" t="s">
        <v>233</v>
      </c>
      <c r="B117" s="2" t="str">
        <f>image("https://ws-tcg.com/wordpress/wp-content/images/today_card/20230228_aw05.png")</f>
        <v/>
      </c>
      <c r="C117" s="5" t="s">
        <v>234</v>
      </c>
      <c r="D117" s="6" t="str">
        <f>image("https://ws-tcg.com/wordpress/wp-content/images/today_card/20230228_aw25.png")</f>
        <v/>
      </c>
      <c r="E117" s="6" t="str">
        <f>image("https://ws-tcg.com/wordpress/wp-content/images/today_card/20230228_aw26.png")</f>
        <v/>
      </c>
      <c r="F117" s="7" t="s">
        <v>2</v>
      </c>
    </row>
    <row r="118" ht="137.25" customHeight="1">
      <c r="A118" s="1" t="s">
        <v>235</v>
      </c>
      <c r="B118" s="2" t="str">
        <f>image("https://ws-tcg.com/wordpress/wp-content/images/cardlist/h/hol_w104/hol_w104_118.png")</f>
        <v/>
      </c>
      <c r="C118" s="5" t="s">
        <v>236</v>
      </c>
      <c r="D118" s="6" t="str">
        <f>image("https://ws-tcg.com/wordpress/wp-content/images/cardlist/h/hol_w104/hol_w104_118ssp.png")</f>
        <v/>
      </c>
      <c r="E118" s="4" t="str">
        <f>image("https://ws-tcg.com/wordpress/wp-content/images/cardlist/h/hol_w104/hol_w104_118s.png")</f>
        <v/>
      </c>
      <c r="F118" s="7" t="s">
        <v>2</v>
      </c>
    </row>
    <row r="119" ht="137.25" customHeight="1">
      <c r="A119" s="1" t="s">
        <v>237</v>
      </c>
      <c r="B119" s="2" t="str">
        <f>image("https://ws-tcg.com/wordpress/wp-content/images/today_card/20230221_lk01.png")</f>
        <v/>
      </c>
      <c r="C119" s="5" t="s">
        <v>238</v>
      </c>
      <c r="D119" s="6" t="str">
        <f>image("https://ws-tcg.com/wordpress/wp-content/images/today_card/20230221_lk21.png")</f>
        <v/>
      </c>
      <c r="E119" s="6" t="str">
        <f>image("https://ws-tcg.com/wordpress/wp-content/images/today_card/20230221_lk22.png")</f>
        <v/>
      </c>
      <c r="F119" s="7" t="s">
        <v>2</v>
      </c>
    </row>
    <row r="120" ht="137.25" customHeight="1">
      <c r="A120" s="1" t="s">
        <v>239</v>
      </c>
      <c r="B120" s="2" t="str">
        <f>image("https://ws-tcg.com/wordpress/wp-content/images/cardlist/h/hol_w104/hol_w104_120.png")</f>
        <v/>
      </c>
      <c r="C120" s="5" t="s">
        <v>240</v>
      </c>
      <c r="D120" s="6" t="str">
        <f>image("https://ws-tcg.com/wordpress/wp-content/images/cardlist/h/hol_w104/hol_w104_120sp.png")</f>
        <v/>
      </c>
      <c r="E120" s="4" t="str">
        <f>image("https://ws-tcg.com/wordpress/wp-content/images/cardlist/h/hol_w104/hol_w104_120s.png")</f>
        <v/>
      </c>
      <c r="F120" s="7" t="s">
        <v>5</v>
      </c>
    </row>
    <row r="121" ht="137.25" customHeight="1">
      <c r="A121" s="1" t="s">
        <v>241</v>
      </c>
      <c r="B121" s="2" t="str">
        <f>image("https://ws-tcg.com/wordpress/wp-content/images/today_card/20230306_od05.png")</f>
        <v/>
      </c>
      <c r="C121" s="5" t="s">
        <v>242</v>
      </c>
      <c r="D121" s="6" t="str">
        <f>image("https://ws-tcg.com/wordpress/wp-content/images/today_card/20230306_od25.png")</f>
        <v/>
      </c>
      <c r="E121" s="6" t="str">
        <f>image("https://ws-tcg.com/wordpress/wp-content/images/today_card/20230306_od26.png")</f>
        <v/>
      </c>
      <c r="F121" s="7" t="s">
        <v>2</v>
      </c>
    </row>
    <row r="122" ht="137.25" customHeight="1">
      <c r="A122" s="1" t="s">
        <v>243</v>
      </c>
      <c r="B122" s="2" t="str">
        <f>image("https://ws-tcg.com/wordpress/wp-content/images/today_card/20230309_id10.png")</f>
        <v/>
      </c>
      <c r="C122" s="5" t="s">
        <v>244</v>
      </c>
      <c r="D122" s="6" t="str">
        <f>image("https://ws-tcg.com/wordpress/wp-content/images/today_card/20230309_id34.png")</f>
        <v/>
      </c>
      <c r="E122" s="6" t="str">
        <f>image("https://ws-tcg.com/wordpress/wp-content/images/today_card/20230309_id35.png")</f>
        <v/>
      </c>
      <c r="F122" s="7" t="s">
        <v>2</v>
      </c>
    </row>
    <row r="123" ht="15.75" customHeight="1">
      <c r="A123" s="1" t="s">
        <v>245</v>
      </c>
      <c r="B123" s="2" t="str">
        <f>image("https://ws-tcg.com/wordpress/wp-content/images/today_card/20230216_ex13.png")</f>
        <v/>
      </c>
      <c r="C123" s="5" t="s">
        <v>246</v>
      </c>
      <c r="D123" s="6" t="str">
        <f>image("https://ws-tcg.com/wordpress/wp-content/images/today_card/20230216_ex41.png")</f>
        <v/>
      </c>
      <c r="E123" s="6" t="str">
        <f>image("https://ws-tcg.com/wordpress/wp-content/images/today_card/20230216_ex42.png")</f>
        <v/>
      </c>
      <c r="F123" s="7" t="s">
        <v>2</v>
      </c>
    </row>
    <row r="124" ht="137.25" customHeight="1">
      <c r="A124" s="1" t="s">
        <v>247</v>
      </c>
      <c r="B124" s="2" t="str">
        <f>image("https://ws-tcg.com/wordpress/wp-content/images/today_card/20230303_qm05.png")</f>
        <v/>
      </c>
      <c r="C124" s="5" t="s">
        <v>248</v>
      </c>
      <c r="D124" s="6" t="str">
        <f>image("https://ws-tcg.com/wordpress/wp-content/images/today_card/20230303_qm26.png")</f>
        <v/>
      </c>
      <c r="E124" s="6" t="str">
        <f>image("https://ws-tcg.com/wordpress/wp-content/images/today_card/20230303_qm27.png")</f>
        <v/>
      </c>
      <c r="F124" s="7" t="s">
        <v>5</v>
      </c>
    </row>
    <row r="125" ht="137.25" customHeight="1">
      <c r="A125" s="1" t="s">
        <v>249</v>
      </c>
      <c r="B125" s="2" t="str">
        <f>image("https://ws-tcg.com/wordpress/wp-content/images/cardlist/h/hol_w104/hol_w104_125.png")</f>
        <v/>
      </c>
      <c r="C125" s="5" t="s">
        <v>250</v>
      </c>
      <c r="D125" s="6" t="str">
        <f>image("https://ws-tcg.com/wordpress/wp-content/images/cardlist/h/hol_w104/hol_w104_125sp.png")</f>
        <v/>
      </c>
      <c r="E125" s="4" t="str">
        <f>image("https://ws-tcg.com/wordpress/wp-content/images/cardlist/h/hol_w104/hol_w104_125s.png")</f>
        <v/>
      </c>
      <c r="F125" s="7" t="s">
        <v>5</v>
      </c>
    </row>
    <row r="126" ht="137.25" customHeight="1">
      <c r="A126" s="1" t="s">
        <v>251</v>
      </c>
      <c r="B126" s="2" t="str">
        <f>image("https://ws-tcg.com/wordpress/wp-content/images/today_card/20230228_aw06.png")</f>
        <v/>
      </c>
      <c r="C126" s="5" t="s">
        <v>252</v>
      </c>
      <c r="D126" s="6" t="str">
        <f>image("https://ws-tcg.com/wordpress/wp-content/images/today_card/20230228_aw27.png")</f>
        <v/>
      </c>
      <c r="E126" s="6" t="str">
        <f>image("https://ws-tcg.com/wordpress/wp-content/images/today_card/20230228_aw28.png")</f>
        <v/>
      </c>
      <c r="F126" s="7" t="s">
        <v>5</v>
      </c>
    </row>
    <row r="127" ht="137.25" customHeight="1">
      <c r="A127" s="1" t="s">
        <v>253</v>
      </c>
      <c r="B127" s="2" t="str">
        <f>image("https://ws-tcg.com/wordpress/wp-content/images/today_card/20230309_id09.png")</f>
        <v/>
      </c>
      <c r="C127" s="5" t="s">
        <v>254</v>
      </c>
      <c r="D127" s="6" t="str">
        <f>image("https://ws-tcg.com/wordpress/wp-content/images/today_card/20230309_id32.png")</f>
        <v/>
      </c>
      <c r="E127" s="6" t="str">
        <f>image("https://ws-tcg.com/wordpress/wp-content/images/today_card/20230309_id33.png")</f>
        <v/>
      </c>
      <c r="F127" s="7" t="s">
        <v>5</v>
      </c>
    </row>
    <row r="128" ht="137.25" customHeight="1">
      <c r="A128" s="1" t="s">
        <v>255</v>
      </c>
      <c r="B128" s="2" t="str">
        <f>image("https://ws-tcg.com/wordpress/wp-content/images/today_card/20230221_lk05.png")</f>
        <v/>
      </c>
      <c r="C128" s="5" t="s">
        <v>256</v>
      </c>
      <c r="D128" s="6" t="str">
        <f>image("https://ws-tcg.com/wordpress/wp-content/images/today_card/20230221_lk28.png")</f>
        <v/>
      </c>
      <c r="E128" s="6" t="str">
        <f>image("https://ws-tcg.com/wordpress/wp-content/images/today_card/20230221_lk29.png")</f>
        <v/>
      </c>
      <c r="F128" s="7" t="s">
        <v>5</v>
      </c>
    </row>
    <row r="129" ht="137.25" customHeight="1">
      <c r="A129" s="1" t="s">
        <v>257</v>
      </c>
      <c r="B129" s="2" t="str">
        <f>image("https://ws-tcg.com/wordpress/wp-content/images/today_card/20230306_od06.png")</f>
        <v/>
      </c>
      <c r="C129" s="5" t="s">
        <v>258</v>
      </c>
      <c r="D129" s="6" t="str">
        <f>image("https://ws-tcg.com/wordpress/wp-content/images/today_card/20230306_od27.png")</f>
        <v/>
      </c>
      <c r="E129" s="6" t="str">
        <f>image("https://ws-tcg.com/wordpress/wp-content/images/today_card/20230306_od28.png")</f>
        <v/>
      </c>
      <c r="F129" s="7" t="s">
        <v>5</v>
      </c>
    </row>
    <row r="130" ht="137.25" customHeight="1">
      <c r="A130" s="1" t="s">
        <v>259</v>
      </c>
      <c r="B130" s="2" t="str">
        <f>image("https://ws-tcg.com/wordpress/wp-content/images/today_card/20230227_ie05.png")</f>
        <v/>
      </c>
      <c r="C130" s="5" t="s">
        <v>260</v>
      </c>
      <c r="D130" s="6" t="str">
        <f>image("https://ws-tcg.com/wordpress/wp-content/images/today_card/20230227_ie26.png")</f>
        <v/>
      </c>
      <c r="E130" s="6" t="str">
        <f>image("https://ws-tcg.com/wordpress/wp-content/images/today_card/20230227_ie27.png")</f>
        <v/>
      </c>
      <c r="F130" s="7" t="s">
        <v>5</v>
      </c>
    </row>
    <row r="131" ht="137.25" customHeight="1">
      <c r="A131" s="1" t="s">
        <v>261</v>
      </c>
      <c r="B131" s="2" t="str">
        <f>image("https://ws-tcg.com/wordpress/wp-content/images/today_card/20230216_ex14.png")</f>
        <v/>
      </c>
      <c r="C131" s="5" t="s">
        <v>262</v>
      </c>
      <c r="D131" s="6" t="str">
        <f>image("https://ws-tcg.com/wordpress/wp-content/images/today_card/20230216_ex43.png")</f>
        <v/>
      </c>
      <c r="E131" s="6" t="str">
        <f>image("https://ws-tcg.com/wordpress/wp-content/images/today_card/20230216_ex44.png")</f>
        <v/>
      </c>
      <c r="F131" s="7" t="s">
        <v>5</v>
      </c>
    </row>
    <row r="132" ht="137.25" customHeight="1">
      <c r="A132" s="1" t="s">
        <v>263</v>
      </c>
      <c r="B132" s="2" t="str">
        <f>image("https://ws-tcg.com/wordpress/wp-content/images/today_card/20230221_lk02.png")</f>
        <v/>
      </c>
      <c r="C132" s="5" t="s">
        <v>264</v>
      </c>
      <c r="D132" s="6" t="str">
        <f>image("https://ws-tcg.com/wordpress/wp-content/images/today_card/20230221_lk23.png")</f>
        <v/>
      </c>
      <c r="E132" s="17" t="str">
        <f>image("https://ws-tcg.com/wordpress/wp-content/images/today_card/20230221_lk24.png")</f>
        <v/>
      </c>
      <c r="F132" s="7" t="s">
        <v>5</v>
      </c>
    </row>
    <row r="133" ht="137.25" customHeight="1">
      <c r="A133" s="1" t="s">
        <v>265</v>
      </c>
      <c r="B133" s="2" t="str">
        <f>image("https://ws-tcg.com/wordpress/wp-content/images/today_card/20230221_lk03.png")</f>
        <v/>
      </c>
      <c r="C133" s="5" t="s">
        <v>266</v>
      </c>
      <c r="D133" s="17" t="str">
        <f>image("https://ws-tcg.com/wordpress/wp-content/images/today_card/20230221_lk25.png")</f>
        <v/>
      </c>
      <c r="E133" s="4" t="s">
        <v>42</v>
      </c>
      <c r="F133" s="7"/>
    </row>
    <row r="134" ht="137.25" customHeight="1">
      <c r="A134" s="1" t="s">
        <v>267</v>
      </c>
      <c r="B134" s="2" t="str">
        <f>image("https://ws-tcg.com/wordpress/wp-content/images/today_card/20230309_id11.png")</f>
        <v/>
      </c>
      <c r="C134" s="5" t="s">
        <v>268</v>
      </c>
      <c r="D134" s="6" t="str">
        <f>image("https://ws-tcg.com/wordpress/wp-content/images/today_card/20230309_id36.png")</f>
        <v/>
      </c>
      <c r="E134" s="6" t="str">
        <f>image("https://ws-tcg.com/wordpress/wp-content/images/today_card/20230309_id37.png")</f>
        <v/>
      </c>
      <c r="F134" s="7" t="s">
        <v>5</v>
      </c>
    </row>
    <row r="135" ht="137.25" customHeight="1">
      <c r="A135" s="1" t="s">
        <v>269</v>
      </c>
      <c r="B135" s="2" t="str">
        <f>image("https://ws-tcg.com/wordpress/wp-content/images/today_card/20230216_ex15.png")</f>
        <v/>
      </c>
      <c r="C135" s="5" t="s">
        <v>270</v>
      </c>
      <c r="D135" s="6" t="str">
        <f>image("https://ws-tcg.com/wordpress/wp-content/images/today_card/20230216_ex45.png")</f>
        <v/>
      </c>
      <c r="E135" s="4" t="s">
        <v>42</v>
      </c>
      <c r="F135" s="7"/>
    </row>
    <row r="136" ht="137.25" customHeight="1">
      <c r="A136" s="1" t="s">
        <v>271</v>
      </c>
      <c r="B136" s="2" t="str">
        <f>image("https://ws-tcg.com/wordpress/wp-content/images/today_card/20230306_od07.png")</f>
        <v/>
      </c>
      <c r="C136" s="5" t="s">
        <v>272</v>
      </c>
      <c r="D136" s="6" t="str">
        <f>image("https://ws-tcg.com/wordpress/wp-content/images/today_card/20230306_od29.png")</f>
        <v/>
      </c>
      <c r="E136" s="4" t="s">
        <v>42</v>
      </c>
      <c r="F136" s="7"/>
    </row>
    <row r="137" ht="137.25" customHeight="1">
      <c r="A137" s="1" t="s">
        <v>273</v>
      </c>
      <c r="B137" s="2" t="str">
        <f>image("https://ws-tcg.com/wordpress/wp-content/images/today_card/20230227_ie06.png")</f>
        <v/>
      </c>
      <c r="C137" s="5" t="s">
        <v>274</v>
      </c>
      <c r="D137" s="2" t="str">
        <f>image("https://ws-tcg.com/wordpress/wp-content/images/today_card/20230227_ie28.png")</f>
        <v/>
      </c>
      <c r="E137" s="4" t="s">
        <v>42</v>
      </c>
      <c r="F137" s="7"/>
    </row>
    <row r="138" ht="137.25" customHeight="1">
      <c r="A138" s="1" t="s">
        <v>275</v>
      </c>
      <c r="B138" s="2" t="str">
        <f>image("https://ws-tcg.com/wordpress/wp-content/images/today_card/20230221_lk06.png")</f>
        <v/>
      </c>
      <c r="C138" s="5" t="s">
        <v>276</v>
      </c>
      <c r="D138" s="6" t="str">
        <f>image("https://ws-tcg.com/wordpress/wp-content/images/today_card/20230221_lk30.png")</f>
        <v/>
      </c>
      <c r="E138" s="4" t="s">
        <v>42</v>
      </c>
      <c r="F138" s="7"/>
    </row>
    <row r="139" ht="137.25" customHeight="1">
      <c r="A139" s="1" t="s">
        <v>277</v>
      </c>
      <c r="B139" s="2" t="str">
        <f>image("https://ws-tcg.com/wordpress/wp-content/images/today_card/20230314_ig18.png")</f>
        <v/>
      </c>
      <c r="C139" s="5" t="s">
        <v>278</v>
      </c>
      <c r="D139" s="6" t="str">
        <f>image("https://ws-tcg.com/wordpress/wp-content/images/today_card/20230314_ig43.png")</f>
        <v/>
      </c>
      <c r="E139" s="6" t="str">
        <f>image("https://ws-tcg.com/wordpress/wp-content/images/today_card/20230314_ig44.png")</f>
        <v/>
      </c>
      <c r="F139" s="7" t="s">
        <v>5</v>
      </c>
    </row>
    <row r="140" ht="137.25" customHeight="1">
      <c r="A140" s="1" t="s">
        <v>279</v>
      </c>
      <c r="B140" s="2" t="str">
        <f>image("https://ws-tcg.com/wordpress/wp-content/images/today_card/20230303_qm06.png")</f>
        <v/>
      </c>
      <c r="C140" s="5" t="s">
        <v>280</v>
      </c>
      <c r="D140" s="6" t="str">
        <f>image("https://ws-tcg.com/wordpress/wp-content/images/today_card/20230303_qm28.png")</f>
        <v/>
      </c>
      <c r="E140" s="4" t="s">
        <v>42</v>
      </c>
      <c r="F140" s="7"/>
    </row>
    <row r="141" ht="137.25" customHeight="1">
      <c r="A141" s="1" t="s">
        <v>281</v>
      </c>
      <c r="B141" s="2" t="str">
        <f>image("https://ws-tcg.com/wordpress/wp-content/images/today_card/20230228_aw07.png")</f>
        <v/>
      </c>
      <c r="C141" s="14" t="s">
        <v>282</v>
      </c>
      <c r="D141" s="6" t="str">
        <f>image("https://ws-tcg.com/wordpress/wp-content/images/today_card/20230228_aw29.png")</f>
        <v/>
      </c>
      <c r="E141" s="4" t="s">
        <v>42</v>
      </c>
      <c r="F141" s="7"/>
    </row>
    <row r="142" ht="137.25" customHeight="1">
      <c r="A142" s="1" t="s">
        <v>283</v>
      </c>
      <c r="B142" s="2" t="str">
        <f>image("https://i.imgur.com/Cvg0pJL.png?1")</f>
        <v/>
      </c>
      <c r="C142" s="5" t="s">
        <v>284</v>
      </c>
      <c r="D142" s="6" t="str">
        <f>image("https://i.imgur.com/TSvybua.png?1")</f>
        <v/>
      </c>
      <c r="E142" s="4" t="str">
        <f>image("https://i.imgur.com/ODV8Bun.png?1")</f>
        <v/>
      </c>
      <c r="F142" s="7" t="s">
        <v>77</v>
      </c>
    </row>
    <row r="143" ht="137.25" customHeight="1">
      <c r="A143" s="1" t="s">
        <v>285</v>
      </c>
      <c r="B143" s="2" t="str">
        <f>image("https://i.imgur.com/mJVrA0E.png?1")</f>
        <v/>
      </c>
      <c r="C143" s="5" t="s">
        <v>286</v>
      </c>
      <c r="D143" s="4" t="str">
        <f>image("https://i.imgur.com/xiZ8oxP.png?1")</f>
        <v/>
      </c>
      <c r="E143" s="6" t="str">
        <f>image("https://i.imgur.com/RIGsbiN.png?1")</f>
        <v/>
      </c>
      <c r="F143" s="7" t="s">
        <v>77</v>
      </c>
    </row>
    <row r="144" ht="137.25" customHeight="1">
      <c r="A144" s="1" t="s">
        <v>287</v>
      </c>
      <c r="B144" s="2" t="str">
        <f>image("https://i.imgur.com/ZzaL3nl.png?1")</f>
        <v/>
      </c>
      <c r="C144" s="5" t="s">
        <v>286</v>
      </c>
      <c r="D144" s="4" t="str">
        <f>image("https://i.imgur.com/zupzBs7.png?1")</f>
        <v/>
      </c>
      <c r="E144" s="4" t="str">
        <f>image("https://i.imgur.com/CNFCJ5h.png?1")</f>
        <v/>
      </c>
      <c r="F144" s="7" t="s">
        <v>77</v>
      </c>
    </row>
    <row r="145" ht="137.25" customHeight="1">
      <c r="A145" s="1" t="s">
        <v>288</v>
      </c>
      <c r="B145" s="2" t="str">
        <f>image("https://i.imgur.com/xnoltff.png?1")</f>
        <v/>
      </c>
      <c r="C145" s="5" t="s">
        <v>286</v>
      </c>
      <c r="D145" s="6" t="str">
        <f>image("https://i.imgur.com/qCklRqM.png?1")</f>
        <v/>
      </c>
      <c r="E145" s="4" t="s">
        <v>80</v>
      </c>
      <c r="F145" s="7"/>
    </row>
    <row r="146" ht="137.25" customHeight="1">
      <c r="A146" s="20" t="s">
        <v>289</v>
      </c>
      <c r="B146" s="2" t="str">
        <f>image("https://ws-tcg.com/wordpress/wp-content/images/today_card/20230217_an07.png")</f>
        <v/>
      </c>
      <c r="C146" s="5" t="s">
        <v>290</v>
      </c>
      <c r="D146" s="6"/>
      <c r="E146" s="4"/>
      <c r="F146" s="7"/>
    </row>
    <row r="147" ht="137.25" customHeight="1">
      <c r="A147" s="20" t="s">
        <v>291</v>
      </c>
      <c r="B147" s="2" t="str">
        <f>image("https://i.imgur.com/3yh44RX.png")</f>
        <v/>
      </c>
      <c r="C147" s="5" t="s">
        <v>292</v>
      </c>
      <c r="D147" s="6" t="str">
        <f>image("https://i.imgur.com/K2OIqdd.png")</f>
        <v/>
      </c>
      <c r="E147" s="4" t="s">
        <v>293</v>
      </c>
      <c r="F147" s="7"/>
    </row>
    <row r="148" ht="137.25" customHeight="1">
      <c r="A148" s="20" t="s">
        <v>294</v>
      </c>
      <c r="B148" s="2" t="str">
        <f>image("https://i.imgur.com/mviW7oZ.png")</f>
        <v/>
      </c>
      <c r="C148" s="5" t="s">
        <v>295</v>
      </c>
      <c r="D148" s="6"/>
      <c r="E148" s="4"/>
      <c r="F148" s="7"/>
    </row>
    <row r="149" ht="137.25" customHeight="1">
      <c r="A149" s="20" t="s">
        <v>296</v>
      </c>
      <c r="B149" s="2" t="str">
        <f>image("https://i.imgur.com/NGGrmTW.png")</f>
        <v/>
      </c>
      <c r="C149" s="5" t="s">
        <v>297</v>
      </c>
      <c r="D149" s="6" t="str">
        <f>image("https://i.imgur.com/MgblaeR.png")</f>
        <v/>
      </c>
      <c r="E149" s="7" t="s">
        <v>293</v>
      </c>
      <c r="F149" s="7"/>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C11"/>
    <hyperlink r:id="rId2" ref="C13"/>
    <hyperlink r:id="rId3" ref="C14"/>
    <hyperlink r:id="rId4" ref="C16"/>
    <hyperlink r:id="rId5" ref="C21"/>
    <hyperlink r:id="rId6" ref="C27"/>
    <hyperlink r:id="rId7" ref="C29"/>
    <hyperlink r:id="rId8" ref="C90"/>
    <hyperlink r:id="rId9" ref="C94"/>
    <hyperlink r:id="rId10" ref="C97"/>
    <hyperlink r:id="rId11" ref="C141"/>
  </hyperlinks>
  <printOptions gridLines="1" horizontalCentered="1"/>
  <pageMargins bottom="0.75" footer="0.0" header="0.0" left="0.7" right="0.7" top="0.75"/>
  <pageSetup fitToHeight="0" cellComments="atEnd" orientation="landscape" pageOrder="overThenDown"/>
  <drawing r:id="rId12"/>
</worksheet>
</file>