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armen\Desktop\WSProject_Dev\ws-scrape-final\randall_translations\"/>
    </mc:Choice>
  </mc:AlternateContent>
  <xr:revisionPtr revIDLastSave="0" documentId="13_ncr:1_{9D1801E5-2F8A-487B-BE96-E76BBB3194D9}" xr6:coauthVersionLast="46" xr6:coauthVersionMax="46" xr10:uidLastSave="{00000000-0000-0000-0000-000000000000}"/>
  <bookViews>
    <workbookView xWindow="-120" yWindow="-120" windowWidth="38640" windowHeight="21240" xr2:uid="{00000000-000D-0000-FFFF-FFFF00000000}"/>
  </bookViews>
  <sheets>
    <sheet name="Illumination STARS TD+" sheetId="2" r:id="rId1"/>
    <sheet name="L'Antica TD+" sheetId="3" r:id="rId2"/>
    <sheet name="Houkago Climax Girls TD+" sheetId="4" r:id="rId3"/>
    <sheet name="ALSTROEMERIA TD+" sheetId="5" r:id="rId4"/>
    <sheet name="Straylight TD+" sheetId="6" r:id="rId5"/>
    <sheet name="noctchill TD+" sheetId="7" r:id="rId6"/>
  </sheets>
  <calcPr calcId="181029"/>
</workbook>
</file>

<file path=xl/calcChain.xml><?xml version="1.0" encoding="utf-8"?>
<calcChain xmlns="http://schemas.openxmlformats.org/spreadsheetml/2006/main">
  <c r="E19" i="7" l="1"/>
  <c r="D19" i="7"/>
  <c r="B19" i="7"/>
  <c r="B18" i="7"/>
  <c r="E17" i="7"/>
  <c r="D17" i="7"/>
  <c r="B17" i="7"/>
  <c r="D16" i="7"/>
  <c r="B16" i="7"/>
  <c r="B15" i="7"/>
  <c r="B14" i="7"/>
  <c r="B13" i="7"/>
  <c r="D12" i="7"/>
  <c r="B12" i="7"/>
  <c r="D11" i="7"/>
  <c r="B11" i="7"/>
  <c r="B10" i="7"/>
  <c r="B9" i="7"/>
  <c r="B8" i="7"/>
  <c r="B7" i="7"/>
  <c r="B6" i="7"/>
  <c r="B5" i="7"/>
  <c r="B4" i="7"/>
  <c r="B3" i="7"/>
  <c r="B2" i="7"/>
  <c r="B1" i="7"/>
  <c r="E15" i="6"/>
  <c r="D15" i="6"/>
  <c r="B15" i="6"/>
  <c r="B14" i="6"/>
  <c r="B13" i="6"/>
  <c r="D12" i="6"/>
  <c r="B12" i="6"/>
  <c r="B11" i="6"/>
  <c r="E10" i="6"/>
  <c r="D10" i="6"/>
  <c r="B10" i="6"/>
  <c r="B9" i="6"/>
  <c r="B8" i="6"/>
  <c r="B7" i="6"/>
  <c r="D6" i="6"/>
  <c r="B6" i="6"/>
  <c r="B5" i="6"/>
  <c r="B4" i="6"/>
  <c r="B3" i="6"/>
  <c r="B2" i="6"/>
  <c r="B1" i="6"/>
  <c r="B15" i="5"/>
  <c r="B14" i="5"/>
  <c r="B13" i="5"/>
  <c r="B12" i="5"/>
  <c r="D11" i="5"/>
  <c r="B11" i="5"/>
  <c r="D10" i="5"/>
  <c r="B10" i="5"/>
  <c r="E9" i="5"/>
  <c r="D9" i="5"/>
  <c r="B9" i="5"/>
  <c r="B8" i="5"/>
  <c r="E7" i="5"/>
  <c r="D7" i="5"/>
  <c r="B7" i="5"/>
  <c r="B6" i="5"/>
  <c r="B5" i="5"/>
  <c r="B4" i="5"/>
  <c r="B3" i="5"/>
  <c r="B2" i="5"/>
  <c r="B1" i="5"/>
  <c r="B23" i="4"/>
  <c r="B22" i="4"/>
  <c r="B21" i="4"/>
  <c r="B20" i="4"/>
  <c r="D19" i="4"/>
  <c r="B19" i="4"/>
  <c r="B18" i="4"/>
  <c r="B17" i="4"/>
  <c r="B16" i="4"/>
  <c r="B15" i="4"/>
  <c r="D14" i="4"/>
  <c r="B14" i="4"/>
  <c r="B13" i="4"/>
  <c r="E12" i="4"/>
  <c r="D12" i="4"/>
  <c r="B12" i="4"/>
  <c r="B11" i="4"/>
  <c r="D10" i="4"/>
  <c r="B10" i="4"/>
  <c r="D9" i="4"/>
  <c r="B9" i="4"/>
  <c r="B8" i="4"/>
  <c r="B7" i="4"/>
  <c r="B6" i="4"/>
  <c r="E5" i="4"/>
  <c r="B5" i="4"/>
  <c r="B4" i="4"/>
  <c r="B3" i="4"/>
  <c r="B2" i="4"/>
  <c r="B1" i="4"/>
  <c r="B23" i="3"/>
  <c r="B22" i="3"/>
  <c r="B21" i="3"/>
  <c r="B20" i="3"/>
  <c r="D19" i="3"/>
  <c r="B19" i="3"/>
  <c r="B18" i="3"/>
  <c r="B17" i="3"/>
  <c r="D16" i="3"/>
  <c r="B16" i="3"/>
  <c r="D15" i="3"/>
  <c r="B15" i="3"/>
  <c r="E14" i="3"/>
  <c r="D14" i="3"/>
  <c r="B14" i="3"/>
  <c r="B13" i="3"/>
  <c r="D12" i="3"/>
  <c r="B12" i="3"/>
  <c r="E11" i="3"/>
  <c r="D11" i="3"/>
  <c r="B11" i="3"/>
  <c r="B10" i="3"/>
  <c r="B9" i="3"/>
  <c r="B8" i="3"/>
  <c r="B7" i="3"/>
  <c r="B6" i="3"/>
  <c r="B5" i="3"/>
  <c r="B4" i="3"/>
  <c r="B3" i="3"/>
  <c r="B2" i="3"/>
  <c r="B1" i="3"/>
  <c r="B15" i="2"/>
  <c r="D14" i="2"/>
  <c r="B14" i="2"/>
  <c r="B13" i="2"/>
  <c r="B12" i="2"/>
  <c r="B11" i="2"/>
  <c r="D10" i="2"/>
  <c r="B10" i="2"/>
  <c r="B9" i="2"/>
  <c r="B8" i="2"/>
  <c r="E7" i="2"/>
  <c r="D7" i="2"/>
  <c r="B7" i="2"/>
  <c r="B6" i="2"/>
  <c r="B5" i="2"/>
  <c r="B4" i="2"/>
  <c r="B3" i="2"/>
  <c r="D2" i="2"/>
  <c r="B2" i="2"/>
  <c r="B1" i="2"/>
</calcChain>
</file>

<file path=xl/sharedStrings.xml><?xml version="1.0" encoding="utf-8"?>
<sst xmlns="http://schemas.openxmlformats.org/spreadsheetml/2006/main" count="249" uniqueCount="216">
  <si>
    <t>RRR</t>
  </si>
  <si>
    <t>ISC/S81-T001</t>
  </si>
  <si>
    <r>
      <rPr>
        <b/>
        <sz val="9"/>
        <rFont val="Arial"/>
      </rPr>
      <t>0/0 Hiori (Music/illumination STARS)
CONT</t>
    </r>
    <r>
      <rPr>
        <sz val="9"/>
        <rFont val="Arial"/>
      </rPr>
      <t xml:space="preserve"> - All of your </t>
    </r>
    <r>
      <rPr>
        <b/>
        <sz val="9"/>
        <rFont val="Arial"/>
      </rPr>
      <t>{0/0 Mano vanilla - T011}</t>
    </r>
    <r>
      <rPr>
        <sz val="9"/>
        <rFont val="Arial"/>
      </rPr>
      <t xml:space="preserve"> gain the following ability: "</t>
    </r>
    <r>
      <rPr>
        <b/>
        <sz val="9"/>
        <rFont val="Arial"/>
      </rPr>
      <t xml:space="preserve">AUTO </t>
    </r>
    <r>
      <rPr>
        <sz val="9"/>
        <rFont val="Arial"/>
      </rPr>
      <t xml:space="preserve">- At the start of your opponent's Attack Phase, you may move this to an empty Front Row slot."
</t>
    </r>
    <r>
      <rPr>
        <b/>
        <sz val="9"/>
        <rFont val="Arial"/>
      </rPr>
      <t>AUTO - BOND</t>
    </r>
    <r>
      <rPr>
        <sz val="9"/>
        <rFont val="Arial"/>
      </rPr>
      <t xml:space="preserve"> (1) to </t>
    </r>
    <r>
      <rPr>
        <b/>
        <sz val="9"/>
        <rFont val="Arial"/>
      </rPr>
      <t>0/0 Mano vanilla (T011)</t>
    </r>
  </si>
  <si>
    <t>ISC/S81-T002</t>
  </si>
  <si>
    <r>
      <rPr>
        <b/>
        <sz val="9"/>
        <rFont val="Arial"/>
      </rPr>
      <t xml:space="preserve">0/0 Meguru (Music/Illumination STARS)
AUTO </t>
    </r>
    <r>
      <rPr>
        <sz val="9"/>
        <rFont val="Arial"/>
      </rPr>
      <t xml:space="preserve">- At the start of your opponent's Attack Phase, you may move this to an empty Front Row slot that has a character in the slot across from it.
</t>
    </r>
    <r>
      <rPr>
        <b/>
        <sz val="9"/>
        <rFont val="Arial"/>
      </rPr>
      <t xml:space="preserve">AUTO </t>
    </r>
    <r>
      <rPr>
        <sz val="9"/>
        <rFont val="Arial"/>
      </rPr>
      <t>- When this is Reversed, if the battle opponent's Level is 0 or lower, you may send that character to Stock. If you do, put the bottom card of your opponent's Stock into Waiting Room.</t>
    </r>
  </si>
  <si>
    <t>ISC/S81-T003</t>
  </si>
  <si>
    <r>
      <rPr>
        <b/>
        <sz val="9"/>
        <rFont val="Arial"/>
      </rPr>
      <t xml:space="preserve">1/0 Hiori (Music/illumination STARS)
AUTO - </t>
    </r>
    <r>
      <rPr>
        <b/>
        <sz val="9"/>
        <color rgb="FFE06666"/>
        <rFont val="Arial"/>
      </rPr>
      <t>{CX COMBO}</t>
    </r>
    <r>
      <rPr>
        <sz val="9"/>
        <color rgb="FFE06666"/>
        <rFont val="Arial"/>
      </rPr>
      <t xml:space="preserve"> </t>
    </r>
    <r>
      <rPr>
        <sz val="9"/>
        <rFont val="Arial"/>
      </rPr>
      <t xml:space="preserve">When this attacks, if you have the </t>
    </r>
    <r>
      <rPr>
        <b/>
        <sz val="9"/>
        <rFont val="Arial"/>
      </rPr>
      <t>Choice CX (T005)</t>
    </r>
    <r>
      <rPr>
        <sz val="9"/>
        <rFont val="Arial"/>
      </rPr>
      <t xml:space="preserve"> in the Climax Area, and you have another &lt;Music&gt; character, look at up to 4 cards from the top of your deck, choose up to 1 &lt;Music&gt; character from among them, show it to your opponent, add it to hand, and sent the rest to Waiting Room.</t>
    </r>
  </si>
  <si>
    <t>ISC/S81-T004</t>
  </si>
  <si>
    <r>
      <rPr>
        <b/>
        <sz val="9"/>
        <rFont val="Arial"/>
      </rPr>
      <t>2/2 Meguru (Music/illumination STARS)
CONT</t>
    </r>
    <r>
      <rPr>
        <sz val="9"/>
        <rFont val="Arial"/>
      </rPr>
      <t xml:space="preserve"> - For each of your other &lt;Music&gt; characters, this gets +1000 power.
</t>
    </r>
    <r>
      <rPr>
        <b/>
        <sz val="9"/>
        <rFont val="Arial"/>
      </rPr>
      <t>AUTO - ENCORE</t>
    </r>
    <r>
      <rPr>
        <sz val="9"/>
        <rFont val="Arial"/>
      </rPr>
      <t xml:space="preserve"> [Discard 1 character]</t>
    </r>
  </si>
  <si>
    <t>ISC/S81-T005</t>
  </si>
  <si>
    <t>Choice CX</t>
  </si>
  <si>
    <t>ISC/S81-T006</t>
  </si>
  <si>
    <r>
      <rPr>
        <b/>
        <sz val="9"/>
        <rFont val="Arial"/>
      </rPr>
      <t>0/0 Meguru (Music/illumination STARS)
CONT - ASSIST</t>
    </r>
    <r>
      <rPr>
        <sz val="9"/>
        <rFont val="Arial"/>
      </rPr>
      <t xml:space="preserve"> +500
</t>
    </r>
    <r>
      <rPr>
        <b/>
        <sz val="9"/>
        <rFont val="Arial"/>
      </rPr>
      <t>AUTO - EXPERIENCE 3</t>
    </r>
    <r>
      <rPr>
        <sz val="9"/>
        <rFont val="Arial"/>
      </rPr>
      <t xml:space="preserve"> - (1) When this is placed on stage from hand, if the sum of Levels of cards in your Level Zone is 3 or more, you may pay cost. If you do, choose 1 character from your Waiting Room, add it to hand, then discard 1 card.</t>
    </r>
  </si>
  <si>
    <t>ISC/S81-T007</t>
  </si>
  <si>
    <r>
      <rPr>
        <b/>
        <sz val="9"/>
        <rFont val="Arial"/>
      </rPr>
      <t>0/0 Mano (Music/Illumination STARS)
AUTO</t>
    </r>
    <r>
      <rPr>
        <sz val="9"/>
        <rFont val="Arial"/>
      </rPr>
      <t xml:space="preserve"> - [(1) Discard 1 card] When this is placed on stage from hand, you may pay cost. If you do, search your deck for up to 1 &lt;Music&gt; character, show it to your opponent, add it to hand, and shuffle your deck afterwards.
</t>
    </r>
    <r>
      <rPr>
        <b/>
        <sz val="9"/>
        <rFont val="Arial"/>
      </rPr>
      <t xml:space="preserve">AUTO </t>
    </r>
    <r>
      <rPr>
        <sz val="9"/>
        <rFont val="Arial"/>
      </rPr>
      <t>- (1) When this attacks, you may pay cost. If you do, during the Trigger Step of this attack, perform Trigger Check twice.</t>
    </r>
  </si>
  <si>
    <t>SR &amp; SP</t>
  </si>
  <si>
    <t>ISC/S81-T008</t>
  </si>
  <si>
    <r>
      <rPr>
        <b/>
        <sz val="9"/>
        <rFont val="Arial"/>
      </rPr>
      <t>0/0 Meguru (Music/illumination STARS)
CONT</t>
    </r>
    <r>
      <rPr>
        <sz val="9"/>
        <rFont val="Arial"/>
      </rPr>
      <t xml:space="preserve"> - All of your other </t>
    </r>
    <r>
      <rPr>
        <b/>
        <sz val="9"/>
        <rFont val="Arial"/>
      </rPr>
      <t>{0/0 Mano vanilla - T011}</t>
    </r>
    <r>
      <rPr>
        <sz val="9"/>
        <rFont val="Arial"/>
      </rPr>
      <t xml:space="preserve"> get +1000 power.
</t>
    </r>
    <r>
      <rPr>
        <b/>
        <sz val="9"/>
        <rFont val="Arial"/>
      </rPr>
      <t>ACT - BRAINSTORM</t>
    </r>
    <r>
      <rPr>
        <sz val="9"/>
        <rFont val="Arial"/>
      </rPr>
      <t xml:space="preserve"> [(1) Rest this] Flip over the top 4 cards of your deck, then send them to Waiting Room. For each Climax among them, draw up to 1 card.</t>
    </r>
  </si>
  <si>
    <t>ISC/S81-T009</t>
  </si>
  <si>
    <r>
      <rPr>
        <b/>
        <sz val="9"/>
        <rFont val="Arial"/>
      </rPr>
      <t xml:space="preserve">3/2 Mano (Music/illumination STARS)
CONT </t>
    </r>
    <r>
      <rPr>
        <sz val="9"/>
        <rFont val="Arial"/>
      </rPr>
      <t xml:space="preserve">- If this is in the Front Row, all of your &lt;Music&gt; characters get +1500 power.
</t>
    </r>
    <r>
      <rPr>
        <b/>
        <sz val="9"/>
        <rFont val="Arial"/>
      </rPr>
      <t>AUTO -</t>
    </r>
    <r>
      <rPr>
        <b/>
        <sz val="9"/>
        <color rgb="FFE06666"/>
        <rFont val="Arial"/>
      </rPr>
      <t xml:space="preserve"> {CX COMBO}</t>
    </r>
    <r>
      <rPr>
        <sz val="9"/>
        <color rgb="FFE06666"/>
        <rFont val="Arial"/>
      </rPr>
      <t xml:space="preserve"> </t>
    </r>
    <r>
      <rPr>
        <sz val="9"/>
        <rFont val="Arial"/>
      </rPr>
      <t xml:space="preserve">[Discard 1 card] When this attacks, if you have the </t>
    </r>
    <r>
      <rPr>
        <b/>
        <sz val="9"/>
        <rFont val="Arial"/>
      </rPr>
      <t>Gate CX (T010)</t>
    </r>
    <r>
      <rPr>
        <sz val="9"/>
        <rFont val="Arial"/>
      </rPr>
      <t xml:space="preserve"> in the Climax Area, and you have 2 other separate characters, 1 whose name includes "Hiori" and 1 whose name includes "Meguru", you may pay cost. If you do, deal 2 damage to your opponent.</t>
    </r>
  </si>
  <si>
    <t>ISC/S81-T010</t>
  </si>
  <si>
    <t>Gate CX</t>
  </si>
  <si>
    <t>ISC/S81-T011</t>
  </si>
  <si>
    <t>ISC/S81-T012</t>
  </si>
  <si>
    <r>
      <rPr>
        <b/>
        <sz val="9"/>
        <rFont val="Arial"/>
      </rPr>
      <t>1/1 Mano (Music/illumination STARS)
CONT - EXPERIENCE 2</t>
    </r>
    <r>
      <rPr>
        <sz val="9"/>
        <rFont val="Arial"/>
      </rPr>
      <t xml:space="preserve"> - If the sum of Levels of cards in your Level Zone is 2 or more, this gets +1500 power and gains "</t>
    </r>
    <r>
      <rPr>
        <b/>
        <sz val="9"/>
        <rFont val="Arial"/>
      </rPr>
      <t>AUTO - ENCORE</t>
    </r>
    <r>
      <rPr>
        <sz val="9"/>
        <rFont val="Arial"/>
      </rPr>
      <t xml:space="preserve"> [Discard 1 character]".</t>
    </r>
  </si>
  <si>
    <t>ISC/S81-T013</t>
  </si>
  <si>
    <r>
      <rPr>
        <b/>
        <sz val="9"/>
        <rFont val="Arial"/>
      </rPr>
      <t>2/1 Hiori (Music/illumination STARS)
CONT - ASSIST</t>
    </r>
    <r>
      <rPr>
        <sz val="9"/>
        <rFont val="Arial"/>
      </rPr>
      <t xml:space="preserve"> Level x 500
</t>
    </r>
    <r>
      <rPr>
        <b/>
        <sz val="9"/>
        <rFont val="Arial"/>
      </rPr>
      <t xml:space="preserve">CONT - EXPERIENCE 3 </t>
    </r>
    <r>
      <rPr>
        <sz val="9"/>
        <rFont val="Arial"/>
      </rPr>
      <t>- If the sum of Levels of cards in your Level Zone is 3 or more, this gains the following ability: "</t>
    </r>
    <r>
      <rPr>
        <b/>
        <sz val="9"/>
        <rFont val="Arial"/>
      </rPr>
      <t xml:space="preserve">ACT </t>
    </r>
    <r>
      <rPr>
        <sz val="9"/>
        <rFont val="Arial"/>
      </rPr>
      <t>- [Rest this] Choose 1 of your characters, until the end of your opponent's next turn, this gets +1000 power.</t>
    </r>
  </si>
  <si>
    <t>ISC/S81-T014</t>
  </si>
  <si>
    <r>
      <rPr>
        <b/>
        <sz val="9"/>
        <rFont val="Arial"/>
      </rPr>
      <t>3/2 Hiori (Music/Illumination STARS)
AUTO</t>
    </r>
    <r>
      <rPr>
        <sz val="9"/>
        <rFont val="Arial"/>
      </rPr>
      <t xml:space="preserve"> - When this is placed on stage from hand, you may Heal 1.
</t>
    </r>
    <r>
      <rPr>
        <b/>
        <sz val="9"/>
        <rFont val="Arial"/>
      </rPr>
      <t xml:space="preserve">AUTO </t>
    </r>
    <r>
      <rPr>
        <sz val="9"/>
        <rFont val="Arial"/>
      </rPr>
      <t>- (1) At the start of your opponent's Attack Phase, you may pay cost. If you do, choose your other character in the Front Row Center Slot and this card, Stand them and swap their positions on stage, and this turn, this gets +1000 power.</t>
    </r>
  </si>
  <si>
    <t>ISC/S81-T015</t>
  </si>
  <si>
    <r>
      <rPr>
        <b/>
        <sz val="9"/>
        <rFont val="Arial"/>
      </rPr>
      <t xml:space="preserve">2/0 Event
COUNTER </t>
    </r>
    <r>
      <rPr>
        <sz val="9"/>
        <rFont val="Arial"/>
      </rPr>
      <t>- Choose 1 of the following 2 effects, and resolve it.
a) Choose 1 of your &lt;Music&gt; characters, this turn, it gets +2000 power.
b) Look at up to 4 cards from the top of your deck, choose up to 1 &lt;Music&gt; character from among them, show it ot your opponent, add it to hand, and send the rest to Waiting Room.</t>
    </r>
  </si>
  <si>
    <t>ISC/S81-T016</t>
  </si>
  <si>
    <t>ISC/S81-T017</t>
  </si>
  <si>
    <t>ISC/S81-T018</t>
  </si>
  <si>
    <t>ISC/S81-T019</t>
  </si>
  <si>
    <t>ISC/S81-T020</t>
  </si>
  <si>
    <t>ISC/S81-T021</t>
  </si>
  <si>
    <t>ISC/S81-T022</t>
  </si>
  <si>
    <t>ISC/S81-T023</t>
  </si>
  <si>
    <t>ISC/S81-T024</t>
  </si>
  <si>
    <t>ISC/S81-T025</t>
  </si>
  <si>
    <t>ISC/S81-T026</t>
  </si>
  <si>
    <t>RRR &amp; SR</t>
  </si>
  <si>
    <t>ISC/S81-T027</t>
  </si>
  <si>
    <r>
      <rPr>
        <b/>
        <sz val="9"/>
        <rFont val="Arial"/>
      </rPr>
      <t>0/0 Kiriko (Music/L'Antica)
AUTO</t>
    </r>
    <r>
      <rPr>
        <sz val="9"/>
        <rFont val="Arial"/>
      </rPr>
      <t xml:space="preserve"> - (1) At the start of the Encore Step, if you do not have any other Rested characters in your Front Row, you may pay cost. If you do, Rest this.
</t>
    </r>
    <r>
      <rPr>
        <b/>
        <sz val="9"/>
        <rFont val="Arial"/>
      </rPr>
      <t xml:space="preserve">AUTO </t>
    </r>
    <r>
      <rPr>
        <sz val="9"/>
        <rFont val="Arial"/>
      </rPr>
      <t>- When this is Reversed, if the battle opponent's Level is 0 or lower, you may send that character to the bottom of your opponent's deck.</t>
    </r>
  </si>
  <si>
    <t>ISC/S81-T028</t>
  </si>
  <si>
    <t>ISC/S81-T029</t>
  </si>
  <si>
    <r>
      <rPr>
        <b/>
        <sz val="9"/>
        <rFont val="Arial"/>
      </rPr>
      <t xml:space="preserve">0/0 Kogane (Music/L'Antica)
AUTO </t>
    </r>
    <r>
      <rPr>
        <sz val="9"/>
        <rFont val="Arial"/>
      </rPr>
      <t xml:space="preserve">- When this is Reversed, you may reveal up to 3 cards from the top of your deck. If you revealed 1 or more, choose up to 1 &lt;Music&gt; character from among them, add it to hand, send the rest to Waiting Room, and discard 1 card.
</t>
    </r>
    <r>
      <rPr>
        <b/>
        <sz val="9"/>
        <rFont val="Arial"/>
      </rPr>
      <t>AUTO - SHIFT</t>
    </r>
    <r>
      <rPr>
        <sz val="9"/>
        <rFont val="Arial"/>
      </rPr>
      <t xml:space="preserve"> Lv0</t>
    </r>
  </si>
  <si>
    <t>ISC/S81-T030</t>
  </si>
  <si>
    <t>ISC/S81-T031</t>
  </si>
  <si>
    <r>
      <rPr>
        <b/>
        <sz val="9"/>
        <rFont val="Arial"/>
      </rPr>
      <t>1/0 Sakuya (Music/L'Antica)
AUTO</t>
    </r>
    <r>
      <rPr>
        <sz val="9"/>
        <rFont val="Arial"/>
      </rPr>
      <t xml:space="preserve"> - (2) When this is placed on stage from hand, you may pay cost. If you do, Heal 1.
</t>
    </r>
    <r>
      <rPr>
        <b/>
        <sz val="9"/>
        <rFont val="Arial"/>
      </rPr>
      <t xml:space="preserve">ACT - BACKUP </t>
    </r>
    <r>
      <rPr>
        <sz val="9"/>
        <rFont val="Arial"/>
      </rPr>
      <t>+1500</t>
    </r>
  </si>
  <si>
    <t>ISC/S81-T032</t>
  </si>
  <si>
    <t>ISC/S81-T033</t>
  </si>
  <si>
    <t>ISC/S81-T034</t>
  </si>
  <si>
    <r>
      <rPr>
        <b/>
        <sz val="9"/>
        <rFont val="Arial"/>
      </rPr>
      <t>3/2 Yuika (Music/L'Antica)
AUTO</t>
    </r>
    <r>
      <rPr>
        <sz val="9"/>
        <rFont val="Arial"/>
      </rPr>
      <t xml:space="preserve"> - During your opponent's turn, when you take damage and do not cancel, if this is in the Front Row, look at the top card of your deck, and either put it on top of your deck or into your Waiting Room.
</t>
    </r>
    <r>
      <rPr>
        <b/>
        <sz val="9"/>
        <rFont val="Arial"/>
      </rPr>
      <t>AUTO - ENCORE</t>
    </r>
    <r>
      <rPr>
        <sz val="9"/>
        <rFont val="Arial"/>
      </rPr>
      <t xml:space="preserve"> [Discard 1 character]</t>
    </r>
  </si>
  <si>
    <t>ISC/S81-T035</t>
  </si>
  <si>
    <t>ISC/S81-T036</t>
  </si>
  <si>
    <t>ISC/S81-T037</t>
  </si>
  <si>
    <r>
      <rPr>
        <b/>
        <sz val="9"/>
        <rFont val="Arial"/>
      </rPr>
      <t xml:space="preserve">2/1 Event
</t>
    </r>
    <r>
      <rPr>
        <sz val="9"/>
        <rFont val="Arial"/>
      </rPr>
      <t>Search 2 Music, discard 1</t>
    </r>
  </si>
  <si>
    <t>ISC/S81-T038</t>
  </si>
  <si>
    <t>Pants CX</t>
  </si>
  <si>
    <t>ISC/S81-T039</t>
  </si>
  <si>
    <t>ISC/S81-T040</t>
  </si>
  <si>
    <t>ISC/S81-T041</t>
  </si>
  <si>
    <t>ISC/S81-T042</t>
  </si>
  <si>
    <t>ISC/S81-T043</t>
  </si>
  <si>
    <r>
      <rPr>
        <b/>
        <sz val="9"/>
        <rFont val="Arial"/>
      </rPr>
      <t xml:space="preserve">1/0 Kaho (Music/Houkago Climax Girls)
AUTO </t>
    </r>
    <r>
      <rPr>
        <sz val="9"/>
        <rFont val="Arial"/>
      </rPr>
      <t>- When your Climax is placed on the Climax Area, this turn, this gains the following ability: "</t>
    </r>
    <r>
      <rPr>
        <b/>
        <sz val="9"/>
        <rFont val="Arial"/>
      </rPr>
      <t xml:space="preserve">AUTO </t>
    </r>
    <r>
      <rPr>
        <sz val="9"/>
        <rFont val="Arial"/>
      </rPr>
      <t xml:space="preserve">- When this card's battle opponent is Reversed, you may put the top card of your deck into Stock."
</t>
    </r>
    <r>
      <rPr>
        <b/>
        <sz val="9"/>
        <rFont val="Arial"/>
      </rPr>
      <t xml:space="preserve">AUTO </t>
    </r>
    <r>
      <rPr>
        <sz val="9"/>
        <rFont val="Arial"/>
      </rPr>
      <t xml:space="preserve">- When this attacks, if you have 2 or more other &lt;Music&gt; characters, this turn, this gets +2000 power.
</t>
    </r>
  </si>
  <si>
    <t>ISC/S81-T044</t>
  </si>
  <si>
    <t>ISC/S81-T045</t>
  </si>
  <si>
    <t>ISC/S81-T046</t>
  </si>
  <si>
    <t>ISC/S81-T047</t>
  </si>
  <si>
    <r>
      <rPr>
        <b/>
        <sz val="9"/>
        <rFont val="Arial"/>
      </rPr>
      <t xml:space="preserve">3/2 Juri (Music/Houkago Climax Girls)
AUTO </t>
    </r>
    <r>
      <rPr>
        <sz val="9"/>
        <rFont val="Arial"/>
      </rPr>
      <t xml:space="preserve">- When this is placed on stage from hand, draw up to 2 cards, discard 2 cards, then put up to 1 card from the top of your deck into Stock.
</t>
    </r>
    <r>
      <rPr>
        <b/>
        <sz val="9"/>
        <rFont val="Arial"/>
      </rPr>
      <t xml:space="preserve">AUTO </t>
    </r>
    <r>
      <rPr>
        <sz val="9"/>
        <rFont val="Arial"/>
      </rPr>
      <t>- When your Climax is placed on the Climax Area, this turn, this gets +3000 power</t>
    </r>
  </si>
  <si>
    <t>ISC/S81-T048</t>
  </si>
  <si>
    <r>
      <rPr>
        <b/>
        <sz val="9"/>
        <rFont val="Arial"/>
      </rPr>
      <t xml:space="preserve">3/2 Natsuha (Music/Houkago Climax Girls)
CONT </t>
    </r>
    <r>
      <rPr>
        <sz val="9"/>
        <rFont val="Arial"/>
      </rPr>
      <t xml:space="preserve">- During your turn, this gets +2000 power.
</t>
    </r>
    <r>
      <rPr>
        <b/>
        <sz val="9"/>
        <rFont val="Arial"/>
      </rPr>
      <t xml:space="preserve">AUTO </t>
    </r>
    <r>
      <rPr>
        <sz val="9"/>
        <rFont val="Arial"/>
      </rPr>
      <t>- (1) When this is placed on stage from hand, you may pay cost. If you do, choose 1 Climax from your Waiting Room, and add it to hand.</t>
    </r>
  </si>
  <si>
    <t>ISC/S81-T049</t>
  </si>
  <si>
    <r>
      <rPr>
        <b/>
        <sz val="9"/>
        <rFont val="Arial"/>
      </rPr>
      <t xml:space="preserve">1/1 Event
</t>
    </r>
    <r>
      <rPr>
        <sz val="9"/>
        <rFont val="Arial"/>
      </rPr>
      <t>Search your deck for up to 1 CX, show to opp, add to hand, then shuffle your deck afterwards.</t>
    </r>
  </si>
  <si>
    <t>ISC/S81-T050</t>
  </si>
  <si>
    <t>Wind CX</t>
  </si>
  <si>
    <t>ISC/S81-T051</t>
  </si>
  <si>
    <t>ISC/S81-T052</t>
  </si>
  <si>
    <t>ISC/S81-T053</t>
  </si>
  <si>
    <t>ISC/S81-T054</t>
  </si>
  <si>
    <t>ISC/S81-T055</t>
  </si>
  <si>
    <t>ISC/S81-T056</t>
  </si>
  <si>
    <t>ISC/S81-T057</t>
  </si>
  <si>
    <r>
      <rPr>
        <b/>
        <sz val="9"/>
        <rFont val="Arial"/>
      </rPr>
      <t>1/0 Chiyoko (Music/Houkago Climax Girls)
CONT</t>
    </r>
    <r>
      <rPr>
        <sz val="9"/>
        <rFont val="Arial"/>
      </rPr>
      <t xml:space="preserve"> - If you have 2 or more other &lt;Music&gt; characters, this gets +2000 power.
</t>
    </r>
    <r>
      <rPr>
        <b/>
        <sz val="9"/>
        <rFont val="Arial"/>
      </rPr>
      <t>AUTO - ENCORE</t>
    </r>
    <r>
      <rPr>
        <sz val="9"/>
        <rFont val="Arial"/>
      </rPr>
      <t xml:space="preserve"> [Discard 1 character]</t>
    </r>
  </si>
  <si>
    <t>ISC/S81-T058</t>
  </si>
  <si>
    <t>ISC/S81-T059</t>
  </si>
  <si>
    <t>ISC/S81-T060</t>
  </si>
  <si>
    <t>ISC/S81-T061</t>
  </si>
  <si>
    <t>Gold Bar CX</t>
  </si>
  <si>
    <t>ISC/S81-T062</t>
  </si>
  <si>
    <t>ISC/S81-T063</t>
  </si>
  <si>
    <t>ISC/S81-T064</t>
  </si>
  <si>
    <t>ISC/S81-T065</t>
  </si>
  <si>
    <t>ISC/S81-T066</t>
  </si>
  <si>
    <t>ISC/S81-T067</t>
  </si>
  <si>
    <t>ISC/S81-T068</t>
  </si>
  <si>
    <t>ISC/S81-T069</t>
  </si>
  <si>
    <t>ISC/S81-T070</t>
  </si>
  <si>
    <r>
      <rPr>
        <b/>
        <sz val="9"/>
        <rFont val="Arial"/>
      </rPr>
      <t>0/0 Amana (Music/ALSTROEMERIA)
CONT</t>
    </r>
    <r>
      <rPr>
        <sz val="9"/>
        <rFont val="Arial"/>
      </rPr>
      <t xml:space="preserve"> - If your opponent has 3 or less characters, this gets +1000 power.
</t>
    </r>
    <r>
      <rPr>
        <b/>
        <sz val="9"/>
        <rFont val="Arial"/>
      </rPr>
      <t>AUTO</t>
    </r>
    <r>
      <rPr>
        <sz val="9"/>
        <rFont val="Arial"/>
      </rPr>
      <t xml:space="preserve"> - When this card's battle opponent is Reversed, choose 1 of your other &lt;Music&gt; characters, Rest it, and move it to an empty Back Row slot.</t>
    </r>
  </si>
  <si>
    <t>ISC/S81-T071</t>
  </si>
  <si>
    <r>
      <rPr>
        <b/>
        <sz val="9"/>
        <rFont val="Arial"/>
      </rPr>
      <t xml:space="preserve">1/1 Tenka (Music/ALSTROEMERIA)
CONT </t>
    </r>
    <r>
      <rPr>
        <sz val="9"/>
        <rFont val="Arial"/>
      </rPr>
      <t xml:space="preserve">- If you have 2 or more other &lt;Music&gt; characters, this gets +2000 power.
</t>
    </r>
    <r>
      <rPr>
        <b/>
        <sz val="9"/>
        <rFont val="Arial"/>
      </rPr>
      <t>AUTO - ENCORE</t>
    </r>
    <r>
      <rPr>
        <sz val="9"/>
        <rFont val="Arial"/>
      </rPr>
      <t xml:space="preserve"> [Discard 1 character]</t>
    </r>
  </si>
  <si>
    <t>ISC/S81-T072</t>
  </si>
  <si>
    <r>
      <rPr>
        <b/>
        <sz val="9"/>
        <rFont val="Arial"/>
      </rPr>
      <t>2/2 Chiyuki (Music/ALSTROEMERIA)
CONT</t>
    </r>
    <r>
      <rPr>
        <sz val="9"/>
        <rFont val="Arial"/>
      </rPr>
      <t xml:space="preserve"> - For each of your other Back Row &lt;Music&gt; characters, this gets +2000 power.</t>
    </r>
  </si>
  <si>
    <t>ISC/S81-T073</t>
  </si>
  <si>
    <t>ISC/S81-T074</t>
  </si>
  <si>
    <t>ISC/S81-T075</t>
  </si>
  <si>
    <r>
      <rPr>
        <b/>
        <sz val="9"/>
        <rFont val="Arial"/>
      </rPr>
      <t xml:space="preserve">2/3 Event
COUNTER </t>
    </r>
    <r>
      <rPr>
        <sz val="9"/>
        <rFont val="Arial"/>
      </rPr>
      <t>- Choose one of your opponent's characters, this turn, it gets -3 Soul.</t>
    </r>
  </si>
  <si>
    <t>ISC/S81-T076</t>
  </si>
  <si>
    <t>ISC/S81-T077</t>
  </si>
  <si>
    <t>ISC/S81-T078</t>
  </si>
  <si>
    <t>ISC/S81-T079</t>
  </si>
  <si>
    <t>ISC/S81-T080</t>
  </si>
  <si>
    <t>ISC/S81-T081</t>
  </si>
  <si>
    <t>ISC/S81-T082</t>
  </si>
  <si>
    <r>
      <rPr>
        <b/>
        <sz val="9"/>
        <rFont val="Arial"/>
      </rPr>
      <t>2/1 Fuyuko (Music/Straylight)
CONT</t>
    </r>
    <r>
      <rPr>
        <sz val="9"/>
        <rFont val="Arial"/>
      </rPr>
      <t xml:space="preserve"> - For each of your other &lt;Music&gt; characters, this gets +1000 power.
</t>
    </r>
    <r>
      <rPr>
        <b/>
        <sz val="9"/>
        <rFont val="Arial"/>
      </rPr>
      <t xml:space="preserve">AUTO </t>
    </r>
    <r>
      <rPr>
        <sz val="9"/>
        <rFont val="Arial"/>
      </rPr>
      <t>- When this is placed on stage from hand or via CHANGE, if you have 4 or more other &lt;Music&gt; characters, choose 1 &lt;Music&gt; character from your Waiting Room, you may put it into Stock.</t>
    </r>
  </si>
  <si>
    <t>ISC/S81-T083</t>
  </si>
  <si>
    <t>ISC/S81-T084</t>
  </si>
  <si>
    <t>ISC/S81-T085</t>
  </si>
  <si>
    <t>ISC/S81-T086</t>
  </si>
  <si>
    <r>
      <rPr>
        <b/>
        <sz val="9"/>
        <rFont val="Arial"/>
      </rPr>
      <t>1/0 Asahi (Music/Straylight)
AUTO</t>
    </r>
    <r>
      <rPr>
        <sz val="9"/>
        <rFont val="Arial"/>
      </rPr>
      <t xml:space="preserve"> - When this attacks, if you have 2 or more other &lt;Music&gt; characters, this turn, this gets +2000 power.
</t>
    </r>
    <r>
      <rPr>
        <b/>
        <sz val="9"/>
        <rFont val="Arial"/>
      </rPr>
      <t xml:space="preserve">AUTO </t>
    </r>
    <r>
      <rPr>
        <sz val="9"/>
        <rFont val="Arial"/>
      </rPr>
      <t>- When this card's battle opponent is Reversed, choose 1 &lt;Music&gt; character from your Waiting Room, add it to hand, and discard 1 card.</t>
    </r>
  </si>
  <si>
    <t>ISC/S81-T087</t>
  </si>
  <si>
    <t>ISC/S81-T088</t>
  </si>
  <si>
    <r>
      <rPr>
        <b/>
        <sz val="9"/>
        <rFont val="Arial"/>
      </rPr>
      <t>3/2 Mei (Music/Straylight)
CONT</t>
    </r>
    <r>
      <rPr>
        <sz val="9"/>
        <rFont val="Arial"/>
      </rPr>
      <t xml:space="preserve"> - For each of your other &lt;Music&gt; characters, this gets +500 power.
</t>
    </r>
    <r>
      <rPr>
        <b/>
        <sz val="9"/>
        <rFont val="Arial"/>
      </rPr>
      <t xml:space="preserve">AUTO </t>
    </r>
    <r>
      <rPr>
        <sz val="9"/>
        <rFont val="Arial"/>
      </rPr>
      <t>- When this is placed on stage from hand, you may Heal 1.</t>
    </r>
  </si>
  <si>
    <t>ISC/S81-T089</t>
  </si>
  <si>
    <t>ISC/S81-T090</t>
  </si>
  <si>
    <r>
      <rPr>
        <b/>
        <sz val="9"/>
        <rFont val="Arial"/>
      </rPr>
      <t>1/1 Event
COUNTER</t>
    </r>
    <r>
      <rPr>
        <sz val="9"/>
        <rFont val="Arial"/>
      </rPr>
      <t xml:space="preserve"> If you do not have Music chara, you cannot play this from hand. Choose 1 of your chara, this turn, it gains "</t>
    </r>
    <r>
      <rPr>
        <b/>
        <sz val="9"/>
        <rFont val="Arial"/>
      </rPr>
      <t xml:space="preserve">CONT </t>
    </r>
    <r>
      <rPr>
        <sz val="9"/>
        <rFont val="Arial"/>
      </rPr>
      <t>- This cannot be Reversed".</t>
    </r>
  </si>
  <si>
    <t>ISC/S81-T091</t>
  </si>
  <si>
    <t>ISC/S81-T092</t>
  </si>
  <si>
    <t>ISC/S81-T093</t>
  </si>
  <si>
    <t>ISC/S81-T094</t>
  </si>
  <si>
    <t>ISC/S81-T095</t>
  </si>
  <si>
    <t>ISC/S81-T096</t>
  </si>
  <si>
    <t>ISC/S81-T097</t>
  </si>
  <si>
    <t>ISC/S81-T098</t>
  </si>
  <si>
    <t>ISC/S81-T099</t>
  </si>
  <si>
    <t>ISC/S81-T100</t>
  </si>
  <si>
    <t>ISC/S81-T101</t>
  </si>
  <si>
    <t>ISC/S81-T102</t>
  </si>
  <si>
    <r>
      <rPr>
        <b/>
        <sz val="9"/>
        <rFont val="Arial"/>
      </rPr>
      <t xml:space="preserve">0/0 Koito (Music/noctchill)
CONT </t>
    </r>
    <r>
      <rPr>
        <sz val="9"/>
        <rFont val="Arial"/>
      </rPr>
      <t xml:space="preserve">- All of your other &lt;Music&gt; characters get +500 power.
</t>
    </r>
    <r>
      <rPr>
        <b/>
        <sz val="9"/>
        <rFont val="Arial"/>
      </rPr>
      <t xml:space="preserve">AUTO </t>
    </r>
    <r>
      <rPr>
        <sz val="9"/>
        <rFont val="Arial"/>
      </rPr>
      <t>- [Discard 1 Climax] When this is placed on stage from hand, you may pay cost. If you do, choose 1 &lt;Music&gt; character from your Waiting Room, and add it to hand.</t>
    </r>
  </si>
  <si>
    <t>ISC/S81-T103</t>
  </si>
  <si>
    <r>
      <rPr>
        <b/>
        <sz val="9"/>
        <rFont val="Arial"/>
      </rPr>
      <t>0/0 Hinana (Music/noctchill)
AUTO</t>
    </r>
    <r>
      <rPr>
        <sz val="9"/>
        <rFont val="Arial"/>
      </rPr>
      <t xml:space="preserve"> - [(1) Discard 1 card, Send this to Memory] When this is Reversed, you may pay cost. If you do, search your deck for up to 1 &lt;Music&gt; character, show it to your opponent, add it to hand, and shuffle your deck afterwards.</t>
    </r>
  </si>
  <si>
    <t>ISC/S81-T104</t>
  </si>
  <si>
    <t>ISC/S81-T105</t>
  </si>
  <si>
    <t>ISC/S81-T106</t>
  </si>
  <si>
    <t>ISC/S81-T107</t>
  </si>
  <si>
    <r>
      <rPr>
        <b/>
        <sz val="9"/>
        <rFont val="Arial"/>
      </rPr>
      <t>3/2 Madoka (Music/noctchill)
AUTO</t>
    </r>
    <r>
      <rPr>
        <sz val="9"/>
        <rFont val="Arial"/>
      </rPr>
      <t xml:space="preserve"> - When this is placed on stage from hand, you may Heal 1.
</t>
    </r>
    <r>
      <rPr>
        <b/>
        <sz val="9"/>
        <rFont val="Arial"/>
      </rPr>
      <t xml:space="preserve">AUTO </t>
    </r>
    <r>
      <rPr>
        <sz val="9"/>
        <rFont val="Arial"/>
      </rPr>
      <t>- When this attacks, choose 1 of your other &lt;Music&gt; characters, this turn, it gets +2000 power.</t>
    </r>
  </si>
  <si>
    <t>ISC/S81-T108</t>
  </si>
  <si>
    <r>
      <rPr>
        <b/>
        <sz val="9"/>
        <rFont val="Arial"/>
      </rPr>
      <t xml:space="preserve">3/2 Toru (Music/noctchill)
CONT - RECOLLECTION </t>
    </r>
    <r>
      <rPr>
        <sz val="9"/>
        <rFont val="Arial"/>
      </rPr>
      <t xml:space="preserve">- If you have 2 or more &lt;Music&gt; characters in Memory, this gets +1000 power.
</t>
    </r>
    <r>
      <rPr>
        <b/>
        <sz val="9"/>
        <rFont val="Arial"/>
      </rPr>
      <t xml:space="preserve">AUTO </t>
    </r>
    <r>
      <rPr>
        <sz val="9"/>
        <rFont val="Arial"/>
      </rPr>
      <t>- [(2) Discard 2 &lt;Music&gt; characters] This ability activates up to once per turn. During the turn this is placed on stage from hand, when your character in the Front Row Center Slot attacks, you may pay cost. If you do, Stand this.</t>
    </r>
  </si>
  <si>
    <t>ISC/S81-T109</t>
  </si>
  <si>
    <r>
      <rPr>
        <b/>
        <sz val="9"/>
        <rFont val="Arial"/>
      </rPr>
      <t xml:space="preserve">2/1 Event 
COUNTER </t>
    </r>
    <r>
      <rPr>
        <sz val="9"/>
        <rFont val="Arial"/>
      </rPr>
      <t>Choose 1 Music chara, this turn +3500. If you have 2 or less Memory, choose 1 chara from your WR whose name includes "White Wings" or "283PRO Hatchling", you may send it to Memory.</t>
    </r>
  </si>
  <si>
    <t>ISC/S81-T110</t>
  </si>
  <si>
    <t>0/0 Mano (Music/illumination STARS)</t>
  </si>
  <si>
    <r>
      <t xml:space="preserve">0/0 Mamimi (Music/L'Antica)
AUTO </t>
    </r>
    <r>
      <rPr>
        <sz val="9"/>
        <rFont val="Arial"/>
      </rPr>
      <t>- At the start of your opponent's Attack Phase, you may move this to an empty Front Row slot.</t>
    </r>
  </si>
  <si>
    <r>
      <rPr>
        <b/>
        <sz val="9"/>
        <rFont val="Arial"/>
      </rPr>
      <t xml:space="preserve">0/0 Kogane (Music/L'Antica)
</t>
    </r>
    <r>
      <rPr>
        <sz val="9"/>
        <rFont val="Arial"/>
      </rPr>
      <t xml:space="preserve">Clock Bond to </t>
    </r>
    <r>
      <rPr>
        <b/>
        <sz val="9"/>
        <rFont val="Arial"/>
      </rPr>
      <t>1/0 vanilla Sakuya (T025)</t>
    </r>
    <r>
      <rPr>
        <sz val="9"/>
        <rFont val="Arial"/>
      </rPr>
      <t xml:space="preserve">.
During your turn, all copies of that </t>
    </r>
    <r>
      <rPr>
        <b/>
        <sz val="9"/>
        <rFont val="Arial"/>
      </rPr>
      <t>Sakuya (T025)</t>
    </r>
    <r>
      <rPr>
        <sz val="9"/>
        <rFont val="Arial"/>
      </rPr>
      <t xml:space="preserve"> get +2k.</t>
    </r>
  </si>
  <si>
    <r>
      <rPr>
        <b/>
        <sz val="9"/>
        <rFont val="Arial"/>
      </rPr>
      <t>0/0 Mamimi (Music/L'Antica)</t>
    </r>
    <r>
      <rPr>
        <sz val="9"/>
        <rFont val="Arial"/>
      </rPr>
      <t xml:space="preserve">
Lv0 Suicider
Rest Self Draw Brainstorm</t>
    </r>
  </si>
  <si>
    <r>
      <rPr>
        <b/>
        <sz val="9"/>
        <rFont val="Arial"/>
      </rPr>
      <t xml:space="preserve">0/0 Kiriko (Music/L'Antica)
CONT - ASSIST </t>
    </r>
    <r>
      <rPr>
        <sz val="9"/>
        <rFont val="Arial"/>
      </rPr>
      <t xml:space="preserve">+500
</t>
    </r>
    <r>
      <rPr>
        <b/>
        <sz val="9"/>
        <rFont val="Arial"/>
      </rPr>
      <t xml:space="preserve">AUTO </t>
    </r>
    <r>
      <rPr>
        <sz val="9"/>
        <rFont val="Arial"/>
      </rPr>
      <t>-  [Put this card into your waiting room] When another of your characters is put into your waiting room from the stage, if this card is in the back stage, you may pay the cost. If you do, return that character to its previous stage position Rested.</t>
    </r>
  </si>
  <si>
    <r>
      <rPr>
        <b/>
        <sz val="9"/>
        <rFont val="Arial"/>
      </rPr>
      <t xml:space="preserve">0/0 Yuika (Music/L'Antica)
</t>
    </r>
    <r>
      <rPr>
        <sz val="9"/>
        <rFont val="Arial"/>
      </rPr>
      <t xml:space="preserve">CIP [(1) Discard 1] salvage 1 Music and give another Music chara +1k this turn.
</t>
    </r>
  </si>
  <si>
    <r>
      <rPr>
        <b/>
        <sz val="9"/>
        <rFont val="Arial"/>
      </rPr>
      <t>0/0 Sakuya (Music/L'Antica)</t>
    </r>
    <r>
      <rPr>
        <sz val="9"/>
        <rFont val="Arial"/>
      </rPr>
      <t xml:space="preserve">
Can't side attack.</t>
    </r>
  </si>
  <si>
    <r>
      <rPr>
        <b/>
        <sz val="9"/>
        <rFont val="Arial"/>
      </rPr>
      <t>1/0 Kiriko (Music/L'Antica)
AUTO</t>
    </r>
    <r>
      <rPr>
        <sz val="9"/>
        <rFont val="Arial"/>
      </rPr>
      <t xml:space="preserve"> - When this is placed on stage from your hand, look at the top 2 cards of your deck and put them back in any order.
</t>
    </r>
    <r>
      <rPr>
        <b/>
        <sz val="9"/>
        <rFont val="Arial"/>
      </rPr>
      <t xml:space="preserve">AUTO </t>
    </r>
    <r>
      <rPr>
        <sz val="9"/>
        <rFont val="Arial"/>
      </rPr>
      <t xml:space="preserve">- When this card becomes Reversed, if this card's battle opponent is level 1 or lower, you may Reverse that character
</t>
    </r>
  </si>
  <si>
    <r>
      <rPr>
        <b/>
        <sz val="9"/>
        <rFont val="Arial"/>
      </rPr>
      <t xml:space="preserve">1/0 Mamimi (Music/L'Antica)
</t>
    </r>
    <r>
      <rPr>
        <sz val="9"/>
        <rFont val="Arial"/>
      </rPr>
      <t>If you have 2 or more other Music, gets +2k.
Clock Encore.</t>
    </r>
  </si>
  <si>
    <r>
      <rPr>
        <b/>
        <sz val="9"/>
        <rFont val="Arial"/>
      </rPr>
      <t>1/0 Kogane (Music/L'Antica)</t>
    </r>
    <r>
      <rPr>
        <sz val="9"/>
        <rFont val="Arial"/>
      </rPr>
      <t xml:space="preserve">
When you play any CX, choose 1 of your chara, this turn, it gets +1k.
</t>
    </r>
    <r>
      <rPr>
        <b/>
        <sz val="9"/>
        <color rgb="FFE06666"/>
        <rFont val="Arial"/>
      </rPr>
      <t>{CX Combo}</t>
    </r>
    <r>
      <rPr>
        <sz val="9"/>
        <rFont val="Arial"/>
      </rPr>
      <t xml:space="preserve"> with </t>
    </r>
    <r>
      <rPr>
        <b/>
        <sz val="9"/>
        <rFont val="Arial"/>
      </rPr>
      <t>Gate (T026)</t>
    </r>
    <r>
      <rPr>
        <sz val="9"/>
        <rFont val="Arial"/>
      </rPr>
      <t>- on-attack Pay 1 to give all of your other characters on-reverse Salvage.</t>
    </r>
  </si>
  <si>
    <r>
      <t xml:space="preserve">1/0 Yuika (Music/L'Antica)
</t>
    </r>
    <r>
      <rPr>
        <sz val="9"/>
        <rFont val="Arial"/>
      </rPr>
      <t>On attack, if you have 2 or more other Music chara, she gets +2000 until end of turn.</t>
    </r>
  </si>
  <si>
    <t>1/0 Sakuya (Music/L'Antica)</t>
  </si>
  <si>
    <r>
      <rPr>
        <b/>
        <sz val="9"/>
        <rFont val="Arial"/>
      </rPr>
      <t xml:space="preserve">0/0 Yuika (Music/L'Antica)
</t>
    </r>
    <r>
      <rPr>
        <sz val="9"/>
        <rFont val="Arial"/>
      </rPr>
      <t>At start of your CX Phase, give 1 Music chara +1k this turn.
Rest Self Draw Brainstorm.</t>
    </r>
  </si>
  <si>
    <r>
      <t xml:space="preserve">2/1 Mamimi (Music/L'Antica)
</t>
    </r>
    <r>
      <rPr>
        <sz val="9"/>
        <rFont val="Arial"/>
      </rPr>
      <t>Level assist x 500.
When CIP, all opp's Front Row get -500 this turn.</t>
    </r>
  </si>
  <si>
    <r>
      <t xml:space="preserve">2/2 Sakuya (Music/L'Antica)
</t>
    </r>
    <r>
      <rPr>
        <sz val="9"/>
        <rFont val="Arial"/>
      </rPr>
      <t>For each of your other Back Row Music chara, +1500.
At start of Encore step, if no other Rested in Front Row, (1) Rest this.</t>
    </r>
  </si>
  <si>
    <r>
      <t>3/2 Kogane</t>
    </r>
    <r>
      <rPr>
        <sz val="9"/>
        <rFont val="Arial"/>
      </rPr>
      <t xml:space="preserve"> (Music/L'Antica)
At the start of Encore Step on the turn this is placed on stage from hand, heal 1.
</t>
    </r>
    <r>
      <rPr>
        <b/>
        <sz val="9"/>
        <color rgb="FFE06666"/>
        <rFont val="Arial"/>
      </rPr>
      <t>CXC</t>
    </r>
    <r>
      <rPr>
        <sz val="9"/>
        <rFont val="Arial"/>
      </rPr>
      <t xml:space="preserve"> with </t>
    </r>
    <r>
      <rPr>
        <b/>
        <sz val="9"/>
        <rFont val="Arial"/>
      </rPr>
      <t xml:space="preserve">Book (T038) </t>
    </r>
    <r>
      <rPr>
        <sz val="9"/>
        <rFont val="Arial"/>
      </rPr>
      <t>- on-attack [(1) clock top card of deck] burn X, where X = number of cards in your Clock.</t>
    </r>
  </si>
  <si>
    <r>
      <t xml:space="preserve">3/2 Kiriko (Music/L'Antica)
</t>
    </r>
    <r>
      <rPr>
        <sz val="9"/>
        <rFont val="Arial"/>
      </rPr>
      <t>CIP Heal bottom card of clock.
Shift Lv0</t>
    </r>
  </si>
  <si>
    <r>
      <t xml:space="preserve">0/0 Rinze (Music/Houkago Climax Girls)
AUTO </t>
    </r>
    <r>
      <rPr>
        <sz val="9"/>
        <rFont val="Arial"/>
      </rPr>
      <t xml:space="preserve">- When this attacks, look at up to 2 cards from the top of your deck, choose 1 card from among them, put it on top of your deck, and send the rest to Waiting Room.
</t>
    </r>
    <r>
      <rPr>
        <b/>
        <sz val="9"/>
        <rFont val="Arial"/>
      </rPr>
      <t xml:space="preserve">AUTO </t>
    </r>
    <r>
      <rPr>
        <sz val="9"/>
        <rFont val="Arial"/>
      </rPr>
      <t>- When this attacks, if you have 1 or less other characters, you may mill 1. If that card is a Level 0 or lower character, place it on stage in any Back Row slot.</t>
    </r>
  </si>
  <si>
    <r>
      <rPr>
        <b/>
        <sz val="9"/>
        <rFont val="Arial"/>
      </rPr>
      <t xml:space="preserve">0/0 Juri (Music/Houkago Climax Girls)
</t>
    </r>
    <r>
      <rPr>
        <sz val="9"/>
        <rFont val="Arial"/>
      </rPr>
      <t xml:space="preserve">Clock Bond to </t>
    </r>
    <r>
      <rPr>
        <b/>
        <sz val="9"/>
        <rFont val="Arial"/>
      </rPr>
      <t>1/1 vanilla Natsuha (T059)</t>
    </r>
    <r>
      <rPr>
        <sz val="9"/>
        <rFont val="Arial"/>
      </rPr>
      <t xml:space="preserve">.
All copies of that </t>
    </r>
    <r>
      <rPr>
        <b/>
        <sz val="9"/>
        <rFont val="Arial"/>
      </rPr>
      <t xml:space="preserve">Natsuha (T059) </t>
    </r>
    <r>
      <rPr>
        <sz val="9"/>
        <rFont val="Arial"/>
      </rPr>
      <t xml:space="preserve">get +500 and gain Hand </t>
    </r>
    <r>
      <rPr>
        <b/>
        <sz val="9"/>
        <rFont val="Arial"/>
      </rPr>
      <t>Encore</t>
    </r>
    <r>
      <rPr>
        <sz val="9"/>
        <rFont val="Arial"/>
      </rPr>
      <t>.</t>
    </r>
  </si>
  <si>
    <r>
      <rPr>
        <b/>
        <sz val="9"/>
        <rFont val="Arial"/>
      </rPr>
      <t xml:space="preserve">0/0 Natsuha (Music/Houkago Climax Girls)
</t>
    </r>
    <r>
      <rPr>
        <sz val="9"/>
        <rFont val="Arial"/>
      </rPr>
      <t>When you play any CX, you may [discard 1 card] to draw 1 card.
Rest Self Draw Brainstorm.</t>
    </r>
  </si>
  <si>
    <r>
      <rPr>
        <b/>
        <sz val="9"/>
        <rFont val="Arial"/>
      </rPr>
      <t>0/0 Rinze (Music/Houkago Climax Girls)
ACT</t>
    </r>
    <r>
      <rPr>
        <sz val="9"/>
        <rFont val="Arial"/>
      </rPr>
      <t xml:space="preserve"> (1) Draw 1 Discard 1.
Rest Self Draw Brainstorm.</t>
    </r>
  </si>
  <si>
    <r>
      <rPr>
        <b/>
        <sz val="9"/>
        <rFont val="Arial"/>
      </rPr>
      <t xml:space="preserve">0/0 Chiyoko (Music/Houkago Climax Girls)
</t>
    </r>
    <r>
      <rPr>
        <sz val="9"/>
        <rFont val="Arial"/>
      </rPr>
      <t>CIP reveal topdeck, if Music, add to hand and discard 1.</t>
    </r>
  </si>
  <si>
    <r>
      <rPr>
        <b/>
        <sz val="9"/>
        <rFont val="Arial"/>
      </rPr>
      <t xml:space="preserve">2/1 Rinze (Music/Houkago Climax Girls)
</t>
    </r>
    <r>
      <rPr>
        <sz val="9"/>
        <rFont val="Arial"/>
      </rPr>
      <t xml:space="preserve">Level </t>
    </r>
    <r>
      <rPr>
        <b/>
        <sz val="9"/>
        <rFont val="Arial"/>
      </rPr>
      <t xml:space="preserve">Assist </t>
    </r>
    <r>
      <rPr>
        <sz val="9"/>
        <rFont val="Arial"/>
      </rPr>
      <t xml:space="preserve">x 500
</t>
    </r>
    <r>
      <rPr>
        <b/>
        <sz val="9"/>
        <color rgb="FFE06666"/>
        <rFont val="Arial"/>
      </rPr>
      <t xml:space="preserve">CXC </t>
    </r>
    <r>
      <rPr>
        <sz val="9"/>
        <rFont val="Arial"/>
      </rPr>
      <t xml:space="preserve">with </t>
    </r>
    <r>
      <rPr>
        <b/>
        <sz val="9"/>
        <rFont val="Arial"/>
      </rPr>
      <t>Gold Bar (T061)</t>
    </r>
    <r>
      <rPr>
        <sz val="9"/>
        <rFont val="Arial"/>
      </rPr>
      <t xml:space="preserve"> - When CX is placed, choose 1 Music chara from WR, you may put it into Stock</t>
    </r>
  </si>
  <si>
    <r>
      <rPr>
        <b/>
        <sz val="9"/>
        <rFont val="Arial"/>
      </rPr>
      <t xml:space="preserve">2/2 Chiyoko (Music/Houkago Climax Girls)
</t>
    </r>
    <r>
      <rPr>
        <sz val="9"/>
        <rFont val="Arial"/>
      </rPr>
      <t xml:space="preserve">If you have 2+ other Music, this gets +2k.
</t>
    </r>
    <r>
      <rPr>
        <b/>
        <sz val="9"/>
        <color rgb="FFE06666"/>
        <rFont val="Arial"/>
      </rPr>
      <t xml:space="preserve">CXC </t>
    </r>
    <r>
      <rPr>
        <sz val="9"/>
        <rFont val="Arial"/>
      </rPr>
      <t xml:space="preserve">with </t>
    </r>
    <r>
      <rPr>
        <b/>
        <sz val="9"/>
        <rFont val="Arial"/>
      </rPr>
      <t xml:space="preserve">Wind (T050) </t>
    </r>
    <r>
      <rPr>
        <sz val="9"/>
        <rFont val="Arial"/>
      </rPr>
      <t>- On-reverse, draw up to 1 card, then you may blind stock 1.</t>
    </r>
  </si>
  <si>
    <r>
      <t xml:space="preserve">3/2 Kaho (Music/Houkago Climax Girls) 
</t>
    </r>
    <r>
      <rPr>
        <sz val="9"/>
        <rFont val="Arial"/>
      </rPr>
      <t xml:space="preserve">CIP Heal.
</t>
    </r>
    <r>
      <rPr>
        <b/>
        <sz val="9"/>
        <color rgb="FFE06666"/>
        <rFont val="Arial"/>
      </rPr>
      <t xml:space="preserve">CXC </t>
    </r>
    <r>
      <rPr>
        <sz val="9"/>
        <rFont val="Arial"/>
      </rPr>
      <t xml:space="preserve">with </t>
    </r>
    <r>
      <rPr>
        <b/>
        <sz val="9"/>
        <rFont val="Arial"/>
      </rPr>
      <t xml:space="preserve">Wind (T050) </t>
    </r>
    <r>
      <rPr>
        <sz val="9"/>
        <rFont val="Arial"/>
      </rPr>
      <t>- Once per turn, On-Reverse pay [(3) Discard 1] Restand.</t>
    </r>
  </si>
  <si>
    <r>
      <rPr>
        <b/>
        <sz val="9"/>
        <rFont val="Arial"/>
      </rPr>
      <t xml:space="preserve">0/0 Natsuha (Music/Houkago Climax Girls)
</t>
    </r>
    <r>
      <rPr>
        <sz val="9"/>
        <rFont val="Arial"/>
      </rPr>
      <t xml:space="preserve">Lv0 Clock Suicider.
</t>
    </r>
    <r>
      <rPr>
        <b/>
        <sz val="9"/>
        <rFont val="Arial"/>
      </rPr>
      <t xml:space="preserve">ACT </t>
    </r>
    <r>
      <rPr>
        <sz val="9"/>
        <rFont val="Arial"/>
      </rPr>
      <t>(1) Give any Music chara +1500 this turn.</t>
    </r>
  </si>
  <si>
    <r>
      <t xml:space="preserve">0/0 Kaho (Music/Houkago Climax Girls)
</t>
    </r>
    <r>
      <rPr>
        <sz val="9"/>
        <rFont val="Arial"/>
      </rPr>
      <t xml:space="preserve">Your other Front Row Center Slot chara named Kaho/Chiyoko/Juri/Rinze/Natsuha gets +1000.
</t>
    </r>
    <r>
      <rPr>
        <b/>
        <sz val="9"/>
        <color rgb="FFE06666"/>
        <rFont val="Arial"/>
      </rPr>
      <t xml:space="preserve">CXC </t>
    </r>
    <r>
      <rPr>
        <sz val="9"/>
        <rFont val="Arial"/>
      </rPr>
      <t xml:space="preserve">with </t>
    </r>
    <r>
      <rPr>
        <b/>
        <sz val="9"/>
        <rFont val="Arial"/>
      </rPr>
      <t>Gold Bar (T061)</t>
    </r>
    <r>
      <rPr>
        <sz val="9"/>
        <rFont val="Arial"/>
      </rPr>
      <t xml:space="preserve"> - When CX is placed, choose 1 of your other chara, this turn, it gains "On-Reverse topcheck up to 4, add up to 1 Music, send rest to WR".</t>
    </r>
  </si>
  <si>
    <r>
      <t xml:space="preserve">0/0 Chiyoko (Music/Houkago Climax Girls)
</t>
    </r>
    <r>
      <rPr>
        <sz val="9"/>
        <rFont val="Arial"/>
      </rPr>
      <t>Global 500 to Music.
CIP [(1) Discard CX] Salvage a CX.</t>
    </r>
  </si>
  <si>
    <r>
      <t xml:space="preserve">0/0 Juri (Music/Houkago Climax Girls)
</t>
    </r>
    <r>
      <rPr>
        <sz val="9"/>
        <rFont val="Arial"/>
      </rPr>
      <t>Center Runner.</t>
    </r>
  </si>
  <si>
    <r>
      <t xml:space="preserve">1/0 Juri (Music/Houkago Climax Girls)
</t>
    </r>
    <r>
      <rPr>
        <sz val="9"/>
        <rFont val="Arial"/>
      </rPr>
      <t>1k Backup
When you use this Backup, you may pay 2 to search your deck for a Music chara and add it to hand.</t>
    </r>
  </si>
  <si>
    <r>
      <t>1/0 Rinze (Music/Houkago Climax Girls)
AUTO -</t>
    </r>
    <r>
      <rPr>
        <sz val="9"/>
        <rFont val="Arial"/>
      </rPr>
      <t xml:space="preserve"> When this is placed on stage from hand, this gets +1500 power until end of turn.
</t>
    </r>
    <r>
      <rPr>
        <b/>
        <sz val="9"/>
        <rFont val="Arial"/>
      </rPr>
      <t xml:space="preserve">AUTO - </t>
    </r>
    <r>
      <rPr>
        <sz val="9"/>
        <rFont val="Arial"/>
      </rPr>
      <t>[(1) Discard a card] When this card is placed on the stage from hand, you may pay the cost. If you do, search your deck for up to one &lt;Music&gt; character, reveal it to your opponent, put it into your hand, and shuffle your deck.</t>
    </r>
  </si>
  <si>
    <t>1/1 Natsuha (Music/Houkago Climax Girls)</t>
  </si>
  <si>
    <r>
      <t xml:space="preserve">2/1 Kaho (Music/Houkago Climax Girls)
</t>
    </r>
    <r>
      <rPr>
        <sz val="9"/>
        <rFont val="Arial"/>
      </rPr>
      <t>If this is Front Row Center Slot, this gets +2k and +1 Soul.</t>
    </r>
  </si>
  <si>
    <r>
      <rPr>
        <b/>
        <sz val="9"/>
        <rFont val="Arial"/>
      </rPr>
      <t xml:space="preserve">0/0 Tenka (Music/ALSTROEMERIA)
</t>
    </r>
    <r>
      <rPr>
        <sz val="9"/>
        <rFont val="Arial"/>
      </rPr>
      <t xml:space="preserve">Ditch Bond to </t>
    </r>
    <r>
      <rPr>
        <b/>
        <sz val="9"/>
        <rFont val="Arial"/>
      </rPr>
      <t xml:space="preserve">0/0 Amana vanilla (T064).
</t>
    </r>
    <r>
      <rPr>
        <sz val="9"/>
        <rFont val="Arial"/>
      </rPr>
      <t xml:space="preserve">Resonance w/ </t>
    </r>
    <r>
      <rPr>
        <b/>
        <sz val="9"/>
        <rFont val="Arial"/>
      </rPr>
      <t>0/0 Amana Vanilla (T064)</t>
    </r>
    <r>
      <rPr>
        <sz val="9"/>
        <rFont val="Arial"/>
      </rPr>
      <t xml:space="preserve"> @ start of your CX Phase to get +4k for the turn.</t>
    </r>
  </si>
  <si>
    <r>
      <rPr>
        <b/>
        <sz val="9"/>
        <rFont val="Arial"/>
      </rPr>
      <t xml:space="preserve">0/0 Tenka (Music/ALSTROEMERIA)
</t>
    </r>
    <r>
      <rPr>
        <sz val="9"/>
        <rFont val="Arial"/>
      </rPr>
      <t>During your turn, your other chara in Front Row Center Slot gets +1k.
Rest Self Draw Brainstorm.</t>
    </r>
  </si>
  <si>
    <t>0/0 Amana (Music/ALSTROEMERIA)</t>
  </si>
  <si>
    <r>
      <rPr>
        <b/>
        <sz val="9"/>
        <rFont val="Arial"/>
      </rPr>
      <t xml:space="preserve">1/0 Chiyuki (Music/ALSTROEMERIA)
</t>
    </r>
    <r>
      <rPr>
        <sz val="9"/>
        <rFont val="Arial"/>
      </rPr>
      <t>During your turn, +1k.
CIP choose 1 Music chara, +1500 this turn.</t>
    </r>
  </si>
  <si>
    <r>
      <rPr>
        <b/>
        <sz val="9"/>
        <rFont val="Arial"/>
      </rPr>
      <t xml:space="preserve">1/0 Amana (Music/ALSTROEMERIA)
</t>
    </r>
    <r>
      <rPr>
        <b/>
        <sz val="9"/>
        <color rgb="FFE06666"/>
        <rFont val="Arial"/>
      </rPr>
      <t>CXC</t>
    </r>
    <r>
      <rPr>
        <sz val="9"/>
        <color rgb="FFE06666"/>
        <rFont val="Arial"/>
      </rPr>
      <t xml:space="preserve"> </t>
    </r>
    <r>
      <rPr>
        <sz val="9"/>
        <rFont val="Arial"/>
      </rPr>
      <t xml:space="preserve">with </t>
    </r>
    <r>
      <rPr>
        <b/>
        <sz val="9"/>
        <rFont val="Arial"/>
      </rPr>
      <t xml:space="preserve">Choice (T068) </t>
    </r>
    <r>
      <rPr>
        <sz val="9"/>
        <rFont val="Arial"/>
      </rPr>
      <t xml:space="preserve">- On-attack Reveal topdeck, add to hand if Music chara.
Resonance </t>
    </r>
    <r>
      <rPr>
        <b/>
        <sz val="9"/>
        <rFont val="Arial"/>
      </rPr>
      <t>w/ 3/2 Tenka (T074)</t>
    </r>
    <r>
      <rPr>
        <sz val="9"/>
        <rFont val="Arial"/>
      </rPr>
      <t xml:space="preserve"> @ start of your CX Phase to get +2k for the turn.</t>
    </r>
  </si>
  <si>
    <r>
      <rPr>
        <b/>
        <sz val="9"/>
        <rFont val="Arial"/>
      </rPr>
      <t xml:space="preserve">2/1 Chiyuki (Music/ALSTROEMERIA)
</t>
    </r>
    <r>
      <rPr>
        <sz val="9"/>
        <rFont val="Arial"/>
      </rPr>
      <t>Global +1k to Music.
When your character triggers any CX, choose 1 chara, this turn +1 Soul.</t>
    </r>
  </si>
  <si>
    <r>
      <t xml:space="preserve">0/0 Chiyuki (Music/ALSTROEMERIA)
Assist </t>
    </r>
    <r>
      <rPr>
        <sz val="9"/>
        <rFont val="Arial"/>
      </rPr>
      <t xml:space="preserve">+500.
CIP [(1) Clock the top card of your deck] Search your deck for up to 1 </t>
    </r>
    <r>
      <rPr>
        <b/>
        <sz val="9"/>
        <rFont val="Arial"/>
      </rPr>
      <t>{3/2 Tenka - T074}</t>
    </r>
    <r>
      <rPr>
        <sz val="9"/>
        <rFont val="Arial"/>
      </rPr>
      <t>, show to opp, add to hand, shuffle deck afterwards.</t>
    </r>
  </si>
  <si>
    <r>
      <rPr>
        <b/>
        <sz val="9"/>
        <rFont val="Arial"/>
      </rPr>
      <t xml:space="preserve">3/2 Amana (Music/ALSTROEMERIA)
</t>
    </r>
    <r>
      <rPr>
        <sz val="9"/>
        <rFont val="Arial"/>
      </rPr>
      <t xml:space="preserve">If you have 3 or less Clock, this gets cont +3k.
Chara across -1 Soul.
</t>
    </r>
    <r>
      <rPr>
        <b/>
        <sz val="9"/>
        <color rgb="FFE06666"/>
        <rFont val="Arial"/>
      </rPr>
      <t xml:space="preserve">CXC </t>
    </r>
    <r>
      <rPr>
        <sz val="9"/>
        <rFont val="Arial"/>
      </rPr>
      <t xml:space="preserve">with </t>
    </r>
    <r>
      <rPr>
        <b/>
        <sz val="9"/>
        <rFont val="Arial"/>
      </rPr>
      <t xml:space="preserve">Gate (T076) </t>
    </r>
    <r>
      <rPr>
        <sz val="9"/>
        <rFont val="Arial"/>
      </rPr>
      <t>- When CX is placed, if this is Front Row, you may Heal 1.</t>
    </r>
  </si>
  <si>
    <r>
      <rPr>
        <b/>
        <sz val="9"/>
        <rFont val="Arial"/>
      </rPr>
      <t>3/2 Tenka (Music/ALSTROEMERIA)</t>
    </r>
    <r>
      <rPr>
        <sz val="9"/>
        <rFont val="Arial"/>
      </rPr>
      <t xml:space="preserve">
CIP reveal topdeck. If Lv0 chara, send to Stock.
CIP Heal 1.</t>
    </r>
  </si>
  <si>
    <r>
      <rPr>
        <b/>
        <sz val="9"/>
        <rFont val="Arial"/>
      </rPr>
      <t xml:space="preserve">0/0 Mei (Music/Straylight)
</t>
    </r>
    <r>
      <rPr>
        <sz val="9"/>
        <rFont val="Arial"/>
      </rPr>
      <t xml:space="preserve">(1) Bond to </t>
    </r>
    <r>
      <rPr>
        <b/>
        <sz val="9"/>
        <rFont val="Arial"/>
      </rPr>
      <t>Asahi 0/0 vanilla (T079)
CHANGE</t>
    </r>
    <r>
      <rPr>
        <sz val="9"/>
        <rFont val="Arial"/>
      </rPr>
      <t xml:space="preserve"> @ CX Phase [Discard 1, Send this to WR] to </t>
    </r>
    <r>
      <rPr>
        <b/>
        <sz val="9"/>
        <rFont val="Arial"/>
      </rPr>
      <t>1/0 Mei (T080)</t>
    </r>
  </si>
  <si>
    <r>
      <rPr>
        <b/>
        <sz val="9"/>
        <rFont val="Arial"/>
      </rPr>
      <t xml:space="preserve">0/0 Asahi (Music/Straylight)
</t>
    </r>
    <r>
      <rPr>
        <b/>
        <sz val="9"/>
        <color rgb="FFE06666"/>
        <rFont val="Arial"/>
      </rPr>
      <t xml:space="preserve">CXC </t>
    </r>
    <r>
      <rPr>
        <sz val="9"/>
        <rFont val="Arial"/>
      </rPr>
      <t>with</t>
    </r>
    <r>
      <rPr>
        <b/>
        <sz val="9"/>
        <rFont val="Arial"/>
      </rPr>
      <t xml:space="preserve"> Gold Bar (T083)</t>
    </r>
    <r>
      <rPr>
        <sz val="9"/>
        <rFont val="Arial"/>
      </rPr>
      <t xml:space="preserve"> - on-attack if you have another Music chara, topcheck up to 3, choose up to 1 Music chara from among them, show to opp, add to hand, send rest to WR.
</t>
    </r>
    <r>
      <rPr>
        <b/>
        <sz val="9"/>
        <rFont val="Arial"/>
      </rPr>
      <t xml:space="preserve">CHANGE </t>
    </r>
    <r>
      <rPr>
        <sz val="9"/>
        <rFont val="Arial"/>
      </rPr>
      <t xml:space="preserve">@ CX Phase [Send this to Clock] to </t>
    </r>
    <r>
      <rPr>
        <b/>
        <sz val="9"/>
        <rFont val="Arial"/>
      </rPr>
      <t>1/0 Asahi (T086)</t>
    </r>
  </si>
  <si>
    <t>0/0 Asahi (Music/Straylight)</t>
  </si>
  <si>
    <r>
      <rPr>
        <b/>
        <sz val="9"/>
        <rFont val="Arial"/>
      </rPr>
      <t xml:space="preserve">1/0 Mei (Music/Straylight)
</t>
    </r>
    <r>
      <rPr>
        <sz val="9"/>
        <rFont val="Arial"/>
      </rPr>
      <t>CIP from hand, choose 1 of your opp's Front Row chara, until end of opp's next turn, +1k</t>
    </r>
  </si>
  <si>
    <r>
      <rPr>
        <b/>
        <sz val="9"/>
        <rFont val="Arial"/>
      </rPr>
      <t>2/1 Fuyuko (Music/Straylight) 
Global +1k to Music
CHANGE</t>
    </r>
    <r>
      <rPr>
        <sz val="9"/>
        <rFont val="Arial"/>
      </rPr>
      <t xml:space="preserve"> @ CX Phase [send this to WR] to </t>
    </r>
    <r>
      <rPr>
        <b/>
        <sz val="9"/>
        <rFont val="Arial"/>
      </rPr>
      <t>2/1 Fuyuko (T082)</t>
    </r>
  </si>
  <si>
    <r>
      <t xml:space="preserve">0/0 Fuyuko (Music/Straylight)
</t>
    </r>
    <r>
      <rPr>
        <sz val="9"/>
        <rFont val="Arial"/>
      </rPr>
      <t xml:space="preserve">Global +500 to Music.
</t>
    </r>
    <r>
      <rPr>
        <b/>
        <sz val="9"/>
        <rFont val="Arial"/>
      </rPr>
      <t xml:space="preserve">ACT </t>
    </r>
    <r>
      <rPr>
        <sz val="9"/>
        <rFont val="Arial"/>
      </rPr>
      <t>[(2) Rest this] Salvage 1 Music.</t>
    </r>
  </si>
  <si>
    <r>
      <rPr>
        <b/>
        <sz val="9"/>
        <rFont val="Arial"/>
      </rPr>
      <t xml:space="preserve">0/0 Mei (Music/Straylight)
</t>
    </r>
    <r>
      <rPr>
        <sz val="9"/>
        <rFont val="Arial"/>
      </rPr>
      <t>CIP from hand, optional mill 3.
Rest Self Draw Brainstorm.</t>
    </r>
  </si>
  <si>
    <r>
      <rPr>
        <b/>
        <sz val="9"/>
        <rFont val="Arial"/>
      </rPr>
      <t xml:space="preserve">1/1 Fuyuko (Music/Straylight)
</t>
    </r>
    <r>
      <rPr>
        <sz val="9"/>
        <rFont val="Arial"/>
      </rPr>
      <t xml:space="preserve">When your other Music chara attacks, this turn, this gets +1500.
</t>
    </r>
    <r>
      <rPr>
        <b/>
        <sz val="9"/>
        <rFont val="Arial"/>
      </rPr>
      <t xml:space="preserve">ENCORE </t>
    </r>
    <r>
      <rPr>
        <sz val="9"/>
        <rFont val="Arial"/>
      </rPr>
      <t>[Discard 1 chara]</t>
    </r>
  </si>
  <si>
    <r>
      <rPr>
        <b/>
        <sz val="9"/>
        <rFont val="Arial"/>
      </rPr>
      <t xml:space="preserve">3/2 Asahi (Music/Straylight)
</t>
    </r>
    <r>
      <rPr>
        <sz val="9"/>
        <rFont val="Arial"/>
      </rPr>
      <t xml:space="preserve">CIP Draw up to 2, discard 1.
</t>
    </r>
    <r>
      <rPr>
        <b/>
        <sz val="9"/>
        <color rgb="FFE06666"/>
        <rFont val="Arial"/>
      </rPr>
      <t xml:space="preserve">CXC </t>
    </r>
    <r>
      <rPr>
        <sz val="9"/>
        <rFont val="Arial"/>
      </rPr>
      <t xml:space="preserve">w/ </t>
    </r>
    <r>
      <rPr>
        <b/>
        <sz val="9"/>
        <rFont val="Arial"/>
      </rPr>
      <t>Gate (T091)</t>
    </r>
    <r>
      <rPr>
        <sz val="9"/>
        <rFont val="Arial"/>
      </rPr>
      <t>, On-attack [(2) Discard 1] -&gt; burn 2, this turn, this gets +4k.</t>
    </r>
  </si>
  <si>
    <r>
      <rPr>
        <b/>
        <sz val="9"/>
        <rFont val="Arial"/>
      </rPr>
      <t xml:space="preserve">0/0 Madoka (Music/noctchill)
</t>
    </r>
    <r>
      <rPr>
        <sz val="9"/>
        <rFont val="Arial"/>
      </rPr>
      <t>CIP pay 2 salvage 1 Music chara
When this is Reversed, reveal topdeck, if Lv0 or lower chara, add it to hand</t>
    </r>
  </si>
  <si>
    <r>
      <rPr>
        <b/>
        <sz val="9"/>
        <rFont val="Arial"/>
      </rPr>
      <t xml:space="preserve">0/0 Hinana (Music/noctchill)
CONT - ASSIST </t>
    </r>
    <r>
      <rPr>
        <sz val="9"/>
        <rFont val="Arial"/>
      </rPr>
      <t xml:space="preserve">+500
</t>
    </r>
    <r>
      <rPr>
        <b/>
        <sz val="9"/>
        <rFont val="Arial"/>
      </rPr>
      <t xml:space="preserve">CONT - RECOLLECTION - </t>
    </r>
    <r>
      <rPr>
        <sz val="9"/>
        <rFont val="Arial"/>
      </rPr>
      <t>If you have a card in Memory, this gains the following ability: "</t>
    </r>
    <r>
      <rPr>
        <b/>
        <sz val="9"/>
        <rFont val="Arial"/>
      </rPr>
      <t>ACT</t>
    </r>
    <r>
      <rPr>
        <sz val="9"/>
        <rFont val="Arial"/>
      </rPr>
      <t xml:space="preserve"> - [Rest this] Choose one of your characters, this turn, it gains +1000 power."</t>
    </r>
  </si>
  <si>
    <r>
      <rPr>
        <b/>
        <sz val="9"/>
        <rFont val="Arial"/>
      </rPr>
      <t xml:space="preserve">0/0 Toru (Music/noctchill)
</t>
    </r>
    <r>
      <rPr>
        <sz val="9"/>
        <rFont val="Arial"/>
      </rPr>
      <t xml:space="preserve">CIP from hand, choose 1 Music chara, this turn +1500.
</t>
    </r>
    <r>
      <rPr>
        <b/>
        <sz val="9"/>
        <color rgb="FFE06666"/>
        <rFont val="Arial"/>
      </rPr>
      <t xml:space="preserve">CXC </t>
    </r>
    <r>
      <rPr>
        <sz val="9"/>
        <rFont val="Arial"/>
      </rPr>
      <t xml:space="preserve">w/ </t>
    </r>
    <r>
      <rPr>
        <b/>
        <sz val="9"/>
        <rFont val="Arial"/>
      </rPr>
      <t>Gold Bar (T100)</t>
    </r>
    <r>
      <rPr>
        <sz val="9"/>
        <rFont val="Arial"/>
      </rPr>
      <t xml:space="preserve"> - On-attack, if you have 5 or less Stock, choose 1 Music chara from WR and send it to Stock.</t>
    </r>
  </si>
  <si>
    <r>
      <rPr>
        <b/>
        <sz val="9"/>
        <rFont val="Arial"/>
      </rPr>
      <t xml:space="preserve">0/0 Madoka (Music/noctchill)
</t>
    </r>
    <r>
      <rPr>
        <sz val="9"/>
        <rFont val="Arial"/>
      </rPr>
      <t xml:space="preserve">Ditch bond to </t>
    </r>
    <r>
      <rPr>
        <b/>
        <sz val="9"/>
        <rFont val="Arial"/>
      </rPr>
      <t xml:space="preserve">Toru 0/0 vanilla (T096)
ACT </t>
    </r>
    <r>
      <rPr>
        <sz val="9"/>
        <rFont val="Arial"/>
      </rPr>
      <t>(1) Choose 1 Music chara, this turn it gets +2k, and at the end of the turn, send this to Memory.</t>
    </r>
  </si>
  <si>
    <t>0/0 Toru (Music/noctchill)</t>
  </si>
  <si>
    <r>
      <rPr>
        <b/>
        <sz val="9"/>
        <rFont val="Arial"/>
      </rPr>
      <t xml:space="preserve">1/0 Koito (Music/noctchill)
Cont. Recollection </t>
    </r>
    <r>
      <rPr>
        <sz val="9"/>
        <rFont val="Arial"/>
      </rPr>
      <t>- If you have a card in Memory, this gets +3k</t>
    </r>
  </si>
  <si>
    <r>
      <t>2/1 Hinana (Music/noctchill)
CONT</t>
    </r>
    <r>
      <rPr>
        <sz val="9"/>
        <rFont val="Arial"/>
      </rPr>
      <t xml:space="preserve"> - All your other &lt;Music&gt; characters get +1000 power.
</t>
    </r>
    <r>
      <rPr>
        <b/>
        <sz val="9"/>
        <rFont val="Arial"/>
      </rPr>
      <t>ACT</t>
    </r>
    <r>
      <rPr>
        <sz val="9"/>
        <rFont val="Arial"/>
      </rPr>
      <t xml:space="preserve"> - [Rest this] Look at the top card of your deck, put it on top or the bottom of your deck.</t>
    </r>
  </si>
  <si>
    <r>
      <t xml:space="preserve">2/1 Koito (Music/noctchill)
Cont. Recollection </t>
    </r>
    <r>
      <rPr>
        <sz val="9"/>
        <rFont val="Arial"/>
      </rPr>
      <t xml:space="preserve">- If you have 2+ Memory, this gets +3k and +1 Soul
When this is Reversed, send to bottom deck
</t>
    </r>
  </si>
  <si>
    <r>
      <rPr>
        <b/>
        <sz val="9"/>
        <rFont val="Arial"/>
      </rPr>
      <t xml:space="preserve">0/0 Koito (Music/noctchill)
ACT - </t>
    </r>
    <r>
      <rPr>
        <sz val="9"/>
        <rFont val="Arial"/>
      </rPr>
      <t xml:space="preserve">[(1) Discard a Climax] Choose a character in your Waiting Room, and return it to your hand.
</t>
    </r>
    <r>
      <rPr>
        <b/>
        <sz val="9"/>
        <rFont val="Arial"/>
      </rPr>
      <t>ACT - BRAINSTORM</t>
    </r>
    <r>
      <rPr>
        <sz val="9"/>
        <rFont val="Arial"/>
      </rPr>
      <t xml:space="preserve"> [(1), Rest this] Flip over 4 cards from the top of your deck, and put them into your waiting room. For each climax revealed, draw up to one card.</t>
    </r>
  </si>
  <si>
    <r>
      <rPr>
        <b/>
        <sz val="9"/>
        <rFont val="Arial"/>
      </rPr>
      <t xml:space="preserve">1/0 Madoka (Music/noctchill)
CONT </t>
    </r>
    <r>
      <rPr>
        <sz val="9"/>
        <rFont val="Arial"/>
      </rPr>
      <t xml:space="preserve">+1k for each of your other Back Row Music chara
Hand </t>
    </r>
    <r>
      <rPr>
        <b/>
        <sz val="9"/>
        <rFont val="Arial"/>
      </rPr>
      <t>Encore</t>
    </r>
  </si>
  <si>
    <r>
      <rPr>
        <b/>
        <sz val="9"/>
        <rFont val="Arial"/>
      </rPr>
      <t xml:space="preserve">1/0 Toru (Music/noctchill)
</t>
    </r>
    <r>
      <rPr>
        <sz val="9"/>
        <rFont val="Arial"/>
      </rPr>
      <t xml:space="preserve">If you have 2 or more other Music, this gets +1000.
</t>
    </r>
    <r>
      <rPr>
        <b/>
        <sz val="9"/>
        <color rgb="FFE06666"/>
        <rFont val="Arial"/>
      </rPr>
      <t xml:space="preserve">CXC </t>
    </r>
    <r>
      <rPr>
        <sz val="9"/>
        <rFont val="Arial"/>
      </rPr>
      <t xml:space="preserve">with </t>
    </r>
    <r>
      <rPr>
        <b/>
        <sz val="9"/>
        <rFont val="Arial"/>
      </rPr>
      <t>Pants (T110)</t>
    </r>
    <r>
      <rPr>
        <sz val="9"/>
        <rFont val="Arial"/>
      </rPr>
      <t>, On-reverse salvage.</t>
    </r>
  </si>
  <si>
    <r>
      <t xml:space="preserve">1/0 Hinana (Music/noctchill)
</t>
    </r>
    <r>
      <rPr>
        <sz val="9"/>
        <rFont val="Arial"/>
      </rPr>
      <t>CIP from hand, [shuffle 2 chara from WR into deck] This turn, this Sides w/o Soul penalty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</si>
</sst>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9"/>
      <name val="Arial"/>
    </font>
    <font>
      <sz val="10"/>
      <name val="Arial"/>
    </font>
    <font>
      <sz val="11"/>
      <color rgb="FF000000"/>
      <name val="Inconsolata"/>
    </font>
    <font>
      <b/>
      <sz val="9"/>
      <name val="Arial"/>
    </font>
    <font>
      <sz val="8"/>
      <name val="Arial"/>
    </font>
    <font>
      <b/>
      <sz val="9"/>
      <color rgb="FFE06666"/>
      <name val="Arial"/>
    </font>
    <font>
      <sz val="9"/>
      <color rgb="FFE06666"/>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2" fillId="0" borderId="0" xfId="0" applyFont="1" applyAlignment="1">
      <alignment horizontal="center" vertical="center"/>
    </xf>
    <xf numFmtId="0" fontId="1" fillId="0" borderId="0" xfId="0" applyFont="1" applyAlignment="1">
      <alignment vertical="top"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center"/>
    </xf>
    <xf numFmtId="0" fontId="3" fillId="2" borderId="0" xfId="0" applyFont="1" applyFill="1"/>
    <xf numFmtId="0" fontId="3"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5"/>
  <sheetViews>
    <sheetView tabSelected="1" topLeftCell="A10" workbookViewId="0">
      <selection activeCell="H12" sqref="H12"/>
    </sheetView>
  </sheetViews>
  <sheetFormatPr defaultColWidth="14.42578125" defaultRowHeight="15.75" customHeight="1"/>
  <cols>
    <col min="1" max="1" width="11.7109375" customWidth="1"/>
    <col min="2" max="2" width="18.85546875" customWidth="1"/>
    <col min="3" max="3" width="58.140625" customWidth="1"/>
    <col min="4" max="5" width="19" customWidth="1"/>
    <col min="6" max="6" width="9.42578125" customWidth="1"/>
  </cols>
  <sheetData>
    <row r="1" spans="1:6" ht="137.25" customHeight="1">
      <c r="A1" s="8" t="s">
        <v>1</v>
      </c>
      <c r="B1" s="1" t="e">
        <f ca="1">image("https://ws-tcg.com/wordpress/wp-content/uploads/today_card/20210212_mh05.png")</f>
        <v>#NAME?</v>
      </c>
      <c r="C1" s="2" t="s">
        <v>2</v>
      </c>
      <c r="D1" s="4"/>
      <c r="E1" s="3"/>
      <c r="F1" s="3"/>
    </row>
    <row r="2" spans="1:6" ht="137.25" customHeight="1">
      <c r="A2" s="8" t="s">
        <v>3</v>
      </c>
      <c r="B2" s="1" t="e">
        <f ca="1">image("https://ws-tcg.com/wordpress/wp-content/uploads/today_card/20210212_mh06.png")</f>
        <v>#NAME?</v>
      </c>
      <c r="C2" s="2" t="s">
        <v>4</v>
      </c>
      <c r="D2" s="4" t="e">
        <f ca="1">image("https://ws-tcg.com/wordpress/wp-content/uploads/20201225134605/WS_ISC_S81_T002R_RRR.png")</f>
        <v>#NAME?</v>
      </c>
      <c r="E2" s="9" t="s">
        <v>0</v>
      </c>
      <c r="F2" s="9"/>
    </row>
    <row r="3" spans="1:6" ht="137.25" customHeight="1">
      <c r="A3" s="8" t="s">
        <v>5</v>
      </c>
      <c r="B3" s="10" t="e">
        <f ca="1">image("https://ws-tcg.com/wordpress/wp-content/uploads/today_card/20210212_mh07.png")</f>
        <v>#NAME?</v>
      </c>
      <c r="C3" s="2" t="s">
        <v>6</v>
      </c>
      <c r="D3" s="4"/>
      <c r="E3" s="9"/>
      <c r="F3" s="9"/>
    </row>
    <row r="4" spans="1:6" ht="137.25" customHeight="1">
      <c r="A4" s="8" t="s">
        <v>7</v>
      </c>
      <c r="B4" s="5" t="e">
        <f ca="1">image("https://ws-tcg.com/wordpress/wp-content/uploads/today_card/20210212_mh08.png")</f>
        <v>#NAME?</v>
      </c>
      <c r="C4" s="2" t="s">
        <v>8</v>
      </c>
      <c r="D4" s="4"/>
      <c r="E4" s="9"/>
      <c r="F4" s="9"/>
    </row>
    <row r="5" spans="1:6" ht="137.25" customHeight="1">
      <c r="A5" s="8" t="s">
        <v>9</v>
      </c>
      <c r="B5" s="5" t="e">
        <f ca="1">image("https://i.imgur.com/XSytMdI.png?1")</f>
        <v>#NAME?</v>
      </c>
      <c r="C5" s="7" t="s">
        <v>10</v>
      </c>
      <c r="D5" s="4"/>
      <c r="E5" s="3"/>
      <c r="F5" s="3"/>
    </row>
    <row r="6" spans="1:6" ht="137.25" customHeight="1">
      <c r="A6" s="8" t="s">
        <v>11</v>
      </c>
      <c r="B6" s="5" t="e">
        <f ca="1">image("https://ws-tcg.com/wordpress/wp-content/uploads/today_card/20210212_mh10.png")</f>
        <v>#NAME?</v>
      </c>
      <c r="C6" s="2" t="s">
        <v>12</v>
      </c>
      <c r="D6" s="4"/>
      <c r="E6" s="3"/>
      <c r="F6" s="3"/>
    </row>
    <row r="7" spans="1:6" ht="137.25" customHeight="1">
      <c r="A7" s="8" t="s">
        <v>13</v>
      </c>
      <c r="B7" s="1" t="e">
        <f ca="1">image("https://ws-tcg.com/wordpress/wp-content/uploads/today_card/20210212_mh11.png")</f>
        <v>#NAME?</v>
      </c>
      <c r="C7" s="2" t="s">
        <v>14</v>
      </c>
      <c r="D7" s="4" t="e">
        <f ca="1">image("https://ws-tcg.com/wordpress/wp-content/uploads/20201225134607/WS_ISC_S81_T007S_SR.png")</f>
        <v>#NAME?</v>
      </c>
      <c r="E7" s="3" t="e">
        <f ca="1">image("https://ws-tcg.com/wordpress/wp-content/uploads/20201225134608/WS_ISC_S81_T007SP_SP.png")</f>
        <v>#NAME?</v>
      </c>
      <c r="F7" s="3" t="s">
        <v>15</v>
      </c>
    </row>
    <row r="8" spans="1:6" ht="137.25" customHeight="1">
      <c r="A8" s="8" t="s">
        <v>16</v>
      </c>
      <c r="B8" s="6" t="e">
        <f ca="1">image("https://ws-tcg.com/wordpress/wp-content/uploads/today_card/20210212_mh12.png")</f>
        <v>#NAME?</v>
      </c>
      <c r="C8" s="2" t="s">
        <v>17</v>
      </c>
      <c r="D8" s="11"/>
      <c r="E8" s="3"/>
      <c r="F8" s="3"/>
    </row>
    <row r="9" spans="1:6" ht="137.25" customHeight="1">
      <c r="A9" s="8" t="s">
        <v>18</v>
      </c>
      <c r="B9" s="5" t="e">
        <f ca="1">image("https://ws-tcg.com/wordpress/wp-content/uploads/today_card/20210212_mh13.png")</f>
        <v>#NAME?</v>
      </c>
      <c r="C9" s="7" t="s">
        <v>19</v>
      </c>
      <c r="D9" s="11"/>
      <c r="E9" s="3"/>
      <c r="F9" s="3"/>
    </row>
    <row r="10" spans="1:6" ht="137.25" customHeight="1">
      <c r="A10" s="8" t="s">
        <v>20</v>
      </c>
      <c r="B10" s="1" t="e">
        <f ca="1">image("https://i.imgur.com/HtpSG4e.png?1")</f>
        <v>#NAME?</v>
      </c>
      <c r="C10" s="7" t="s">
        <v>21</v>
      </c>
      <c r="D10" s="4" t="e">
        <f ca="1">image("https://i.imgur.com/PjBScvX.png?1")</f>
        <v>#NAME?</v>
      </c>
      <c r="E10" s="3" t="s">
        <v>0</v>
      </c>
      <c r="F10" s="3"/>
    </row>
    <row r="11" spans="1:6" ht="137.25" customHeight="1">
      <c r="A11" s="8" t="s">
        <v>22</v>
      </c>
      <c r="B11" s="5" t="e">
        <f ca="1">image("https://ws-tcg.com/wordpress/wp-content/uploads/today_card/20210212_mh15.png")</f>
        <v>#NAME?</v>
      </c>
      <c r="C11" s="7" t="s">
        <v>153</v>
      </c>
      <c r="D11" s="4"/>
      <c r="E11" s="3"/>
      <c r="F11" s="3"/>
    </row>
    <row r="12" spans="1:6" ht="137.25" customHeight="1">
      <c r="A12" s="8" t="s">
        <v>23</v>
      </c>
      <c r="B12" s="5" t="e">
        <f ca="1">image("https://ws-tcg.com/wordpress/wp-content/uploads/today_card/20210212_mh16.png")</f>
        <v>#NAME?</v>
      </c>
      <c r="C12" s="2" t="s">
        <v>24</v>
      </c>
      <c r="D12" s="4"/>
      <c r="E12" s="3"/>
      <c r="F12" s="3"/>
    </row>
    <row r="13" spans="1:6" ht="137.25" customHeight="1">
      <c r="A13" s="8" t="s">
        <v>25</v>
      </c>
      <c r="B13" s="5" t="e">
        <f ca="1">image("https://ws-tcg.com/wordpress/wp-content/uploads/today_card/20210212_mh17.png")</f>
        <v>#NAME?</v>
      </c>
      <c r="C13" s="2" t="s">
        <v>26</v>
      </c>
      <c r="D13" s="4"/>
      <c r="E13" s="3"/>
      <c r="F13" s="3"/>
    </row>
    <row r="14" spans="1:6" ht="137.25" customHeight="1">
      <c r="A14" s="8" t="s">
        <v>27</v>
      </c>
      <c r="B14" s="1" t="e">
        <f ca="1">image("https://ws-tcg.com/wordpress/wp-content/uploads/today_card/20210212_mh18.png")</f>
        <v>#NAME?</v>
      </c>
      <c r="C14" s="2" t="s">
        <v>28</v>
      </c>
      <c r="D14" s="10" t="e">
        <f ca="1">image("https://ws-tcg.com/wordpress/wp-content/uploads/20201225134612/WS_ISC_S81_T014R_RRR.png")</f>
        <v>#NAME?</v>
      </c>
      <c r="E14" s="3" t="s">
        <v>0</v>
      </c>
      <c r="F14" s="3"/>
    </row>
    <row r="15" spans="1:6" ht="137.25" customHeight="1">
      <c r="A15" s="8" t="s">
        <v>29</v>
      </c>
      <c r="B15" s="5" t="e">
        <f ca="1">image("https://ws-tcg.com/wordpress/wp-content/uploads/today_card/20210212_mh19.png")</f>
        <v>#NAME?</v>
      </c>
      <c r="C15" s="7" t="s">
        <v>30</v>
      </c>
      <c r="D15" s="4"/>
      <c r="E15" s="3"/>
      <c r="F15" s="3"/>
    </row>
  </sheetData>
  <conditionalFormatting sqref="E1:F1 C2 E6:F15">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3"/>
  <sheetViews>
    <sheetView topLeftCell="A19" workbookViewId="0">
      <selection activeCell="C22" sqref="C22"/>
    </sheetView>
  </sheetViews>
  <sheetFormatPr defaultColWidth="14.42578125" defaultRowHeight="15.75" customHeight="1"/>
  <cols>
    <col min="1" max="1" width="11.42578125" customWidth="1"/>
    <col min="2" max="2" width="18.85546875" customWidth="1"/>
    <col min="3" max="3" width="58.140625" customWidth="1"/>
    <col min="4" max="5" width="19" customWidth="1"/>
    <col min="6" max="6" width="9.42578125" customWidth="1"/>
  </cols>
  <sheetData>
    <row r="1" spans="1:6" ht="137.25" customHeight="1">
      <c r="A1" s="8" t="s">
        <v>31</v>
      </c>
      <c r="B1" s="1" t="e">
        <f ca="1">image("https://ws-tcg.com/wordpress/wp-content/uploads/today_card/20210215_vw13.png")</f>
        <v>#NAME?</v>
      </c>
      <c r="C1" s="2" t="s">
        <v>155</v>
      </c>
      <c r="D1" s="4"/>
      <c r="E1" s="3"/>
      <c r="F1" s="3"/>
    </row>
    <row r="2" spans="1:6" ht="137.25" customHeight="1">
      <c r="A2" s="8" t="s">
        <v>32</v>
      </c>
      <c r="B2" s="1" t="e">
        <f ca="1">image("https://ws-tcg.com/wordpress/wp-content/uploads/today_card/20210215_vw14.png")</f>
        <v>#NAME?</v>
      </c>
      <c r="C2" s="2" t="s">
        <v>156</v>
      </c>
      <c r="D2" s="4"/>
      <c r="E2" s="9"/>
      <c r="F2" s="9"/>
    </row>
    <row r="3" spans="1:6" ht="137.25" customHeight="1">
      <c r="A3" s="8" t="s">
        <v>33</v>
      </c>
      <c r="B3" s="10" t="e">
        <f ca="1">image("https://ws-tcg.com/wordpress/wp-content/uploads/today_card/20210215_vw15.png")</f>
        <v>#NAME?</v>
      </c>
      <c r="C3" s="2" t="s">
        <v>157</v>
      </c>
      <c r="D3" s="4"/>
      <c r="E3" s="9"/>
      <c r="F3" s="9"/>
    </row>
    <row r="4" spans="1:6" ht="137.25" customHeight="1">
      <c r="A4" s="8" t="s">
        <v>34</v>
      </c>
      <c r="B4" s="5" t="e">
        <f ca="1">image("https://ws-tcg.com/wordpress/wp-content/uploads/today_card/20210215_vw16.png")</f>
        <v>#NAME?</v>
      </c>
      <c r="C4" s="2" t="s">
        <v>158</v>
      </c>
      <c r="D4" s="4"/>
      <c r="E4" s="9"/>
      <c r="F4" s="9"/>
    </row>
    <row r="5" spans="1:6" ht="137.25" customHeight="1">
      <c r="A5" s="8" t="s">
        <v>35</v>
      </c>
      <c r="B5" s="5" t="e">
        <f ca="1">image("https://ws-tcg.com/wordpress/wp-content/uploads/today_card/20210215_vw17.png")</f>
        <v>#NAME?</v>
      </c>
      <c r="C5" s="2" t="s">
        <v>159</v>
      </c>
      <c r="D5" s="4"/>
      <c r="E5" s="3"/>
      <c r="F5" s="3"/>
    </row>
    <row r="6" spans="1:6" ht="137.25" customHeight="1">
      <c r="A6" s="8" t="s">
        <v>36</v>
      </c>
      <c r="B6" s="5" t="e">
        <f ca="1">image("https://ws-tcg.com/wordpress/wp-content/uploads/today_card/20210215_vw18.png")</f>
        <v>#NAME?</v>
      </c>
      <c r="C6" s="2" t="s">
        <v>160</v>
      </c>
      <c r="D6" s="4"/>
      <c r="E6" s="3"/>
      <c r="F6" s="3"/>
    </row>
    <row r="7" spans="1:6" ht="137.25" customHeight="1">
      <c r="A7" s="8" t="s">
        <v>37</v>
      </c>
      <c r="B7" s="1" t="e">
        <f ca="1">image("https://ws-tcg.com/wordpress/wp-content/uploads/today_card/20210215_vw19.png")</f>
        <v>#NAME?</v>
      </c>
      <c r="C7" s="2" t="s">
        <v>161</v>
      </c>
      <c r="D7" s="4"/>
      <c r="E7" s="3"/>
      <c r="F7" s="3"/>
    </row>
    <row r="8" spans="1:6" ht="137.25" customHeight="1">
      <c r="A8" s="8" t="s">
        <v>38</v>
      </c>
      <c r="B8" s="6" t="e">
        <f ca="1">image("https://ws-tcg.com/wordpress/wp-content/uploads/today_card/20210215_vw20.png")</f>
        <v>#NAME?</v>
      </c>
      <c r="C8" s="2" t="s">
        <v>162</v>
      </c>
      <c r="D8" s="11"/>
      <c r="E8" s="3"/>
      <c r="F8" s="3"/>
    </row>
    <row r="9" spans="1:6" ht="137.25" customHeight="1">
      <c r="A9" s="8" t="s">
        <v>39</v>
      </c>
      <c r="B9" s="5" t="e">
        <f ca="1">image("https://ws-tcg.com/wordpress/wp-content/uploads/today_card/20210215_vw21.png")</f>
        <v>#NAME?</v>
      </c>
      <c r="C9" s="7" t="s">
        <v>163</v>
      </c>
      <c r="D9" s="11"/>
      <c r="E9" s="3"/>
      <c r="F9" s="3"/>
    </row>
    <row r="10" spans="1:6" ht="137.25" customHeight="1">
      <c r="A10" s="8" t="s">
        <v>40</v>
      </c>
      <c r="B10" s="1" t="e">
        <f ca="1">image("https://ws-tcg.com/wordpress/wp-content/uploads/today_card/20210215_vw22.png")</f>
        <v>#NAME?</v>
      </c>
      <c r="C10" s="7" t="s">
        <v>164</v>
      </c>
      <c r="D10" s="4"/>
      <c r="E10" s="3"/>
      <c r="F10" s="3"/>
    </row>
    <row r="11" spans="1:6" ht="137.25" customHeight="1">
      <c r="A11" s="8" t="s">
        <v>41</v>
      </c>
      <c r="B11" s="1" t="e">
        <f ca="1">image("https://i.imgur.com/nD4rmZL.png?1")</f>
        <v>#NAME?</v>
      </c>
      <c r="C11" s="7" t="s">
        <v>21</v>
      </c>
      <c r="D11" s="4" t="e">
        <f ca="1">image("https://i.imgur.com/fWF87BV.png?1")</f>
        <v>#NAME?</v>
      </c>
      <c r="E11" s="3" t="e">
        <f ca="1">image("https://i.imgur.com/WUGumRy.png?1")</f>
        <v>#NAME?</v>
      </c>
      <c r="F11" s="3" t="s">
        <v>42</v>
      </c>
    </row>
    <row r="12" spans="1:6" ht="137.25" customHeight="1">
      <c r="A12" s="8" t="s">
        <v>43</v>
      </c>
      <c r="B12" s="1" t="e">
        <f ca="1">image("https://ws-tcg.com/wordpress/wp-content/uploads/today_card/20210215_vw24.png")</f>
        <v>#NAME?</v>
      </c>
      <c r="C12" s="2" t="s">
        <v>44</v>
      </c>
      <c r="D12" s="4" t="e">
        <f ca="1">image("https://ws-tcg.com/wordpress/wp-content/uploads/20201225134615/WS_ISC_S81_T027R_RRR.png")</f>
        <v>#NAME?</v>
      </c>
      <c r="E12" s="3" t="s">
        <v>0</v>
      </c>
      <c r="F12" s="3"/>
    </row>
    <row r="13" spans="1:6" ht="137.25" customHeight="1">
      <c r="A13" s="8" t="s">
        <v>45</v>
      </c>
      <c r="B13" s="5" t="e">
        <f ca="1">image("https://ws-tcg.com/wordpress/wp-content/uploads/today_card/20210215_vw25.png")</f>
        <v>#NAME?</v>
      </c>
      <c r="C13" s="2" t="s">
        <v>165</v>
      </c>
      <c r="D13" s="4"/>
      <c r="E13" s="3"/>
      <c r="F13" s="3"/>
    </row>
    <row r="14" spans="1:6" ht="137.25" customHeight="1">
      <c r="A14" s="8" t="s">
        <v>46</v>
      </c>
      <c r="B14" s="1" t="e">
        <f ca="1">image("https://ws-tcg.com/wordpress/wp-content/uploads/today_card/20210215_vw26.png")</f>
        <v>#NAME?</v>
      </c>
      <c r="C14" s="2" t="s">
        <v>47</v>
      </c>
      <c r="D14" s="10" t="e">
        <f ca="1">image("https://ws-tcg.com/wordpress/wp-content/uploads/20201225134617/WS_ISC_S81_T029S_SR.png")</f>
        <v>#NAME?</v>
      </c>
      <c r="E14" s="3" t="e">
        <f ca="1">image("https://ws-tcg.com/wordpress/wp-content/uploads/20201225134618/WS_ISC_S81_T029SP_SP.png")</f>
        <v>#NAME?</v>
      </c>
      <c r="F14" s="3" t="s">
        <v>15</v>
      </c>
    </row>
    <row r="15" spans="1:6" ht="137.25" customHeight="1">
      <c r="A15" s="8" t="s">
        <v>48</v>
      </c>
      <c r="B15" s="1" t="e">
        <f ca="1">image("https://ws-tcg.com/wordpress/wp-content/uploads/today_card/20210215_vw27.png")</f>
        <v>#NAME?</v>
      </c>
      <c r="C15" s="7" t="s">
        <v>154</v>
      </c>
      <c r="D15" s="4" t="e">
        <f ca="1">image("https://ws-tcg.com/wordpress/wp-content/uploads/20201225134620/WS_ISC_S81_T030R_RRR.png")</f>
        <v>#NAME?</v>
      </c>
      <c r="E15" s="3" t="s">
        <v>0</v>
      </c>
      <c r="F15" s="3"/>
    </row>
    <row r="16" spans="1:6" ht="137.25" customHeight="1">
      <c r="A16" s="8" t="s">
        <v>49</v>
      </c>
      <c r="B16" s="1" t="e">
        <f ca="1">image("https://ws-tcg.com/wordpress/wp-content/uploads/today_card/20210215_vw28.png")</f>
        <v>#NAME?</v>
      </c>
      <c r="C16" s="7" t="s">
        <v>50</v>
      </c>
      <c r="D16" s="4" t="e">
        <f ca="1">image("https://ws-tcg.com/wordpress/wp-content/uploads/20201225134622/WS_ISC_S81_T031R_RRR.png")</f>
        <v>#NAME?</v>
      </c>
      <c r="E16" s="3" t="s">
        <v>0</v>
      </c>
      <c r="F16" s="3"/>
    </row>
    <row r="17" spans="1:6" ht="137.25" customHeight="1">
      <c r="A17" s="8" t="s">
        <v>51</v>
      </c>
      <c r="B17" s="5" t="e">
        <f ca="1">image("https://ws-tcg.com/wordpress/wp-content/uploads/today_card/20210215_vw29.png")</f>
        <v>#NAME?</v>
      </c>
      <c r="C17" s="7" t="s">
        <v>166</v>
      </c>
      <c r="D17" s="4"/>
      <c r="E17" s="3"/>
      <c r="F17" s="3"/>
    </row>
    <row r="18" spans="1:6" ht="137.25" customHeight="1">
      <c r="A18" s="8" t="s">
        <v>52</v>
      </c>
      <c r="B18" s="5" t="e">
        <f ca="1">image("https://ws-tcg.com/wordpress/wp-content/uploads/today_card/20210215_vw30.png")</f>
        <v>#NAME?</v>
      </c>
      <c r="C18" s="7" t="s">
        <v>167</v>
      </c>
      <c r="D18" s="4"/>
      <c r="E18" s="3"/>
      <c r="F18" s="3"/>
    </row>
    <row r="19" spans="1:6" ht="137.25" customHeight="1">
      <c r="A19" s="8" t="s">
        <v>53</v>
      </c>
      <c r="B19" s="1" t="e">
        <f ca="1">image("https://ws-tcg.com/wordpress/wp-content/uploads/today_card/20210215_vw31.png")</f>
        <v>#NAME?</v>
      </c>
      <c r="C19" s="7" t="s">
        <v>54</v>
      </c>
      <c r="D19" s="4" t="e">
        <f ca="1">image("https://ws-tcg.com/wordpress/wp-content/uploads/20201225134623/WS_ISC_S81_T034R_RRR.png")</f>
        <v>#NAME?</v>
      </c>
      <c r="E19" s="3" t="s">
        <v>0</v>
      </c>
      <c r="F19" s="3"/>
    </row>
    <row r="20" spans="1:6" ht="137.25" customHeight="1">
      <c r="A20" s="8" t="s">
        <v>55</v>
      </c>
      <c r="B20" s="5" t="e">
        <f ca="1">image("https://ws-tcg.com/wordpress/wp-content/uploads/today_card/20210215_vw32.png")</f>
        <v>#NAME?</v>
      </c>
      <c r="C20" s="7" t="s">
        <v>168</v>
      </c>
      <c r="D20" s="4"/>
      <c r="E20" s="3"/>
      <c r="F20" s="3"/>
    </row>
    <row r="21" spans="1:6" ht="137.25" customHeight="1">
      <c r="A21" s="8" t="s">
        <v>56</v>
      </c>
      <c r="B21" s="5" t="e">
        <f ca="1">image("https://ws-tcg.com/wordpress/wp-content/uploads/today_card/20210215_vw33.png")</f>
        <v>#NAME?</v>
      </c>
      <c r="C21" s="7" t="s">
        <v>169</v>
      </c>
      <c r="D21" s="4"/>
      <c r="E21" s="3"/>
      <c r="F21" s="3"/>
    </row>
    <row r="22" spans="1:6" ht="137.25" customHeight="1">
      <c r="A22" s="8" t="s">
        <v>57</v>
      </c>
      <c r="B22" s="5" t="e">
        <f ca="1">image("https://ws-tcg.com/wordpress/wp-content/uploads/today_card/20210215_vw34.png")</f>
        <v>#NAME?</v>
      </c>
      <c r="C22" s="7" t="s">
        <v>58</v>
      </c>
      <c r="D22" s="4"/>
      <c r="E22" s="3"/>
      <c r="F22" s="3"/>
    </row>
    <row r="23" spans="1:6" ht="137.25" customHeight="1">
      <c r="A23" s="8" t="s">
        <v>59</v>
      </c>
      <c r="B23" s="5" t="e">
        <f ca="1">image("https://i.imgur.com/utBNgVI.png?1")</f>
        <v>#NAME?</v>
      </c>
      <c r="C23" s="7" t="s">
        <v>60</v>
      </c>
      <c r="D23" s="4"/>
      <c r="E23" s="3"/>
      <c r="F23" s="3"/>
    </row>
  </sheetData>
  <conditionalFormatting sqref="E1:F1 C2 E6:F23">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3"/>
  <sheetViews>
    <sheetView topLeftCell="A19" workbookViewId="0">
      <selection activeCell="C22" sqref="C22"/>
    </sheetView>
  </sheetViews>
  <sheetFormatPr defaultColWidth="14.42578125" defaultRowHeight="15.75" customHeight="1"/>
  <cols>
    <col min="1" max="1" width="11.42578125" customWidth="1"/>
    <col min="2" max="2" width="18.85546875" customWidth="1"/>
    <col min="3" max="3" width="58.140625" customWidth="1"/>
    <col min="4" max="5" width="19" customWidth="1"/>
    <col min="6" max="6" width="9.42578125" customWidth="1"/>
  </cols>
  <sheetData>
    <row r="1" spans="1:6" ht="137.25" customHeight="1">
      <c r="A1" s="8" t="s">
        <v>61</v>
      </c>
      <c r="B1" s="1" t="e">
        <f ca="1">image("https://ws-tcg.com/wordpress/wp-content/uploads/today_card/20210216_ek07.png")</f>
        <v>#NAME?</v>
      </c>
      <c r="C1" s="2" t="s">
        <v>171</v>
      </c>
      <c r="D1" s="4"/>
      <c r="E1" s="3"/>
      <c r="F1" s="3"/>
    </row>
    <row r="2" spans="1:6" ht="137.25" customHeight="1">
      <c r="A2" s="8" t="s">
        <v>62</v>
      </c>
      <c r="B2" s="1" t="e">
        <f ca="1">image("https://ws-tcg.com/wordpress/wp-content/uploads/today_card/20210216_ek08.png")</f>
        <v>#NAME?</v>
      </c>
      <c r="C2" s="2" t="s">
        <v>172</v>
      </c>
      <c r="D2" s="4"/>
      <c r="E2" s="9"/>
      <c r="F2" s="9"/>
    </row>
    <row r="3" spans="1:6" ht="137.25" customHeight="1">
      <c r="A3" s="8" t="s">
        <v>63</v>
      </c>
      <c r="B3" s="10" t="e">
        <f ca="1">image("https://ws-tcg.com/wordpress/wp-content/uploads/today_card/20210216_ek09.png")</f>
        <v>#NAME?</v>
      </c>
      <c r="C3" s="2" t="s">
        <v>173</v>
      </c>
      <c r="D3" s="4"/>
      <c r="E3" s="9"/>
      <c r="F3" s="9"/>
    </row>
    <row r="4" spans="1:6" ht="137.25" customHeight="1">
      <c r="A4" s="8" t="s">
        <v>64</v>
      </c>
      <c r="B4" s="5" t="e">
        <f ca="1">image("https://ws-tcg.com/wordpress/wp-content/uploads/today_card/20210216_ek10.png")</f>
        <v>#NAME?</v>
      </c>
      <c r="C4" s="2" t="s">
        <v>174</v>
      </c>
      <c r="D4" s="4"/>
      <c r="E4" s="9"/>
      <c r="F4" s="9"/>
    </row>
    <row r="5" spans="1:6" ht="137.25" customHeight="1">
      <c r="A5" s="8" t="s">
        <v>65</v>
      </c>
      <c r="B5" s="1" t="e">
        <f ca="1">image("https://ws-tcg.com/wordpress/wp-content/uploads/today_card/20210216_ek11.png")</f>
        <v>#NAME?</v>
      </c>
      <c r="C5" s="2" t="s">
        <v>66</v>
      </c>
      <c r="D5" s="4"/>
      <c r="E5" s="3" t="e">
        <f ca="1">image("https://ws-tcg.com/wordpress/wp-content/uploads/20201225134627/WS_ISC_S81_T043SP_SP.png")</f>
        <v>#NAME?</v>
      </c>
      <c r="F5" s="3" t="s">
        <v>15</v>
      </c>
    </row>
    <row r="6" spans="1:6" ht="137.25" customHeight="1">
      <c r="A6" s="8" t="s">
        <v>67</v>
      </c>
      <c r="B6" s="1" t="e">
        <f ca="1">image("https://ws-tcg.com/wordpress/wp-content/uploads/today_card/20210216_ek12.png")</f>
        <v>#NAME?</v>
      </c>
      <c r="C6" s="2" t="s">
        <v>175</v>
      </c>
      <c r="D6" s="4"/>
      <c r="E6" s="3"/>
      <c r="F6" s="3"/>
    </row>
    <row r="7" spans="1:6" ht="137.25" customHeight="1">
      <c r="A7" s="8" t="s">
        <v>68</v>
      </c>
      <c r="B7" s="6" t="e">
        <f ca="1">image("https://ws-tcg.com/wordpress/wp-content/uploads/today_card/20210216_ek13.png")</f>
        <v>#NAME?</v>
      </c>
      <c r="C7" s="2" t="s">
        <v>176</v>
      </c>
      <c r="D7" s="11"/>
      <c r="E7" s="3"/>
      <c r="F7" s="3"/>
    </row>
    <row r="8" spans="1:6" ht="137.25" customHeight="1">
      <c r="A8" s="8" t="s">
        <v>69</v>
      </c>
      <c r="B8" s="5" t="e">
        <f ca="1">image("https://ws-tcg.com/wordpress/wp-content/uploads/today_card/20210216_ek14.png")</f>
        <v>#NAME?</v>
      </c>
      <c r="C8" s="7" t="s">
        <v>177</v>
      </c>
      <c r="D8" s="11"/>
      <c r="E8" s="3"/>
      <c r="F8" s="3"/>
    </row>
    <row r="9" spans="1:6" ht="137.25" customHeight="1">
      <c r="A9" s="8" t="s">
        <v>70</v>
      </c>
      <c r="B9" s="1" t="e">
        <f ca="1">image("https://ws-tcg.com/wordpress/wp-content/uploads/today_card/20210216_ek15.png")</f>
        <v>#NAME?</v>
      </c>
      <c r="C9" s="7" t="s">
        <v>71</v>
      </c>
      <c r="D9" s="4" t="e">
        <f ca="1">image("https://ws-tcg.com/wordpress/wp-content/uploads/20201225134628/WS_ISC_S81_T047R_RRR.png")</f>
        <v>#NAME?</v>
      </c>
      <c r="E9" s="3" t="s">
        <v>0</v>
      </c>
      <c r="F9" s="3"/>
    </row>
    <row r="10" spans="1:6" ht="137.25" customHeight="1">
      <c r="A10" s="8" t="s">
        <v>72</v>
      </c>
      <c r="B10" s="1" t="e">
        <f ca="1">image("https://ws-tcg.com/wordpress/wp-content/uploads/today_card/20210216_ek16.png")</f>
        <v>#NAME?</v>
      </c>
      <c r="C10" s="7" t="s">
        <v>73</v>
      </c>
      <c r="D10" s="4" t="e">
        <f ca="1">image("https://ws-tcg.com/wordpress/wp-content/uploads/20201225134630/WS_ISC_S81_T048R_RRR.png")</f>
        <v>#NAME?</v>
      </c>
      <c r="E10" s="3" t="s">
        <v>0</v>
      </c>
      <c r="F10" s="3"/>
    </row>
    <row r="11" spans="1:6" ht="137.25" customHeight="1">
      <c r="A11" s="8" t="s">
        <v>74</v>
      </c>
      <c r="B11" s="1" t="e">
        <f ca="1">image("https://ws-tcg.com/wordpress/wp-content/uploads/today_card/20210216_ek17.png")</f>
        <v>#NAME?</v>
      </c>
      <c r="C11" s="2" t="s">
        <v>75</v>
      </c>
      <c r="D11" s="4"/>
      <c r="E11" s="3"/>
      <c r="F11" s="3"/>
    </row>
    <row r="12" spans="1:6" ht="137.25" customHeight="1">
      <c r="A12" s="8" t="s">
        <v>76</v>
      </c>
      <c r="B12" s="1" t="e">
        <f ca="1">image("https://i.imgur.com/SQbOvmW.png?1")</f>
        <v>#NAME?</v>
      </c>
      <c r="C12" s="7" t="s">
        <v>77</v>
      </c>
      <c r="D12" s="4" t="e">
        <f ca="1">image("https://i.imgur.com/zaPnQ9w.png?1")</f>
        <v>#NAME?</v>
      </c>
      <c r="E12" s="3" t="e">
        <f ca="1">image("https://i.imgur.com/Yp7hzv3.png?1")</f>
        <v>#NAME?</v>
      </c>
      <c r="F12" s="3" t="s">
        <v>42</v>
      </c>
    </row>
    <row r="13" spans="1:6" ht="137.25" customHeight="1">
      <c r="A13" s="8" t="s">
        <v>78</v>
      </c>
      <c r="B13" s="1" t="e">
        <f ca="1">image("https://ws-tcg.com/wordpress/wp-content/uploads/today_card/20210216_ek19.png")</f>
        <v>#NAME?</v>
      </c>
      <c r="C13" s="2" t="s">
        <v>178</v>
      </c>
      <c r="D13" s="10"/>
      <c r="E13" s="3"/>
      <c r="F13" s="3"/>
    </row>
    <row r="14" spans="1:6" ht="137.25" customHeight="1">
      <c r="A14" s="8" t="s">
        <v>79</v>
      </c>
      <c r="B14" s="1" t="e">
        <f ca="1">image("https://ws-tcg.com/wordpress/wp-content/uploads/today_card/20210216_ek20.png")</f>
        <v>#NAME?</v>
      </c>
      <c r="C14" s="7" t="s">
        <v>170</v>
      </c>
      <c r="D14" s="4" t="e">
        <f ca="1">image("https://ws-tcg.com/wordpress/wp-content/uploads/20201225134633/WS_ISC_S81_T052R_RRR.png")</f>
        <v>#NAME?</v>
      </c>
      <c r="E14" s="3" t="s">
        <v>0</v>
      </c>
      <c r="F14" s="3"/>
    </row>
    <row r="15" spans="1:6" ht="137.25" customHeight="1">
      <c r="A15" s="8" t="s">
        <v>80</v>
      </c>
      <c r="B15" s="1" t="e">
        <f ca="1">image("https://ws-tcg.com/wordpress/wp-content/uploads/today_card/20210216_ek21.png")</f>
        <v>#NAME?</v>
      </c>
      <c r="C15" s="7" t="s">
        <v>179</v>
      </c>
      <c r="D15" s="4"/>
      <c r="E15" s="3"/>
      <c r="F15" s="3"/>
    </row>
    <row r="16" spans="1:6" ht="137.25" customHeight="1">
      <c r="A16" s="8" t="s">
        <v>81</v>
      </c>
      <c r="B16" s="5" t="e">
        <f ca="1">image("https://ws-tcg.com/wordpress/wp-content/uploads/today_card/20210216_ek22.png")</f>
        <v>#NAME?</v>
      </c>
      <c r="C16" s="7" t="s">
        <v>180</v>
      </c>
      <c r="D16" s="4"/>
      <c r="E16" s="3"/>
      <c r="F16" s="3"/>
    </row>
    <row r="17" spans="1:6" ht="137.25" customHeight="1">
      <c r="A17" s="8" t="s">
        <v>82</v>
      </c>
      <c r="B17" s="5" t="e">
        <f ca="1">image("https://ws-tcg.com/wordpress/wp-content/uploads/today_card/20210216_ek23.png")</f>
        <v>#NAME?</v>
      </c>
      <c r="C17" s="7" t="s">
        <v>181</v>
      </c>
      <c r="D17" s="4"/>
      <c r="E17" s="3"/>
      <c r="F17" s="3"/>
    </row>
    <row r="18" spans="1:6" ht="137.25" customHeight="1">
      <c r="A18" s="8" t="s">
        <v>83</v>
      </c>
      <c r="B18" s="1" t="e">
        <f ca="1">image("https://ws-tcg.com/wordpress/wp-content/uploads/today_card/20210216_ek24.png")</f>
        <v>#NAME?</v>
      </c>
      <c r="C18" s="7" t="s">
        <v>182</v>
      </c>
      <c r="D18" s="4"/>
      <c r="E18" s="3"/>
      <c r="F18" s="3"/>
    </row>
    <row r="19" spans="1:6" ht="137.25" customHeight="1">
      <c r="A19" s="8" t="s">
        <v>84</v>
      </c>
      <c r="B19" s="1" t="e">
        <f ca="1">image("https://ws-tcg.com/wordpress/wp-content/uploads/today_card/20210216_ek25.png")</f>
        <v>#NAME?</v>
      </c>
      <c r="C19" s="7" t="s">
        <v>85</v>
      </c>
      <c r="D19" s="4" t="e">
        <f ca="1">image("https://ws-tcg.com/wordpress/wp-content/uploads/20201225134635/WS_ISC_S81_T057R_RRR.png")</f>
        <v>#NAME?</v>
      </c>
      <c r="E19" s="3" t="s">
        <v>0</v>
      </c>
      <c r="F19" s="3"/>
    </row>
    <row r="20" spans="1:6" ht="137.25" customHeight="1">
      <c r="A20" s="8" t="s">
        <v>86</v>
      </c>
      <c r="B20" s="5" t="e">
        <f ca="1">image("https://ws-tcg.com/wordpress/wp-content/uploads/today_card/20210216_ek26.png")</f>
        <v>#NAME?</v>
      </c>
      <c r="C20" s="7" t="s">
        <v>183</v>
      </c>
      <c r="D20" s="4"/>
      <c r="E20" s="3"/>
      <c r="F20" s="3"/>
    </row>
    <row r="21" spans="1:6" ht="137.25" customHeight="1">
      <c r="A21" s="8" t="s">
        <v>87</v>
      </c>
      <c r="B21" s="5" t="e">
        <f ca="1">image("https://ws-tcg.com/wordpress/wp-content/uploads/today_card/20210216_ek27.png")</f>
        <v>#NAME?</v>
      </c>
      <c r="C21" s="7" t="s">
        <v>184</v>
      </c>
      <c r="D21" s="4"/>
      <c r="E21" s="3"/>
      <c r="F21" s="3"/>
    </row>
    <row r="22" spans="1:6" ht="137.25" customHeight="1">
      <c r="A22" s="8" t="s">
        <v>88</v>
      </c>
      <c r="B22" s="5" t="e">
        <f ca="1">image("https://ws-tcg.com/wordpress/wp-content/uploads/today_card/20210216_ek28.png")</f>
        <v>#NAME?</v>
      </c>
      <c r="C22" s="7" t="s">
        <v>185</v>
      </c>
      <c r="D22" s="4"/>
      <c r="E22" s="3"/>
      <c r="F22" s="3"/>
    </row>
    <row r="23" spans="1:6" ht="137.25" customHeight="1">
      <c r="A23" s="8" t="s">
        <v>89</v>
      </c>
      <c r="B23" s="5" t="e">
        <f ca="1">image("https://i.imgur.com/gRYfMpI.png?1")</f>
        <v>#NAME?</v>
      </c>
      <c r="C23" s="7" t="s">
        <v>90</v>
      </c>
      <c r="D23" s="4"/>
      <c r="E23" s="3"/>
      <c r="F23" s="3"/>
    </row>
  </sheetData>
  <conditionalFormatting sqref="E1:F1 C2 E5:F23">
    <cfRule type="colorScale" priority="1">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5"/>
  <sheetViews>
    <sheetView topLeftCell="A13" workbookViewId="0">
      <selection activeCell="C13" sqref="C13"/>
    </sheetView>
  </sheetViews>
  <sheetFormatPr defaultColWidth="14.42578125" defaultRowHeight="15.75" customHeight="1"/>
  <cols>
    <col min="1" max="1" width="11.7109375" customWidth="1"/>
    <col min="2" max="2" width="18.85546875" customWidth="1"/>
    <col min="3" max="3" width="58.140625" customWidth="1"/>
    <col min="4" max="5" width="19" customWidth="1"/>
    <col min="6" max="6" width="9.42578125" customWidth="1"/>
  </cols>
  <sheetData>
    <row r="1" spans="1:6" ht="137.25" customHeight="1">
      <c r="A1" s="8" t="s">
        <v>91</v>
      </c>
      <c r="B1" s="1" t="e">
        <f ca="1">image("https://ws-tcg.com/wordpress/wp-content/uploads/today_card/20210217_no05.png")</f>
        <v>#NAME?</v>
      </c>
      <c r="C1" s="2" t="s">
        <v>186</v>
      </c>
      <c r="D1" s="4"/>
      <c r="E1" s="3"/>
      <c r="F1" s="3"/>
    </row>
    <row r="2" spans="1:6" ht="137.25" customHeight="1">
      <c r="A2" s="8" t="s">
        <v>92</v>
      </c>
      <c r="B2" s="1" t="e">
        <f ca="1">image("https://ws-tcg.com/wordpress/wp-content/uploads/today_card/20210217_no06.png")</f>
        <v>#NAME?</v>
      </c>
      <c r="C2" s="2" t="s">
        <v>187</v>
      </c>
      <c r="D2" s="4"/>
      <c r="E2" s="9"/>
      <c r="F2" s="9"/>
    </row>
    <row r="3" spans="1:6" ht="137.25" customHeight="1">
      <c r="A3" s="8" t="s">
        <v>93</v>
      </c>
      <c r="B3" s="10" t="e">
        <f ca="1">image("https://ws-tcg.com/wordpress/wp-content/uploads/today_card/20210217_no07.png")</f>
        <v>#NAME?</v>
      </c>
      <c r="C3" s="7" t="s">
        <v>188</v>
      </c>
      <c r="D3" s="4"/>
      <c r="E3" s="9"/>
      <c r="F3" s="9"/>
    </row>
    <row r="4" spans="1:6" ht="137.25" customHeight="1">
      <c r="A4" s="8" t="s">
        <v>94</v>
      </c>
      <c r="B4" s="5" t="e">
        <f ca="1">image("https://ws-tcg.com/wordpress/wp-content/uploads/today_card/20210217_no08.png")</f>
        <v>#NAME?</v>
      </c>
      <c r="C4" s="2" t="s">
        <v>189</v>
      </c>
      <c r="D4" s="4"/>
      <c r="E4" s="9"/>
      <c r="F4" s="9"/>
    </row>
    <row r="5" spans="1:6" ht="137.25" customHeight="1">
      <c r="A5" s="8" t="s">
        <v>95</v>
      </c>
      <c r="B5" s="5" t="e">
        <f ca="1">image("https://ws-tcg.com/wordpress/wp-content/uploads/today_card/20210217_no09.png")</f>
        <v>#NAME?</v>
      </c>
      <c r="C5" s="2" t="s">
        <v>190</v>
      </c>
      <c r="D5" s="4"/>
      <c r="E5" s="3"/>
      <c r="F5" s="3"/>
    </row>
    <row r="6" spans="1:6" ht="137.25" customHeight="1">
      <c r="A6" s="8" t="s">
        <v>96</v>
      </c>
      <c r="B6" s="5" t="e">
        <f ca="1">image("https://ws-tcg.com/wordpress/wp-content/uploads/today_card/20210217_no10.png")</f>
        <v>#NAME?</v>
      </c>
      <c r="C6" s="2" t="s">
        <v>191</v>
      </c>
      <c r="D6" s="4"/>
      <c r="E6" s="3"/>
      <c r="F6" s="3"/>
    </row>
    <row r="7" spans="1:6" ht="137.25" customHeight="1">
      <c r="A7" s="8" t="s">
        <v>97</v>
      </c>
      <c r="B7" s="1" t="e">
        <f ca="1">image("https://i.imgur.com/VbrRT9y.png?1")</f>
        <v>#NAME?</v>
      </c>
      <c r="C7" s="7" t="s">
        <v>10</v>
      </c>
      <c r="D7" s="11" t="e">
        <f ca="1">image("https://i.imgur.com/0NZHtPt.png?1")</f>
        <v>#NAME?</v>
      </c>
      <c r="E7" s="3" t="e">
        <f ca="1">image("https://i.imgur.com/7MyMOkr.png?1")</f>
        <v>#NAME?</v>
      </c>
      <c r="F7" s="3" t="s">
        <v>42</v>
      </c>
    </row>
    <row r="8" spans="1:6" ht="137.25" customHeight="1">
      <c r="A8" s="8" t="s">
        <v>98</v>
      </c>
      <c r="B8" s="1" t="e">
        <f ca="1">image("https://ws-tcg.com/wordpress/wp-content/uploads/today_card/20210217_no12.png")</f>
        <v>#NAME?</v>
      </c>
      <c r="C8" s="7" t="s">
        <v>192</v>
      </c>
      <c r="D8" s="4"/>
      <c r="E8" s="3"/>
      <c r="F8" s="3"/>
    </row>
    <row r="9" spans="1:6" ht="137.25" customHeight="1">
      <c r="A9" s="8" t="s">
        <v>99</v>
      </c>
      <c r="B9" s="1" t="e">
        <f ca="1">image("https://ws-tcg.com/wordpress/wp-content/uploads/today_card/20210217_no13.png")</f>
        <v>#NAME?</v>
      </c>
      <c r="C9" s="2" t="s">
        <v>100</v>
      </c>
      <c r="D9" s="4" t="e">
        <f ca="1">image("https://ws-tcg.com/wordpress/wp-content/uploads/20201225134639/WS_ISC_S81_T070S_SR.png")</f>
        <v>#NAME?</v>
      </c>
      <c r="E9" s="3" t="e">
        <f ca="1">image("https://ws-tcg.com/wordpress/wp-content/uploads/20201225134641/WS_ISC_S81_T070SP_SP.png")</f>
        <v>#NAME?</v>
      </c>
      <c r="F9" s="3" t="s">
        <v>15</v>
      </c>
    </row>
    <row r="10" spans="1:6" ht="137.25" customHeight="1">
      <c r="A10" s="8" t="s">
        <v>101</v>
      </c>
      <c r="B10" s="1" t="e">
        <f ca="1">image("https://ws-tcg.com/wordpress/wp-content/uploads/today_card/20210217_no14.png")</f>
        <v>#NAME?</v>
      </c>
      <c r="C10" s="2" t="s">
        <v>102</v>
      </c>
      <c r="D10" s="4" t="e">
        <f ca="1">image("https://ws-tcg.com/wordpress/wp-content/uploads/20201225134642/WS_ISC_S81_T071R_RRR.png")</f>
        <v>#NAME?</v>
      </c>
      <c r="E10" s="3" t="s">
        <v>0</v>
      </c>
      <c r="F10" s="3"/>
    </row>
    <row r="11" spans="1:6" ht="137.25" customHeight="1">
      <c r="A11" s="8" t="s">
        <v>103</v>
      </c>
      <c r="B11" s="1" t="e">
        <f ca="1">image("https://ws-tcg.com/wordpress/wp-content/uploads/today_card/20210217_no15.png")</f>
        <v>#NAME?</v>
      </c>
      <c r="C11" s="2" t="s">
        <v>104</v>
      </c>
      <c r="D11" s="4" t="e">
        <f ca="1">image("https://ws-tcg.com/wordpress/wp-content/uploads/20201225134644/WS_ISC_S81_T072R_RRR.png")</f>
        <v>#NAME?</v>
      </c>
      <c r="E11" s="3" t="s">
        <v>0</v>
      </c>
      <c r="F11" s="3"/>
    </row>
    <row r="12" spans="1:6" ht="137.25" customHeight="1">
      <c r="A12" s="8" t="s">
        <v>105</v>
      </c>
      <c r="B12" s="1" t="e">
        <f ca="1">image("https://ws-tcg.com/wordpress/wp-content/uploads/today_card/20210217_no16.png")</f>
        <v>#NAME?</v>
      </c>
      <c r="C12" s="2" t="s">
        <v>193</v>
      </c>
      <c r="D12" s="4"/>
      <c r="E12" s="3"/>
      <c r="F12" s="3"/>
    </row>
    <row r="13" spans="1:6" ht="137.25" customHeight="1">
      <c r="A13" s="8" t="s">
        <v>106</v>
      </c>
      <c r="B13" s="1" t="e">
        <f ca="1">image("https://ws-tcg.com/wordpress/wp-content/uploads/today_card/20210217_no17.png")</f>
        <v>#NAME?</v>
      </c>
      <c r="C13" s="2" t="s">
        <v>194</v>
      </c>
      <c r="D13" s="4"/>
      <c r="E13" s="3"/>
      <c r="F13" s="3"/>
    </row>
    <row r="14" spans="1:6" ht="137.25" customHeight="1">
      <c r="A14" s="8" t="s">
        <v>107</v>
      </c>
      <c r="B14" s="1" t="e">
        <f ca="1">image("https://ws-tcg.com/wordpress/wp-content/uploads/today_card/20210217_no18.png")</f>
        <v>#NAME?</v>
      </c>
      <c r="C14" s="2" t="s">
        <v>108</v>
      </c>
      <c r="D14" s="10"/>
      <c r="E14" s="3"/>
      <c r="F14" s="3"/>
    </row>
    <row r="15" spans="1:6" ht="137.25" customHeight="1">
      <c r="A15" s="8" t="s">
        <v>109</v>
      </c>
      <c r="B15" s="5" t="e">
        <f ca="1">image("https://i.imgur.com/fm2MSOJ.png?1")</f>
        <v>#NAME?</v>
      </c>
      <c r="C15" s="7" t="s">
        <v>21</v>
      </c>
      <c r="D15" s="4"/>
      <c r="E15" s="3"/>
      <c r="F15" s="3"/>
    </row>
  </sheetData>
  <conditionalFormatting sqref="E1:F1 C2 E6:F15">
    <cfRule type="colorScale" priority="1">
      <colorScale>
        <cfvo type="min"/>
        <cfvo type="max"/>
        <color rgb="FF57BB8A"/>
        <color rgb="FFFFFFFF"/>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5"/>
  <sheetViews>
    <sheetView topLeftCell="A13" workbookViewId="0">
      <selection activeCell="C13" sqref="C13"/>
    </sheetView>
  </sheetViews>
  <sheetFormatPr defaultColWidth="14.42578125" defaultRowHeight="15.75" customHeight="1"/>
  <cols>
    <col min="1" max="1" width="11.7109375" customWidth="1"/>
    <col min="2" max="2" width="18.85546875" customWidth="1"/>
    <col min="3" max="3" width="58.140625" customWidth="1"/>
    <col min="4" max="5" width="19" customWidth="1"/>
    <col min="6" max="6" width="9.42578125" customWidth="1"/>
  </cols>
  <sheetData>
    <row r="1" spans="1:6" ht="137.25" customHeight="1">
      <c r="A1" s="8" t="s">
        <v>110</v>
      </c>
      <c r="B1" s="1" t="e">
        <f ca="1">image("https://ws-tcg.com/wordpress/wp-content/uploads/today_card/20210218_ug05.png")</f>
        <v>#NAME?</v>
      </c>
      <c r="C1" s="2" t="s">
        <v>195</v>
      </c>
      <c r="D1" s="4"/>
      <c r="E1" s="3"/>
      <c r="F1" s="3"/>
    </row>
    <row r="2" spans="1:6" ht="137.25" customHeight="1">
      <c r="A2" s="8" t="s">
        <v>111</v>
      </c>
      <c r="B2" s="1" t="e">
        <f ca="1">image("https://ws-tcg.com/wordpress/wp-content/uploads/today_card/20210218_ug06.png")</f>
        <v>#NAME?</v>
      </c>
      <c r="C2" s="2" t="s">
        <v>196</v>
      </c>
      <c r="D2" s="4"/>
      <c r="E2" s="9"/>
      <c r="F2" s="9"/>
    </row>
    <row r="3" spans="1:6" ht="137.25" customHeight="1">
      <c r="A3" s="8" t="s">
        <v>112</v>
      </c>
      <c r="B3" s="10" t="e">
        <f ca="1">image("https://ws-tcg.com/wordpress/wp-content/uploads/today_card/20210218_ug07.png")</f>
        <v>#NAME?</v>
      </c>
      <c r="C3" s="7" t="s">
        <v>197</v>
      </c>
      <c r="D3" s="4"/>
      <c r="E3" s="9"/>
      <c r="F3" s="9"/>
    </row>
    <row r="4" spans="1:6" ht="137.25" customHeight="1">
      <c r="A4" s="8" t="s">
        <v>113</v>
      </c>
      <c r="B4" s="5" t="e">
        <f ca="1">image("https://ws-tcg.com/wordpress/wp-content/uploads/today_card/20210218_ug08.png")</f>
        <v>#NAME?</v>
      </c>
      <c r="C4" s="2" t="s">
        <v>198</v>
      </c>
      <c r="D4" s="4"/>
      <c r="E4" s="9"/>
      <c r="F4" s="9"/>
    </row>
    <row r="5" spans="1:6" ht="137.25" customHeight="1">
      <c r="A5" s="8" t="s">
        <v>114</v>
      </c>
      <c r="B5" s="5" t="e">
        <f ca="1">image("https://ws-tcg.com/wordpress/wp-content/uploads/today_card/20210218_ug09.png")</f>
        <v>#NAME?</v>
      </c>
      <c r="C5" s="2" t="s">
        <v>199</v>
      </c>
      <c r="D5" s="4"/>
      <c r="E5" s="3"/>
      <c r="F5" s="3"/>
    </row>
    <row r="6" spans="1:6" ht="137.25" customHeight="1">
      <c r="A6" s="8" t="s">
        <v>115</v>
      </c>
      <c r="B6" s="6" t="e">
        <f ca="1">image("https://ws-tcg.com/wordpress/wp-content/uploads/today_card/20210218_ug10.png")</f>
        <v>#NAME?</v>
      </c>
      <c r="C6" s="2" t="s">
        <v>116</v>
      </c>
      <c r="D6" s="11" t="e">
        <f ca="1">image("https://ws-tcg.com/wordpress/wp-content/uploads/20201225134645/WS_ISC_S81_T082R_RRR.png")</f>
        <v>#NAME?</v>
      </c>
      <c r="E6" s="3" t="s">
        <v>0</v>
      </c>
      <c r="F6" s="3"/>
    </row>
    <row r="7" spans="1:6" ht="137.25" customHeight="1">
      <c r="A7" s="8" t="s">
        <v>117</v>
      </c>
      <c r="B7" s="1" t="e">
        <f ca="1">image("https://i.imgur.com/LXGvNyv.png?1")</f>
        <v>#NAME?</v>
      </c>
      <c r="C7" s="7" t="s">
        <v>90</v>
      </c>
      <c r="D7" s="11"/>
      <c r="E7" s="3"/>
      <c r="F7" s="3"/>
    </row>
    <row r="8" spans="1:6" ht="137.25" customHeight="1">
      <c r="A8" s="8" t="s">
        <v>118</v>
      </c>
      <c r="B8" s="1" t="e">
        <f ca="1">image("https://ws-tcg.com/wordpress/wp-content/uploads/today_card/20210218_ug12.png")</f>
        <v>#NAME?</v>
      </c>
      <c r="C8" s="7" t="s">
        <v>200</v>
      </c>
      <c r="D8" s="4"/>
      <c r="E8" s="3"/>
      <c r="F8" s="3"/>
    </row>
    <row r="9" spans="1:6" ht="137.25" customHeight="1">
      <c r="A9" s="8" t="s">
        <v>119</v>
      </c>
      <c r="B9" s="1" t="e">
        <f ca="1">image("https://ws-tcg.com/wordpress/wp-content/uploads/today_card/20210218_ug13.png")</f>
        <v>#NAME?</v>
      </c>
      <c r="C9" s="2" t="s">
        <v>201</v>
      </c>
      <c r="D9" s="4"/>
      <c r="E9" s="3"/>
      <c r="F9" s="3"/>
    </row>
    <row r="10" spans="1:6" ht="137.25" customHeight="1">
      <c r="A10" s="8" t="s">
        <v>120</v>
      </c>
      <c r="B10" s="1" t="e">
        <f ca="1">image("https://ws-tcg.com/wordpress/wp-content/uploads/today_card/20210218_ug14.png")</f>
        <v>#NAME?</v>
      </c>
      <c r="C10" s="2" t="s">
        <v>121</v>
      </c>
      <c r="D10" s="4" t="e">
        <f ca="1">image("https://ws-tcg.com/wordpress/wp-content/uploads/20201225134647/WS_ISC_S81_T086S_SR.png")</f>
        <v>#NAME?</v>
      </c>
      <c r="E10" s="3" t="e">
        <f ca="1">image("https://ws-tcg.com/wordpress/wp-content/uploads/20201225134548/WS_ISC_S81_T086SP_SP.png")</f>
        <v>#NAME?</v>
      </c>
      <c r="F10" s="3" t="s">
        <v>15</v>
      </c>
    </row>
    <row r="11" spans="1:6" ht="137.25" customHeight="1">
      <c r="A11" s="8" t="s">
        <v>122</v>
      </c>
      <c r="B11" s="1" t="e">
        <f ca="1">image("https://ws-tcg.com/wordpress/wp-content/uploads/today_card/20210218_ug15.png")</f>
        <v>#NAME?</v>
      </c>
      <c r="C11" s="2" t="s">
        <v>202</v>
      </c>
      <c r="D11" s="4"/>
      <c r="E11" s="3"/>
      <c r="F11" s="3"/>
    </row>
    <row r="12" spans="1:6" ht="137.25" customHeight="1">
      <c r="A12" s="8" t="s">
        <v>123</v>
      </c>
      <c r="B12" s="1" t="e">
        <f ca="1">image("https://ws-tcg.com/wordpress/wp-content/uploads/today_card/20210218_ug16.png")</f>
        <v>#NAME?</v>
      </c>
      <c r="C12" s="2" t="s">
        <v>124</v>
      </c>
      <c r="D12" s="10" t="e">
        <f ca="1">image("https://ws-tcg.com/wordpress/wp-content/uploads/20201225134549/WS_ISC_S81_T088R_RRR.png")</f>
        <v>#NAME?</v>
      </c>
      <c r="E12" s="3" t="s">
        <v>0</v>
      </c>
      <c r="F12" s="3"/>
    </row>
    <row r="13" spans="1:6" ht="137.25" customHeight="1">
      <c r="A13" s="8" t="s">
        <v>125</v>
      </c>
      <c r="B13" s="1" t="e">
        <f ca="1">image("https://ws-tcg.com/wordpress/wp-content/uploads/today_card/20210218_ug17.png")</f>
        <v>#NAME?</v>
      </c>
      <c r="C13" s="2" t="s">
        <v>203</v>
      </c>
      <c r="D13" s="4"/>
      <c r="E13" s="3"/>
      <c r="F13" s="3"/>
    </row>
    <row r="14" spans="1:6" ht="137.25" customHeight="1">
      <c r="A14" s="8" t="s">
        <v>126</v>
      </c>
      <c r="B14" s="1" t="e">
        <f ca="1">image("https://ws-tcg.com/wordpress/wp-content/uploads/today_card/20210218_ug18.png")</f>
        <v>#NAME?</v>
      </c>
      <c r="C14" s="2" t="s">
        <v>127</v>
      </c>
      <c r="D14" s="10"/>
      <c r="E14" s="3"/>
      <c r="F14" s="3"/>
    </row>
    <row r="15" spans="1:6" ht="137.25" customHeight="1">
      <c r="A15" s="8" t="s">
        <v>128</v>
      </c>
      <c r="B15" s="1" t="e">
        <f ca="1">image("https://i.imgur.com/9CVcGKT.png?1")</f>
        <v>#NAME?</v>
      </c>
      <c r="C15" s="7" t="s">
        <v>21</v>
      </c>
      <c r="D15" s="4" t="e">
        <f ca="1">image("https://i.imgur.com/CJfo4Io.png?1")</f>
        <v>#NAME?</v>
      </c>
      <c r="E15" s="3" t="e">
        <f ca="1">image("https://i.imgur.com/LJFH14x.png?1")</f>
        <v>#NAME?</v>
      </c>
      <c r="F15" s="3" t="s">
        <v>42</v>
      </c>
    </row>
  </sheetData>
  <conditionalFormatting sqref="E1:F1 C2 E6:F15">
    <cfRule type="colorScale" priority="1">
      <colorScale>
        <cfvo type="min"/>
        <cfvo type="max"/>
        <color rgb="FF57BB8A"/>
        <color rgb="FFFFFFFF"/>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9"/>
  <sheetViews>
    <sheetView topLeftCell="A16" workbookViewId="0">
      <selection activeCell="C18" sqref="C18"/>
    </sheetView>
  </sheetViews>
  <sheetFormatPr defaultColWidth="14.42578125" defaultRowHeight="15.75" customHeight="1"/>
  <cols>
    <col min="1" max="1" width="11.7109375" customWidth="1"/>
    <col min="2" max="2" width="18.85546875" customWidth="1"/>
    <col min="3" max="3" width="58.140625" customWidth="1"/>
    <col min="4" max="5" width="19" customWidth="1"/>
    <col min="6" max="6" width="9.42578125" customWidth="1"/>
  </cols>
  <sheetData>
    <row r="1" spans="1:6" ht="137.25" customHeight="1">
      <c r="A1" s="8" t="s">
        <v>129</v>
      </c>
      <c r="B1" s="1" t="e">
        <f ca="1">image("https://ws-tcg.com/wordpress/wp-content/uploads/today_card/20210219_it06.png")</f>
        <v>#NAME?</v>
      </c>
      <c r="C1" s="2" t="s">
        <v>204</v>
      </c>
      <c r="D1" s="4"/>
      <c r="E1" s="3"/>
      <c r="F1" s="3"/>
    </row>
    <row r="2" spans="1:6" ht="137.25" customHeight="1">
      <c r="A2" s="8" t="s">
        <v>130</v>
      </c>
      <c r="B2" s="1" t="e">
        <f ca="1">image("https://ws-tcg.com/wordpress/wp-content/uploads/today_card/20210219_it07.png")</f>
        <v>#NAME?</v>
      </c>
      <c r="C2" s="2" t="s">
        <v>205</v>
      </c>
      <c r="D2" s="4"/>
      <c r="E2" s="9"/>
      <c r="F2" s="9"/>
    </row>
    <row r="3" spans="1:6" ht="137.25" customHeight="1">
      <c r="A3" s="8" t="s">
        <v>131</v>
      </c>
      <c r="B3" s="10" t="e">
        <f ca="1">image("https://ws-tcg.com/wordpress/wp-content/uploads/today_card/20210219_it08.png")</f>
        <v>#NAME?</v>
      </c>
      <c r="C3" s="2" t="s">
        <v>206</v>
      </c>
      <c r="D3" s="4"/>
      <c r="E3" s="9"/>
      <c r="F3" s="9"/>
    </row>
    <row r="4" spans="1:6" ht="137.25" customHeight="1">
      <c r="A4" s="8" t="s">
        <v>132</v>
      </c>
      <c r="B4" s="5" t="e">
        <f ca="1">image("https://ws-tcg.com/wordpress/wp-content/uploads/today_card/20210219_it09.png")</f>
        <v>#NAME?</v>
      </c>
      <c r="C4" s="2" t="s">
        <v>207</v>
      </c>
      <c r="D4" s="4"/>
      <c r="E4" s="9"/>
      <c r="F4" s="9"/>
    </row>
    <row r="5" spans="1:6" ht="137.25" customHeight="1">
      <c r="A5" s="8" t="s">
        <v>133</v>
      </c>
      <c r="B5" s="5" t="e">
        <f ca="1">image("https://ws-tcg.com/wordpress/wp-content/uploads/today_card/20210219_it10.png")</f>
        <v>#NAME?</v>
      </c>
      <c r="C5" s="7" t="s">
        <v>208</v>
      </c>
      <c r="D5" s="4"/>
      <c r="E5" s="3"/>
      <c r="F5" s="3"/>
    </row>
    <row r="6" spans="1:6" ht="137.25" customHeight="1">
      <c r="A6" s="8" t="s">
        <v>134</v>
      </c>
      <c r="B6" s="6" t="e">
        <f ca="1">image("https://ws-tcg.com/wordpress/wp-content/uploads/today_card/20210219_it11.png")</f>
        <v>#NAME?</v>
      </c>
      <c r="C6" s="2" t="s">
        <v>209</v>
      </c>
      <c r="D6" s="11"/>
      <c r="E6" s="3"/>
      <c r="F6" s="3"/>
    </row>
    <row r="7" spans="1:6" ht="137.25" customHeight="1">
      <c r="A7" s="8" t="s">
        <v>135</v>
      </c>
      <c r="B7" s="1" t="e">
        <f ca="1">image("https://ws-tcg.com/wordpress/wp-content/uploads/today_card/20210219_it12.png")</f>
        <v>#NAME?</v>
      </c>
      <c r="C7" s="7" t="s">
        <v>210</v>
      </c>
      <c r="D7" s="11"/>
      <c r="E7" s="3"/>
      <c r="F7" s="3"/>
    </row>
    <row r="8" spans="1:6" ht="137.25" customHeight="1">
      <c r="A8" s="8" t="s">
        <v>136</v>
      </c>
      <c r="B8" s="1" t="e">
        <f ca="1">image("https://ws-tcg.com/wordpress/wp-content/uploads/today_card/20210219_it13.png")</f>
        <v>#NAME?</v>
      </c>
      <c r="C8" s="7" t="s">
        <v>211</v>
      </c>
      <c r="D8" s="4"/>
      <c r="E8" s="3"/>
      <c r="F8" s="3"/>
    </row>
    <row r="9" spans="1:6" ht="137.25" customHeight="1">
      <c r="A9" s="8" t="s">
        <v>137</v>
      </c>
      <c r="B9" s="1" t="e">
        <f ca="1">image("https://i.imgur.com/WcFMllE.png?1")</f>
        <v>#NAME?</v>
      </c>
      <c r="C9" s="7" t="s">
        <v>90</v>
      </c>
      <c r="D9" s="4"/>
      <c r="E9" s="3"/>
      <c r="F9" s="3"/>
    </row>
    <row r="10" spans="1:6" ht="137.25" customHeight="1">
      <c r="A10" s="8" t="s">
        <v>138</v>
      </c>
      <c r="B10" s="1" t="e">
        <f ca="1">image("https://ws-tcg.com/wordpress/wp-content/uploads/today_card/20210219_it15.png")</f>
        <v>#NAME?</v>
      </c>
      <c r="C10" s="2" t="s">
        <v>212</v>
      </c>
      <c r="D10" s="4"/>
      <c r="E10" s="3"/>
      <c r="F10" s="3"/>
    </row>
    <row r="11" spans="1:6" ht="137.25" customHeight="1">
      <c r="A11" s="8" t="s">
        <v>139</v>
      </c>
      <c r="B11" s="1" t="e">
        <f ca="1">image("https://ws-tcg.com/wordpress/wp-content/uploads/today_card/20210219_it16.png")</f>
        <v>#NAME?</v>
      </c>
      <c r="C11" s="2" t="s">
        <v>140</v>
      </c>
      <c r="D11" s="4" t="e">
        <f ca="1">image("https://ws-tcg.com/wordpress/wp-content/uploads/20201225134553/WS_ISC_S81_T102R_RRR.png")</f>
        <v>#NAME?</v>
      </c>
      <c r="E11" s="3" t="s">
        <v>0</v>
      </c>
      <c r="F11" s="3"/>
    </row>
    <row r="12" spans="1:6" ht="137.25" customHeight="1">
      <c r="A12" s="8" t="s">
        <v>141</v>
      </c>
      <c r="B12" s="1" t="e">
        <f ca="1">image("https://ws-tcg.com/wordpress/wp-content/uploads/today_card/20210219_it17.png")</f>
        <v>#NAME?</v>
      </c>
      <c r="C12" s="2" t="s">
        <v>142</v>
      </c>
      <c r="D12" s="10" t="e">
        <f ca="1">image("https://ws-tcg.com/wordpress/wp-content/uploads/20201225134555/WS_ISC_S81_T103R_RRR.png")</f>
        <v>#NAME?</v>
      </c>
      <c r="E12" s="3" t="s">
        <v>0</v>
      </c>
      <c r="F12" s="3"/>
    </row>
    <row r="13" spans="1:6" ht="137.25" customHeight="1">
      <c r="A13" s="8" t="s">
        <v>143</v>
      </c>
      <c r="B13" s="1" t="e">
        <f ca="1">image("https://ws-tcg.com/wordpress/wp-content/uploads/today_card/20210219_it18.png")</f>
        <v>#NAME?</v>
      </c>
      <c r="C13" s="2" t="s">
        <v>213</v>
      </c>
      <c r="D13" s="4"/>
      <c r="E13" s="3"/>
      <c r="F13" s="3"/>
    </row>
    <row r="14" spans="1:6" ht="137.25" customHeight="1">
      <c r="A14" s="8" t="s">
        <v>144</v>
      </c>
      <c r="B14" s="1" t="e">
        <f ca="1">image("https://ws-tcg.com/wordpress/wp-content/uploads/today_card/20210219_it19.png")</f>
        <v>#NAME?</v>
      </c>
      <c r="C14" s="2" t="s">
        <v>214</v>
      </c>
      <c r="D14" s="10"/>
      <c r="E14" s="3"/>
      <c r="F14" s="3"/>
    </row>
    <row r="15" spans="1:6" ht="137.25" customHeight="1">
      <c r="A15" s="8" t="s">
        <v>145</v>
      </c>
      <c r="B15" s="1" t="e">
        <f ca="1">image("https://ws-tcg.com/wordpress/wp-content/uploads/today_card/20210219_it20.png")</f>
        <v>#NAME?</v>
      </c>
      <c r="C15" s="7" t="s">
        <v>215</v>
      </c>
      <c r="D15" s="4"/>
      <c r="E15" s="3"/>
      <c r="F15" s="3"/>
    </row>
    <row r="16" spans="1:6" ht="137.25" customHeight="1">
      <c r="A16" s="8" t="s">
        <v>146</v>
      </c>
      <c r="B16" s="1" t="e">
        <f ca="1">image("https://ws-tcg.com/wordpress/wp-content/uploads/today_card/20210219_it21.png")</f>
        <v>#NAME?</v>
      </c>
      <c r="C16" s="7" t="s">
        <v>147</v>
      </c>
      <c r="D16" s="4" t="e">
        <f ca="1">image("https://ws-tcg.com/wordpress/wp-content/uploads/20201225134557/WS_ISC_S81_T107R_RRR.png")</f>
        <v>#NAME?</v>
      </c>
      <c r="E16" s="3" t="s">
        <v>0</v>
      </c>
      <c r="F16" s="3"/>
    </row>
    <row r="17" spans="1:6" ht="137.25" customHeight="1">
      <c r="A17" s="8" t="s">
        <v>148</v>
      </c>
      <c r="B17" s="1" t="e">
        <f ca="1">image("https://ws-tcg.com/wordpress/wp-content/uploads/today_card/20210219_it22.png")</f>
        <v>#NAME?</v>
      </c>
      <c r="C17" s="7" t="s">
        <v>149</v>
      </c>
      <c r="D17" s="4" t="e">
        <f ca="1">image("https://ws-tcg.com/wordpress/wp-content/uploads/20201225134558/WS_ISC_S81_T108S_SR.png")</f>
        <v>#NAME?</v>
      </c>
      <c r="E17" s="3" t="e">
        <f ca="1">image("https://ws-tcg.com/wordpress/wp-content/uploads/20201225134600/WS_ISC_S81_T108SP_SP.png")</f>
        <v>#NAME?</v>
      </c>
      <c r="F17" s="3" t="s">
        <v>15</v>
      </c>
    </row>
    <row r="18" spans="1:6" ht="137.25" customHeight="1">
      <c r="A18" s="8" t="s">
        <v>150</v>
      </c>
      <c r="B18" s="1" t="e">
        <f ca="1">image("https://ws-tcg.com/wordpress/wp-content/uploads/today_card/20210219_it23.png")</f>
        <v>#NAME?</v>
      </c>
      <c r="C18" s="7" t="s">
        <v>151</v>
      </c>
      <c r="D18" s="4"/>
      <c r="E18" s="3"/>
      <c r="F18" s="3"/>
    </row>
    <row r="19" spans="1:6" ht="137.25" customHeight="1">
      <c r="A19" s="8" t="s">
        <v>152</v>
      </c>
      <c r="B19" s="1" t="e">
        <f ca="1">image("https://i.imgur.com/F1ugHt8.png?1")</f>
        <v>#NAME?</v>
      </c>
      <c r="C19" s="7" t="s">
        <v>60</v>
      </c>
      <c r="D19" s="4" t="e">
        <f ca="1">image("https://i.imgur.com/cR80wWr.png")</f>
        <v>#NAME?</v>
      </c>
      <c r="E19" s="3" t="e">
        <f ca="1">image("https://i.imgur.com/TCccVbp.png")</f>
        <v>#NAME?</v>
      </c>
      <c r="F19" s="3" t="s">
        <v>42</v>
      </c>
    </row>
  </sheetData>
  <conditionalFormatting sqref="E1:F1 C2 E6:F19">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Illumination STARS TD+</vt:lpstr>
      <vt:lpstr>L'Antica TD+</vt:lpstr>
      <vt:lpstr>Houkago Climax Girls TD+</vt:lpstr>
      <vt:lpstr>ALSTROEMERIA TD+</vt:lpstr>
      <vt:lpstr>Straylight TD+</vt:lpstr>
      <vt:lpstr>noctchill 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Carmen</cp:lastModifiedBy>
  <dcterms:modified xsi:type="dcterms:W3CDTF">2021-03-27T16:19:02Z</dcterms:modified>
</cp:coreProperties>
</file>