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armen\Desktop\WSProject_Dev\ws-scrape-final\randall_translations\"/>
    </mc:Choice>
  </mc:AlternateContent>
  <xr:revisionPtr revIDLastSave="0" documentId="13_ncr:1_{60AB9FED-9E3A-4158-9D25-BAEF0B9B503D}" xr6:coauthVersionLast="46" xr6:coauthVersionMax="46" xr10:uidLastSave="{00000000-0000-0000-0000-000000000000}"/>
  <bookViews>
    <workbookView xWindow="3030" yWindow="3030" windowWidth="28800" windowHeight="15435" xr2:uid="{00000000-000D-0000-FFFF-FFFF00000000}"/>
  </bookViews>
  <sheets>
    <sheet name="Booster" sheetId="1" r:id="rId1"/>
    <sheet name="TD+ complete" sheetId="2" r:id="rId2"/>
  </sheets>
  <calcPr calcId="181029"/>
</workbook>
</file>

<file path=xl/calcChain.xml><?xml version="1.0" encoding="utf-8"?>
<calcChain xmlns="http://schemas.openxmlformats.org/spreadsheetml/2006/main">
  <c r="B20" i="2" l="1"/>
  <c r="B19" i="2"/>
  <c r="B18" i="2"/>
  <c r="B17" i="2"/>
  <c r="B16" i="2"/>
  <c r="D15" i="2"/>
  <c r="B15" i="2"/>
  <c r="D14" i="2"/>
  <c r="B14" i="2"/>
  <c r="B13" i="2"/>
  <c r="B12" i="2"/>
  <c r="B11" i="2"/>
  <c r="B10" i="2"/>
  <c r="D9" i="2"/>
  <c r="B9" i="2"/>
  <c r="D8" i="2"/>
  <c r="B8" i="2"/>
  <c r="D7" i="2"/>
  <c r="B7" i="2"/>
  <c r="B6" i="2"/>
  <c r="B5" i="2"/>
  <c r="B4" i="2"/>
  <c r="D3" i="2"/>
  <c r="B3" i="2"/>
  <c r="B2" i="2"/>
  <c r="B1" i="2"/>
  <c r="B104" i="1"/>
  <c r="B103" i="1"/>
  <c r="B102" i="1"/>
  <c r="B101" i="1"/>
  <c r="D100" i="1"/>
  <c r="B100" i="1"/>
  <c r="D99" i="1"/>
  <c r="B99" i="1"/>
  <c r="B98" i="1"/>
  <c r="B97" i="1"/>
  <c r="B96" i="1"/>
  <c r="B95" i="1"/>
  <c r="B94" i="1"/>
  <c r="B93" i="1"/>
  <c r="B92" i="1"/>
  <c r="B91" i="1"/>
  <c r="B90" i="1"/>
  <c r="B89" i="1"/>
  <c r="B88" i="1"/>
  <c r="B87" i="1"/>
  <c r="B86" i="1"/>
  <c r="B85" i="1"/>
  <c r="B84" i="1"/>
  <c r="D83" i="1"/>
  <c r="B83" i="1"/>
  <c r="D82" i="1"/>
  <c r="B82" i="1"/>
  <c r="D81" i="1"/>
  <c r="B81" i="1"/>
  <c r="B80" i="1"/>
  <c r="D79" i="1"/>
  <c r="B79" i="1"/>
  <c r="D78" i="1"/>
  <c r="B78" i="1"/>
  <c r="D77" i="1"/>
  <c r="B77" i="1"/>
  <c r="D76" i="1"/>
  <c r="B76" i="1"/>
  <c r="D75" i="1"/>
  <c r="B75" i="1"/>
  <c r="D74" i="1"/>
  <c r="B74" i="1"/>
  <c r="B73" i="1"/>
  <c r="B72" i="1"/>
  <c r="B71" i="1"/>
  <c r="B70" i="1"/>
  <c r="B69" i="1"/>
  <c r="B68" i="1"/>
  <c r="B67" i="1"/>
  <c r="B66" i="1"/>
  <c r="B65" i="1"/>
  <c r="B64" i="1"/>
  <c r="B63" i="1"/>
  <c r="B62" i="1"/>
  <c r="B61" i="1"/>
  <c r="B60" i="1"/>
  <c r="B59" i="1"/>
  <c r="B58" i="1"/>
  <c r="D57" i="1"/>
  <c r="B57" i="1"/>
  <c r="D56" i="1"/>
  <c r="B56" i="1"/>
  <c r="D55" i="1"/>
  <c r="B55" i="1"/>
  <c r="B54" i="1"/>
  <c r="D53" i="1"/>
  <c r="B53" i="1"/>
  <c r="B52" i="1"/>
  <c r="D51" i="1"/>
  <c r="B51" i="1"/>
  <c r="D50" i="1"/>
  <c r="B50" i="1"/>
  <c r="D49" i="1"/>
  <c r="B49" i="1"/>
  <c r="B48" i="1"/>
  <c r="D47" i="1"/>
  <c r="B47" i="1"/>
  <c r="B46" i="1"/>
  <c r="D45" i="1"/>
  <c r="B45" i="1"/>
  <c r="B44" i="1"/>
  <c r="B43" i="1"/>
  <c r="B42" i="1"/>
  <c r="B41" i="1"/>
  <c r="B40" i="1"/>
  <c r="B39" i="1"/>
  <c r="B38" i="1"/>
  <c r="B37" i="1"/>
  <c r="B36" i="1"/>
  <c r="B35" i="1"/>
  <c r="B34" i="1"/>
  <c r="B33" i="1"/>
  <c r="B32" i="1"/>
  <c r="B31" i="1"/>
  <c r="B30" i="1"/>
  <c r="B29" i="1"/>
  <c r="B28" i="1"/>
  <c r="D27" i="1"/>
  <c r="B27" i="1"/>
  <c r="D26" i="1"/>
  <c r="B26" i="1"/>
  <c r="D25" i="1"/>
  <c r="B25" i="1"/>
  <c r="D24" i="1"/>
  <c r="B24" i="1"/>
  <c r="D23" i="1"/>
  <c r="B23" i="1"/>
  <c r="D22" i="1"/>
  <c r="B22" i="1"/>
  <c r="D21" i="1"/>
  <c r="B21" i="1"/>
  <c r="D20" i="1"/>
  <c r="B20" i="1"/>
  <c r="D19" i="1"/>
  <c r="B19" i="1"/>
  <c r="B18" i="1"/>
  <c r="D17" i="1"/>
  <c r="B17" i="1"/>
  <c r="B16" i="1"/>
  <c r="B15" i="1"/>
  <c r="B14" i="1"/>
  <c r="B13" i="1"/>
  <c r="B12" i="1"/>
  <c r="B11" i="1"/>
  <c r="B10" i="1"/>
  <c r="B9" i="1"/>
  <c r="B8" i="1"/>
  <c r="B7" i="1"/>
  <c r="D6" i="1"/>
  <c r="B6" i="1"/>
  <c r="D5" i="1"/>
  <c r="B5" i="1"/>
  <c r="D4" i="1"/>
  <c r="B4" i="1"/>
  <c r="D3" i="1"/>
  <c r="B3" i="1"/>
  <c r="D2" i="1"/>
  <c r="B2" i="1"/>
  <c r="D1" i="1"/>
  <c r="B1" i="1"/>
</calcChain>
</file>

<file path=xl/sharedStrings.xml><?xml version="1.0" encoding="utf-8"?>
<sst xmlns="http://schemas.openxmlformats.org/spreadsheetml/2006/main" count="290" uniqueCount="250">
  <si>
    <t>KNK/W86-001</t>
  </si>
  <si>
    <t>SSP</t>
  </si>
  <si>
    <t>KNK/W86-002</t>
  </si>
  <si>
    <r>
      <rPr>
        <b/>
        <sz val="9"/>
        <rFont val="Arial"/>
      </rPr>
      <t xml:space="preserve">(RR) 3/2 Mami (Kanokari)
AUTO </t>
    </r>
    <r>
      <rPr>
        <sz val="9"/>
        <rFont val="Arial"/>
      </rPr>
      <t xml:space="preserve">- When this is placed on stage from hand, you may Heal 1.
</t>
    </r>
    <r>
      <rPr>
        <b/>
        <sz val="9"/>
        <rFont val="Arial"/>
      </rPr>
      <t xml:space="preserve">AUTO </t>
    </r>
    <r>
      <rPr>
        <sz val="9"/>
        <rFont val="Arial"/>
      </rPr>
      <t xml:space="preserve">- [Discard 1 card] When this attacks, you may pay cost. If you do, during the Trigger Step of this attack, perform Trigger Check twice.
</t>
    </r>
    <r>
      <rPr>
        <b/>
        <sz val="9"/>
        <rFont val="Arial"/>
      </rPr>
      <t>AUTO -</t>
    </r>
    <r>
      <rPr>
        <b/>
        <sz val="9"/>
        <color rgb="FFE06666"/>
        <rFont val="Arial"/>
      </rPr>
      <t xml:space="preserve"> {CX COMBO}</t>
    </r>
    <r>
      <rPr>
        <sz val="9"/>
        <rFont val="Arial"/>
      </rPr>
      <t xml:space="preserve"> (2) At the end of this card's attack, if you have the </t>
    </r>
    <r>
      <rPr>
        <b/>
        <sz val="9"/>
        <rFont val="Arial"/>
      </rPr>
      <t>Choice CX (017)</t>
    </r>
    <r>
      <rPr>
        <sz val="9"/>
        <rFont val="Arial"/>
      </rPr>
      <t xml:space="preserve"> in the Climax Area, you may pay cost. If you do, look at up to 3 cards from the top of your opponent's deck, choose up to 3 cards from among the, put them on top of your opponent's deck in any order, and send the rest to Waiting Room.</t>
    </r>
  </si>
  <si>
    <t>SP</t>
  </si>
  <si>
    <t>KNK/W86-003</t>
  </si>
  <si>
    <r>
      <rPr>
        <b/>
        <sz val="9"/>
        <rFont val="Arial"/>
      </rPr>
      <t>(R) 0/0 Mami (Kanokari)
AUTO</t>
    </r>
    <r>
      <rPr>
        <sz val="9"/>
        <rFont val="Arial"/>
      </rPr>
      <t xml:space="preserve"> - When this is placed on stage from hand, mill 2, and this turn, this gets +X power. X equals the number of &lt;Kanokari&gt; characters milled times 1000.
</t>
    </r>
    <r>
      <rPr>
        <b/>
        <sz val="9"/>
        <rFont val="Arial"/>
      </rPr>
      <t xml:space="preserve">AUTO </t>
    </r>
    <r>
      <rPr>
        <sz val="9"/>
        <rFont val="Arial"/>
      </rPr>
      <t>- [(1) Discard 1 card] When this is placed on stage from hand, you may pay cost. If you do, choose 1 &lt;Kanokari&gt; character from your Waiting Room, add it to hand, then choose 1 of your other &lt;Kanokari&gt; characters, this turn, it gets +1000 power.</t>
    </r>
  </si>
  <si>
    <t>SR</t>
  </si>
  <si>
    <t>KNK/W86-004</t>
  </si>
  <si>
    <r>
      <rPr>
        <b/>
        <sz val="9"/>
        <rFont val="Arial"/>
      </rPr>
      <t>(R) 1/0 Mami (Kanokari)
CONT</t>
    </r>
    <r>
      <rPr>
        <sz val="9"/>
        <rFont val="Arial"/>
      </rPr>
      <t xml:space="preserve"> - During your turn, your other character in the Front Row Center Slot gets +1000 power and gains the following ability: "</t>
    </r>
    <r>
      <rPr>
        <b/>
        <sz val="9"/>
        <rFont val="Arial"/>
      </rPr>
      <t xml:space="preserve">CONT </t>
    </r>
    <r>
      <rPr>
        <sz val="9"/>
        <rFont val="Arial"/>
      </rPr>
      <t xml:space="preserve">- This cannot be targeted by your opponent's effects."
</t>
    </r>
    <r>
      <rPr>
        <b/>
        <sz val="9"/>
        <rFont val="Arial"/>
      </rPr>
      <t>ACT - BRAINSTORM</t>
    </r>
    <r>
      <rPr>
        <sz val="9"/>
        <rFont val="Arial"/>
      </rPr>
      <t xml:space="preserve"> [(1) Rest this] Flip over the top 4 cards of your deck, then send them to Waiting Room. For each Climax among them, search your deck for up to 1 &lt;Kanokari&gt; character, show it to your opponent, add it to hand, and shuffle your deck afterwards.</t>
    </r>
  </si>
  <si>
    <t>KNK/W86-005</t>
  </si>
  <si>
    <r>
      <rPr>
        <b/>
        <sz val="9"/>
        <rFont val="Arial"/>
      </rPr>
      <t xml:space="preserve">(R) 1/0 Mami (Kanokari)
AUTO - </t>
    </r>
    <r>
      <rPr>
        <b/>
        <sz val="9"/>
        <color rgb="FFE06666"/>
        <rFont val="Arial"/>
      </rPr>
      <t>{CX COMBO}</t>
    </r>
    <r>
      <rPr>
        <sz val="9"/>
        <color rgb="FFE06666"/>
        <rFont val="Arial"/>
      </rPr>
      <t xml:space="preserve"> </t>
    </r>
    <r>
      <rPr>
        <sz val="9"/>
        <rFont val="Arial"/>
      </rPr>
      <t xml:space="preserve">When the </t>
    </r>
    <r>
      <rPr>
        <b/>
        <sz val="9"/>
        <rFont val="Arial"/>
      </rPr>
      <t>Wind CX (018)</t>
    </r>
    <r>
      <rPr>
        <sz val="9"/>
        <rFont val="Arial"/>
      </rPr>
      <t xml:space="preserve"> is placed on your Climax Area, if you have 2 or more other &lt;Kanokari&gt; characters, look at up to 4 cards from the top of your deck, choose up to 1 &lt;Kanokari&gt; character from among them, show it to your opponent, add it to hand, and send the rest to Waiting Room.</t>
    </r>
  </si>
  <si>
    <t>KNK/W86-006</t>
  </si>
  <si>
    <r>
      <rPr>
        <b/>
        <sz val="9"/>
        <rFont val="Arial"/>
      </rPr>
      <t>(R) 3/2 Mami (Kanokari)
CONT</t>
    </r>
    <r>
      <rPr>
        <sz val="9"/>
        <rFont val="Arial"/>
      </rPr>
      <t xml:space="preserve"> - If you have 2 or less Climaxes in your Waiting Room, this gets -1 Level in hand.
</t>
    </r>
    <r>
      <rPr>
        <b/>
        <sz val="9"/>
        <rFont val="Arial"/>
      </rPr>
      <t xml:space="preserve">AUTO </t>
    </r>
    <r>
      <rPr>
        <sz val="9"/>
        <rFont val="Arial"/>
      </rPr>
      <t>- When this is placed on stage from hand, look at up to X cards from the top of your deck, choose up to 1 card from among them, add it to hand, and send the rest to Waiting Room. X equals the number of your &lt;Kanokari&gt; characters.</t>
    </r>
  </si>
  <si>
    <t>KNK/W86-007</t>
  </si>
  <si>
    <r>
      <rPr>
        <b/>
        <sz val="9"/>
        <rFont val="Arial"/>
      </rPr>
      <t xml:space="preserve">(U) 0/0 Mami (Kanokari)
ACT </t>
    </r>
    <r>
      <rPr>
        <sz val="9"/>
        <rFont val="Arial"/>
      </rPr>
      <t xml:space="preserve">- (1) Choose 1 of your opponent's Front Row Level 0 or lower characters, and send it to Waiting Room.
</t>
    </r>
    <r>
      <rPr>
        <b/>
        <sz val="9"/>
        <rFont val="Arial"/>
      </rPr>
      <t xml:space="preserve">ACT - BRAINSTORM </t>
    </r>
    <r>
      <rPr>
        <sz val="9"/>
        <rFont val="Arial"/>
      </rPr>
      <t>[(1) Rest this] Flip over the top 4 cards of your deck, then send them to Waiting Room. For each Climax among them, perform the following effect: "Draw up to 2 cards, and discard 1 card."</t>
    </r>
  </si>
  <si>
    <t>KNK/W86-008</t>
  </si>
  <si>
    <r>
      <rPr>
        <b/>
        <sz val="9"/>
        <rFont val="Arial"/>
      </rPr>
      <t>(U) 2/1 Mami (Kanokari)
CONT</t>
    </r>
    <r>
      <rPr>
        <sz val="9"/>
        <rFont val="Arial"/>
      </rPr>
      <t xml:space="preserve"> - This card cannot Side Attack.
</t>
    </r>
    <r>
      <rPr>
        <b/>
        <sz val="9"/>
        <rFont val="Arial"/>
      </rPr>
      <t xml:space="preserve">CONT </t>
    </r>
    <r>
      <rPr>
        <sz val="9"/>
        <rFont val="Arial"/>
      </rPr>
      <t xml:space="preserve">- During your opponent's turn, this gets +X power, X equals the number of your other &lt;Kanokari&gt; characters times 1000.
</t>
    </r>
    <r>
      <rPr>
        <b/>
        <sz val="9"/>
        <rFont val="Arial"/>
      </rPr>
      <t xml:space="preserve">ACT </t>
    </r>
    <r>
      <rPr>
        <sz val="9"/>
        <rFont val="Arial"/>
      </rPr>
      <t xml:space="preserve">- [Send this to Waiting Room] Choose 1 </t>
    </r>
    <r>
      <rPr>
        <b/>
        <sz val="9"/>
        <rFont val="Arial"/>
      </rPr>
      <t xml:space="preserve">{2/1 Mami - 009} </t>
    </r>
    <r>
      <rPr>
        <sz val="9"/>
        <rFont val="Arial"/>
      </rPr>
      <t>from your Waiting Room, and place it on stage in this card's former slot</t>
    </r>
  </si>
  <si>
    <t>KNK/W86-009</t>
  </si>
  <si>
    <r>
      <rPr>
        <b/>
        <sz val="9"/>
        <rFont val="Arial"/>
      </rPr>
      <t xml:space="preserve">(U) 2/1 Mami (Kanokari)
AUTO </t>
    </r>
    <r>
      <rPr>
        <sz val="9"/>
        <rFont val="Arial"/>
      </rPr>
      <t xml:space="preserve">- When this attacks, if the Level of the character across from this is 3 or higher, this turn, this gets +6000 power.
</t>
    </r>
    <r>
      <rPr>
        <b/>
        <sz val="9"/>
        <rFont val="Arial"/>
      </rPr>
      <t>AUTO - CHANGE</t>
    </r>
    <r>
      <rPr>
        <sz val="9"/>
        <rFont val="Arial"/>
      </rPr>
      <t xml:space="preserve"> [Send this to Waiting Room] At the start of your Encore Step, if this is in the Front Row, you may pay cost. If you do, choose 1 </t>
    </r>
    <r>
      <rPr>
        <b/>
        <sz val="9"/>
        <rFont val="Arial"/>
      </rPr>
      <t>{2/1 Mami - 008}</t>
    </r>
    <r>
      <rPr>
        <sz val="9"/>
        <rFont val="Arial"/>
      </rPr>
      <t xml:space="preserve"> from your Waiting Room, and place it on stage in this card's former slot.</t>
    </r>
  </si>
  <si>
    <t>KNK/W86-010</t>
  </si>
  <si>
    <r>
      <rPr>
        <b/>
        <sz val="9"/>
        <rFont val="Arial"/>
      </rPr>
      <t>(C) 0/0 Mami (Kanokari)
CONT</t>
    </r>
    <r>
      <rPr>
        <sz val="9"/>
        <rFont val="Arial"/>
      </rPr>
      <t xml:space="preserve"> - All of your other &lt;Kanokari&gt; characters get +500 power.
</t>
    </r>
    <r>
      <rPr>
        <b/>
        <sz val="9"/>
        <rFont val="Arial"/>
      </rPr>
      <t xml:space="preserve">AUTO </t>
    </r>
    <r>
      <rPr>
        <sz val="9"/>
        <rFont val="Arial"/>
      </rPr>
      <t>- At the start of your Climax Phase, choose 1 of your characters whose name includes "Mami", this turn, it gets +1000 power.</t>
    </r>
  </si>
  <si>
    <t>KNK/W86-011</t>
  </si>
  <si>
    <r>
      <rPr>
        <b/>
        <sz val="9"/>
        <rFont val="Arial"/>
      </rPr>
      <t>(C) 0/0 Mami (Kanokari)
AUTO</t>
    </r>
    <r>
      <rPr>
        <sz val="9"/>
        <rFont val="Arial"/>
      </rPr>
      <t xml:space="preserve"> - When this is placed on stage from hand, if your opponent has 1 or less characters in their Front Row, choose 1 Cost 0 or lower character in your opponent's Front Row, you may send it to Waiting Room.
</t>
    </r>
    <r>
      <rPr>
        <b/>
        <sz val="9"/>
        <rFont val="Arial"/>
      </rPr>
      <t xml:space="preserve">AUTO </t>
    </r>
    <r>
      <rPr>
        <sz val="9"/>
        <rFont val="Arial"/>
      </rPr>
      <t>- (2) When this is sent from stage to Waiting Room, you may pay cost. If you do, choose 1 &lt;Kanokari&gt; character from your Waiting Room, and add it to hand.</t>
    </r>
  </si>
  <si>
    <t>KNK/W86-012</t>
  </si>
  <si>
    <r>
      <rPr>
        <b/>
        <sz val="9"/>
        <rFont val="Arial"/>
      </rPr>
      <t>(C) 0/0 Mami (Kanokari)
AUTO</t>
    </r>
    <r>
      <rPr>
        <sz val="9"/>
        <rFont val="Arial"/>
      </rPr>
      <t xml:space="preserve"> - This ability activates up to once per turn. When this is Reversed, reveal the top card of your deck. If that card is Level 2 or higher, you may Rest this.</t>
    </r>
  </si>
  <si>
    <t>KNK/W86-013</t>
  </si>
  <si>
    <r>
      <rPr>
        <b/>
        <sz val="9"/>
        <rFont val="Arial"/>
      </rPr>
      <t xml:space="preserve">(C) 1/0 Mami (Kanokari)
AUTO </t>
    </r>
    <r>
      <rPr>
        <sz val="9"/>
        <rFont val="Arial"/>
      </rPr>
      <t>- (1) When this attacks, if you have 2 or more other &lt;Kanokari&gt; characters, you may pay cost. If you do, this turn, this gets +1000 Power and +2 Sou</t>
    </r>
  </si>
  <si>
    <t>KNK/W86-014</t>
  </si>
  <si>
    <r>
      <rPr>
        <b/>
        <sz val="9"/>
        <rFont val="Arial"/>
      </rPr>
      <t>(C) 1/0 Mami (Kanokari)
CONT</t>
    </r>
    <r>
      <rPr>
        <sz val="9"/>
        <rFont val="Arial"/>
      </rPr>
      <t xml:space="preserve"> - During your turn, this gets +X power, X equals the number of your other &lt;Kanokari&gt; characters times 500.
</t>
    </r>
    <r>
      <rPr>
        <b/>
        <sz val="9"/>
        <rFont val="Arial"/>
      </rPr>
      <t xml:space="preserve">AUTO </t>
    </r>
    <r>
      <rPr>
        <sz val="9"/>
        <rFont val="Arial"/>
      </rPr>
      <t>- [Discard 1 &lt;Kanokari&gt; character] At the beginning of your climax phase, you may pay cost. If you do, choose 1 character in front of this card and another one of your opponent's level 1 or lower characters, Stand them and swap their positions on stage</t>
    </r>
  </si>
  <si>
    <t>KNK/W86-015</t>
  </si>
  <si>
    <r>
      <rPr>
        <b/>
        <sz val="9"/>
        <rFont val="Arial"/>
      </rPr>
      <t>(C) 1/1 Mami (Kanokari)
AUTO</t>
    </r>
    <r>
      <rPr>
        <sz val="9"/>
        <rFont val="Arial"/>
      </rPr>
      <t xml:space="preserve"> - When you use this card's BACKUP, if you have 2 or more &lt;Kanokari&gt; characters, look at your opponent's hand.
</t>
    </r>
    <r>
      <rPr>
        <b/>
        <sz val="9"/>
        <rFont val="Arial"/>
      </rPr>
      <t>ACT - BACKUP</t>
    </r>
    <r>
      <rPr>
        <sz val="9"/>
        <rFont val="Arial"/>
      </rPr>
      <t xml:space="preserve"> +2000</t>
    </r>
  </si>
  <si>
    <t>KNK/W86-016</t>
  </si>
  <si>
    <r>
      <rPr>
        <b/>
        <sz val="9"/>
        <rFont val="Arial"/>
      </rPr>
      <t>(U) 3/1 Event</t>
    </r>
    <r>
      <rPr>
        <sz val="9"/>
        <rFont val="Arial"/>
      </rPr>
      <t xml:space="preserve">
Search your deck for up to 1 character whose name includes "Mami", show it to your opponent, add it to hand, choose up to 1 </t>
    </r>
    <r>
      <rPr>
        <b/>
        <sz val="9"/>
        <rFont val="Arial"/>
      </rPr>
      <t xml:space="preserve">{3/2 Mami - 002} </t>
    </r>
    <r>
      <rPr>
        <sz val="9"/>
        <rFont val="Arial"/>
      </rPr>
      <t>from your hand, place it on stage in any slot, shuffle your deck, and this turn, that character gets +3000 power.</t>
    </r>
  </si>
  <si>
    <t>KNK/W86-017</t>
  </si>
  <si>
    <t>(CR) Choice CX</t>
  </si>
  <si>
    <t>RRR</t>
  </si>
  <si>
    <t>KNK/W86-018</t>
  </si>
  <si>
    <t>(CC) Wind CX</t>
  </si>
  <si>
    <t>KNK/W86-019</t>
  </si>
  <si>
    <r>
      <rPr>
        <b/>
        <sz val="9"/>
        <rFont val="Arial"/>
      </rPr>
      <t>(RR) 0/0 Ruka (Kanokari/Ribbon)
CONT</t>
    </r>
    <r>
      <rPr>
        <sz val="9"/>
        <rFont val="Arial"/>
      </rPr>
      <t xml:space="preserve"> - If you have 2 or more other &lt;Kanokari&gt; characters, this gets +1000 power.
</t>
    </r>
    <r>
      <rPr>
        <b/>
        <sz val="9"/>
        <rFont val="Arial"/>
      </rPr>
      <t xml:space="preserve">AUTO </t>
    </r>
    <r>
      <rPr>
        <sz val="9"/>
        <rFont val="Arial"/>
      </rPr>
      <t>- When this is Reversed, you may reveal up to 3 cards from the top of your deck. If you revealed 1 or more, choose up to 1 &lt;Kanokari&gt; character from among them, add it to hand, send the rest to Waiting Room, and discard 1 card.</t>
    </r>
    <r>
      <rPr>
        <b/>
        <sz val="9"/>
        <rFont val="Arial"/>
      </rPr>
      <t xml:space="preserve">
</t>
    </r>
  </si>
  <si>
    <t>KNK/W86-020</t>
  </si>
  <si>
    <r>
      <rPr>
        <b/>
        <sz val="9"/>
        <rFont val="Arial"/>
      </rPr>
      <t>(RR) 3/2 Sumi (Kanokari/Diamond)
CONT - EXPERIENCE</t>
    </r>
    <r>
      <rPr>
        <sz val="9"/>
        <rFont val="Arial"/>
      </rPr>
      <t xml:space="preserve"> - If you have </t>
    </r>
    <r>
      <rPr>
        <b/>
        <sz val="9"/>
        <rFont val="Arial"/>
      </rPr>
      <t>{0/0 Sumi - 049}</t>
    </r>
    <r>
      <rPr>
        <sz val="9"/>
        <rFont val="Arial"/>
      </rPr>
      <t xml:space="preserve"> in your Level Zone, this gets +3000 power.
</t>
    </r>
    <r>
      <rPr>
        <b/>
        <sz val="9"/>
        <rFont val="Arial"/>
      </rPr>
      <t xml:space="preserve">AUTO </t>
    </r>
    <r>
      <rPr>
        <sz val="9"/>
        <rFont val="Arial"/>
      </rPr>
      <t xml:space="preserve">- When this is placed on stage from hand, you may Heal 1.
</t>
    </r>
    <r>
      <rPr>
        <b/>
        <sz val="9"/>
        <rFont val="Arial"/>
      </rPr>
      <t xml:space="preserve">AUTO - </t>
    </r>
    <r>
      <rPr>
        <b/>
        <sz val="9"/>
        <color rgb="FFE06666"/>
        <rFont val="Arial"/>
      </rPr>
      <t xml:space="preserve">{CX COMBO} </t>
    </r>
    <r>
      <rPr>
        <sz val="9"/>
        <rFont val="Arial"/>
      </rPr>
      <t xml:space="preserve">When this attacks, if you have the </t>
    </r>
    <r>
      <rPr>
        <b/>
        <sz val="9"/>
        <rFont val="Arial"/>
      </rPr>
      <t>Gold Bar CX (047)</t>
    </r>
    <r>
      <rPr>
        <sz val="9"/>
        <rFont val="Arial"/>
      </rPr>
      <t xml:space="preserve"> in the Climax Area, and you have another &lt;Kanokari&gt; character, until the end of your opponent's next turn, this gains the following ability: "</t>
    </r>
    <r>
      <rPr>
        <b/>
        <sz val="9"/>
        <rFont val="Arial"/>
      </rPr>
      <t xml:space="preserve">AUTO </t>
    </r>
    <r>
      <rPr>
        <sz val="9"/>
        <rFont val="Arial"/>
      </rPr>
      <t>- At the start of your opponent's Attack Phase, choose up to 2 of your opponent's characters, this turn, they get -1 Soul."</t>
    </r>
  </si>
  <si>
    <t>KNK/W86-021</t>
  </si>
  <si>
    <r>
      <rPr>
        <b/>
        <sz val="9"/>
        <rFont val="Arial"/>
      </rPr>
      <t>(RR) 3/2 Chizuru (Kanokari/Diamond)
CONT</t>
    </r>
    <r>
      <rPr>
        <sz val="9"/>
        <rFont val="Arial"/>
      </rPr>
      <t xml:space="preserve"> - If you have 4 or more &lt;Kanokari&gt; characters, this gets -1 Level in hand.
</t>
    </r>
    <r>
      <rPr>
        <b/>
        <sz val="9"/>
        <rFont val="Arial"/>
      </rPr>
      <t xml:space="preserve">CONT </t>
    </r>
    <r>
      <rPr>
        <sz val="9"/>
        <rFont val="Arial"/>
      </rPr>
      <t xml:space="preserve">- If you have 2 or more other &lt;Kanokari&gt; characters, this gets +1000 power.
</t>
    </r>
    <r>
      <rPr>
        <b/>
        <sz val="9"/>
        <rFont val="Arial"/>
      </rPr>
      <t xml:space="preserve">AUTO </t>
    </r>
    <r>
      <rPr>
        <sz val="9"/>
        <rFont val="Arial"/>
      </rPr>
      <t>- [Discard 1 card] When this is placed on stage from hand, you may pay cost. If you do, put the top card of your Clock into Stock.</t>
    </r>
  </si>
  <si>
    <t>KNK/W86-022</t>
  </si>
  <si>
    <r>
      <rPr>
        <b/>
        <sz val="9"/>
        <rFont val="Arial"/>
      </rPr>
      <t>(R) 0/0 Chizu (Kanokari/Diamond)
AUTO -</t>
    </r>
    <r>
      <rPr>
        <sz val="9"/>
        <rFont val="Arial"/>
      </rPr>
      <t xml:space="preserve"> At the start of your Climax Phase, choose 1 of  your characters, this turn, it gets +1000 power.
</t>
    </r>
    <r>
      <rPr>
        <b/>
        <sz val="9"/>
        <rFont val="Arial"/>
      </rPr>
      <t>ACT - BRAINSTORM</t>
    </r>
    <r>
      <rPr>
        <sz val="9"/>
        <rFont val="Arial"/>
      </rPr>
      <t xml:space="preserve"> [(1) Rest 2 characters] Flip over the top 4 cards of your deck, then send them to Waiting Room. For each Climax among them, choose up to 1 character from your Waiting Room, and add it to hand.</t>
    </r>
  </si>
  <si>
    <t>KNK/W86-023</t>
  </si>
  <si>
    <r>
      <rPr>
        <b/>
        <sz val="9"/>
        <rFont val="Arial"/>
      </rPr>
      <t>(R) 0/0 Sumi (Kanokari/Diamond)
AUTO</t>
    </r>
    <r>
      <rPr>
        <sz val="9"/>
        <rFont val="Arial"/>
      </rPr>
      <t xml:space="preserve"> - At the start of your Attack Phase, if this is in the Front Row, you may mill 1. If that card is a &lt;Kanokari&gt; character, this turn, this gets +2000 power.
</t>
    </r>
    <r>
      <rPr>
        <b/>
        <sz val="9"/>
        <rFont val="Arial"/>
      </rPr>
      <t xml:space="preserve">AUTO </t>
    </r>
    <r>
      <rPr>
        <sz val="9"/>
        <rFont val="Arial"/>
      </rPr>
      <t>- (1) At the start of the Encore Step, if you do not have any other Rested characters in your Front Row, you may pay cost. If you do, Rest this.</t>
    </r>
  </si>
  <si>
    <t>KNK/W86-024</t>
  </si>
  <si>
    <r>
      <rPr>
        <b/>
        <sz val="9"/>
        <rFont val="Arial"/>
      </rPr>
      <t>(R) 1/0 Sumi (Kanokari/Diamond)
AUTO</t>
    </r>
    <r>
      <rPr>
        <sz val="9"/>
        <rFont val="Arial"/>
      </rPr>
      <t xml:space="preserve"> - When this attacks, this turn, this gets +X power. X equals the number of your other &lt;Kanokari&gt; characters times 500.
</t>
    </r>
    <r>
      <rPr>
        <b/>
        <sz val="9"/>
        <rFont val="Arial"/>
      </rPr>
      <t xml:space="preserve">AUTO - </t>
    </r>
    <r>
      <rPr>
        <b/>
        <sz val="9"/>
        <color rgb="FFE06666"/>
        <rFont val="Arial"/>
      </rPr>
      <t>{CX COMBO}</t>
    </r>
    <r>
      <rPr>
        <sz val="9"/>
        <rFont val="Arial"/>
      </rPr>
      <t xml:space="preserve"> When the </t>
    </r>
    <r>
      <rPr>
        <b/>
        <sz val="9"/>
        <rFont val="Arial"/>
      </rPr>
      <t>Gold Bar CX (048)</t>
    </r>
    <r>
      <rPr>
        <sz val="9"/>
        <rFont val="Arial"/>
      </rPr>
      <t xml:space="preserve"> is placed on your Climax Area, if this is in the Front Row, choose 1 Level 1 or higher card from your Waiting Room, you may put it into Stock.</t>
    </r>
  </si>
  <si>
    <t>KNK/W86-025</t>
  </si>
  <si>
    <r>
      <rPr>
        <b/>
        <sz val="9"/>
        <rFont val="Arial"/>
      </rPr>
      <t xml:space="preserve">(R) 1/0 Chizuru (Kanokari/Diamond)
AUTO </t>
    </r>
    <r>
      <rPr>
        <sz val="9"/>
        <rFont val="Arial"/>
      </rPr>
      <t>- When this card's battle opponent is Reversed, you may send this to Memory. If you do, at the start of your next Draw Phase, choose 1</t>
    </r>
    <r>
      <rPr>
        <b/>
        <sz val="9"/>
        <rFont val="Arial"/>
      </rPr>
      <t xml:space="preserve"> {copy of this card} </t>
    </r>
    <r>
      <rPr>
        <sz val="9"/>
        <rFont val="Arial"/>
      </rPr>
      <t>from your Memory, and place it on stage in any slot.</t>
    </r>
  </si>
  <si>
    <t>KNK/W86-026</t>
  </si>
  <si>
    <r>
      <rPr>
        <b/>
        <sz val="9"/>
        <rFont val="Arial"/>
      </rPr>
      <t xml:space="preserve">(R) 2/1 Mami (Kanokari)
CONT - ASSIST </t>
    </r>
    <r>
      <rPr>
        <sz val="9"/>
        <rFont val="Arial"/>
      </rPr>
      <t xml:space="preserve">Level x 500
</t>
    </r>
    <r>
      <rPr>
        <b/>
        <sz val="9"/>
        <rFont val="Arial"/>
      </rPr>
      <t xml:space="preserve">AUTO - </t>
    </r>
    <r>
      <rPr>
        <b/>
        <sz val="9"/>
        <color rgb="FFE06666"/>
        <rFont val="Arial"/>
      </rPr>
      <t>{CX COMBO}</t>
    </r>
    <r>
      <rPr>
        <sz val="9"/>
        <color rgb="FFE06666"/>
        <rFont val="Arial"/>
      </rPr>
      <t xml:space="preserve"> </t>
    </r>
    <r>
      <rPr>
        <sz val="9"/>
        <rFont val="Arial"/>
      </rPr>
      <t xml:space="preserve">(1) When the </t>
    </r>
    <r>
      <rPr>
        <b/>
        <sz val="9"/>
        <rFont val="Arial"/>
      </rPr>
      <t>Gold Bar CX (045)</t>
    </r>
    <r>
      <rPr>
        <sz val="9"/>
        <rFont val="Arial"/>
      </rPr>
      <t xml:space="preserve"> is placed on your Climax Area, you may pay cost. If you do, choose 1 of your opponent's Front Row characters, and return it to hand.
</t>
    </r>
    <r>
      <rPr>
        <b/>
        <sz val="9"/>
        <rFont val="Arial"/>
      </rPr>
      <t xml:space="preserve">AUTO </t>
    </r>
    <r>
      <rPr>
        <sz val="9"/>
        <rFont val="Arial"/>
      </rPr>
      <t>- [(1) Discard 1 card] This ability activates up to once per turn. When your character whose name includes "Mami" Direct Attacks, you may pay cost. If you do, Heal 1.</t>
    </r>
  </si>
  <si>
    <t>KNK/W86-027</t>
  </si>
  <si>
    <r>
      <rPr>
        <b/>
        <sz val="9"/>
        <rFont val="Arial"/>
      </rPr>
      <t xml:space="preserve">(R) 2/1 Sumi (Kanokari/Diamond)
CONT - ASSIST </t>
    </r>
    <r>
      <rPr>
        <sz val="9"/>
        <rFont val="Arial"/>
      </rPr>
      <t xml:space="preserve">+1500 to characters in front of this card whose names include "Sumi".
</t>
    </r>
    <r>
      <rPr>
        <b/>
        <sz val="9"/>
        <rFont val="Arial"/>
      </rPr>
      <t>AUTO - EXPERIENCE</t>
    </r>
    <r>
      <rPr>
        <sz val="9"/>
        <rFont val="Arial"/>
      </rPr>
      <t xml:space="preserve"> [Discard 1 card] At the start of your Encore Step, if you have</t>
    </r>
    <r>
      <rPr>
        <b/>
        <sz val="9"/>
        <rFont val="Arial"/>
      </rPr>
      <t xml:space="preserve"> {0/0 Sumi brainstorm - 049}</t>
    </r>
    <r>
      <rPr>
        <sz val="9"/>
        <rFont val="Arial"/>
      </rPr>
      <t xml:space="preserve"> in your Level Zone, you may pay cost. If you do, draw 1 card.
</t>
    </r>
    <r>
      <rPr>
        <b/>
        <sz val="9"/>
        <rFont val="Arial"/>
      </rPr>
      <t xml:space="preserve">ACT </t>
    </r>
    <r>
      <rPr>
        <sz val="9"/>
        <rFont val="Arial"/>
      </rPr>
      <t>- [Rest this] Choose 1 of your characters, this turn, it gets +500 power.</t>
    </r>
  </si>
  <si>
    <t>KNK/W86-028</t>
  </si>
  <si>
    <r>
      <rPr>
        <b/>
        <sz val="9"/>
        <rFont val="Arial"/>
      </rPr>
      <t xml:space="preserve">(R) 2/1 Ruka (Kanokari/Ribbon)
AUTO - </t>
    </r>
    <r>
      <rPr>
        <b/>
        <sz val="9"/>
        <color rgb="FFE06666"/>
        <rFont val="Arial"/>
      </rPr>
      <t>{CX COMBO}</t>
    </r>
    <r>
      <rPr>
        <sz val="9"/>
        <rFont val="Arial"/>
      </rPr>
      <t xml:space="preserve"> At the start of your Encore Step, if you have the </t>
    </r>
    <r>
      <rPr>
        <b/>
        <sz val="9"/>
        <rFont val="Arial"/>
      </rPr>
      <t>Gold Bag CX (046)</t>
    </r>
    <r>
      <rPr>
        <sz val="9"/>
        <rFont val="Arial"/>
      </rPr>
      <t xml:space="preserve"> in the Climax Area, this is in the Front Row, and there is either no character or a Reversed character across from this, look at up to 4 cards from the top of your deck, choose up to 1 &lt;Kanokari&gt; character from among them, show it to your opponent, add it to hand, send the rest to Waiting Room, then put up to 1 card from the top of your deck into Stock.
</t>
    </r>
    <r>
      <rPr>
        <b/>
        <sz val="9"/>
        <rFont val="Arial"/>
      </rPr>
      <t xml:space="preserve">AUTO </t>
    </r>
    <r>
      <rPr>
        <sz val="9"/>
        <rFont val="Arial"/>
      </rPr>
      <t>- When this is Reversed, if the battle opponent's Level is higher than your opponent's Level, you may send the top card of your opponent's Clock to Waiting Room. If you do, send that character to Clock.</t>
    </r>
  </si>
  <si>
    <t>KNK/W86-029</t>
  </si>
  <si>
    <r>
      <rPr>
        <b/>
        <sz val="9"/>
        <rFont val="Arial"/>
      </rPr>
      <t xml:space="preserve">(U) 0/0 Chizuru (Kanokari/Diamond)
AUTO - </t>
    </r>
    <r>
      <rPr>
        <b/>
        <sz val="9"/>
        <color rgb="FFE06666"/>
        <rFont val="Arial"/>
      </rPr>
      <t>{CX COMBO}</t>
    </r>
    <r>
      <rPr>
        <b/>
        <sz val="9"/>
        <rFont val="Arial"/>
      </rPr>
      <t xml:space="preserve"> </t>
    </r>
    <r>
      <rPr>
        <sz val="9"/>
        <rFont val="Arial"/>
      </rPr>
      <t>[Put the top card of your deck into Clock] When the</t>
    </r>
    <r>
      <rPr>
        <b/>
        <sz val="9"/>
        <rFont val="Arial"/>
      </rPr>
      <t xml:space="preserve"> +2 Soul CX (044)</t>
    </r>
    <r>
      <rPr>
        <sz val="9"/>
        <rFont val="Arial"/>
      </rPr>
      <t xml:space="preserve"> is placed on your Climax Area, if this is in your Front Row, you may pay cost. If you do, look at up to 2 cards from the top of your deck, choose up to 2 Cost 0 or lower characters from among them, place them on stage in separate slots, and send the rest to Waiting Room.
</t>
    </r>
    <r>
      <rPr>
        <b/>
        <sz val="9"/>
        <rFont val="Arial"/>
      </rPr>
      <t xml:space="preserve">AUTO </t>
    </r>
    <r>
      <rPr>
        <sz val="9"/>
        <rFont val="Arial"/>
      </rPr>
      <t>- At the start of your opponent's Draw Phase, reveal the top card of your deck. If that card is Level 1 or higher, you may return this to hand.</t>
    </r>
  </si>
  <si>
    <t>KNK/W86-030</t>
  </si>
  <si>
    <r>
      <rPr>
        <b/>
        <sz val="9"/>
        <rFont val="Arial"/>
      </rPr>
      <t xml:space="preserve">(U) 1/0 Sumi (Kanokari/Diamond)
AUTO </t>
    </r>
    <r>
      <rPr>
        <sz val="9"/>
        <rFont val="Arial"/>
      </rPr>
      <t xml:space="preserve">- (1) When this attacks, you may pay cost. If you do, during the Trigger Step of this attack, perform Trigger Check twice.
</t>
    </r>
    <r>
      <rPr>
        <b/>
        <sz val="9"/>
        <rFont val="Arial"/>
      </rPr>
      <t xml:space="preserve">AUTO </t>
    </r>
    <r>
      <rPr>
        <sz val="9"/>
        <rFont val="Arial"/>
      </rPr>
      <t>- When your character's Trigger Check reveals a Climax, choose 1 of your characters, this turn, it gets +2000 power.</t>
    </r>
  </si>
  <si>
    <t>KNK/W86-031</t>
  </si>
  <si>
    <r>
      <rPr>
        <b/>
        <sz val="9"/>
        <rFont val="Arial"/>
      </rPr>
      <t>(U) 1/0 Sumi (Kanokari/Diamond)
AUTO</t>
    </r>
    <r>
      <rPr>
        <sz val="9"/>
        <rFont val="Arial"/>
      </rPr>
      <t xml:space="preserve"> - When this is placed on stage from hand, if you have 2 or more other &lt;Kanokari&gt; characters, you may draw 1 card. If you do, discard 1 card.
</t>
    </r>
    <r>
      <rPr>
        <b/>
        <sz val="9"/>
        <rFont val="Arial"/>
      </rPr>
      <t xml:space="preserve">AUTO </t>
    </r>
    <r>
      <rPr>
        <sz val="9"/>
        <rFont val="Arial"/>
      </rPr>
      <t>- [(1) Discard 1 card] When this is placed on stage from hand, you may pay cost. If you do, search your deck for up to 1 &lt;Kanokari&gt; character, show it to your opponent, add it to hand, and shuffle your deck afterwards.</t>
    </r>
  </si>
  <si>
    <t>KNK/W86-032</t>
  </si>
  <si>
    <r>
      <rPr>
        <b/>
        <sz val="9"/>
        <rFont val="Arial"/>
      </rPr>
      <t>(U) 1/0 Mami (Kanokari)
AUTO</t>
    </r>
    <r>
      <rPr>
        <sz val="9"/>
        <rFont val="Arial"/>
      </rPr>
      <t xml:space="preserve"> - When this is placed on stage from hand, all players resolve the following effect: "If you have 4 or more Memory, choose 4 cards from your Memory, and send all other cards from Memory to Waiting Room."
</t>
    </r>
    <r>
      <rPr>
        <b/>
        <sz val="9"/>
        <rFont val="Arial"/>
      </rPr>
      <t xml:space="preserve">AUTO </t>
    </r>
    <r>
      <rPr>
        <sz val="9"/>
        <rFont val="Arial"/>
      </rPr>
      <t>- When this attacks, choose 1 of your other &lt;Kanokari&gt; characters, this turn, it gets +X power. X equals the number of your other &lt;Kanokari&gt; characters times 500.</t>
    </r>
  </si>
  <si>
    <t>KNK/W86-033</t>
  </si>
  <si>
    <r>
      <rPr>
        <b/>
        <sz val="9"/>
        <rFont val="Arial"/>
      </rPr>
      <t>(U) 2/1 Sumi (Kanokari/Diamond)
AUTO</t>
    </r>
    <r>
      <rPr>
        <sz val="9"/>
        <rFont val="Arial"/>
      </rPr>
      <t xml:space="preserve"> - When you use this card's BACKUP, your opponent sends X cards from the bottom of their deck to Waiting Room. X equals the number of your &lt;Kanokari&gt; characters.
</t>
    </r>
    <r>
      <rPr>
        <b/>
        <sz val="9"/>
        <rFont val="Arial"/>
      </rPr>
      <t>ACT - BACKUP</t>
    </r>
    <r>
      <rPr>
        <sz val="9"/>
        <rFont val="Arial"/>
      </rPr>
      <t xml:space="preserve"> +3000</t>
    </r>
  </si>
  <si>
    <t>KNK/W86-034</t>
  </si>
  <si>
    <r>
      <rPr>
        <b/>
        <sz val="9"/>
        <rFont val="Arial"/>
      </rPr>
      <t>(C) 0/0 Chizuru (Kanokari/Diamond)
AUTO</t>
    </r>
    <r>
      <rPr>
        <sz val="9"/>
        <rFont val="Arial"/>
      </rPr>
      <t xml:space="preserve"> - [Discard 1 &lt;Kanokari&gt; character] When this is placed on stage from hand, you may pay cost. If you do, search your deck for up to 1 </t>
    </r>
    <r>
      <rPr>
        <b/>
        <sz val="9"/>
        <rFont val="Arial"/>
      </rPr>
      <t>{2/1 Chizuru Vanilla - 042}</t>
    </r>
    <r>
      <rPr>
        <sz val="9"/>
        <rFont val="Arial"/>
      </rPr>
      <t xml:space="preserve">, show it to your opponent, add it to hand, and shuffle your deck afterwards.
</t>
    </r>
    <r>
      <rPr>
        <b/>
        <sz val="9"/>
        <rFont val="Arial"/>
      </rPr>
      <t xml:space="preserve">AUTO </t>
    </r>
    <r>
      <rPr>
        <sz val="9"/>
        <rFont val="Arial"/>
      </rPr>
      <t xml:space="preserve">- This ability can only be activated once per turn. When you other </t>
    </r>
    <r>
      <rPr>
        <b/>
        <sz val="9"/>
        <rFont val="Arial"/>
      </rPr>
      <t>{2/1 Chizuru Vanilla - 042}</t>
    </r>
    <r>
      <rPr>
        <sz val="9"/>
        <rFont val="Arial"/>
      </rPr>
      <t xml:space="preserve"> is placed on stage from hand, you may choose 1 &lt;Kanokari&gt; character from your Waiting Room, put it into Stock.</t>
    </r>
  </si>
  <si>
    <t>KNK/W86-035</t>
  </si>
  <si>
    <r>
      <rPr>
        <b/>
        <sz val="9"/>
        <rFont val="Arial"/>
      </rPr>
      <t>(C) 0/0 Sumi (Kanokari/Diamond)
CONT</t>
    </r>
    <r>
      <rPr>
        <sz val="9"/>
        <rFont val="Arial"/>
      </rPr>
      <t xml:space="preserve"> - All of your other &lt;Kanokari&gt; characters get +500 power.
</t>
    </r>
    <r>
      <rPr>
        <b/>
        <sz val="9"/>
        <rFont val="Arial"/>
      </rPr>
      <t>ACT</t>
    </r>
    <r>
      <rPr>
        <sz val="9"/>
        <rFont val="Arial"/>
      </rPr>
      <t xml:space="preserve"> - [Rest this] Choose 1 card from your Level Zone and 1 &lt;Kanokari&gt; character from your Waiting Room, swap them.</t>
    </r>
  </si>
  <si>
    <t>KNK/W86-036</t>
  </si>
  <si>
    <r>
      <rPr>
        <b/>
        <sz val="9"/>
        <rFont val="Arial"/>
      </rPr>
      <t>(C) 0/0 Ruka (Kanokari/Ribbon)
AUTO</t>
    </r>
    <r>
      <rPr>
        <sz val="9"/>
        <rFont val="Arial"/>
      </rPr>
      <t xml:space="preserve"> - When this is placed on stage from hand, look at the top card of your deck, and put it on top of your deck or into your Waiting Room.
</t>
    </r>
    <r>
      <rPr>
        <b/>
        <sz val="9"/>
        <rFont val="Arial"/>
      </rPr>
      <t xml:space="preserve">AUTO </t>
    </r>
    <r>
      <rPr>
        <sz val="9"/>
        <rFont val="Arial"/>
      </rPr>
      <t>- When your other &lt;Kanokari&gt; character attacks, this turn, this gets +1500 power.</t>
    </r>
  </si>
  <si>
    <t>KNK/W86-037</t>
  </si>
  <si>
    <r>
      <rPr>
        <b/>
        <sz val="9"/>
        <rFont val="Arial"/>
      </rPr>
      <t>(C) 0/0 "Chizuru" (Kanokari/Diamond)
AUTO</t>
    </r>
    <r>
      <rPr>
        <sz val="9"/>
        <rFont val="Arial"/>
      </rPr>
      <t xml:space="preserve"> - When this is placed on stage from hand, mill 2. If there is a Climax(es) among them, choose 1 of your opponent's Front Row characters, this turn, it gets -1000 power.
</t>
    </r>
    <r>
      <rPr>
        <b/>
        <sz val="9"/>
        <rFont val="Arial"/>
      </rPr>
      <t xml:space="preserve">AUTO </t>
    </r>
    <r>
      <rPr>
        <sz val="9"/>
        <rFont val="Arial"/>
      </rPr>
      <t xml:space="preserve">- [Discard 1 card] When this is placed on stage from hand, you may pay cost. If you do, choose 1 </t>
    </r>
    <r>
      <rPr>
        <b/>
        <sz val="9"/>
        <rFont val="Arial"/>
      </rPr>
      <t>{2/1 Sumi event - 043}</t>
    </r>
    <r>
      <rPr>
        <sz val="9"/>
        <rFont val="Arial"/>
      </rPr>
      <t xml:space="preserve"> from your Waiting Room, and add it to hand.</t>
    </r>
  </si>
  <si>
    <t>KNK/W86-038</t>
  </si>
  <si>
    <r>
      <rPr>
        <b/>
        <sz val="9"/>
        <rFont val="Arial"/>
      </rPr>
      <t xml:space="preserve">(C) 0/0 Mami (Kanokari)
CONT </t>
    </r>
    <r>
      <rPr>
        <sz val="9"/>
        <rFont val="Arial"/>
      </rPr>
      <t xml:space="preserve">- The character across from this cannot move to other slots.
</t>
    </r>
    <r>
      <rPr>
        <b/>
        <sz val="9"/>
        <rFont val="Arial"/>
      </rPr>
      <t xml:space="preserve">AUTO </t>
    </r>
    <r>
      <rPr>
        <sz val="9"/>
        <rFont val="Arial"/>
      </rPr>
      <t>- When this is placed on stage from hand, this turn, this gets +1500 power.</t>
    </r>
  </si>
  <si>
    <t>KNK/W86-039</t>
  </si>
  <si>
    <r>
      <rPr>
        <b/>
        <sz val="9"/>
        <rFont val="Arial"/>
      </rPr>
      <t>(C) 1/0 Sumi (Kanokari/Diamond)
AUTO</t>
    </r>
    <r>
      <rPr>
        <sz val="9"/>
        <rFont val="Arial"/>
      </rPr>
      <t xml:space="preserve"> - When you use this card's BACKUP, if you have a &lt;Kanokari&gt; character, choose 1 of your battling characters, this turn, it gets +1000 power.
</t>
    </r>
    <r>
      <rPr>
        <b/>
        <sz val="9"/>
        <rFont val="Arial"/>
      </rPr>
      <t>ACT - BACKUP</t>
    </r>
    <r>
      <rPr>
        <sz val="9"/>
        <rFont val="Arial"/>
      </rPr>
      <t xml:space="preserve"> +1000</t>
    </r>
  </si>
  <si>
    <t>KNK/W86-040</t>
  </si>
  <si>
    <r>
      <rPr>
        <b/>
        <sz val="9"/>
        <rFont val="Arial"/>
      </rPr>
      <t>(C) 1/1 Ruka (Kanokari/Ribbon)
AUTO</t>
    </r>
    <r>
      <rPr>
        <sz val="9"/>
        <rFont val="Arial"/>
      </rPr>
      <t xml:space="preserve"> - When this is Reversed, if the battle opponent's Level is higher than your opponent's Level, you may send the top card of your opponent's Clock to Waiting Room. If you do, send that character to Clock.</t>
    </r>
  </si>
  <si>
    <t>KNK/W86-041</t>
  </si>
  <si>
    <r>
      <rPr>
        <b/>
        <sz val="9"/>
        <rFont val="Arial"/>
      </rPr>
      <t>(C) 2/1 "Chizuru" (Kanokari/Diamond)
CONT</t>
    </r>
    <r>
      <rPr>
        <sz val="9"/>
        <rFont val="Arial"/>
      </rPr>
      <t xml:space="preserve"> - This cannot Side Attack.
</t>
    </r>
    <r>
      <rPr>
        <b/>
        <sz val="9"/>
        <rFont val="Arial"/>
      </rPr>
      <t xml:space="preserve">AUTO </t>
    </r>
    <r>
      <rPr>
        <sz val="9"/>
        <rFont val="Arial"/>
      </rPr>
      <t>- [(1) Discard 1 card] At the start of your opponent's Climax Phase, if you have another &lt;Kanokari&gt; character, you may pay cost. If you do, this turn, this gets +3000 power, and gains the following ability: "</t>
    </r>
    <r>
      <rPr>
        <b/>
        <sz val="9"/>
        <rFont val="Arial"/>
      </rPr>
      <t xml:space="preserve">AUTO </t>
    </r>
    <r>
      <rPr>
        <sz val="9"/>
        <rFont val="Arial"/>
      </rPr>
      <t xml:space="preserve">- When this card's battle opponent is Reversed, choose 1 &lt;Kanokari&gt; character from your Waiting Room, you may add it to hand.
</t>
    </r>
    <r>
      <rPr>
        <b/>
        <sz val="9"/>
        <rFont val="Arial"/>
      </rPr>
      <t xml:space="preserve">ACT </t>
    </r>
    <r>
      <rPr>
        <sz val="9"/>
        <rFont val="Arial"/>
      </rPr>
      <t xml:space="preserve">- [Send this to Waiting Room] Choose 1 </t>
    </r>
    <r>
      <rPr>
        <b/>
        <sz val="9"/>
        <rFont val="Arial"/>
      </rPr>
      <t>{2/1 Chizuru - 071}</t>
    </r>
    <r>
      <rPr>
        <sz val="9"/>
        <rFont val="Arial"/>
      </rPr>
      <t xml:space="preserve"> from your Waiting Room, and place it on stage in this card's former slot.
</t>
    </r>
  </si>
  <si>
    <t>KNK/W86-042</t>
  </si>
  <si>
    <t>(C) 2/1 Chizuru Vanilla</t>
  </si>
  <si>
    <t>KNK/W86-043</t>
  </si>
  <si>
    <r>
      <rPr>
        <b/>
        <sz val="9"/>
        <rFont val="Arial"/>
      </rPr>
      <t xml:space="preserve">2/1 Event
</t>
    </r>
    <r>
      <rPr>
        <sz val="9"/>
        <rFont val="Arial"/>
      </rPr>
      <t xml:space="preserve">If you have 1 or less characters whose names include "Sumi", you cannot play this card from hand.
Choose up to 1 </t>
    </r>
    <r>
      <rPr>
        <b/>
        <sz val="9"/>
        <rFont val="Arial"/>
      </rPr>
      <t>{3/2 Sumi - 020}</t>
    </r>
    <r>
      <rPr>
        <sz val="9"/>
        <rFont val="Arial"/>
      </rPr>
      <t xml:space="preserve"> from your hand, place it on stage in any slot, and until the end of your opponent's next turn, it gains the following 2 abilities:
- "</t>
    </r>
    <r>
      <rPr>
        <b/>
        <sz val="9"/>
        <rFont val="Arial"/>
      </rPr>
      <t xml:space="preserve">CONT </t>
    </r>
    <r>
      <rPr>
        <sz val="9"/>
        <rFont val="Arial"/>
      </rPr>
      <t>- During this card's battle, your opponent cannot play BACKUPs from hand."
- "</t>
    </r>
    <r>
      <rPr>
        <b/>
        <sz val="9"/>
        <rFont val="Arial"/>
      </rPr>
      <t xml:space="preserve">CONT </t>
    </r>
    <r>
      <rPr>
        <sz val="9"/>
        <rFont val="Arial"/>
      </rPr>
      <t>- This cannot be targeted by your opponent's effects."</t>
    </r>
  </si>
  <si>
    <t>KNK/W86-044</t>
  </si>
  <si>
    <t>(CC) +2 Soul CX</t>
  </si>
  <si>
    <t>KNK/W86-045</t>
  </si>
  <si>
    <t>(CC) Gold Bar CX</t>
  </si>
  <si>
    <t>KNK/W86-046</t>
  </si>
  <si>
    <t>(CC) Gold Bag CX</t>
  </si>
  <si>
    <t>KNK/W86-047</t>
  </si>
  <si>
    <t>KNK/W86-048</t>
  </si>
  <si>
    <t>KNK/W86-049</t>
  </si>
  <si>
    <r>
      <rPr>
        <b/>
        <sz val="9"/>
        <rFont val="Arial"/>
      </rPr>
      <t>(RR) 0/0 Sumi (Kanokari/Diamond)
AUTO</t>
    </r>
    <r>
      <rPr>
        <sz val="9"/>
        <rFont val="Arial"/>
      </rPr>
      <t xml:space="preserve"> - When your other character's battle opponent is Reversed, choose 1 of your &lt;Kanokari&gt; characters, this turn, it gets +500 power.
</t>
    </r>
    <r>
      <rPr>
        <b/>
        <sz val="9"/>
        <rFont val="Arial"/>
      </rPr>
      <t>ACT - BRAINSTORM</t>
    </r>
    <r>
      <rPr>
        <sz val="9"/>
        <rFont val="Arial"/>
      </rPr>
      <t xml:space="preserve"> [(1) Rest this] Flip over the top 4 cards of your deck, then send them to Waiting Room. For each Climax among them, choose up to 1 character from your Waiting Room, and add it to hand.</t>
    </r>
  </si>
  <si>
    <t>KNK/W86-050</t>
  </si>
  <si>
    <r>
      <rPr>
        <b/>
        <sz val="9"/>
        <rFont val="Arial"/>
      </rPr>
      <t>(RR) 1/0 Chizuru (Kanokari/Diamond)
CONT</t>
    </r>
    <r>
      <rPr>
        <sz val="9"/>
        <rFont val="Arial"/>
      </rPr>
      <t xml:space="preserve"> - During your turn, if you have another &lt;Kanokari&gt; character, this gets +3000 power.
</t>
    </r>
    <r>
      <rPr>
        <b/>
        <sz val="9"/>
        <rFont val="Arial"/>
      </rPr>
      <t xml:space="preserve">AUTO - </t>
    </r>
    <r>
      <rPr>
        <b/>
        <sz val="9"/>
        <color rgb="FFE06666"/>
        <rFont val="Arial"/>
      </rPr>
      <t>{CX COMBO}</t>
    </r>
    <r>
      <rPr>
        <sz val="9"/>
        <color rgb="FFE06666"/>
        <rFont val="Arial"/>
      </rPr>
      <t xml:space="preserve"> </t>
    </r>
    <r>
      <rPr>
        <sz val="9"/>
        <rFont val="Arial"/>
      </rPr>
      <t xml:space="preserve">[Discard 1 &lt;Kanokari&gt; character] When this card's battle opponent is Reversed, if you have the </t>
    </r>
    <r>
      <rPr>
        <b/>
        <sz val="9"/>
        <rFont val="Arial"/>
      </rPr>
      <t>Gate CX (074)</t>
    </r>
    <r>
      <rPr>
        <sz val="9"/>
        <rFont val="Arial"/>
      </rPr>
      <t xml:space="preserve"> in the Climax Area, choose up to 1 &lt;Kanokari&gt; character from your Waiting Room, add it to hand, then you may pay cost. If you do, choose 1 &lt;Kanokari&gt; character or </t>
    </r>
    <r>
      <rPr>
        <b/>
        <sz val="9"/>
        <rFont val="Arial"/>
      </rPr>
      <t>{2/0 Chizuru Event - 072}</t>
    </r>
    <r>
      <rPr>
        <sz val="9"/>
        <rFont val="Arial"/>
      </rPr>
      <t xml:space="preserve"> from your Waiting Room, and add it to hand.</t>
    </r>
  </si>
  <si>
    <t>KNK/W86-051</t>
  </si>
  <si>
    <r>
      <rPr>
        <b/>
        <sz val="9"/>
        <rFont val="Arial"/>
      </rPr>
      <t>(RR) 3/2 Chizuru (Kanokari/Diamond)
AUTO</t>
    </r>
    <r>
      <rPr>
        <sz val="9"/>
        <rFont val="Arial"/>
      </rPr>
      <t xml:space="preserve"> - When this is placed on stage from hand or via the AUTO ability of </t>
    </r>
    <r>
      <rPr>
        <b/>
        <sz val="9"/>
        <rFont val="Arial"/>
      </rPr>
      <t>{3/2 Chizuru - 056}</t>
    </r>
    <r>
      <rPr>
        <sz val="9"/>
        <rFont val="Arial"/>
      </rPr>
      <t xml:space="preserve">, you may Heal 1.
</t>
    </r>
    <r>
      <rPr>
        <b/>
        <sz val="9"/>
        <rFont val="Arial"/>
      </rPr>
      <t>AUTO - {CX COMBO}</t>
    </r>
    <r>
      <rPr>
        <sz val="9"/>
        <rFont val="Arial"/>
      </rPr>
      <t xml:space="preserve"> [(1) Discard 1 card] When this attacks, if you have the </t>
    </r>
    <r>
      <rPr>
        <b/>
        <sz val="9"/>
        <rFont val="Arial"/>
      </rPr>
      <t>Gate CX (076)</t>
    </r>
    <r>
      <rPr>
        <sz val="9"/>
        <rFont val="Arial"/>
      </rPr>
      <t xml:space="preserve"> in the Climax Area, you may pay cost. If you do, deal 2 damage to your opponent, this turn, this gets +1000 power, and until the end of your opponent's next turn, this gains the following ability: "</t>
    </r>
    <r>
      <rPr>
        <b/>
        <sz val="9"/>
        <rFont val="Arial"/>
      </rPr>
      <t xml:space="preserve">AUTO </t>
    </r>
    <r>
      <rPr>
        <sz val="9"/>
        <rFont val="Arial"/>
      </rPr>
      <t xml:space="preserve">- When this is Front Attacked, you may return this to hand."
</t>
    </r>
    <r>
      <rPr>
        <i/>
        <sz val="9"/>
        <rFont val="Arial"/>
      </rPr>
      <t>Both of these share the same Gate CX.</t>
    </r>
  </si>
  <si>
    <t>KNK/W86-052</t>
  </si>
  <si>
    <r>
      <rPr>
        <b/>
        <sz val="9"/>
        <rFont val="Arial"/>
      </rPr>
      <t>(R) 0/0 Chizuru (Kanokari/Diamond)
AUTO</t>
    </r>
    <r>
      <rPr>
        <sz val="9"/>
        <rFont val="Arial"/>
      </rPr>
      <t xml:space="preserve"> - When your Gate CX is placed on the Climax Area, choose 1 of your &lt;Kanokari&gt; characters, this turn, it gets +1 Soul.
</t>
    </r>
    <r>
      <rPr>
        <b/>
        <sz val="9"/>
        <rFont val="Arial"/>
      </rPr>
      <t>ACT - BRAINSTORM</t>
    </r>
    <r>
      <rPr>
        <sz val="9"/>
        <rFont val="Arial"/>
      </rPr>
      <t xml:space="preserve"> [(1) Rest this] Flip over the top 4 cards of your deck, then send them to Waiting Room. For each Gate CX among them, choose up to 1 character from your Waiting Room, and add it to hand.</t>
    </r>
  </si>
  <si>
    <t>KNK/W86-053</t>
  </si>
  <si>
    <r>
      <rPr>
        <b/>
        <sz val="9"/>
        <rFont val="Arial"/>
      </rPr>
      <t xml:space="preserve">(R) 2/1 Chizuru (Kanokari/Diamond)
AUTO </t>
    </r>
    <r>
      <rPr>
        <sz val="9"/>
        <rFont val="Arial"/>
      </rPr>
      <t xml:space="preserve">- (2) When you use this card's BACKUP, you may pay cost. If you do, shuffle all cards from your Waiting Room into your deck.
</t>
    </r>
    <r>
      <rPr>
        <b/>
        <sz val="9"/>
        <rFont val="Arial"/>
      </rPr>
      <t>ACT - BACKUP</t>
    </r>
    <r>
      <rPr>
        <sz val="9"/>
        <rFont val="Arial"/>
      </rPr>
      <t xml:space="preserve"> +2500</t>
    </r>
  </si>
  <si>
    <t>KNK/W86-054</t>
  </si>
  <si>
    <r>
      <rPr>
        <b/>
        <sz val="9"/>
        <rFont val="Arial"/>
      </rPr>
      <t>(R) 2/1 Chizuru (Kanokari/Diamond)
CONT</t>
    </r>
    <r>
      <rPr>
        <sz val="9"/>
        <rFont val="Arial"/>
      </rPr>
      <t xml:space="preserve"> - During your turn, all of your other characters whose names include "Chizuru 千鶴" or " "Chizuru" ちづる" get +500 power.
</t>
    </r>
    <r>
      <rPr>
        <b/>
        <sz val="9"/>
        <rFont val="Arial"/>
      </rPr>
      <t xml:space="preserve">CONT </t>
    </r>
    <r>
      <rPr>
        <sz val="9"/>
        <rFont val="Arial"/>
      </rPr>
      <t xml:space="preserve">- All of your other &lt;Kanokari&gt; characters get +1000 power.
</t>
    </r>
    <r>
      <rPr>
        <b/>
        <sz val="9"/>
        <rFont val="Arial"/>
      </rPr>
      <t xml:space="preserve">AUTO </t>
    </r>
    <r>
      <rPr>
        <sz val="9"/>
        <rFont val="Arial"/>
      </rPr>
      <t>- [Discard 1 card] When your character's Trigger Check reveals a Gate CX, you may pay cost. If you do, look at up to 2 cards from the top of your deck, choose up to 1 card from among them, add it to hand, and send the rest to Waiting Room.</t>
    </r>
  </si>
  <si>
    <t>KNK/W86-055</t>
  </si>
  <si>
    <r>
      <rPr>
        <b/>
        <sz val="9"/>
        <rFont val="Arial"/>
      </rPr>
      <t>(R) 2/1 Sumi (Kanokari/Diamond)
CONT - EXPERIENCE</t>
    </r>
    <r>
      <rPr>
        <sz val="9"/>
        <rFont val="Arial"/>
      </rPr>
      <t xml:space="preserve"> - If you have </t>
    </r>
    <r>
      <rPr>
        <b/>
        <sz val="9"/>
        <rFont val="Arial"/>
      </rPr>
      <t>{0/0 Sumi - 051}</t>
    </r>
    <r>
      <rPr>
        <sz val="9"/>
        <rFont val="Arial"/>
      </rPr>
      <t xml:space="preserve"> in your Level Zone, this gets -1 Level in hand.
</t>
    </r>
    <r>
      <rPr>
        <b/>
        <sz val="9"/>
        <rFont val="Arial"/>
      </rPr>
      <t xml:space="preserve">AUTO - </t>
    </r>
    <r>
      <rPr>
        <b/>
        <sz val="9"/>
        <color rgb="FFE06666"/>
        <rFont val="Arial"/>
      </rPr>
      <t>{CX COMBO}</t>
    </r>
    <r>
      <rPr>
        <sz val="9"/>
        <color rgb="FFE06666"/>
        <rFont val="Arial"/>
      </rPr>
      <t xml:space="preserve"> </t>
    </r>
    <r>
      <rPr>
        <sz val="9"/>
        <rFont val="Arial"/>
      </rPr>
      <t xml:space="preserve">[(1) Send the </t>
    </r>
    <r>
      <rPr>
        <b/>
        <sz val="9"/>
        <rFont val="Arial"/>
      </rPr>
      <t xml:space="preserve">Standby CX (075) </t>
    </r>
    <r>
      <rPr>
        <sz val="9"/>
        <rFont val="Arial"/>
      </rPr>
      <t>from your Climax Area to Waiting Room] When this card's battle opponent is Reversed, you may pay cost. If you do, look at up to 4 cards from the top of your deck, choose up to 4 cards from among them that are either &lt;Kanokari&gt; characters or</t>
    </r>
    <r>
      <rPr>
        <b/>
        <sz val="9"/>
        <rFont val="Arial"/>
      </rPr>
      <t xml:space="preserve"> {2/1 Event - 043}</t>
    </r>
    <r>
      <rPr>
        <sz val="9"/>
        <rFont val="Arial"/>
      </rPr>
      <t>s, show them to your opponent, add them to hand, send the rest to Waiting Room, then choose 1 of your characters, this turn, it gets +3000 power.</t>
    </r>
  </si>
  <si>
    <t>KNK/W86-056</t>
  </si>
  <si>
    <r>
      <rPr>
        <b/>
        <sz val="9"/>
        <rFont val="Arial"/>
      </rPr>
      <t>(R) 3/2 Chizuru (Kanokari/Diamond)
AUTO</t>
    </r>
    <r>
      <rPr>
        <sz val="9"/>
        <rFont val="Arial"/>
      </rPr>
      <t xml:space="preserve"> - When this is placed on stage from hand, look at up to 3 cards from the top of your deck, choose up to 1 card from among them, add it to hand, and send the rest to Waiting Room.
</t>
    </r>
    <r>
      <rPr>
        <b/>
        <sz val="9"/>
        <rFont val="Arial"/>
      </rPr>
      <t>AUTO - {CX COMBO}</t>
    </r>
    <r>
      <rPr>
        <sz val="9"/>
        <rFont val="Arial"/>
      </rPr>
      <t xml:space="preserve"> [Send this to Waiting Room] When the </t>
    </r>
    <r>
      <rPr>
        <b/>
        <sz val="9"/>
        <rFont val="Arial"/>
      </rPr>
      <t>Gate CX (076)</t>
    </r>
    <r>
      <rPr>
        <sz val="9"/>
        <rFont val="Arial"/>
      </rPr>
      <t xml:space="preserve"> is placed on your Climax Area, you may pay cost. If you do, choose 1 </t>
    </r>
    <r>
      <rPr>
        <b/>
        <sz val="9"/>
        <rFont val="Arial"/>
      </rPr>
      <t xml:space="preserve">{3/2 Chizuru CXC - 051} </t>
    </r>
    <r>
      <rPr>
        <sz val="9"/>
        <rFont val="Arial"/>
      </rPr>
      <t xml:space="preserve">from your Waiting Room, and place it on stage in this card's former slot.
</t>
    </r>
    <r>
      <rPr>
        <i/>
        <sz val="9"/>
        <rFont val="Arial"/>
      </rPr>
      <t>Both of these share the same Gate CX.</t>
    </r>
  </si>
  <si>
    <t>KNK/W86-057</t>
  </si>
  <si>
    <r>
      <rPr>
        <b/>
        <sz val="9"/>
        <rFont val="Arial"/>
      </rPr>
      <t>(R) 3/2 Sumi (Kanokari/Diamond)
AUTO</t>
    </r>
    <r>
      <rPr>
        <sz val="9"/>
        <rFont val="Arial"/>
      </rPr>
      <t xml:space="preserve"> - When this is placed on stage from hand, draw up to 2 cards, then discard 1 card.
</t>
    </r>
    <r>
      <rPr>
        <b/>
        <sz val="9"/>
        <rFont val="Arial"/>
      </rPr>
      <t xml:space="preserve">AUTO </t>
    </r>
    <r>
      <rPr>
        <sz val="9"/>
        <rFont val="Arial"/>
      </rPr>
      <t>- [Discard 2 cards] When this attacks, if you have 2 or more other characters whose names include "Sumi", you may pay cost. If you do, send the bottom 4 cards of your opponent's deck to Waiting Room, deal X damage to your opponent, and this turn, this gets +2000 power. X equals the number of Climaxes sent to Waiting Room by this effect.</t>
    </r>
  </si>
  <si>
    <t>KNK/W86-058</t>
  </si>
  <si>
    <r>
      <rPr>
        <b/>
        <sz val="9"/>
        <rFont val="Arial"/>
      </rPr>
      <t>(U) 0/0 Chizuru (Kanokari/Diamond)
CONT - ASSIST</t>
    </r>
    <r>
      <rPr>
        <sz val="9"/>
        <rFont val="Arial"/>
      </rPr>
      <t xml:space="preserve"> +500
</t>
    </r>
    <r>
      <rPr>
        <b/>
        <sz val="9"/>
        <rFont val="Arial"/>
      </rPr>
      <t>ACT - BRAINSTORM</t>
    </r>
    <r>
      <rPr>
        <sz val="9"/>
        <rFont val="Arial"/>
      </rPr>
      <t xml:space="preserve"> (1) Flip over the top 4 cards of your deck, then send them to Waiting Room. For each Climax among them, repeat the following effect: "Choose 1 &lt;Kanokari&gt; character from your Waiting Room, add it to hand, and discard 1 card."</t>
    </r>
  </si>
  <si>
    <t>KNK/W86-059</t>
  </si>
  <si>
    <r>
      <rPr>
        <b/>
        <sz val="9"/>
        <rFont val="Arial"/>
      </rPr>
      <t>(U) 0/0 Chizuru (Kanokari/Diamond)
AUTO</t>
    </r>
    <r>
      <rPr>
        <sz val="9"/>
        <rFont val="Arial"/>
      </rPr>
      <t xml:space="preserve"> - [(1) Discard 1 &lt;Kanokari&gt; character] When this is placed on stage from hand, you may pay cost. If you do, look at up to 4 cards from the top of your deck, choose up to 1 card from among them, add it to hand, and send the rest to Waiting Room.</t>
    </r>
  </si>
  <si>
    <t>KNK/W86-060</t>
  </si>
  <si>
    <r>
      <rPr>
        <b/>
        <sz val="9"/>
        <rFont val="Arial"/>
      </rPr>
      <t>(U) 0/0 "Chizuru" (Kanokari/Diamond)
AUTO</t>
    </r>
    <r>
      <rPr>
        <sz val="9"/>
        <rFont val="Arial"/>
      </rPr>
      <t xml:space="preserve"> - When this is placed on stage from hand, mill 2. If there is a Climax(es) among them, this turn, this gets +3000 power.
</t>
    </r>
    <r>
      <rPr>
        <b/>
        <sz val="9"/>
        <rFont val="Arial"/>
      </rPr>
      <t xml:space="preserve">AUTO </t>
    </r>
    <r>
      <rPr>
        <sz val="9"/>
        <rFont val="Arial"/>
      </rPr>
      <t xml:space="preserve">- [Discard 1 card] When this is sent from stage to Waiting Room, you may pay cost. If you do, choose 1 </t>
    </r>
    <r>
      <rPr>
        <b/>
        <sz val="9"/>
        <rFont val="Arial"/>
      </rPr>
      <t>{2/0 Chizuru Event - 072}</t>
    </r>
    <r>
      <rPr>
        <sz val="9"/>
        <rFont val="Arial"/>
      </rPr>
      <t xml:space="preserve"> from your Waiting Room, and add it to hand.</t>
    </r>
  </si>
  <si>
    <t>KNK/W86-061</t>
  </si>
  <si>
    <r>
      <rPr>
        <b/>
        <sz val="9"/>
        <rFont val="Arial"/>
      </rPr>
      <t>(U) 0/0 Chizuru (Kanokari/Diamond)
AUTO</t>
    </r>
    <r>
      <rPr>
        <sz val="9"/>
        <rFont val="Arial"/>
      </rPr>
      <t xml:space="preserve"> - When this is placed on stage from hand, look at the top card of your deck, and put it on top of your deck or into your Waiting Room.
</t>
    </r>
    <r>
      <rPr>
        <b/>
        <sz val="9"/>
        <rFont val="Arial"/>
      </rPr>
      <t xml:space="preserve">AUTO </t>
    </r>
    <r>
      <rPr>
        <sz val="9"/>
        <rFont val="Arial"/>
      </rPr>
      <t>- [(1) Put the top card of your deck into Clock] When this is placed on stage from hand, you may pay cost. If you do, choose 1 Level 1 or lower character from your Waiting Room, and add it to hand.</t>
    </r>
  </si>
  <si>
    <t>KNK/W86-062</t>
  </si>
  <si>
    <r>
      <rPr>
        <b/>
        <sz val="9"/>
        <rFont val="Arial"/>
      </rPr>
      <t>(U) 1/0 "Chizuru" (Kanokari/Diamond)
AUTO</t>
    </r>
    <r>
      <rPr>
        <sz val="9"/>
        <rFont val="Arial"/>
      </rPr>
      <t xml:space="preserve"> - When this is Front Attacked, look at the top card of your deck, and put it on top of your deck or into your Waiting Room.
</t>
    </r>
    <r>
      <rPr>
        <b/>
        <sz val="9"/>
        <rFont val="Arial"/>
      </rPr>
      <t>AUTO - ENCORE</t>
    </r>
    <r>
      <rPr>
        <sz val="9"/>
        <rFont val="Arial"/>
      </rPr>
      <t xml:space="preserve"> [Discard 1 character]
</t>
    </r>
    <r>
      <rPr>
        <b/>
        <sz val="9"/>
        <rFont val="Arial"/>
      </rPr>
      <t xml:space="preserve">ACT </t>
    </r>
    <r>
      <rPr>
        <sz val="9"/>
        <rFont val="Arial"/>
      </rPr>
      <t xml:space="preserve">- [Send this to Waiting Room] Choose 1 </t>
    </r>
    <r>
      <rPr>
        <b/>
        <sz val="9"/>
        <rFont val="Arial"/>
      </rPr>
      <t xml:space="preserve">{1/0 Chizuru - 063} </t>
    </r>
    <r>
      <rPr>
        <sz val="9"/>
        <rFont val="Arial"/>
      </rPr>
      <t>from your Waiting Room, and place it on stage in this card's former slot.</t>
    </r>
  </si>
  <si>
    <t>KNK/W86-063</t>
  </si>
  <si>
    <r>
      <rPr>
        <b/>
        <sz val="9"/>
        <rFont val="Arial"/>
      </rPr>
      <t xml:space="preserve">(U) 1/0 Chizuru (Kanokari/Diamond)
CONT </t>
    </r>
    <r>
      <rPr>
        <sz val="9"/>
        <rFont val="Arial"/>
      </rPr>
      <t xml:space="preserve">- During your turn, if you have another &lt;Kanokari&gt; character, this gets +3000 power.
</t>
    </r>
    <r>
      <rPr>
        <b/>
        <sz val="9"/>
        <rFont val="Arial"/>
      </rPr>
      <t>AUTO - CHANGE</t>
    </r>
    <r>
      <rPr>
        <sz val="9"/>
        <rFont val="Arial"/>
      </rPr>
      <t xml:space="preserve"> [Send this to Waiting Room] At the start of your Encore Step, if this is in the Front Row, you may pay cost. If you do, choose 1 </t>
    </r>
    <r>
      <rPr>
        <b/>
        <sz val="9"/>
        <rFont val="Arial"/>
      </rPr>
      <t xml:space="preserve">{1/0 "Chizuru" - 062} </t>
    </r>
    <r>
      <rPr>
        <sz val="9"/>
        <rFont val="Arial"/>
      </rPr>
      <t>from your Waiting Room, and place it on stage in this card's former slot.</t>
    </r>
  </si>
  <si>
    <t>KNK/W86-064</t>
  </si>
  <si>
    <r>
      <rPr>
        <b/>
        <sz val="9"/>
        <rFont val="Arial"/>
      </rPr>
      <t>(U) 1/0 Sumi (Kanokari/Diamond)
AUTO</t>
    </r>
    <r>
      <rPr>
        <sz val="9"/>
        <rFont val="Arial"/>
      </rPr>
      <t xml:space="preserve"> - When this is placed on stage from hand, if you have another &lt;Kanokari&gt; character, this turn, this gets +2000 power.
</t>
    </r>
    <r>
      <rPr>
        <b/>
        <sz val="9"/>
        <rFont val="Arial"/>
      </rPr>
      <t xml:space="preserve">AUTO </t>
    </r>
    <r>
      <rPr>
        <sz val="9"/>
        <rFont val="Arial"/>
      </rPr>
      <t>- [(1) Rest 1 of your other Standing characters whose name includes "Sumi"] During the turn this is placed on stage from hand, when this card's battle opponent is Reversed, you may pay cost. If you do, search your deck for up to 1 character whose name includes "Sumi", show it to your opponent, add it to hand, and shuffle your deck afterwards.</t>
    </r>
  </si>
  <si>
    <t>KNK/W86-065</t>
  </si>
  <si>
    <r>
      <rPr>
        <b/>
        <sz val="9"/>
        <rFont val="Arial"/>
      </rPr>
      <t>(C) 0/0 Sumi (Kanokari/Diamond)
AUTO</t>
    </r>
    <r>
      <rPr>
        <sz val="9"/>
        <rFont val="Arial"/>
      </rPr>
      <t xml:space="preserve"> - When this is placed on stage from hand, choose up to 1 of your opponent's characters, send it to Memory, then your opponent places that character on stage in the slot of their choosing.
</t>
    </r>
    <r>
      <rPr>
        <b/>
        <sz val="9"/>
        <rFont val="Arial"/>
      </rPr>
      <t xml:space="preserve">AUTO </t>
    </r>
    <r>
      <rPr>
        <sz val="9"/>
        <rFont val="Arial"/>
      </rPr>
      <t>- When this is Reversed, if the battle opponent's Level is 0 or lower, you may Reverse that character.</t>
    </r>
  </si>
  <si>
    <t>KNK/W86-066</t>
  </si>
  <si>
    <r>
      <rPr>
        <b/>
        <sz val="9"/>
        <rFont val="Arial"/>
      </rPr>
      <t>(C) 0/0 Chizuru (Kanokari/Diamond)
CONT</t>
    </r>
    <r>
      <rPr>
        <sz val="9"/>
        <rFont val="Arial"/>
      </rPr>
      <t xml:space="preserve"> - During your opponent's turn, if all of your characters are &lt;Kanokari&gt;, this gets +1 Level and +1500 power.
</t>
    </r>
    <r>
      <rPr>
        <b/>
        <sz val="9"/>
        <rFont val="Arial"/>
      </rPr>
      <t xml:space="preserve">AUTO </t>
    </r>
    <r>
      <rPr>
        <sz val="9"/>
        <rFont val="Arial"/>
      </rPr>
      <t>- [Discard 1 Climax] When this is placed on stage from hand, you may pay cost. If you do, choose 1 &lt;Kanokari&gt; character from your Waiting Room, and add it to hand.</t>
    </r>
  </si>
  <si>
    <t>KNK/W86-067</t>
  </si>
  <si>
    <r>
      <rPr>
        <b/>
        <sz val="9"/>
        <rFont val="Arial"/>
      </rPr>
      <t>(C) 0/0 Sumi (Kanokari/Diamond)
CONT</t>
    </r>
    <r>
      <rPr>
        <sz val="9"/>
        <rFont val="Arial"/>
      </rPr>
      <t xml:space="preserve"> - If you have 5 or more hand, this gets +2000 power.
</t>
    </r>
    <r>
      <rPr>
        <b/>
        <sz val="9"/>
        <rFont val="Arial"/>
      </rPr>
      <t xml:space="preserve">AUTO </t>
    </r>
    <r>
      <rPr>
        <sz val="9"/>
        <rFont val="Arial"/>
      </rPr>
      <t>- [Send this to Waiting Room] When your other &lt;Kanokari&gt; character is Front Attacked, you may pay cost. If you do, choose 1 of your battling characters, this turn, it gets +1000 power.</t>
    </r>
  </si>
  <si>
    <t>KNK/W86-068</t>
  </si>
  <si>
    <r>
      <rPr>
        <b/>
        <sz val="9"/>
        <rFont val="Arial"/>
      </rPr>
      <t xml:space="preserve">(C) 1/0 Chizuru (Kanokari/Diamond)
CONT </t>
    </r>
    <r>
      <rPr>
        <sz val="9"/>
        <rFont val="Arial"/>
      </rPr>
      <t xml:space="preserve">- During your turn, this gets +2000 power.
</t>
    </r>
    <r>
      <rPr>
        <b/>
        <sz val="9"/>
        <rFont val="Arial"/>
      </rPr>
      <t xml:space="preserve">AUTO </t>
    </r>
    <r>
      <rPr>
        <sz val="9"/>
        <rFont val="Arial"/>
      </rPr>
      <t>- When this attacks, choose 1 of your &lt;Kanokari&gt; characters, this turn, it gets +1 Level and +1000 power.</t>
    </r>
  </si>
  <si>
    <t>KNK/W86-069</t>
  </si>
  <si>
    <r>
      <rPr>
        <b/>
        <sz val="9"/>
        <rFont val="Arial"/>
      </rPr>
      <t>(C) 1/0 Chizuru (Kanokari/Diamond)
AUTO</t>
    </r>
    <r>
      <rPr>
        <sz val="9"/>
        <rFont val="Arial"/>
      </rPr>
      <t xml:space="preserve"> - [Discard 1 card] When this is placed on stage from hand, you may pay cost. If you do, choose 1 Level 0 or lower character from your Waiting Room, and place it on stage in any slot.</t>
    </r>
  </si>
  <si>
    <t>KNK/W86-070</t>
  </si>
  <si>
    <r>
      <rPr>
        <b/>
        <sz val="9"/>
        <rFont val="Arial"/>
      </rPr>
      <t xml:space="preserve">(C) 1/1 Chizuru (Kanokari/Diamond)
CONT </t>
    </r>
    <r>
      <rPr>
        <sz val="9"/>
        <rFont val="Arial"/>
      </rPr>
      <t xml:space="preserve">- If you have 2 or more other &lt;Kanokari&gt; characters, this gets +2000 power.
</t>
    </r>
    <r>
      <rPr>
        <b/>
        <sz val="9"/>
        <rFont val="Arial"/>
      </rPr>
      <t xml:space="preserve">AUTO - ENCORE </t>
    </r>
    <r>
      <rPr>
        <sz val="9"/>
        <rFont val="Arial"/>
      </rPr>
      <t>[Discard 1 character]</t>
    </r>
  </si>
  <si>
    <t>KNK/W86-071</t>
  </si>
  <si>
    <r>
      <rPr>
        <b/>
        <sz val="9"/>
        <rFont val="Arial"/>
      </rPr>
      <t xml:space="preserve">(C) 2/1 Chizuru (Kanokari/Diamond)
CONT </t>
    </r>
    <r>
      <rPr>
        <sz val="9"/>
        <rFont val="Arial"/>
      </rPr>
      <t xml:space="preserve">- If all of your characters are &lt;Kanokari&gt;, this gets +1000 power.
</t>
    </r>
    <r>
      <rPr>
        <b/>
        <sz val="9"/>
        <rFont val="Arial"/>
      </rPr>
      <t xml:space="preserve">AUTO </t>
    </r>
    <r>
      <rPr>
        <sz val="9"/>
        <rFont val="Arial"/>
      </rPr>
      <t xml:space="preserve">- When this attacks, this turn, this gets +X power. X equals the number of your other &lt;Kanokari&gt; characters times 1000.
</t>
    </r>
    <r>
      <rPr>
        <b/>
        <sz val="9"/>
        <rFont val="Arial"/>
      </rPr>
      <t>AUTO - CHANGE</t>
    </r>
    <r>
      <rPr>
        <sz val="9"/>
        <rFont val="Arial"/>
      </rPr>
      <t xml:space="preserve"> [Send this to Waiting Room] At the start of your Encore Step, if this is in your Front Row, you may pay cost. If you do, choose 1 </t>
    </r>
    <r>
      <rPr>
        <b/>
        <sz val="9"/>
        <rFont val="Arial"/>
      </rPr>
      <t>{2/1 "Chizuru" - 041}</t>
    </r>
    <r>
      <rPr>
        <sz val="9"/>
        <rFont val="Arial"/>
      </rPr>
      <t xml:space="preserve"> from your Waiting Room, and place it on stage in this card's former slot.</t>
    </r>
  </si>
  <si>
    <t>KNK/W86-072</t>
  </si>
  <si>
    <r>
      <rPr>
        <b/>
        <sz val="9"/>
        <rFont val="Arial"/>
      </rPr>
      <t xml:space="preserve">2/0 Event
</t>
    </r>
    <r>
      <rPr>
        <sz val="9"/>
        <rFont val="Arial"/>
      </rPr>
      <t xml:space="preserve">If you have 1 or less &lt;Kanokari&gt; characters, you cannot play this card from hand.
If you have 2 or less Memory, send this to Memory.
</t>
    </r>
    <r>
      <rPr>
        <b/>
        <sz val="9"/>
        <rFont val="Arial"/>
      </rPr>
      <t>AUTO - RECOLLECTION</t>
    </r>
    <r>
      <rPr>
        <sz val="9"/>
        <rFont val="Arial"/>
      </rPr>
      <t xml:space="preserve"> - At the start of your Main Phase, if this is in Memory, this turn, this gains the following ability: "</t>
    </r>
    <r>
      <rPr>
        <b/>
        <sz val="9"/>
        <rFont val="Arial"/>
      </rPr>
      <t>ACT - RECOLLECTION</t>
    </r>
    <r>
      <rPr>
        <sz val="9"/>
        <rFont val="Arial"/>
      </rPr>
      <t xml:space="preserve"> [Send this to Waiting Room] You can use this ability if this is in Memory. Choose up to 1 </t>
    </r>
    <r>
      <rPr>
        <b/>
        <sz val="9"/>
        <rFont val="Arial"/>
      </rPr>
      <t>{3/2 Chizuru CX combo - 051}</t>
    </r>
    <r>
      <rPr>
        <sz val="9"/>
        <rFont val="Arial"/>
      </rPr>
      <t xml:space="preserve"> from your hand, place it on stage in any slot, and this turn, it gets +1000 power."</t>
    </r>
  </si>
  <si>
    <t>KNK/W86-073</t>
  </si>
  <si>
    <r>
      <rPr>
        <b/>
        <sz val="9"/>
        <rFont val="Arial"/>
      </rPr>
      <t>(U) 2/3 Event
COUNTER</t>
    </r>
    <r>
      <rPr>
        <sz val="9"/>
        <rFont val="Arial"/>
      </rPr>
      <t xml:space="preserve"> - If you have 5 or more &lt;Kanokari&gt; characters, choose 1 battling character, this turn, it gains the following ability: "</t>
    </r>
    <r>
      <rPr>
        <b/>
        <sz val="9"/>
        <rFont val="Arial"/>
      </rPr>
      <t xml:space="preserve">CONT </t>
    </r>
    <r>
      <rPr>
        <sz val="9"/>
        <rFont val="Arial"/>
      </rPr>
      <t>- This cannot deal damage to players."
Choose 1 of your characters, this turn, it gets +1500 power.</t>
    </r>
  </si>
  <si>
    <t>KNK/W86-074</t>
  </si>
  <si>
    <t>(CR) Gate CX</t>
  </si>
  <si>
    <t>KNK/W86-075</t>
  </si>
  <si>
    <t>(CR) Standby CX</t>
  </si>
  <si>
    <t>KNK/W86-076</t>
  </si>
  <si>
    <t>(CC) Gate CX</t>
  </si>
  <si>
    <t>KNK/W86-077</t>
  </si>
  <si>
    <r>
      <rPr>
        <b/>
        <sz val="9"/>
        <rFont val="Arial"/>
      </rPr>
      <t xml:space="preserve">(RR) 0/0 Ruka (Kanokari/Ribbon)
CONT </t>
    </r>
    <r>
      <rPr>
        <sz val="9"/>
        <rFont val="Arial"/>
      </rPr>
      <t xml:space="preserve">- If you have another &lt;Kanokari&gt; character, this gets +1500 power.
</t>
    </r>
    <r>
      <rPr>
        <b/>
        <sz val="9"/>
        <rFont val="Arial"/>
      </rPr>
      <t xml:space="preserve">AUTO </t>
    </r>
    <r>
      <rPr>
        <sz val="9"/>
        <rFont val="Arial"/>
      </rPr>
      <t>- When this card's battle opponent is Reversed, choose 1 of your other &lt;Kanokari&gt; characters, Rest it, and move it to an empty Back Row slot</t>
    </r>
  </si>
  <si>
    <t>KNK/W86-078</t>
  </si>
  <si>
    <r>
      <rPr>
        <b/>
        <sz val="9"/>
        <rFont val="Arial"/>
      </rPr>
      <t xml:space="preserve">(RR) 1/0 Ruka (Kanokari/Ribbon)
CONT </t>
    </r>
    <r>
      <rPr>
        <sz val="9"/>
        <rFont val="Arial"/>
      </rPr>
      <t xml:space="preserve">- If you have 2 or more other &lt;Kanokari&gt; characters, this gets +1000 power.
</t>
    </r>
    <r>
      <rPr>
        <b/>
        <sz val="9"/>
        <rFont val="Arial"/>
      </rPr>
      <t xml:space="preserve">AUTO - </t>
    </r>
    <r>
      <rPr>
        <b/>
        <sz val="9"/>
        <color rgb="FFE06666"/>
        <rFont val="Arial"/>
      </rPr>
      <t>{CX COMBO}</t>
    </r>
    <r>
      <rPr>
        <sz val="9"/>
        <rFont val="Arial"/>
      </rPr>
      <t xml:space="preserve"> [Discard 1 card] When this attacks, if you have the </t>
    </r>
    <r>
      <rPr>
        <b/>
        <sz val="9"/>
        <rFont val="Arial"/>
      </rPr>
      <t>Pants CX (099)</t>
    </r>
    <r>
      <rPr>
        <sz val="9"/>
        <rFont val="Arial"/>
      </rPr>
      <t xml:space="preserve"> in the Climax Area, and you have another &lt;Kanokari&gt; character, you may pay cost. If you do, look at up to 4 cards from the top of your deck, choose up to 2 &lt;Kanokari&gt; characters from among them, show them to your opponent, add them to hand, and send the rest to Waiting Room.</t>
    </r>
  </si>
  <si>
    <t>KNK/W86-079</t>
  </si>
  <si>
    <r>
      <rPr>
        <b/>
        <sz val="9"/>
        <rFont val="Arial"/>
      </rPr>
      <t xml:space="preserve">(R) 0/0 Ruka (Kanokari/Ribbon)
AUTO </t>
    </r>
    <r>
      <rPr>
        <sz val="9"/>
        <rFont val="Arial"/>
      </rPr>
      <t xml:space="preserve">- This ability activates up to once per turn. When you use ACCELERATE, you may draw 1 card. If you do, discard 1 card.
</t>
    </r>
    <r>
      <rPr>
        <b/>
        <sz val="9"/>
        <rFont val="Arial"/>
      </rPr>
      <t>ACT - BRAINSTORM</t>
    </r>
    <r>
      <rPr>
        <sz val="9"/>
        <rFont val="Arial"/>
      </rPr>
      <t xml:space="preserve"> [(1) Rest this] Flip over the top 4 cards of your deck, then send them to Waiting Room. For each Climax among them, search your deck for up to 1 &lt;Kanokari&gt; character, show it to your opponent, add it to hand, and shuffle your deck afterwards.</t>
    </r>
  </si>
  <si>
    <t>KNK/W86-080</t>
  </si>
  <si>
    <r>
      <rPr>
        <b/>
        <sz val="9"/>
        <rFont val="Arial"/>
      </rPr>
      <t>(R) 1/0 Ruka (Kanokari/Ribbon)
CONT</t>
    </r>
    <r>
      <rPr>
        <sz val="9"/>
        <rFont val="Arial"/>
      </rPr>
      <t xml:space="preserve"> - If you have 2 or more other &lt;Kanokari&gt; characters, this gets +1000 power, and gains the following ability: "</t>
    </r>
    <r>
      <rPr>
        <b/>
        <sz val="9"/>
        <rFont val="Arial"/>
      </rPr>
      <t xml:space="preserve">AUTO </t>
    </r>
    <r>
      <rPr>
        <sz val="9"/>
        <rFont val="Arial"/>
      </rPr>
      <t>- When this attacks, if the Level of the character across from this is 2, this turn, this gets +6000 power.</t>
    </r>
    <r>
      <rPr>
        <b/>
        <sz val="9"/>
        <rFont val="Arial"/>
      </rPr>
      <t xml:space="preserve">
</t>
    </r>
  </si>
  <si>
    <t>KNK/W86-081</t>
  </si>
  <si>
    <r>
      <rPr>
        <b/>
        <sz val="9"/>
        <rFont val="Arial"/>
      </rPr>
      <t>(R) 3/2 Ruka (Kanokari/Ribbon)
CONT</t>
    </r>
    <r>
      <rPr>
        <sz val="9"/>
        <rFont val="Arial"/>
      </rPr>
      <t xml:space="preserve"> - If you have 2 or less Climaxes in your Waiting Room, this gets Level -1 in hand.
</t>
    </r>
    <r>
      <rPr>
        <b/>
        <sz val="9"/>
        <rFont val="Arial"/>
      </rPr>
      <t xml:space="preserve">AUTO </t>
    </r>
    <r>
      <rPr>
        <sz val="9"/>
        <rFont val="Arial"/>
      </rPr>
      <t xml:space="preserve">- When this is placed on stage from hand, draw 1 card, discard 1 card, then choose up to 1 of your opponent's characters, and return it to hand.
</t>
    </r>
    <r>
      <rPr>
        <b/>
        <sz val="9"/>
        <rFont val="Arial"/>
      </rPr>
      <t>AUTO - ACCELERATE</t>
    </r>
    <r>
      <rPr>
        <sz val="9"/>
        <rFont val="Arial"/>
      </rPr>
      <t xml:space="preserve"> [(1) Put 1 &lt;Kanokari&gt; character from your Waiting Room on the bottom of your Clock] At the start of your opponent's Attack Phase, you may pay cost. If you do, choose 1 of your opponent's characters, this turn, it gets -2 Soul.</t>
    </r>
  </si>
  <si>
    <t>KNK/W86-082</t>
  </si>
  <si>
    <r>
      <rPr>
        <b/>
        <sz val="9"/>
        <rFont val="Arial"/>
      </rPr>
      <t>(R) 3/2 Ruka (Kanokari/Ribbon)
AUTO -</t>
    </r>
    <r>
      <rPr>
        <b/>
        <sz val="9"/>
        <color rgb="FFE06666"/>
        <rFont val="Arial"/>
      </rPr>
      <t xml:space="preserve"> {CX COMBO} </t>
    </r>
    <r>
      <rPr>
        <sz val="9"/>
        <rFont val="Arial"/>
      </rPr>
      <t xml:space="preserve">(2) This ability activates up to once per turn. At the end of this card's attack, if you have the </t>
    </r>
    <r>
      <rPr>
        <b/>
        <sz val="9"/>
        <rFont val="Arial"/>
      </rPr>
      <t>Pants CX (100)</t>
    </r>
    <r>
      <rPr>
        <sz val="9"/>
        <rFont val="Arial"/>
      </rPr>
      <t xml:space="preserve"> in the Climax Area, and you have 2 or more other &lt;Kanokari&gt; characters, you may pay cost. If you do, choose 1 of the 2 following effects and resolve it:
a) Stand this.
b) Choose up to 3 characters from your Waiting Room, add them to hand, then shuffle all cards from your Waiting Room into your deck.</t>
    </r>
  </si>
  <si>
    <t>KNK/W86-083</t>
  </si>
  <si>
    <r>
      <rPr>
        <b/>
        <sz val="9"/>
        <rFont val="Arial"/>
      </rPr>
      <t>(R) 3/2 Ruka (Kanokari/Ribbon)
AUTO</t>
    </r>
    <r>
      <rPr>
        <sz val="9"/>
        <rFont val="Arial"/>
      </rPr>
      <t xml:space="preserve"> - When this is placed on stage from hand, you may Heal 1.
</t>
    </r>
    <r>
      <rPr>
        <b/>
        <sz val="9"/>
        <rFont val="Arial"/>
      </rPr>
      <t xml:space="preserve">AUTO - </t>
    </r>
    <r>
      <rPr>
        <b/>
        <sz val="9"/>
        <color rgb="FFE06666"/>
        <rFont val="Arial"/>
      </rPr>
      <t>{CX COMBO}</t>
    </r>
    <r>
      <rPr>
        <sz val="9"/>
        <rFont val="Arial"/>
      </rPr>
      <t xml:space="preserve"> [Send this to Waiting Room] When the </t>
    </r>
    <r>
      <rPr>
        <b/>
        <sz val="9"/>
        <rFont val="Arial"/>
      </rPr>
      <t>Pants CX (100)</t>
    </r>
    <r>
      <rPr>
        <sz val="9"/>
        <rFont val="Arial"/>
      </rPr>
      <t xml:space="preserve"> is placed on your Climax Area, you may pay cost. If you do, choose 1</t>
    </r>
    <r>
      <rPr>
        <b/>
        <sz val="9"/>
        <rFont val="Arial"/>
      </rPr>
      <t xml:space="preserve"> {3/2 Ruka - 082}</t>
    </r>
    <r>
      <rPr>
        <sz val="9"/>
        <rFont val="Arial"/>
      </rPr>
      <t xml:space="preserve"> from your Waiting Room, and place it on stage in this card's slot.</t>
    </r>
  </si>
  <si>
    <t>KNK/W86-084</t>
  </si>
  <si>
    <r>
      <rPr>
        <b/>
        <sz val="9"/>
        <rFont val="Arial"/>
      </rPr>
      <t>(U) 0/0 Ruka (Kanokari/Ribbon)
AUTO</t>
    </r>
    <r>
      <rPr>
        <sz val="9"/>
        <rFont val="Arial"/>
      </rPr>
      <t xml:space="preserve"> - When this is Reversed, if the battle opponent's Level is 0 or lower, you may send that character to the bottom of your opponent's deck.
</t>
    </r>
    <r>
      <rPr>
        <b/>
        <sz val="9"/>
        <rFont val="Arial"/>
      </rPr>
      <t xml:space="preserve">ACT </t>
    </r>
    <r>
      <rPr>
        <sz val="9"/>
        <rFont val="Arial"/>
      </rPr>
      <t>- [(1) Send this to Waiting Room] Look at up to 4 cards from the top of your deck, choose up to 1 &lt;Kanokari&gt; character from among them, show it to your opponent, add it to hand, and send the rest to Waiting Room.</t>
    </r>
  </si>
  <si>
    <t>KNK/W86-085</t>
  </si>
  <si>
    <r>
      <rPr>
        <b/>
        <sz val="9"/>
        <rFont val="Arial"/>
      </rPr>
      <t>(U) 0/0 Ruka (Kanokari/Ribbon)
AUTO</t>
    </r>
    <r>
      <rPr>
        <sz val="9"/>
        <rFont val="Arial"/>
      </rPr>
      <t xml:space="preserve"> - [(1) Discard 1 card] When this is placed on stage from hand, you may pay cost. If you do, search your deck for up to 1 </t>
    </r>
    <r>
      <rPr>
        <b/>
        <sz val="9"/>
        <rFont val="Arial"/>
      </rPr>
      <t>{1/1 Ruka - 097}</t>
    </r>
    <r>
      <rPr>
        <sz val="9"/>
        <rFont val="Arial"/>
      </rPr>
      <t>, show it to your opponent, add it to hand, shuffle your deck afterwards, and this turn, this gets +2000 power.</t>
    </r>
  </si>
  <si>
    <t>KNK/W86-086</t>
  </si>
  <si>
    <r>
      <rPr>
        <b/>
        <sz val="9"/>
        <rFont val="Arial"/>
      </rPr>
      <t>(U) 1/0 Ruka (Kanokari/Ribbon)
AUTO - ACCELERATE</t>
    </r>
    <r>
      <rPr>
        <sz val="9"/>
        <rFont val="Arial"/>
      </rPr>
      <t xml:space="preserve"> [Put 1 &lt;Kanokari&gt; character from your Waiting Room on the bottom of your Clock] When you use this card's BACKUP, you may pay cost. If you do, look at up to 4 cards from the top of your deck, choose up to 1 &lt;Kanokari&gt; character from among them, show it to your opponent, add it to hand, send the rest to Waiting Room, then choose 1 of your battling characters, this turn, it gets +1000 power.
</t>
    </r>
    <r>
      <rPr>
        <b/>
        <sz val="9"/>
        <rFont val="Arial"/>
      </rPr>
      <t>ACT - BACKUP</t>
    </r>
    <r>
      <rPr>
        <sz val="9"/>
        <rFont val="Arial"/>
      </rPr>
      <t xml:space="preserve"> +1000</t>
    </r>
  </si>
  <si>
    <t>KNK/W86-087</t>
  </si>
  <si>
    <r>
      <rPr>
        <b/>
        <sz val="9"/>
        <rFont val="Arial"/>
      </rPr>
      <t>(U) 1/0 Ruka (Kanokari/Ribbon)
AUTO</t>
    </r>
    <r>
      <rPr>
        <sz val="9"/>
        <rFont val="Arial"/>
      </rPr>
      <t xml:space="preserve"> - [Discard 1 &lt;Kanokari&gt; character] When this attacks, if you have 4 or more other &lt;Kanokari&gt; characters, you may pay cost. If you do, this turn, this gets +3500 power, and gains the following ability: "</t>
    </r>
    <r>
      <rPr>
        <b/>
        <sz val="9"/>
        <rFont val="Arial"/>
      </rPr>
      <t xml:space="preserve">AUTO </t>
    </r>
    <r>
      <rPr>
        <sz val="9"/>
        <rFont val="Arial"/>
      </rPr>
      <t xml:space="preserve">- When this card's battle opponent is Reversed, you may draw 1 card."
</t>
    </r>
    <r>
      <rPr>
        <b/>
        <sz val="9"/>
        <rFont val="Arial"/>
      </rPr>
      <t xml:space="preserve">AUTO - CHANGE </t>
    </r>
    <r>
      <rPr>
        <sz val="9"/>
        <rFont val="Arial"/>
      </rPr>
      <t xml:space="preserve">[Send this to Waiting Room] At the start of your Encore Step, if this is in the Front Row, you may pay cost. If you do, choose 1 </t>
    </r>
    <r>
      <rPr>
        <b/>
        <sz val="9"/>
        <rFont val="Arial"/>
      </rPr>
      <t>{1/0 Ruka - 088}</t>
    </r>
    <r>
      <rPr>
        <sz val="9"/>
        <rFont val="Arial"/>
      </rPr>
      <t xml:space="preserve"> from your Waiting Room, and place it on stage in this card's former slot.</t>
    </r>
  </si>
  <si>
    <t>KNK/W86-088</t>
  </si>
  <si>
    <r>
      <rPr>
        <b/>
        <sz val="9"/>
        <rFont val="Arial"/>
      </rPr>
      <t>(U) 1/0 Ruka (Kanokari/Ribbon)
CONT</t>
    </r>
    <r>
      <rPr>
        <sz val="9"/>
        <rFont val="Arial"/>
      </rPr>
      <t xml:space="preserve"> - During your opponent's turn, if you have another &lt;Kanokari&gt; character, this gets +3000 power.
</t>
    </r>
    <r>
      <rPr>
        <b/>
        <sz val="9"/>
        <rFont val="Arial"/>
      </rPr>
      <t xml:space="preserve">AUTO </t>
    </r>
    <r>
      <rPr>
        <sz val="9"/>
        <rFont val="Arial"/>
      </rPr>
      <t xml:space="preserve">- When this is placed on stage from hand, if you do not have another &lt;Kanokari&gt; character, send this to Waiting Room.
</t>
    </r>
    <r>
      <rPr>
        <b/>
        <sz val="9"/>
        <rFont val="Arial"/>
      </rPr>
      <t xml:space="preserve">ACT </t>
    </r>
    <r>
      <rPr>
        <sz val="9"/>
        <rFont val="Arial"/>
      </rPr>
      <t xml:space="preserve">- [Send this to Waiting Room] Choose 1 </t>
    </r>
    <r>
      <rPr>
        <b/>
        <sz val="9"/>
        <rFont val="Arial"/>
      </rPr>
      <t xml:space="preserve">{1/0 Ruka - 087} </t>
    </r>
    <r>
      <rPr>
        <sz val="9"/>
        <rFont val="Arial"/>
      </rPr>
      <t>from your Waiting Room, and place it on stage in this card's former slot.</t>
    </r>
  </si>
  <si>
    <t>KNK/W86-089</t>
  </si>
  <si>
    <r>
      <rPr>
        <b/>
        <sz val="9"/>
        <rFont val="Arial"/>
      </rPr>
      <t xml:space="preserve">(U) 1/1 Ruka (Kanokari/Ribbon)
CONT </t>
    </r>
    <r>
      <rPr>
        <sz val="9"/>
        <rFont val="Arial"/>
      </rPr>
      <t>- When paying the cost for the AUTO ability of</t>
    </r>
    <r>
      <rPr>
        <b/>
        <sz val="9"/>
        <rFont val="Arial"/>
      </rPr>
      <t xml:space="preserve"> {3/2 Ruka - 082}</t>
    </r>
    <r>
      <rPr>
        <sz val="9"/>
        <rFont val="Arial"/>
      </rPr>
      <t xml:space="preserve">, you may use a Marker underneath this card instead of 1 Stock.
</t>
    </r>
    <r>
      <rPr>
        <b/>
        <sz val="9"/>
        <rFont val="Arial"/>
      </rPr>
      <t>CONT - ASSIST</t>
    </r>
    <r>
      <rPr>
        <sz val="9"/>
        <rFont val="Arial"/>
      </rPr>
      <t xml:space="preserve"> Level x 500 to &lt;Kanokari&gt; characters in front of this card.
</t>
    </r>
    <r>
      <rPr>
        <b/>
        <sz val="9"/>
        <rFont val="Arial"/>
      </rPr>
      <t xml:space="preserve">AUTO </t>
    </r>
    <r>
      <rPr>
        <sz val="9"/>
        <rFont val="Arial"/>
      </rPr>
      <t>- When this is placed on stage from hand, choose 1 &lt;Kanokari&gt; character from your Waiting Room, you may put it underneath this card Face-down as a Marker.</t>
    </r>
  </si>
  <si>
    <t>KNK/W86-090</t>
  </si>
  <si>
    <r>
      <rPr>
        <b/>
        <sz val="9"/>
        <rFont val="Arial"/>
      </rPr>
      <t>(U) 2/1 Ruka (Kanokari/Ribbon)
AUTO</t>
    </r>
    <r>
      <rPr>
        <sz val="9"/>
        <rFont val="Arial"/>
      </rPr>
      <t xml:space="preserve"> - When this is placed on stage from hand, if you have 4 or more other &lt;Kanokari&gt; characters, choose 1 &lt;Kanokari&gt; character from your Waiting Room, you may send it to Stock.
</t>
    </r>
    <r>
      <rPr>
        <b/>
        <sz val="9"/>
        <rFont val="Arial"/>
      </rPr>
      <t xml:space="preserve">AUTO </t>
    </r>
    <r>
      <rPr>
        <sz val="9"/>
        <rFont val="Arial"/>
      </rPr>
      <t>- [(1) Discard 1 Climax] When this is placed on stage from hand, you may pay cost. If you do, choose 1 Climax from your Waiting Room, and add it to hand.</t>
    </r>
  </si>
  <si>
    <t>KNK/W86-091</t>
  </si>
  <si>
    <r>
      <rPr>
        <b/>
        <sz val="9"/>
        <rFont val="Arial"/>
      </rPr>
      <t>(C) 0/0 Ruka (Kanokari/Ribbon)
AUTO</t>
    </r>
    <r>
      <rPr>
        <sz val="9"/>
        <rFont val="Arial"/>
      </rPr>
      <t xml:space="preserve"> - When this is placed on stage from hand, thsi turn, this gets +1500 power.
</t>
    </r>
    <r>
      <rPr>
        <b/>
        <sz val="9"/>
        <rFont val="Arial"/>
      </rPr>
      <t xml:space="preserve">AUTO </t>
    </r>
    <r>
      <rPr>
        <sz val="9"/>
        <rFont val="Arial"/>
      </rPr>
      <t>- When this card's battle opponent is Reversed, if you have a Climax in the Climax Area, you may put the top card of your deck into Stock.</t>
    </r>
  </si>
  <si>
    <t>KNK/W86-092</t>
  </si>
  <si>
    <r>
      <rPr>
        <b/>
        <sz val="9"/>
        <rFont val="Arial"/>
      </rPr>
      <t>(C) 0/0 Ruka (Kanokari/Ribbon)
AUTO - ACCELERATE</t>
    </r>
    <r>
      <rPr>
        <sz val="9"/>
        <rFont val="Arial"/>
      </rPr>
      <t xml:space="preserve"> [Put 1 &lt;Kanokari&gt; character from your Waiting Room on the bottom of your Clock] At the start of your opponent's Climax Phase, you may pay cost. If you do, this turn, this gets +2000 power, and gains the following ability: "</t>
    </r>
    <r>
      <rPr>
        <b/>
        <sz val="9"/>
        <rFont val="Arial"/>
      </rPr>
      <t xml:space="preserve">AUTO </t>
    </r>
    <r>
      <rPr>
        <sz val="9"/>
        <rFont val="Arial"/>
      </rPr>
      <t>- At the start of your opponent's Attack Phase, you may move this to an empty Front Row slot with a character in the slot across from it."</t>
    </r>
  </si>
  <si>
    <t>KNK/W86-093</t>
  </si>
  <si>
    <t>(C) 0/0 Ruka Vanilla</t>
  </si>
  <si>
    <t>KNK/W86-094</t>
  </si>
  <si>
    <r>
      <rPr>
        <b/>
        <sz val="9"/>
        <rFont val="Arial"/>
      </rPr>
      <t>(C) 2/1 Ruka (Kanokari/Ribbon)
AUTO - ACCELERATE</t>
    </r>
    <r>
      <rPr>
        <sz val="9"/>
        <rFont val="Arial"/>
      </rPr>
      <t xml:space="preserve"> [Put 1 &lt;Kanokari&gt; character from your Waiting Room on the bottom of your Clock] At the start of your Climax Phase, you may pay cost. If you do, this turn, this gets +1000 power, and gains the following ability: "</t>
    </r>
    <r>
      <rPr>
        <b/>
        <sz val="9"/>
        <rFont val="Arial"/>
      </rPr>
      <t xml:space="preserve">AUTO </t>
    </r>
    <r>
      <rPr>
        <sz val="9"/>
        <rFont val="Arial"/>
      </rPr>
      <t xml:space="preserve">- When this card's battle opponent is Reversed, search your deck for up to 1 &lt;Kanokari&gt; character, show it to your opponent, add it to hand, and shuffle your deck afterwards.
</t>
    </r>
    <r>
      <rPr>
        <b/>
        <sz val="9"/>
        <rFont val="Arial"/>
      </rPr>
      <t xml:space="preserve">AUTO </t>
    </r>
    <r>
      <rPr>
        <sz val="9"/>
        <rFont val="Arial"/>
      </rPr>
      <t>- When this attacks, this turn, this gets +X power. X equals the number of your opponent's characters times 1000.</t>
    </r>
  </si>
  <si>
    <t>KNK/W86-095</t>
  </si>
  <si>
    <r>
      <rPr>
        <b/>
        <sz val="9"/>
        <rFont val="Arial"/>
      </rPr>
      <t>(C) 2/1 Ruka (Kanokari/Ribbon)
CONT</t>
    </r>
    <r>
      <rPr>
        <sz val="9"/>
        <rFont val="Arial"/>
      </rPr>
      <t xml:space="preserve"> - For each of your other &lt;Kanokari&gt; characters, this gets +1000 power.
</t>
    </r>
    <r>
      <rPr>
        <b/>
        <sz val="9"/>
        <rFont val="Arial"/>
      </rPr>
      <t xml:space="preserve">AUTO </t>
    </r>
    <r>
      <rPr>
        <sz val="9"/>
        <rFont val="Arial"/>
      </rPr>
      <t xml:space="preserve">- [Discard 1 </t>
    </r>
    <r>
      <rPr>
        <b/>
        <sz val="9"/>
        <rFont val="Arial"/>
      </rPr>
      <t>{0/0 Ruka Vanilla - 093}</t>
    </r>
    <r>
      <rPr>
        <sz val="9"/>
        <rFont val="Arial"/>
      </rPr>
      <t>] When this card's battle opponent is Reversed, you may pay cost. If you do, deal 1 damage to your opponent.</t>
    </r>
  </si>
  <si>
    <t>KNK/W86-096</t>
  </si>
  <si>
    <r>
      <rPr>
        <b/>
        <sz val="9"/>
        <rFont val="Arial"/>
      </rPr>
      <t>(C) 2/2 Ruka (Kanokari/Ribbon)
AUTO</t>
    </r>
    <r>
      <rPr>
        <sz val="9"/>
        <rFont val="Arial"/>
      </rPr>
      <t xml:space="preserve"> - When your other &lt;Kanokari&gt; character attacks, this turn, this gets +2000 power.
</t>
    </r>
    <r>
      <rPr>
        <b/>
        <sz val="9"/>
        <rFont val="Arial"/>
      </rPr>
      <t>AUTO - ENCORE</t>
    </r>
    <r>
      <rPr>
        <sz val="9"/>
        <rFont val="Arial"/>
      </rPr>
      <t xml:space="preserve"> [Discard 1 &lt;Kanokari&gt; character]</t>
    </r>
  </si>
  <si>
    <t>KNK/W86-097</t>
  </si>
  <si>
    <r>
      <rPr>
        <b/>
        <sz val="9"/>
        <rFont val="Arial"/>
      </rPr>
      <t xml:space="preserve">1/1 Event
</t>
    </r>
    <r>
      <rPr>
        <sz val="9"/>
        <rFont val="Arial"/>
      </rPr>
      <t xml:space="preserve">If you have 1 or less characters whose names include "Ruka", you cannot play this card from hand.
Put the top card of your deck into Clock, then deal 79 damage to your opponent, then search your deck for up to 2 </t>
    </r>
    <r>
      <rPr>
        <b/>
        <sz val="9"/>
        <rFont val="Arial"/>
      </rPr>
      <t>{1/0 Ruka CXC - 078}</t>
    </r>
    <r>
      <rPr>
        <sz val="9"/>
        <rFont val="Arial"/>
      </rPr>
      <t>, place them on stage in separate slots, shuffle your deck, and this turn, those characters get +1000 power and +1 Soul.</t>
    </r>
  </si>
  <si>
    <t>KNK/W86-098</t>
  </si>
  <si>
    <r>
      <rPr>
        <b/>
        <sz val="9"/>
        <rFont val="Arial"/>
      </rPr>
      <t>(U) 2/1 Event</t>
    </r>
    <r>
      <rPr>
        <sz val="9"/>
        <rFont val="Arial"/>
      </rPr>
      <t xml:space="preserve">
Your opponent chooses 1 Climax from their Waiting Room, and shuffles all other cards from their Waiting Room into their deck. Then choose 1 of your characters, this turn, it gets +2000 power.</t>
    </r>
  </si>
  <si>
    <t>KNK/W86-099</t>
  </si>
  <si>
    <t>(CR) Pants CX</t>
  </si>
  <si>
    <t>KNK/W86-100</t>
  </si>
  <si>
    <t>(CC) Pants CX</t>
  </si>
  <si>
    <t>KNK/W86-101
BOX PR</t>
  </si>
  <si>
    <r>
      <rPr>
        <b/>
        <sz val="9"/>
        <rFont val="Arial"/>
      </rPr>
      <t>(PR) 0/0 Mami (Kanokari)
AUTO</t>
    </r>
    <r>
      <rPr>
        <sz val="9"/>
        <rFont val="Arial"/>
      </rPr>
      <t xml:space="preserve"> - When this attacks, look at the top card of your deck, and put it on top of your deck or into your Waiting Room.
</t>
    </r>
    <r>
      <rPr>
        <b/>
        <sz val="9"/>
        <rFont val="Arial"/>
      </rPr>
      <t xml:space="preserve">AUTO </t>
    </r>
    <r>
      <rPr>
        <sz val="9"/>
        <rFont val="Arial"/>
      </rPr>
      <t>- [(1) Discard 1 card] When this attacks, you may pay cost. If you do, search your deck for up to 1 &lt;Kanokari&gt; character, show it to your opponent, add it to hand, and shuffle your deck afterwards.</t>
    </r>
  </si>
  <si>
    <t>KNK/W86-102
BOX PR</t>
  </si>
  <si>
    <r>
      <rPr>
        <b/>
        <sz val="9"/>
        <rFont val="Arial"/>
      </rPr>
      <t>(PR) 3/2 Sumi (Kanokari/Diamond)
CONT</t>
    </r>
    <r>
      <rPr>
        <sz val="9"/>
        <rFont val="Arial"/>
      </rPr>
      <t xml:space="preserve"> - If this is in your Front Row, all of your &lt;Kanokari&gt; characters get +1500 power.
</t>
    </r>
    <r>
      <rPr>
        <b/>
        <sz val="9"/>
        <rFont val="Arial"/>
      </rPr>
      <t xml:space="preserve">AUTO </t>
    </r>
    <r>
      <rPr>
        <sz val="9"/>
        <rFont val="Arial"/>
      </rPr>
      <t>- (1) When this attacks, you may pay cost. If you do, this turn, this gets +1000 power, and gains the following ability: "</t>
    </r>
    <r>
      <rPr>
        <b/>
        <sz val="9"/>
        <rFont val="Arial"/>
      </rPr>
      <t xml:space="preserve">AUTO </t>
    </r>
    <r>
      <rPr>
        <sz val="9"/>
        <rFont val="Arial"/>
      </rPr>
      <t>- When this card's battle opponent is Reversed, you may send that character to the top of your opponent's deck."</t>
    </r>
  </si>
  <si>
    <t>KNK/W86-103
BOX PR</t>
  </si>
  <si>
    <r>
      <rPr>
        <b/>
        <sz val="9"/>
        <rFont val="Arial"/>
      </rPr>
      <t>(PR) 1/0 Chizuru (Kanokari/Diamond)
AUTO</t>
    </r>
    <r>
      <rPr>
        <sz val="9"/>
        <rFont val="Arial"/>
      </rPr>
      <t xml:space="preserve"> - When your other character's battle opponent is Reversed, choose 1 of your &lt;Kanokari&gt; characters, this turn, it gets +1000 power.
</t>
    </r>
    <r>
      <rPr>
        <b/>
        <sz val="9"/>
        <rFont val="Arial"/>
      </rPr>
      <t xml:space="preserve">ACT </t>
    </r>
    <r>
      <rPr>
        <sz val="9"/>
        <rFont val="Arial"/>
      </rPr>
      <t>- [Discard 1 Climax, Rest 2 of your &lt;Kanokari&gt; characters] Search your deck for up to 1 character with CHANGE, show it to your opponent, add it to hand, and shuffle your deck afterwards.</t>
    </r>
  </si>
  <si>
    <t>KNK/W86-104
BOX PR</t>
  </si>
  <si>
    <r>
      <rPr>
        <b/>
        <sz val="9"/>
        <rFont val="Arial"/>
      </rPr>
      <t>(PR) 0/0 Ruka (Kanokari/Ribbon)
CONT</t>
    </r>
    <r>
      <rPr>
        <sz val="9"/>
        <rFont val="Arial"/>
      </rPr>
      <t xml:space="preserve"> - All of your other &lt;Kanokari&gt; characters get +500 power.
</t>
    </r>
    <r>
      <rPr>
        <b/>
        <sz val="9"/>
        <rFont val="Arial"/>
      </rPr>
      <t xml:space="preserve">AUTO </t>
    </r>
    <r>
      <rPr>
        <sz val="9"/>
        <rFont val="Arial"/>
      </rPr>
      <t>- When you use ACCELERATE, choose 1 of your characters, this turn, it gets +500 power, then reveal the top card of your deck. If that card is Level 0 or lower, send it to Stock.</t>
    </r>
  </si>
  <si>
    <t>KNK/W86-T01</t>
  </si>
  <si>
    <r>
      <rPr>
        <b/>
        <sz val="9"/>
        <rFont val="Arial"/>
      </rPr>
      <t>(TD) 0/0 Mami (Kanokari)
CONT</t>
    </r>
    <r>
      <rPr>
        <sz val="9"/>
        <rFont val="Arial"/>
      </rPr>
      <t xml:space="preserve"> - Your other character in the Front Row Center Slot gets +500 power.
</t>
    </r>
    <r>
      <rPr>
        <b/>
        <sz val="9"/>
        <rFont val="Arial"/>
      </rPr>
      <t xml:space="preserve">CONT - ASSIST </t>
    </r>
    <r>
      <rPr>
        <sz val="9"/>
        <rFont val="Arial"/>
      </rPr>
      <t xml:space="preserve">+500
</t>
    </r>
  </si>
  <si>
    <t>KNK/W86-T02</t>
  </si>
  <si>
    <r>
      <rPr>
        <b/>
        <sz val="9"/>
        <rFont val="Arial"/>
      </rPr>
      <t xml:space="preserve">(TD) 0/0 Mami (Kanokari)
CONT </t>
    </r>
    <r>
      <rPr>
        <sz val="9"/>
        <rFont val="Arial"/>
      </rPr>
      <t>- If you have 2 or less Stock, this gets +1500 power.</t>
    </r>
  </si>
  <si>
    <t>KNK/W86-T03</t>
  </si>
  <si>
    <r>
      <rPr>
        <b/>
        <sz val="9"/>
        <rFont val="Arial"/>
      </rPr>
      <t>(TD) 1/0 Ruka (Kanokari/Ribbon)
CONT</t>
    </r>
    <r>
      <rPr>
        <sz val="9"/>
        <rFont val="Arial"/>
      </rPr>
      <t xml:space="preserve"> - If you have 2 or more other &lt;Kanokari&gt; characters, this gets +1000 power.
</t>
    </r>
    <r>
      <rPr>
        <b/>
        <sz val="9"/>
        <rFont val="Arial"/>
      </rPr>
      <t>AUTO -</t>
    </r>
    <r>
      <rPr>
        <b/>
        <sz val="9"/>
        <color rgb="FFE06666"/>
        <rFont val="Arial"/>
      </rPr>
      <t xml:space="preserve"> {CX COMBO}</t>
    </r>
    <r>
      <rPr>
        <sz val="9"/>
        <rFont val="Arial"/>
      </rPr>
      <t xml:space="preserve"> When this card's battle opponnet is Reversed, if you have the </t>
    </r>
    <r>
      <rPr>
        <b/>
        <sz val="9"/>
        <rFont val="Arial"/>
      </rPr>
      <t xml:space="preserve">Gold Bag CX (T10) </t>
    </r>
    <r>
      <rPr>
        <sz val="9"/>
        <rFont val="Arial"/>
      </rPr>
      <t>in the Climax Area, choose 1 character from your Waiting Room, you may add it to hand</t>
    </r>
  </si>
  <si>
    <t>KNK/W86-T04</t>
  </si>
  <si>
    <r>
      <rPr>
        <b/>
        <sz val="9"/>
        <rFont val="Arial"/>
      </rPr>
      <t xml:space="preserve">(TD) 1/0 Ruka (Kanokari/Ribbon)
AUTO </t>
    </r>
    <r>
      <rPr>
        <sz val="9"/>
        <rFont val="Arial"/>
      </rPr>
      <t>- When this attacks, if you have 2 or more other &lt;Kanokari&gt; characters, this turn, this gets +2000 power.</t>
    </r>
  </si>
  <si>
    <t>KNK/W86-T05</t>
  </si>
  <si>
    <r>
      <rPr>
        <b/>
        <sz val="9"/>
        <rFont val="Arial"/>
      </rPr>
      <t>1/1 Ruka (Kanokari/Ribbon)
ACT - BACKUP</t>
    </r>
    <r>
      <rPr>
        <sz val="9"/>
        <rFont val="Arial"/>
      </rPr>
      <t xml:space="preserve"> +2500</t>
    </r>
  </si>
  <si>
    <t>KNK/W86-T06</t>
  </si>
  <si>
    <r>
      <rPr>
        <b/>
        <sz val="9"/>
        <rFont val="Arial"/>
      </rPr>
      <t xml:space="preserve">2/1 Ruka (Kanokari/Ribbon)
CONT - ASSIST </t>
    </r>
    <r>
      <rPr>
        <sz val="9"/>
        <rFont val="Arial"/>
      </rPr>
      <t xml:space="preserve">Level x 500
</t>
    </r>
    <r>
      <rPr>
        <b/>
        <sz val="9"/>
        <rFont val="Arial"/>
      </rPr>
      <t xml:space="preserve">AUTO </t>
    </r>
    <r>
      <rPr>
        <sz val="9"/>
        <rFont val="Arial"/>
      </rPr>
      <t>- When this is placed on stage from hand, draw 1 card, and discard 1 card.</t>
    </r>
  </si>
  <si>
    <t>KNK/W86-T07</t>
  </si>
  <si>
    <r>
      <rPr>
        <b/>
        <sz val="9"/>
        <rFont val="Arial"/>
      </rPr>
      <t>2/1 Ruka &lt;Kanokari&gt; &lt;Ribbon&gt;
[AUTO]</t>
    </r>
    <r>
      <rPr>
        <sz val="9"/>
        <rFont val="Arial"/>
      </rPr>
      <t xml:space="preserve"> When this card is placed from your hand onto the stage, if you control 4 or more other &lt;Kanokari&gt; characters, choose one &lt;Kanokari&gt; character in your Waiting Room, you may put it into your stock. 
</t>
    </r>
    <r>
      <rPr>
        <b/>
        <sz val="9"/>
        <rFont val="Arial"/>
      </rPr>
      <t xml:space="preserve">[AUTO] </t>
    </r>
    <r>
      <rPr>
        <sz val="9"/>
        <rFont val="Arial"/>
      </rPr>
      <t>When this card attacks, during this turn, this card gains +X Power. X is equal to the amount of other &lt;Kanokari&gt; characters x1000.</t>
    </r>
  </si>
  <si>
    <t>KNK/W86-T08</t>
  </si>
  <si>
    <r>
      <rPr>
        <b/>
        <sz val="9"/>
        <rFont val="Arial"/>
      </rPr>
      <t>2/2 Mami &lt;Kanokari&gt;
[CONT]</t>
    </r>
    <r>
      <rPr>
        <sz val="9"/>
        <rFont val="Arial"/>
      </rPr>
      <t xml:space="preserve"> For each of your other &lt;Kanokari&gt; characters, this card gains +1000 power.
</t>
    </r>
  </si>
  <si>
    <t>KNK/W86-T09</t>
  </si>
  <si>
    <r>
      <rPr>
        <b/>
        <sz val="9"/>
        <rFont val="Arial"/>
      </rPr>
      <t xml:space="preserve">3/2 Sumi &lt;Kanokari&gt; &lt;Diamond&gt; 
[AUTO] </t>
    </r>
    <r>
      <rPr>
        <sz val="9"/>
        <rFont val="Arial"/>
      </rPr>
      <t xml:space="preserve">When this card is placed from your hand onto the stage, look at up to 3 cards from the top of your deck, choose one card, add it to your hand, put the rest of the cards in your Waiting Room. 
</t>
    </r>
    <r>
      <rPr>
        <b/>
        <sz val="9"/>
        <rFont val="Arial"/>
      </rPr>
      <t>[AUTO]</t>
    </r>
    <r>
      <rPr>
        <sz val="9"/>
        <rFont val="Arial"/>
      </rPr>
      <t xml:space="preserve"> When this card becomes Reversed, if you control 2 or more other &lt;Kanokari&gt; characters, if this cards battle opponent is Level 3 or lower, you may put the top card of your opponents Clock into the Waiting Room. If you do, put that character into their clock.
</t>
    </r>
  </si>
  <si>
    <t>KNK/W86-T10</t>
  </si>
  <si>
    <t>(TD) Gold Bag CX</t>
  </si>
  <si>
    <t>KNK/W86-T11</t>
  </si>
  <si>
    <r>
      <rPr>
        <b/>
        <sz val="9"/>
        <rFont val="Arial"/>
      </rPr>
      <t>0/0 Kazuya (Kanokari)
CONT</t>
    </r>
    <r>
      <rPr>
        <sz val="9"/>
        <rFont val="Arial"/>
      </rPr>
      <t xml:space="preserve"> - During your turn, all of your other </t>
    </r>
    <r>
      <rPr>
        <b/>
        <sz val="9"/>
        <rFont val="Arial"/>
      </rPr>
      <t>{1/0 Chizuru vanilla -T16}</t>
    </r>
    <r>
      <rPr>
        <sz val="9"/>
        <rFont val="Arial"/>
      </rPr>
      <t xml:space="preserve"> get +2000 power.
</t>
    </r>
    <r>
      <rPr>
        <b/>
        <sz val="9"/>
        <rFont val="Arial"/>
      </rPr>
      <t>AUTO - BOND</t>
    </r>
    <r>
      <rPr>
        <sz val="9"/>
        <rFont val="Arial"/>
      </rPr>
      <t xml:space="preserve"> (1) to </t>
    </r>
    <r>
      <rPr>
        <b/>
        <sz val="9"/>
        <rFont val="Arial"/>
      </rPr>
      <t>1/0 Chizuru (T16)</t>
    </r>
  </si>
  <si>
    <t>KNK/W86-T12</t>
  </si>
  <si>
    <r>
      <rPr>
        <b/>
        <sz val="9"/>
        <rFont val="Arial"/>
      </rPr>
      <t>(TD) 0/0 "Chizuru" ちづる (Kanokari/Diamond)
AUTO</t>
    </r>
    <r>
      <rPr>
        <sz val="9"/>
        <rFont val="Arial"/>
      </rPr>
      <t xml:space="preserve"> - At the start of your Main Phase, look at the top card of your deck, and either put it on top of your deck or into your Waiting Room.
</t>
    </r>
    <r>
      <rPr>
        <b/>
        <sz val="9"/>
        <rFont val="Arial"/>
      </rPr>
      <t xml:space="preserve">ACT - BRAINSTORM </t>
    </r>
    <r>
      <rPr>
        <sz val="9"/>
        <rFont val="Arial"/>
      </rPr>
      <t>[(1) Rest this] Flip over the top 4 cards of your deck, then send them to Waiting Room. For each Climax among them, draw up to 1 card.</t>
    </r>
  </si>
  <si>
    <t>KNK/W86-T13</t>
  </si>
  <si>
    <r>
      <rPr>
        <b/>
        <sz val="9"/>
        <rFont val="Arial"/>
      </rPr>
      <t>(TD) 0/0 Kazuya (Kanokari)
AUTO -</t>
    </r>
    <r>
      <rPr>
        <b/>
        <sz val="9"/>
        <color rgb="FFE06666"/>
        <rFont val="Arial"/>
      </rPr>
      <t xml:space="preserve"> {CX COMBO}</t>
    </r>
    <r>
      <rPr>
        <sz val="9"/>
        <rFont val="Arial"/>
      </rPr>
      <t xml:space="preserve"> - [Put one </t>
    </r>
    <r>
      <rPr>
        <b/>
        <sz val="9"/>
        <rFont val="Arial"/>
      </rPr>
      <t>Gate CX (T19)</t>
    </r>
    <r>
      <rPr>
        <sz val="9"/>
        <rFont val="Arial"/>
      </rPr>
      <t xml:space="preserve"> or </t>
    </r>
    <r>
      <rPr>
        <b/>
        <sz val="9"/>
        <rFont val="Arial"/>
      </rPr>
      <t>Gold Bag CX (T10)</t>
    </r>
    <r>
      <rPr>
        <sz val="9"/>
        <rFont val="Arial"/>
      </rPr>
      <t xml:space="preserve"> from your hand into the waiting room] When this card is placed on stage from your hand, you may pay the cost. If you do, choose one </t>
    </r>
    <r>
      <rPr>
        <b/>
        <sz val="9"/>
        <rFont val="Arial"/>
      </rPr>
      <t>Gate CX (T19)</t>
    </r>
    <r>
      <rPr>
        <sz val="9"/>
        <rFont val="Arial"/>
      </rPr>
      <t xml:space="preserve"> or </t>
    </r>
    <r>
      <rPr>
        <b/>
        <sz val="9"/>
        <rFont val="Arial"/>
      </rPr>
      <t>Gold Bag CX (T10)</t>
    </r>
    <r>
      <rPr>
        <b/>
        <i/>
        <sz val="9"/>
        <rFont val="Arial"/>
      </rPr>
      <t xml:space="preserve"> </t>
    </r>
    <r>
      <rPr>
        <sz val="9"/>
        <rFont val="Arial"/>
      </rPr>
      <t>in your waiting room, and return it to hand.</t>
    </r>
  </si>
  <si>
    <t>KNK/W86-T14</t>
  </si>
  <si>
    <r>
      <rPr>
        <b/>
        <sz val="9"/>
        <rFont val="Arial"/>
      </rPr>
      <t xml:space="preserve">0/0 Chizuru &lt;Kanokari&gt; &lt;Diamond&gt;  
[AUTO] </t>
    </r>
    <r>
      <rPr>
        <sz val="9"/>
        <rFont val="Arial"/>
      </rPr>
      <t xml:space="preserve">When this card is placed from your hand onto the stage, reveal the top card of your deck. If that card is a &lt;Kanokari&gt; character, add it to your hand, choose one card from your hand and put it into your Waiting Room
</t>
    </r>
    <r>
      <rPr>
        <b/>
        <sz val="9"/>
        <rFont val="Arial"/>
      </rPr>
      <t xml:space="preserve">[AUTO] </t>
    </r>
    <r>
      <rPr>
        <sz val="9"/>
        <rFont val="Arial"/>
      </rPr>
      <t>[Put one &lt;Kanokari&gt; character from your hand into the Waiting Room] When this card is placed from your hand onto the stage, you may pay the cost. If you do, draw one card.</t>
    </r>
  </si>
  <si>
    <t>KNK/W86-T15</t>
  </si>
  <si>
    <r>
      <rPr>
        <b/>
        <sz val="9"/>
        <rFont val="Arial"/>
      </rPr>
      <t>1/0 Chizuru (Kanokari/Diamond)
AUTO</t>
    </r>
    <r>
      <rPr>
        <sz val="9"/>
        <rFont val="Arial"/>
      </rPr>
      <t xml:space="preserve"> - When this is placed on stage from hand, this turn, this gets +X power. X equals the number of your &lt;Kanokari&gt; characters times 500.
</t>
    </r>
    <r>
      <rPr>
        <b/>
        <sz val="9"/>
        <rFont val="Arial"/>
      </rPr>
      <t xml:space="preserve">AUTO </t>
    </r>
    <r>
      <rPr>
        <sz val="9"/>
        <rFont val="Arial"/>
      </rPr>
      <t>- When this attacks, choose 1 of your &lt;Kanokari&gt; characters, this turn, it gets 1500 power.</t>
    </r>
    <r>
      <rPr>
        <b/>
        <sz val="9"/>
        <rFont val="Arial"/>
      </rPr>
      <t xml:space="preserve">
</t>
    </r>
  </si>
  <si>
    <t>KNK/W86-T16</t>
  </si>
  <si>
    <t>(TD) 1/0 Chizuru vanilla</t>
  </si>
  <si>
    <t>KNK/W86-T17</t>
  </si>
  <si>
    <r>
      <rPr>
        <b/>
        <sz val="9"/>
        <rFont val="Arial"/>
      </rPr>
      <t>(TD) 3/2 Chizuru (Kanokari/Diamond)
AUTO</t>
    </r>
    <r>
      <rPr>
        <sz val="9"/>
        <rFont val="Arial"/>
      </rPr>
      <t xml:space="preserve"> - When this card is placed on stage from hand, you may put the top card of your clock into your waiting room.
</t>
    </r>
    <r>
      <rPr>
        <b/>
        <sz val="9"/>
        <rFont val="Arial"/>
      </rPr>
      <t>AUTO -</t>
    </r>
    <r>
      <rPr>
        <b/>
        <sz val="9"/>
        <color rgb="FFE06666"/>
        <rFont val="Arial"/>
      </rPr>
      <t xml:space="preserve"> {CX COMBO}</t>
    </r>
    <r>
      <rPr>
        <sz val="9"/>
        <color rgb="FFE06666"/>
        <rFont val="Arial"/>
      </rPr>
      <t xml:space="preserve"> </t>
    </r>
    <r>
      <rPr>
        <sz val="9"/>
        <rFont val="Arial"/>
      </rPr>
      <t xml:space="preserve">When this card attacks, if you have the </t>
    </r>
    <r>
      <rPr>
        <b/>
        <sz val="9"/>
        <rFont val="Arial"/>
      </rPr>
      <t>Gate CX (T19)</t>
    </r>
    <r>
      <rPr>
        <sz val="9"/>
        <rFont val="Arial"/>
      </rPr>
      <t xml:space="preserve"> in your climax area, you may deal 1 damage to your opponent.</t>
    </r>
  </si>
  <si>
    <t>KNK/W86-T18</t>
  </si>
  <si>
    <r>
      <rPr>
        <b/>
        <sz val="9"/>
        <rFont val="Arial"/>
      </rPr>
      <t xml:space="preserve">(TD) 1/1 Event
</t>
    </r>
    <r>
      <rPr>
        <sz val="9"/>
        <rFont val="Arial"/>
      </rPr>
      <t>Search your deck for up to 1 &lt;Kanokari&gt; character, show it to your opponent, add it to hand, and shuffle your deck afterwards. Send this to Memory.</t>
    </r>
  </si>
  <si>
    <t>KNK/W86-T19</t>
  </si>
  <si>
    <t>(TD) Gate CX</t>
  </si>
  <si>
    <r>
      <rPr>
        <b/>
        <sz val="9"/>
        <rFont val="Arial"/>
      </rPr>
      <t xml:space="preserve">(PR) 2/1 Mami &amp; Sumi &amp; Chizuru &amp; Ruka (Kanokari)
CONT </t>
    </r>
    <r>
      <rPr>
        <sz val="9"/>
        <rFont val="Arial"/>
      </rPr>
      <t xml:space="preserve">- For each of your other Back Row &lt;Kanokari&gt; characters, this gets +1500 power.
</t>
    </r>
    <r>
      <rPr>
        <b/>
        <sz val="9"/>
        <rFont val="Arial"/>
      </rPr>
      <t xml:space="preserve">AUTO </t>
    </r>
    <r>
      <rPr>
        <sz val="9"/>
        <rFont val="Arial"/>
      </rPr>
      <t>- This ability activates up to once per turn. When you use an ACT ability, for each of your other &lt;Kanokari&gt; characters, this turn, this gets +500 power.</t>
    </r>
  </si>
  <si>
    <t>KNK/W86-P01</t>
  </si>
  <si>
    <r>
      <rPr>
        <b/>
        <sz val="9"/>
        <rFont val="Arial"/>
      </rPr>
      <t>(RR) 0/0 Mami (Kanokari)
AUTO</t>
    </r>
    <r>
      <rPr>
        <sz val="9"/>
        <rFont val="Arial"/>
      </rPr>
      <t xml:space="preserve"> - [(1) Put the top card of your deck into Clock] When this is placed on stage from hand, you may pay cost. If you do, search your deck for up to 1 Level 1 or lower character, show it to your opponent, add it to hand, and shuffle your deck afterwards.
</t>
    </r>
    <r>
      <rPr>
        <b/>
        <sz val="9"/>
        <rFont val="Arial"/>
      </rPr>
      <t xml:space="preserve">AUTO </t>
    </r>
    <r>
      <rPr>
        <sz val="9"/>
        <rFont val="Arial"/>
      </rPr>
      <t>- When this attacks, reveal the top card of your deck. If that card is a Climax, choose 1 of your oppoent's characters, you may return it to hand.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</si>
</sst>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9"/>
      <name val="Arial"/>
    </font>
    <font>
      <sz val="10"/>
      <name val="Arial"/>
    </font>
    <font>
      <sz val="11"/>
      <color rgb="FF000000"/>
      <name val="Inconsolata"/>
    </font>
    <font>
      <b/>
      <sz val="9"/>
      <name val="Arial"/>
    </font>
    <font>
      <i/>
      <sz val="10"/>
      <name val="Arial"/>
    </font>
    <font>
      <i/>
      <sz val="9"/>
      <name val="Arial"/>
    </font>
    <font>
      <b/>
      <sz val="10"/>
      <name val="Arial"/>
    </font>
    <font>
      <i/>
      <sz val="10"/>
      <name val="Arial"/>
    </font>
    <font>
      <b/>
      <sz val="9"/>
      <color rgb="FFE06666"/>
      <name val="Arial"/>
    </font>
    <font>
      <sz val="9"/>
      <color rgb="FFE06666"/>
      <name val="Arial"/>
    </font>
    <font>
      <b/>
      <i/>
      <sz val="9"/>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horizontal="left" vertical="top"/>
    </xf>
    <xf numFmtId="0" fontId="2" fillId="0" borderId="0" xfId="0" applyFont="1" applyAlignment="1">
      <alignment horizontal="center" vertical="center"/>
    </xf>
    <xf numFmtId="0" fontId="1" fillId="0" borderId="0" xfId="0" applyFont="1" applyAlignment="1">
      <alignment vertical="top" wrapText="1"/>
    </xf>
    <xf numFmtId="0" fontId="2" fillId="0" borderId="0" xfId="0" applyFont="1" applyAlignment="1">
      <alignment horizontal="left" vertical="center" wrapText="1"/>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3" fillId="2" borderId="0" xfId="0" applyFont="1" applyFill="1" applyAlignment="1">
      <alignment horizontal="center" vertical="center"/>
    </xf>
    <xf numFmtId="0" fontId="3" fillId="2" borderId="0" xfId="0" applyFont="1" applyFill="1" applyAlignment="1">
      <alignment horizontal="left" vertical="center" wrapText="1"/>
    </xf>
    <xf numFmtId="0" fontId="4" fillId="0" borderId="0" xfId="0" applyFont="1" applyAlignment="1">
      <alignment vertical="top" wrapText="1"/>
    </xf>
    <xf numFmtId="0" fontId="5" fillId="0" borderId="0" xfId="0" applyFont="1" applyAlignment="1">
      <alignment horizontal="left" vertical="center" wrapText="1"/>
    </xf>
    <xf numFmtId="0" fontId="3" fillId="2" borderId="0" xfId="0" applyFont="1" applyFill="1"/>
    <xf numFmtId="0" fontId="2" fillId="0" borderId="0" xfId="0" applyFont="1" applyAlignment="1">
      <alignment horizontal="center" vertical="center"/>
    </xf>
    <xf numFmtId="0" fontId="1" fillId="0" borderId="0" xfId="0" applyFont="1" applyAlignment="1">
      <alignment vertical="top" wrapText="1"/>
    </xf>
    <xf numFmtId="0" fontId="2" fillId="0" borderId="0" xfId="0" applyFont="1" applyAlignment="1">
      <alignment horizontal="left" wrapText="1"/>
    </xf>
    <xf numFmtId="0" fontId="4" fillId="0" borderId="0" xfId="0" applyFont="1" applyAlignment="1">
      <alignment horizontal="center" vertical="center" wrapText="1"/>
    </xf>
    <xf numFmtId="0" fontId="3" fillId="2" borderId="0" xfId="0" applyFont="1" applyFill="1" applyAlignment="1">
      <alignment horizontal="left" wrapText="1"/>
    </xf>
    <xf numFmtId="0" fontId="1" fillId="0" borderId="0" xfId="0" applyFont="1" applyAlignment="1">
      <alignment vertical="center" wrapText="1"/>
    </xf>
    <xf numFmtId="0" fontId="3" fillId="2" borderId="0" xfId="0" applyFont="1" applyFill="1" applyAlignment="1">
      <alignment horizontal="center" vertical="center"/>
    </xf>
    <xf numFmtId="0" fontId="6" fillId="0" borderId="0" xfId="0" applyFont="1" applyAlignment="1">
      <alignment vertical="center" wrapText="1"/>
    </xf>
    <xf numFmtId="0" fontId="1"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horizontal="center" vertical="center"/>
    </xf>
    <xf numFmtId="0" fontId="8"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3" fillId="2" borderId="0" xfId="0" applyFont="1" applyFill="1"/>
    <xf numFmtId="0" fontId="3" fillId="2" borderId="0" xfId="0" applyFont="1" applyFill="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4"/>
  <sheetViews>
    <sheetView tabSelected="1" workbookViewId="0">
      <selection activeCell="F2" sqref="F2"/>
    </sheetView>
  </sheetViews>
  <sheetFormatPr defaultColWidth="14.42578125" defaultRowHeight="15.75" customHeight="1"/>
  <cols>
    <col min="1" max="1" width="12.5703125" customWidth="1"/>
    <col min="2" max="2" width="18.85546875" customWidth="1"/>
    <col min="3" max="3" width="58.140625" customWidth="1"/>
    <col min="4" max="5" width="19" customWidth="1"/>
  </cols>
  <sheetData>
    <row r="1" spans="1:5" ht="137.25" customHeight="1">
      <c r="A1" s="1" t="s">
        <v>0</v>
      </c>
      <c r="B1" s="2" t="e">
        <f ca="1">image("https://ws-tcg.com/wordpress/wp-content/uploads/20201117200336/knk_m1.png")</f>
        <v>#NAME?</v>
      </c>
      <c r="C1" s="3" t="s">
        <v>249</v>
      </c>
      <c r="D1" s="4" t="e">
        <f ca="1">image("https://ws-tcg.com/wordpress/wp-content/uploads/today_card/20201230_fd21.png")</f>
        <v>#NAME?</v>
      </c>
      <c r="E1" s="5" t="s">
        <v>1</v>
      </c>
    </row>
    <row r="2" spans="1:5" ht="137.25" customHeight="1">
      <c r="A2" s="1" t="s">
        <v>2</v>
      </c>
      <c r="B2" s="2" t="e">
        <f ca="1">image("https://ws-tcg.com/wordpress/wp-content/uploads/today_card/20210106_ij01.png")</f>
        <v>#NAME?</v>
      </c>
      <c r="C2" s="3" t="s">
        <v>3</v>
      </c>
      <c r="D2" s="4" t="e">
        <f ca="1">image("https://ws-tcg.com/wordpress/wp-content/uploads/today_card/20210106_ij21.png")</f>
        <v>#NAME?</v>
      </c>
      <c r="E2" s="6" t="s">
        <v>4</v>
      </c>
    </row>
    <row r="3" spans="1:5" ht="137.25" customHeight="1">
      <c r="A3" s="1" t="s">
        <v>5</v>
      </c>
      <c r="B3" s="2" t="e">
        <f ca="1">image("https://ws-tcg.com/wordpress/wp-content/uploads/20201117200337/knk_m2.png")</f>
        <v>#NAME?</v>
      </c>
      <c r="C3" s="3" t="s">
        <v>6</v>
      </c>
      <c r="D3" s="7" t="e">
        <f ca="1">image("https://ws-tcg.com/wordpress/wp-content/uploads/today_card/20210106_ij22.png")</f>
        <v>#NAME?</v>
      </c>
      <c r="E3" s="2" t="s">
        <v>7</v>
      </c>
    </row>
    <row r="4" spans="1:5" ht="137.25" customHeight="1">
      <c r="A4" s="1" t="s">
        <v>8</v>
      </c>
      <c r="B4" s="8" t="e">
        <f ca="1">image("https://ws-tcg.com/wordpress/wp-content/uploads/today_card/20201230_fd02.png")</f>
        <v>#NAME?</v>
      </c>
      <c r="C4" s="3" t="s">
        <v>9</v>
      </c>
      <c r="D4" s="4" t="e">
        <f ca="1">image("https://ws-tcg.com/wordpress/wp-content/uploads/today_card/20201230_fd22.png")</f>
        <v>#NAME?</v>
      </c>
      <c r="E4" s="6" t="s">
        <v>7</v>
      </c>
    </row>
    <row r="5" spans="1:5" ht="137.25" customHeight="1">
      <c r="A5" s="1" t="s">
        <v>10</v>
      </c>
      <c r="B5" s="8" t="e">
        <f ca="1">image("https://ws-tcg.com/wordpress/wp-content/uploads/today_card/20210112_ds06.png")</f>
        <v>#NAME?</v>
      </c>
      <c r="C5" s="3" t="s">
        <v>11</v>
      </c>
      <c r="D5" s="4" t="e">
        <f ca="1">image("https://ws-tcg.com/wordpress/wp-content/uploads/today_card/20210112_ds25.png")</f>
        <v>#NAME?</v>
      </c>
      <c r="E5" s="9" t="s">
        <v>7</v>
      </c>
    </row>
    <row r="6" spans="1:5" ht="137.25" customHeight="1">
      <c r="A6" s="1" t="s">
        <v>12</v>
      </c>
      <c r="B6" s="8" t="e">
        <f ca="1">image("https://ws-tcg.com/wordpress/wp-content/uploads/today_card/20201230_fd03.png")</f>
        <v>#NAME?</v>
      </c>
      <c r="C6" s="3" t="s">
        <v>13</v>
      </c>
      <c r="D6" s="4" t="e">
        <f ca="1">image("https://ws-tcg.com/wordpress/wp-content/uploads/today_card/20201230_fd23.png")</f>
        <v>#NAME?</v>
      </c>
      <c r="E6" s="5" t="s">
        <v>7</v>
      </c>
    </row>
    <row r="7" spans="1:5" ht="137.25" customHeight="1">
      <c r="A7" s="1" t="s">
        <v>14</v>
      </c>
      <c r="B7" s="2" t="e">
        <f ca="1">image("https://ws-tcg.com/wordpress/wp-content/images/cardlist/k/knk_w86/knk_w86_007.png")</f>
        <v>#NAME?</v>
      </c>
      <c r="C7" s="3" t="s">
        <v>15</v>
      </c>
      <c r="D7" s="4"/>
      <c r="E7" s="5"/>
    </row>
    <row r="8" spans="1:5" ht="137.25" customHeight="1">
      <c r="A8" s="1" t="s">
        <v>16</v>
      </c>
      <c r="B8" s="10" t="e">
        <f ca="1">image("https://ws-tcg.com/wordpress/wp-content/images/cardlist/k/knk_w86/knk_w86_008.png")</f>
        <v>#NAME?</v>
      </c>
      <c r="C8" s="3" t="s">
        <v>17</v>
      </c>
      <c r="D8" s="11"/>
      <c r="E8" s="5"/>
    </row>
    <row r="9" spans="1:5" ht="137.25" customHeight="1">
      <c r="A9" s="1" t="s">
        <v>18</v>
      </c>
      <c r="B9" s="8" t="e">
        <f ca="1">image("https://ws-tcg.com/wordpress/wp-content/images/cardlist/k/knk_w86/knk_w86_009.png")</f>
        <v>#NAME?</v>
      </c>
      <c r="C9" s="12" t="s">
        <v>19</v>
      </c>
      <c r="D9" s="4"/>
      <c r="E9" s="5"/>
    </row>
    <row r="10" spans="1:5" ht="137.25" customHeight="1">
      <c r="A10" s="1" t="s">
        <v>20</v>
      </c>
      <c r="B10" s="2" t="e">
        <f ca="1">image("https://ws-tcg.com/wordpress/wp-content/uploads/today_card/20210101_ws01.png")</f>
        <v>#NAME?</v>
      </c>
      <c r="C10" s="12" t="s">
        <v>21</v>
      </c>
      <c r="D10" s="4"/>
      <c r="E10" s="5"/>
    </row>
    <row r="11" spans="1:5" ht="137.25" customHeight="1">
      <c r="A11" s="1" t="s">
        <v>22</v>
      </c>
      <c r="B11" s="8" t="e">
        <f ca="1">image("https://ws-tcg.com/wordpress/wp-content/uploads/today_card/20210102_ws01.png")</f>
        <v>#NAME?</v>
      </c>
      <c r="C11" s="3" t="s">
        <v>23</v>
      </c>
      <c r="D11" s="4"/>
      <c r="E11" s="5"/>
    </row>
    <row r="12" spans="1:5" ht="137.25" customHeight="1">
      <c r="A12" s="1" t="s">
        <v>24</v>
      </c>
      <c r="B12" s="8" t="e">
        <f ca="1">image("https://ws-tcg.com/wordpress/wp-content/images/cardlist/k/knk_w86/knk_w86_012.png")</f>
        <v>#NAME?</v>
      </c>
      <c r="C12" s="3" t="s">
        <v>25</v>
      </c>
      <c r="D12" s="4"/>
      <c r="E12" s="5"/>
    </row>
    <row r="13" spans="1:5" ht="137.25" customHeight="1">
      <c r="A13" s="1" t="s">
        <v>26</v>
      </c>
      <c r="B13" s="8" t="e">
        <f ca="1">image("https://ws-tcg.com/wordpress/wp-content/images/cardlist/k/knk_w86/knk_w86_013.png")</f>
        <v>#NAME?</v>
      </c>
      <c r="C13" s="3" t="s">
        <v>27</v>
      </c>
      <c r="D13" s="4"/>
      <c r="E13" s="5"/>
    </row>
    <row r="14" spans="1:5" ht="137.25" customHeight="1">
      <c r="A14" s="1" t="s">
        <v>28</v>
      </c>
      <c r="B14" s="2" t="e">
        <f ca="1">image("https://ws-tcg.com/wordpress/wp-content/images/cardlist/k/knk_w86/knk_w86_014.png")</f>
        <v>#NAME?</v>
      </c>
      <c r="C14" s="3" t="s">
        <v>29</v>
      </c>
      <c r="D14" s="13"/>
      <c r="E14" s="5"/>
    </row>
    <row r="15" spans="1:5" ht="137.25" customHeight="1">
      <c r="A15" s="1" t="s">
        <v>30</v>
      </c>
      <c r="B15" s="14" t="e">
        <f ca="1">image("https://ws-tcg.com/wordpress/wp-content/images/cardlist/k/knk_w86/knk_w86_015.png")</f>
        <v>#NAME?</v>
      </c>
      <c r="C15" s="12" t="s">
        <v>31</v>
      </c>
      <c r="D15" s="4"/>
      <c r="E15" s="5"/>
    </row>
    <row r="16" spans="1:5" ht="137.25" customHeight="1">
      <c r="A16" s="1" t="s">
        <v>32</v>
      </c>
      <c r="B16" s="8" t="e">
        <f ca="1">image("https://ws-tcg.com/wordpress/wp-content/uploads/today_card/20210106_ij03.png")</f>
        <v>#NAME?</v>
      </c>
      <c r="C16" s="12" t="s">
        <v>33</v>
      </c>
      <c r="D16" s="4"/>
      <c r="E16" s="5"/>
    </row>
    <row r="17" spans="1:5" ht="137.25" customHeight="1">
      <c r="A17" s="1" t="s">
        <v>34</v>
      </c>
      <c r="B17" s="8" t="e">
        <f ca="1">image("https://i.imgur.com/aRVEUIl.png?1")</f>
        <v>#NAME?</v>
      </c>
      <c r="C17" s="12" t="s">
        <v>35</v>
      </c>
      <c r="D17" s="4" t="e">
        <f ca="1">image("https://i.imgur.com/DUt4fda.png")</f>
        <v>#NAME?</v>
      </c>
      <c r="E17" s="5" t="s">
        <v>36</v>
      </c>
    </row>
    <row r="18" spans="1:5" ht="137.25" customHeight="1">
      <c r="A18" s="1" t="s">
        <v>37</v>
      </c>
      <c r="B18" s="8" t="e">
        <f ca="1">image("https://i.imgur.com/XhJHsIZ.png?1")</f>
        <v>#NAME?</v>
      </c>
      <c r="C18" s="12" t="s">
        <v>38</v>
      </c>
      <c r="D18" s="4"/>
      <c r="E18" s="5"/>
    </row>
    <row r="19" spans="1:5" ht="137.25" customHeight="1">
      <c r="A19" s="1" t="s">
        <v>39</v>
      </c>
      <c r="B19" s="8" t="e">
        <f ca="1">image("https://ws-tcg.com/wordpress/wp-content/uploads/today_card/20210108_ie01.png")</f>
        <v>#NAME?</v>
      </c>
      <c r="C19" s="12" t="s">
        <v>40</v>
      </c>
      <c r="D19" s="9" t="e">
        <f ca="1">image("https://ws-tcg.com/wordpress/wp-content/uploads/today_card/20210108_ie21.png")</f>
        <v>#NAME?</v>
      </c>
      <c r="E19" s="5" t="s">
        <v>4</v>
      </c>
    </row>
    <row r="20" spans="1:5" ht="137.25" customHeight="1">
      <c r="A20" s="1" t="s">
        <v>41</v>
      </c>
      <c r="B20" s="15" t="e">
        <f ca="1">image("https://ws-tcg.com/wordpress/wp-content/uploads/today_card/20210105_nf02.png")</f>
        <v>#NAME?</v>
      </c>
      <c r="C20" s="12" t="s">
        <v>42</v>
      </c>
      <c r="D20" s="4" t="e">
        <f ca="1">image("https://ws-tcg.com/wordpress/wp-content/uploads/today_card/20210105_nf21.png")</f>
        <v>#NAME?</v>
      </c>
      <c r="E20" s="5" t="s">
        <v>4</v>
      </c>
    </row>
    <row r="21" spans="1:5" ht="137.25" customHeight="1">
      <c r="A21" s="1" t="s">
        <v>43</v>
      </c>
      <c r="B21" s="8" t="e">
        <f ca="1">image("https://ws-tcg.com/wordpress/wp-content/uploads/20201117200129/knk_t1.png")</f>
        <v>#NAME?</v>
      </c>
      <c r="C21" s="12" t="s">
        <v>44</v>
      </c>
      <c r="D21" s="4" t="e">
        <f ca="1">image("https://ws-tcg.com/wordpress/wp-content/uploads/today_card/20210114_lk21.png")</f>
        <v>#NAME?</v>
      </c>
      <c r="E21" s="5" t="s">
        <v>7</v>
      </c>
    </row>
    <row r="22" spans="1:5" ht="137.25" customHeight="1">
      <c r="A22" s="1" t="s">
        <v>45</v>
      </c>
      <c r="B22" s="8" t="e">
        <f ca="1">image("https://ws-tcg.com/wordpress/wp-content/uploads/today_card/20210114_lk05.png")</f>
        <v>#NAME?</v>
      </c>
      <c r="C22" s="16" t="s">
        <v>46</v>
      </c>
      <c r="D22" s="9" t="e">
        <f ca="1">image("https://ws-tcg.com/wordpress/wp-content/uploads/today_card/20210114_lk22.png")</f>
        <v>#NAME?</v>
      </c>
      <c r="E22" s="5" t="s">
        <v>7</v>
      </c>
    </row>
    <row r="23" spans="1:5" ht="137.25" customHeight="1">
      <c r="A23" s="1" t="s">
        <v>47</v>
      </c>
      <c r="B23" s="8" t="e">
        <f ca="1">image("https://ws-tcg.com/wordpress/wp-content/uploads/today_card/20210119_jy06.png")</f>
        <v>#NAME?</v>
      </c>
      <c r="C23" s="12" t="s">
        <v>48</v>
      </c>
      <c r="D23" s="4" t="e">
        <f ca="1">image("https://ws-tcg.com/wordpress/wp-content/uploads/today_card/20210119_jy26.png")</f>
        <v>#NAME?</v>
      </c>
      <c r="E23" s="5" t="s">
        <v>7</v>
      </c>
    </row>
    <row r="24" spans="1:5" ht="137.25" customHeight="1">
      <c r="A24" s="1" t="s">
        <v>49</v>
      </c>
      <c r="B24" s="8" t="e">
        <f ca="1">image("https://ws-tcg.com/wordpress/wp-content/uploads/today_card/20210119_jy07.png")</f>
        <v>#NAME?</v>
      </c>
      <c r="C24" s="12" t="s">
        <v>50</v>
      </c>
      <c r="D24" s="17" t="e">
        <f ca="1">image("https://ws-tcg.com/wordpress/wp-content/uploads/today_card/20210119_jy27.png")</f>
        <v>#NAME?</v>
      </c>
      <c r="E24" s="5" t="s">
        <v>7</v>
      </c>
    </row>
    <row r="25" spans="1:5" ht="137.25" customHeight="1">
      <c r="A25" s="1" t="s">
        <v>51</v>
      </c>
      <c r="B25" s="8" t="e">
        <f ca="1">image("https://ws-tcg.com/wordpress/wp-content/uploads/today_card/20210107_fs05.png")</f>
        <v>#NAME?</v>
      </c>
      <c r="C25" s="12" t="s">
        <v>52</v>
      </c>
      <c r="D25" s="17" t="e">
        <f ca="1">image("https://ws-tcg.com/wordpress/wp-content/uploads/today_card/20210107_fs23.png")</f>
        <v>#NAME?</v>
      </c>
      <c r="E25" s="5" t="s">
        <v>7</v>
      </c>
    </row>
    <row r="26" spans="1:5" ht="137.25" customHeight="1">
      <c r="A26" s="1" t="s">
        <v>53</v>
      </c>
      <c r="B26" s="18" t="e">
        <f ca="1">image("https://ws-tcg.com/wordpress/wp-content/uploads/today_card/20210112_ds03.png")</f>
        <v>#NAME?</v>
      </c>
      <c r="C26" s="12" t="s">
        <v>54</v>
      </c>
      <c r="D26" s="19" t="e">
        <f ca="1">image("https://ws-tcg.com/wordpress/wp-content/uploads/today_card/20210112_ds23.png")</f>
        <v>#NAME?</v>
      </c>
      <c r="E26" s="5" t="s">
        <v>7</v>
      </c>
    </row>
    <row r="27" spans="1:5" ht="137.25" customHeight="1">
      <c r="A27" s="1" t="s">
        <v>55</v>
      </c>
      <c r="B27" s="2" t="e">
        <f ca="1">image("https://ws-tcg.com/wordpress/wp-content/uploads/today_card/20201229_nv01.png")</f>
        <v>#NAME?</v>
      </c>
      <c r="C27" s="12" t="s">
        <v>56</v>
      </c>
      <c r="D27" s="4" t="e">
        <f ca="1">image("https://ws-tcg.com/wordpress/wp-content/uploads/today_card/20201229_nv21.png")</f>
        <v>#NAME?</v>
      </c>
      <c r="E27" s="5" t="s">
        <v>7</v>
      </c>
    </row>
    <row r="28" spans="1:5" ht="137.25" customHeight="1">
      <c r="A28" s="1" t="s">
        <v>57</v>
      </c>
      <c r="B28" s="8" t="e">
        <f ca="1">image("https://ws-tcg.com/wordpress/wp-content/uploads/today_card/20210118_yg10.png")</f>
        <v>#NAME?</v>
      </c>
      <c r="C28" s="12" t="s">
        <v>58</v>
      </c>
      <c r="D28" s="19"/>
      <c r="E28" s="5"/>
    </row>
    <row r="29" spans="1:5" ht="137.25" customHeight="1">
      <c r="A29" s="1" t="s">
        <v>59</v>
      </c>
      <c r="B29" s="8" t="e">
        <f ca="1">image("https://ws-tcg.com/wordpress/wp-content/uploads/today_card/20210120_ld09.png")</f>
        <v>#NAME?</v>
      </c>
      <c r="C29" s="12" t="s">
        <v>60</v>
      </c>
      <c r="D29" s="4"/>
      <c r="E29" s="5"/>
    </row>
    <row r="30" spans="1:5" ht="137.25" customHeight="1">
      <c r="A30" s="1" t="s">
        <v>61</v>
      </c>
      <c r="B30" s="8" t="e">
        <f ca="1">image("https://ws-tcg.com/wordpress/wp-content/uploads/today_card/20210101_ws02.png")</f>
        <v>#NAME?</v>
      </c>
      <c r="C30" s="12" t="s">
        <v>62</v>
      </c>
      <c r="D30" s="4"/>
      <c r="E30" s="5"/>
    </row>
    <row r="31" spans="1:5" ht="137.25" customHeight="1">
      <c r="A31" s="1" t="s">
        <v>63</v>
      </c>
      <c r="B31" s="8" t="e">
        <f ca="1">image("https://ws-tcg.com/wordpress/wp-content/images/cardlist/k/knk_w86/knk_w86_031.png")</f>
        <v>#NAME?</v>
      </c>
      <c r="C31" s="12" t="s">
        <v>64</v>
      </c>
      <c r="D31" s="4"/>
      <c r="E31" s="5"/>
    </row>
    <row r="32" spans="1:5" ht="137.25" customHeight="1">
      <c r="A32" s="1" t="s">
        <v>65</v>
      </c>
      <c r="B32" s="8" t="e">
        <f ca="1">image("https://ws-tcg.com/wordpress/wp-content/uploads/today_card/20210112_ds04.png")</f>
        <v>#NAME?</v>
      </c>
      <c r="C32" s="3" t="s">
        <v>66</v>
      </c>
      <c r="D32" s="4"/>
      <c r="E32" s="5"/>
    </row>
    <row r="33" spans="1:5" ht="137.25" customHeight="1">
      <c r="A33" s="1" t="s">
        <v>67</v>
      </c>
      <c r="B33" s="2" t="e">
        <f ca="1">image("https://ws-tcg.com/wordpress/wp-content/uploads/today_card/20201225_ws05.png")</f>
        <v>#NAME?</v>
      </c>
      <c r="C33" s="3" t="s">
        <v>68</v>
      </c>
      <c r="D33" s="4"/>
      <c r="E33" s="5"/>
    </row>
    <row r="34" spans="1:5" ht="137.25" customHeight="1">
      <c r="A34" s="1" t="s">
        <v>69</v>
      </c>
      <c r="B34" s="2" t="e">
        <f ca="1">image("https://ws-tcg.com/wordpress/wp-content/images/cardlist/k/knk_w86/knk_w86_034.png")</f>
        <v>#NAME?</v>
      </c>
      <c r="C34" s="3" t="s">
        <v>70</v>
      </c>
      <c r="D34" s="4"/>
      <c r="E34" s="5"/>
    </row>
    <row r="35" spans="1:5" ht="137.25" customHeight="1">
      <c r="A35" s="1" t="s">
        <v>71</v>
      </c>
      <c r="B35" s="2" t="e">
        <f ca="1">image("https://ws-tcg.com/wordpress/wp-content/uploads/today_card/20210102_ws02.png")</f>
        <v>#NAME?</v>
      </c>
      <c r="C35" s="3" t="s">
        <v>72</v>
      </c>
      <c r="D35" s="4"/>
      <c r="E35" s="5"/>
    </row>
    <row r="36" spans="1:5" ht="137.25" customHeight="1">
      <c r="A36" s="1" t="s">
        <v>73</v>
      </c>
      <c r="B36" s="8" t="e">
        <f ca="1">image("https://ws-tcg.com/wordpress/wp-content/uploads/today_card/20210103_ws01.png")</f>
        <v>#NAME?</v>
      </c>
      <c r="C36" s="3" t="s">
        <v>74</v>
      </c>
      <c r="D36" s="4"/>
      <c r="E36" s="5"/>
    </row>
    <row r="37" spans="1:5" ht="137.25" customHeight="1">
      <c r="A37" s="1" t="s">
        <v>75</v>
      </c>
      <c r="B37" s="8" t="e">
        <f ca="1">image("https://ws-tcg.com/wordpress/wp-content/uploads/today_card/20210105_nf05.png")</f>
        <v>#NAME?</v>
      </c>
      <c r="C37" s="3" t="s">
        <v>76</v>
      </c>
      <c r="D37" s="4"/>
      <c r="E37" s="5"/>
    </row>
    <row r="38" spans="1:5" ht="137.25" customHeight="1">
      <c r="A38" s="1" t="s">
        <v>77</v>
      </c>
      <c r="B38" s="8" t="e">
        <f ca="1">image("https://ws-tcg.com/wordpress/wp-content/images/cardlist/k/knk_w86/knk_w86_038.png")</f>
        <v>#NAME?</v>
      </c>
      <c r="C38" s="3" t="s">
        <v>78</v>
      </c>
      <c r="D38" s="4"/>
      <c r="E38" s="20"/>
    </row>
    <row r="39" spans="1:5" ht="137.25" customHeight="1">
      <c r="A39" s="1" t="s">
        <v>79</v>
      </c>
      <c r="B39" s="8" t="e">
        <f ca="1">image("https://ws-tcg.com/wordpress/wp-content/uploads/today_card/20210119_jy08.png")</f>
        <v>#NAME?</v>
      </c>
      <c r="C39" s="3" t="s">
        <v>80</v>
      </c>
      <c r="D39" s="4"/>
      <c r="E39" s="20"/>
    </row>
    <row r="40" spans="1:5" ht="137.25" customHeight="1">
      <c r="A40" s="1" t="s">
        <v>81</v>
      </c>
      <c r="B40" s="8" t="e">
        <f ca="1">image("https://ws-tcg.com/wordpress/wp-content/uploads/today_card/20201225_ws06.png")</f>
        <v>#NAME?</v>
      </c>
      <c r="C40" s="3" t="s">
        <v>82</v>
      </c>
      <c r="D40" s="4"/>
      <c r="E40" s="20"/>
    </row>
    <row r="41" spans="1:5" ht="137.25" customHeight="1">
      <c r="A41" s="1" t="s">
        <v>83</v>
      </c>
      <c r="B41" s="8" t="e">
        <f ca="1">image("https://ws-tcg.com/wordpress/wp-content/uploads/today_card/20210104_df05.png")</f>
        <v>#NAME?</v>
      </c>
      <c r="C41" s="3" t="s">
        <v>84</v>
      </c>
      <c r="D41" s="4"/>
      <c r="E41" s="5"/>
    </row>
    <row r="42" spans="1:5" ht="137.25" customHeight="1">
      <c r="A42" s="1" t="s">
        <v>85</v>
      </c>
      <c r="B42" s="21" t="e">
        <f ca="1">image("https://ws-tcg.com/wordpress/wp-content/images/cardlist/k/knk_w86/knk_w86_042.png")</f>
        <v>#NAME?</v>
      </c>
      <c r="C42" s="12" t="s">
        <v>86</v>
      </c>
      <c r="D42" s="4"/>
      <c r="E42" s="5"/>
    </row>
    <row r="43" spans="1:5" ht="137.25" customHeight="1">
      <c r="A43" s="1" t="s">
        <v>87</v>
      </c>
      <c r="B43" s="8" t="e">
        <f ca="1">image("https://ws-tcg.com/wordpress/wp-content/uploads/today_card/20210105_nf04.png")</f>
        <v>#NAME?</v>
      </c>
      <c r="C43" s="3" t="s">
        <v>88</v>
      </c>
      <c r="D43" s="4"/>
      <c r="E43" s="20"/>
    </row>
    <row r="44" spans="1:5" ht="137.25" customHeight="1">
      <c r="A44" s="1" t="s">
        <v>89</v>
      </c>
      <c r="B44" s="8" t="e">
        <f ca="1">image("https://i.imgur.com/r77svw3.png")</f>
        <v>#NAME?</v>
      </c>
      <c r="C44" s="12" t="s">
        <v>90</v>
      </c>
      <c r="D44" s="4"/>
      <c r="E44" s="20"/>
    </row>
    <row r="45" spans="1:5" ht="137.25" customHeight="1">
      <c r="A45" s="1" t="s">
        <v>91</v>
      </c>
      <c r="B45" s="8" t="e">
        <f ca="1">image("https://i.imgur.com/t9MENpP.png?1")</f>
        <v>#NAME?</v>
      </c>
      <c r="C45" s="12" t="s">
        <v>92</v>
      </c>
      <c r="D45" s="4" t="e">
        <f ca="1">image("https://i.imgur.com/GWIY495.png")</f>
        <v>#NAME?</v>
      </c>
      <c r="E45" s="5" t="s">
        <v>36</v>
      </c>
    </row>
    <row r="46" spans="1:5" ht="137.25" customHeight="1">
      <c r="A46" s="1" t="s">
        <v>93</v>
      </c>
      <c r="B46" s="8" t="e">
        <f ca="1">image("https://i.imgur.com/sMcRbvx.png?1")</f>
        <v>#NAME?</v>
      </c>
      <c r="C46" s="12" t="s">
        <v>94</v>
      </c>
      <c r="D46" s="4"/>
      <c r="E46" s="22"/>
    </row>
    <row r="47" spans="1:5" ht="137.25" customHeight="1">
      <c r="A47" s="1" t="s">
        <v>95</v>
      </c>
      <c r="B47" s="8" t="e">
        <f ca="1">image("https://i.imgur.com/BZGfKqd.png?1")</f>
        <v>#NAME?</v>
      </c>
      <c r="C47" s="12" t="s">
        <v>92</v>
      </c>
      <c r="D47" s="4" t="e">
        <f ca="1">image("https://i.imgur.com/hNNyIjw.png?1")</f>
        <v>#NAME?</v>
      </c>
      <c r="E47" s="5" t="s">
        <v>36</v>
      </c>
    </row>
    <row r="48" spans="1:5" ht="137.25" customHeight="1">
      <c r="A48" s="1" t="s">
        <v>96</v>
      </c>
      <c r="B48" s="8" t="e">
        <f ca="1">image("https://i.imgur.com/yzmo4q2.png?1")</f>
        <v>#NAME?</v>
      </c>
      <c r="C48" s="12" t="s">
        <v>92</v>
      </c>
      <c r="D48" s="4"/>
      <c r="E48" s="5"/>
    </row>
    <row r="49" spans="1:5" ht="137.25" customHeight="1">
      <c r="A49" s="1" t="s">
        <v>97</v>
      </c>
      <c r="B49" s="2" t="e">
        <f ca="1">image("https://ws-tcg.com/wordpress/wp-content/uploads/20201117200409/knk_s2.png")</f>
        <v>#NAME?</v>
      </c>
      <c r="C49" s="12" t="s">
        <v>98</v>
      </c>
      <c r="D49" s="4" t="e">
        <f ca="1">image("https://ws-tcg.com/wordpress/wp-content/uploads/today_card/20201229_nv22.png")</f>
        <v>#NAME?</v>
      </c>
      <c r="E49" s="5" t="s">
        <v>1</v>
      </c>
    </row>
    <row r="50" spans="1:5" ht="137.25" customHeight="1">
      <c r="A50" s="1" t="s">
        <v>99</v>
      </c>
      <c r="B50" s="8" t="e">
        <f ca="1">image("https://ws-tcg.com/wordpress/wp-content/uploads/today_card/20210107_fs01.png")</f>
        <v>#NAME?</v>
      </c>
      <c r="C50" s="12" t="s">
        <v>100</v>
      </c>
      <c r="D50" s="4" t="e">
        <f ca="1">image("https://ws-tcg.com/wordpress/wp-content/uploads/today_card/20210107_fs21.png")</f>
        <v>#NAME?</v>
      </c>
      <c r="E50" s="5" t="s">
        <v>4</v>
      </c>
    </row>
    <row r="51" spans="1:5" ht="137.25" customHeight="1">
      <c r="A51" s="1" t="s">
        <v>101</v>
      </c>
      <c r="B51" s="2" t="e">
        <f ca="1">image("https://ws-tcg.com/wordpress/wp-content/uploads/20201117200123/knk_t2.png")</f>
        <v>#NAME?</v>
      </c>
      <c r="C51" s="12" t="s">
        <v>102</v>
      </c>
      <c r="D51" s="4" t="e">
        <f ca="1">image("https://ws-tcg.com/wordpress/wp-content/uploads/today_card/20201231_ws21.png")</f>
        <v>#NAME?</v>
      </c>
      <c r="E51" s="5" t="s">
        <v>1</v>
      </c>
    </row>
    <row r="52" spans="1:5" ht="137.25" customHeight="1">
      <c r="A52" s="1" t="s">
        <v>103</v>
      </c>
      <c r="B52" s="2" t="e">
        <f ca="1">image("https://ws-tcg.com/wordpress/wp-content/uploads/today_card/20210114_lk06.png")</f>
        <v>#NAME?</v>
      </c>
      <c r="C52" s="16" t="s">
        <v>104</v>
      </c>
      <c r="D52" s="4"/>
      <c r="E52" s="5"/>
    </row>
    <row r="53" spans="1:5" ht="137.25" customHeight="1">
      <c r="A53" s="1" t="s">
        <v>105</v>
      </c>
      <c r="B53" s="2" t="e">
        <f ca="1">image("https://ws-tcg.com/wordpress/wp-content/uploads/today_card/20201229_nv03.png")</f>
        <v>#NAME?</v>
      </c>
      <c r="C53" s="12" t="s">
        <v>106</v>
      </c>
      <c r="D53" s="4" t="e">
        <f ca="1">image("https://ws-tcg.com/wordpress/wp-content/uploads/today_card/20201229_nv23.png")</f>
        <v>#NAME?</v>
      </c>
      <c r="E53" s="5" t="s">
        <v>7</v>
      </c>
    </row>
    <row r="54" spans="1:5" ht="137.25" customHeight="1">
      <c r="A54" s="1" t="s">
        <v>107</v>
      </c>
      <c r="B54" s="2" t="e">
        <f ca="1">image("https://ws-tcg.com/wordpress/wp-content/uploads/today_card/20210114_lk07.png")</f>
        <v>#NAME?</v>
      </c>
      <c r="C54" s="16" t="s">
        <v>108</v>
      </c>
      <c r="D54" s="4"/>
      <c r="E54" s="5"/>
    </row>
    <row r="55" spans="1:5" ht="137.25" customHeight="1">
      <c r="A55" s="1" t="s">
        <v>109</v>
      </c>
      <c r="B55" s="8" t="e">
        <f ca="1">image("https://ws-tcg.com/wordpress/wp-content/uploads/20201117200410/knk_s3.png")</f>
        <v>#NAME?</v>
      </c>
      <c r="C55" s="12" t="s">
        <v>110</v>
      </c>
      <c r="D55" s="4" t="e">
        <f ca="1">image("https://ws-tcg.com/wordpress/wp-content/uploads/today_card/20210115_oj28.png")</f>
        <v>#NAME?</v>
      </c>
      <c r="E55" s="5" t="s">
        <v>7</v>
      </c>
    </row>
    <row r="56" spans="1:5" ht="137.25" customHeight="1">
      <c r="A56" s="1" t="s">
        <v>111</v>
      </c>
      <c r="B56" s="2" t="e">
        <f ca="1">image("https://ws-tcg.com/wordpress/wp-content/uploads/today_card/20201231_ws02.png")</f>
        <v>#NAME?</v>
      </c>
      <c r="C56" s="3" t="s">
        <v>112</v>
      </c>
      <c r="D56" s="4" t="e">
        <f ca="1">image("https://ws-tcg.com/wordpress/wp-content/uploads/today_card/20201231_ws22.png")</f>
        <v>#NAME?</v>
      </c>
      <c r="E56" s="5" t="s">
        <v>7</v>
      </c>
    </row>
    <row r="57" spans="1:5" ht="137.25" customHeight="1">
      <c r="A57" s="1" t="s">
        <v>113</v>
      </c>
      <c r="B57" s="8" t="e">
        <f ca="1">image("https://ws-tcg.com/wordpress/wp-content/uploads/today_card/20210115_oj09.png")</f>
        <v>#NAME?</v>
      </c>
      <c r="C57" s="3" t="s">
        <v>114</v>
      </c>
      <c r="D57" s="4" t="e">
        <f ca="1">image("https://ws-tcg.com/wordpress/wp-content/uploads/today_card/20210115_oj29.png")</f>
        <v>#NAME?</v>
      </c>
      <c r="E57" s="5" t="s">
        <v>7</v>
      </c>
    </row>
    <row r="58" spans="1:5" ht="137.25" customHeight="1">
      <c r="A58" s="1" t="s">
        <v>115</v>
      </c>
      <c r="B58" s="2" t="e">
        <f ca="1">image("https://ws-tcg.com/wordpress/wp-content/uploads/today_card/20210102_ws03.png")</f>
        <v>#NAME?</v>
      </c>
      <c r="C58" s="3" t="s">
        <v>116</v>
      </c>
      <c r="D58" s="4"/>
      <c r="E58" s="5"/>
    </row>
    <row r="59" spans="1:5" ht="137.25" customHeight="1">
      <c r="A59" s="1" t="s">
        <v>117</v>
      </c>
      <c r="B59" s="2" t="e">
        <f ca="1">image("https://ws-tcg.com/wordpress/wp-content/uploads/today_card/20201224_ws01.png")</f>
        <v>#NAME?</v>
      </c>
      <c r="C59" s="3" t="s">
        <v>118</v>
      </c>
      <c r="D59" s="4"/>
      <c r="E59" s="5"/>
    </row>
    <row r="60" spans="1:5" ht="137.25" customHeight="1">
      <c r="A60" s="1" t="s">
        <v>119</v>
      </c>
      <c r="B60" s="8" t="e">
        <f ca="1">image("https://ws-tcg.com/wordpress/wp-content/uploads/today_card/20210107_fs02.png")</f>
        <v>#NAME?</v>
      </c>
      <c r="C60" s="3" t="s">
        <v>120</v>
      </c>
      <c r="D60" s="4"/>
      <c r="E60" s="5"/>
    </row>
    <row r="61" spans="1:5" ht="137.25" customHeight="1">
      <c r="A61" s="1" t="s">
        <v>121</v>
      </c>
      <c r="B61" s="8" t="e">
        <f ca="1">image("https://ws-tcg.com/wordpress/wp-content/uploads/today_card/20210120_ld06.png")</f>
        <v>#NAME?</v>
      </c>
      <c r="C61" s="3" t="s">
        <v>122</v>
      </c>
      <c r="D61" s="4"/>
      <c r="E61" s="20"/>
    </row>
    <row r="62" spans="1:5" ht="137.25" customHeight="1">
      <c r="A62" s="1" t="s">
        <v>123</v>
      </c>
      <c r="B62" s="8" t="e">
        <f ca="1">image("https://ws-tcg.com/wordpress/wp-content/uploads/today_card/20210120_ld07.png")</f>
        <v>#NAME?</v>
      </c>
      <c r="C62" s="3" t="s">
        <v>124</v>
      </c>
      <c r="D62" s="17"/>
    </row>
    <row r="63" spans="1:5" ht="137.25" customHeight="1">
      <c r="A63" s="1" t="s">
        <v>125</v>
      </c>
      <c r="B63" s="8" t="e">
        <f ca="1">image("https://ws-tcg.com/wordpress/wp-content/uploads/today_card/20210120_ld08.png")</f>
        <v>#NAME?</v>
      </c>
      <c r="C63" s="12" t="s">
        <v>126</v>
      </c>
      <c r="D63" s="17"/>
      <c r="E63" s="5"/>
    </row>
    <row r="64" spans="1:5" ht="137.25" customHeight="1">
      <c r="A64" s="1" t="s">
        <v>127</v>
      </c>
      <c r="B64" s="8" t="e">
        <f ca="1">image("https://ws-tcg.com/wordpress/wp-content/uploads/today_card/20210105_nf01.png")</f>
        <v>#NAME?</v>
      </c>
      <c r="C64" s="3" t="s">
        <v>128</v>
      </c>
      <c r="D64" s="4"/>
      <c r="E64" s="20"/>
    </row>
    <row r="65" spans="1:5" ht="137.25" customHeight="1">
      <c r="A65" s="1" t="s">
        <v>129</v>
      </c>
      <c r="B65" s="8" t="e">
        <f ca="1">image("https://ws-tcg.com/wordpress/wp-content/uploads/today_card/20210119_jy10.png")</f>
        <v>#NAME?</v>
      </c>
      <c r="C65" s="23" t="s">
        <v>130</v>
      </c>
      <c r="D65" s="4"/>
      <c r="E65" s="5"/>
    </row>
    <row r="66" spans="1:5" ht="137.25" customHeight="1">
      <c r="A66" s="1" t="s">
        <v>131</v>
      </c>
      <c r="B66" s="8" t="e">
        <f ca="1">image("https://ws-tcg.com/wordpress/wp-content/uploads/today_card/20210104_df01.png")</f>
        <v>#NAME?</v>
      </c>
      <c r="C66" s="3" t="s">
        <v>132</v>
      </c>
      <c r="D66" s="4"/>
      <c r="E66" s="20"/>
    </row>
    <row r="67" spans="1:5" ht="137.25" customHeight="1">
      <c r="A67" s="1" t="s">
        <v>133</v>
      </c>
      <c r="B67" s="8" t="e">
        <f ca="1">image("https://ws-tcg.com/wordpress/wp-content/images/cardlist/k/knk_w86/knk_w86_067.png")</f>
        <v>#NAME?</v>
      </c>
      <c r="C67" s="24" t="s">
        <v>134</v>
      </c>
      <c r="D67" s="4"/>
      <c r="E67" s="5"/>
    </row>
    <row r="68" spans="1:5" ht="137.25" customHeight="1">
      <c r="A68" s="1" t="s">
        <v>135</v>
      </c>
      <c r="B68" s="8" t="e">
        <f ca="1">image("https://ws-tcg.com/wordpress/wp-content/uploads/today_card/20210101_ws03.png")</f>
        <v>#NAME?</v>
      </c>
      <c r="C68" s="25" t="s">
        <v>136</v>
      </c>
      <c r="D68" s="4"/>
      <c r="E68" s="20"/>
    </row>
    <row r="69" spans="1:5" ht="137.25" customHeight="1">
      <c r="A69" s="1" t="s">
        <v>137</v>
      </c>
      <c r="B69" s="8" t="e">
        <f ca="1">image("https://ws-tcg.com/wordpress/wp-content/uploads/today_card/20210104_df02.png")</f>
        <v>#NAME?</v>
      </c>
      <c r="C69" s="26" t="s">
        <v>138</v>
      </c>
      <c r="D69" s="4"/>
      <c r="E69" s="20"/>
    </row>
    <row r="70" spans="1:5" ht="137.25" customHeight="1">
      <c r="A70" s="1" t="s">
        <v>139</v>
      </c>
      <c r="B70" s="27" t="e">
        <f ca="1">image("https://ws-tcg.com/wordpress/wp-content/uploads/today_card/20210104_df03.png")</f>
        <v>#NAME?</v>
      </c>
      <c r="C70" s="12" t="s">
        <v>140</v>
      </c>
      <c r="D70" s="4"/>
      <c r="E70" s="5"/>
    </row>
    <row r="71" spans="1:5" ht="137.25" customHeight="1">
      <c r="A71" s="1" t="s">
        <v>141</v>
      </c>
      <c r="B71" s="2" t="e">
        <f ca="1">image("https://ws-tcg.com/wordpress/wp-content/uploads/today_card/20210104_df04.png")</f>
        <v>#NAME?</v>
      </c>
      <c r="C71" s="12" t="s">
        <v>142</v>
      </c>
      <c r="D71" s="4"/>
      <c r="E71" s="5"/>
    </row>
    <row r="72" spans="1:5" ht="137.25" customHeight="1">
      <c r="A72" s="1" t="s">
        <v>143</v>
      </c>
      <c r="B72" s="8" t="e">
        <f ca="1">image("https://ws-tcg.com/wordpress/wp-content/uploads/today_card/20201231_ws05.png")</f>
        <v>#NAME?</v>
      </c>
      <c r="C72" s="12" t="s">
        <v>144</v>
      </c>
      <c r="D72" s="17"/>
    </row>
    <row r="73" spans="1:5" ht="137.25" customHeight="1">
      <c r="A73" s="1" t="s">
        <v>145</v>
      </c>
      <c r="B73" s="2" t="e">
        <f ca="1">image("https://ws-tcg.com/wordpress/wp-content/uploads/today_card/20201231_ws04.png")</f>
        <v>#NAME?</v>
      </c>
      <c r="C73" s="12" t="s">
        <v>146</v>
      </c>
      <c r="D73" s="4"/>
      <c r="E73" s="5"/>
    </row>
    <row r="74" spans="1:5" ht="137.25" customHeight="1">
      <c r="A74" s="1" t="s">
        <v>147</v>
      </c>
      <c r="B74" s="2" t="e">
        <f ca="1">image("https://i.imgur.com/I1aaLvt.png?1")</f>
        <v>#NAME?</v>
      </c>
      <c r="C74" s="12" t="s">
        <v>148</v>
      </c>
      <c r="D74" s="4" t="e">
        <f ca="1">image("https://i.imgur.com/kQju8sW.png")</f>
        <v>#NAME?</v>
      </c>
      <c r="E74" s="5" t="s">
        <v>36</v>
      </c>
    </row>
    <row r="75" spans="1:5" ht="137.25" customHeight="1">
      <c r="A75" s="1" t="s">
        <v>149</v>
      </c>
      <c r="B75" s="2" t="e">
        <f ca="1">image("https://i.imgur.com/9FkVKDk.png")</f>
        <v>#NAME?</v>
      </c>
      <c r="C75" s="12" t="s">
        <v>150</v>
      </c>
      <c r="D75" s="4" t="e">
        <f ca="1">image("https://i.imgur.com/pFnTz2c.png?1")</f>
        <v>#NAME?</v>
      </c>
      <c r="E75" s="5" t="s">
        <v>36</v>
      </c>
    </row>
    <row r="76" spans="1:5" ht="137.25" customHeight="1">
      <c r="A76" s="1" t="s">
        <v>151</v>
      </c>
      <c r="B76" s="2" t="e">
        <f ca="1">image("https://i.imgur.com/b2x99hy.png?1")</f>
        <v>#NAME?</v>
      </c>
      <c r="C76" s="12" t="s">
        <v>152</v>
      </c>
      <c r="D76" s="4" t="e">
        <f ca="1">image("https://i.imgur.com/4RRvSbo.png")</f>
        <v>#NAME?</v>
      </c>
      <c r="E76" s="5" t="s">
        <v>36</v>
      </c>
    </row>
    <row r="77" spans="1:5" ht="137.25" customHeight="1">
      <c r="A77" s="1" t="s">
        <v>153</v>
      </c>
      <c r="B77" s="8" t="e">
        <f ca="1">image("https://ws-tcg.com/wordpress/wp-content/uploads/20201117200351/knk_r1.png")</f>
        <v>#NAME?</v>
      </c>
      <c r="C77" s="12" t="s">
        <v>154</v>
      </c>
      <c r="D77" s="4" t="e">
        <f ca="1">image("https://livedoor.blogimg.jp/freedomduo/imgs/a/9/a94c0597.png")</f>
        <v>#NAME?</v>
      </c>
      <c r="E77" s="5" t="s">
        <v>7</v>
      </c>
    </row>
    <row r="78" spans="1:5" ht="137.25" customHeight="1">
      <c r="A78" s="1" t="s">
        <v>155</v>
      </c>
      <c r="B78" s="2" t="e">
        <f ca="1">image("https://ws-tcg.com/wordpress/wp-content/uploads/today_card/20201228_fp01.png")</f>
        <v>#NAME?</v>
      </c>
      <c r="C78" s="12" t="s">
        <v>156</v>
      </c>
      <c r="D78" s="4" t="e">
        <f ca="1">image("https://ws-tcg.com/wordpress/wp-content/uploads/today_card/20201228_fp21.png")</f>
        <v>#NAME?</v>
      </c>
      <c r="E78" s="5" t="s">
        <v>1</v>
      </c>
    </row>
    <row r="79" spans="1:5" ht="137.25" customHeight="1">
      <c r="A79" s="1" t="s">
        <v>157</v>
      </c>
      <c r="B79" s="8" t="e">
        <f ca="1">image("https://ws-tcg.com/wordpress/wp-content/uploads/today_card/20210113_vx06.png")</f>
        <v>#NAME?</v>
      </c>
      <c r="C79" s="12" t="s">
        <v>158</v>
      </c>
      <c r="D79" s="4" t="e">
        <f ca="1">image("https://livedoor.blogimg.jp/freedomduo/imgs/f/b/fbe4f58c.png")</f>
        <v>#NAME?</v>
      </c>
      <c r="E79" s="5" t="s">
        <v>7</v>
      </c>
    </row>
    <row r="80" spans="1:5" ht="137.25" customHeight="1">
      <c r="A80" s="1" t="s">
        <v>159</v>
      </c>
      <c r="B80" s="8" t="e">
        <f ca="1">image("https://ws-tcg.com/wordpress/wp-content/uploads/today_card/20210118_yg06.png")</f>
        <v>#NAME?</v>
      </c>
      <c r="C80" s="12" t="s">
        <v>160</v>
      </c>
      <c r="D80" s="4"/>
      <c r="E80" s="5"/>
    </row>
    <row r="81" spans="1:5" ht="137.25" customHeight="1">
      <c r="A81" s="1" t="s">
        <v>161</v>
      </c>
      <c r="B81" s="8" t="e">
        <f ca="1">image("https://ws-tcg.com/wordpress/wp-content/uploads/today_card/20210113_vx07.png")</f>
        <v>#NAME?</v>
      </c>
      <c r="C81" s="12" t="s">
        <v>162</v>
      </c>
      <c r="D81" s="4" t="e">
        <f ca="1">image("https://livedoor.blogimg.jp/freedomduo/imgs/a/5/a55d6c64.png")</f>
        <v>#NAME?</v>
      </c>
      <c r="E81" s="5" t="s">
        <v>7</v>
      </c>
    </row>
    <row r="82" spans="1:5" ht="137.25" customHeight="1">
      <c r="A82" s="1" t="s">
        <v>163</v>
      </c>
      <c r="B82" s="2" t="e">
        <f ca="1">image("https://ws-tcg.com/wordpress/wp-content/uploads/today_card/20210108_ie02.png")</f>
        <v>#NAME?</v>
      </c>
      <c r="C82" s="3" t="s">
        <v>164</v>
      </c>
      <c r="D82" s="4" t="e">
        <f ca="1">image("https://ws-tcg.com/wordpress/wp-content/uploads/today_card/20210108_ie22.png")</f>
        <v>#NAME?</v>
      </c>
      <c r="E82" s="5" t="s">
        <v>7</v>
      </c>
    </row>
    <row r="83" spans="1:5" ht="137.25" customHeight="1">
      <c r="A83" s="1" t="s">
        <v>165</v>
      </c>
      <c r="B83" s="2" t="e">
        <f ca="1">image("https://ws-tcg.com/wordpress/wp-content/uploads/today_card/20210108_ie03.png")</f>
        <v>#NAME?</v>
      </c>
      <c r="C83" s="12" t="s">
        <v>166</v>
      </c>
      <c r="D83" s="4" t="e">
        <f ca="1">image("https://ws-tcg.com/wordpress/wp-content/uploads/today_card/20210108_ie23.png")</f>
        <v>#NAME?</v>
      </c>
      <c r="E83" s="5" t="s">
        <v>7</v>
      </c>
    </row>
    <row r="84" spans="1:5" ht="137.25" customHeight="1">
      <c r="A84" s="1" t="s">
        <v>167</v>
      </c>
      <c r="B84" s="8" t="e">
        <f ca="1">image("https://ws-tcg.com/wordpress/wp-content/uploads/today_card/20210118_yg07.png")</f>
        <v>#NAME?</v>
      </c>
      <c r="C84" s="3" t="s">
        <v>168</v>
      </c>
      <c r="D84" s="4"/>
      <c r="E84" s="5"/>
    </row>
    <row r="85" spans="1:5" ht="137.25" customHeight="1">
      <c r="A85" s="1" t="s">
        <v>169</v>
      </c>
      <c r="B85" s="2" t="e">
        <f ca="1">image("https://ws-tcg.com/wordpress/wp-content/uploads/today_card/20201228_fp02.png")</f>
        <v>#NAME?</v>
      </c>
      <c r="C85" s="3" t="s">
        <v>170</v>
      </c>
      <c r="D85" s="4"/>
      <c r="E85" s="5"/>
    </row>
    <row r="86" spans="1:5" ht="137.25" customHeight="1">
      <c r="A86" s="1" t="s">
        <v>171</v>
      </c>
      <c r="B86" s="2" t="e">
        <f ca="1">image("https://ws-tcg.com/wordpress/wp-content/uploads/today_card/20210113_vx08.png")</f>
        <v>#NAME?</v>
      </c>
      <c r="C86" s="3" t="s">
        <v>172</v>
      </c>
      <c r="D86" s="4"/>
      <c r="E86" s="5"/>
    </row>
    <row r="87" spans="1:5" ht="137.25" customHeight="1">
      <c r="A87" s="1" t="s">
        <v>173</v>
      </c>
      <c r="B87" s="8" t="e">
        <f ca="1">image("https://ws-tcg.com/wordpress/wp-content/uploads/today_card/20210118_yg08.png")</f>
        <v>#NAME?</v>
      </c>
      <c r="C87" s="3" t="s">
        <v>174</v>
      </c>
      <c r="D87" s="4"/>
      <c r="E87" s="5"/>
    </row>
    <row r="88" spans="1:5" ht="137.25" customHeight="1">
      <c r="A88" s="1" t="s">
        <v>175</v>
      </c>
      <c r="B88" s="8" t="e">
        <f ca="1">image("https://ws-tcg.com/wordpress/wp-content/uploads/today_card/20210118_yg09.png")</f>
        <v>#NAME?</v>
      </c>
      <c r="C88" s="3" t="s">
        <v>176</v>
      </c>
      <c r="D88" s="4"/>
      <c r="E88" s="5"/>
    </row>
    <row r="89" spans="1:5" ht="137.25" customHeight="1">
      <c r="A89" s="1" t="s">
        <v>177</v>
      </c>
      <c r="B89" s="8" t="e">
        <f ca="1">image("https://ws-tcg.com/wordpress/wp-content/uploads/today_card/20210108_ie05.png")</f>
        <v>#NAME?</v>
      </c>
      <c r="C89" s="3" t="s">
        <v>178</v>
      </c>
      <c r="D89" s="4"/>
      <c r="E89" s="5"/>
    </row>
    <row r="90" spans="1:5" ht="137.25" customHeight="1">
      <c r="A90" s="1" t="s">
        <v>179</v>
      </c>
      <c r="B90" s="8" t="e">
        <f ca="1">image("https://ws-tcg.com/wordpress/wp-content/uploads/today_card/20210103_ws02.png")</f>
        <v>#NAME?</v>
      </c>
      <c r="C90" s="16" t="s">
        <v>180</v>
      </c>
      <c r="D90" s="4"/>
      <c r="E90" s="20"/>
    </row>
    <row r="91" spans="1:5" ht="137.25" customHeight="1">
      <c r="A91" s="1" t="s">
        <v>181</v>
      </c>
      <c r="B91" s="8" t="e">
        <f ca="1">image("https://ws-tcg.com/wordpress/wp-content/uploads/today_card/20210102_ws04.png")</f>
        <v>#NAME?</v>
      </c>
      <c r="C91" s="3" t="s">
        <v>182</v>
      </c>
      <c r="D91" s="4"/>
      <c r="E91" s="20"/>
    </row>
    <row r="92" spans="1:5" ht="137.25" customHeight="1">
      <c r="A92" s="1" t="s">
        <v>183</v>
      </c>
      <c r="B92" s="8" t="e">
        <f ca="1">image("https://ws-tcg.com/wordpress/wp-content/uploads/today_card/20210101_ws04.png")</f>
        <v>#NAME?</v>
      </c>
      <c r="C92" s="3" t="s">
        <v>184</v>
      </c>
      <c r="D92" s="4"/>
      <c r="E92" s="20"/>
    </row>
    <row r="93" spans="1:5" ht="137.25" customHeight="1">
      <c r="A93" s="1" t="s">
        <v>185</v>
      </c>
      <c r="B93" s="8" t="e">
        <f ca="1">image("https://ws-tcg.com/wordpress/wp-content/images/cardlist/k/knk_w86/knk_w86_093.png")</f>
        <v>#NAME?</v>
      </c>
      <c r="C93" s="12" t="s">
        <v>186</v>
      </c>
      <c r="D93" s="4"/>
      <c r="E93" s="20"/>
    </row>
    <row r="94" spans="1:5" ht="137.25" customHeight="1">
      <c r="A94" s="1" t="s">
        <v>187</v>
      </c>
      <c r="B94" s="8" t="e">
        <f ca="1">image("https://ws-tcg.com/wordpress/wp-content/uploads/today_card/20210103_ws03.png")</f>
        <v>#NAME?</v>
      </c>
      <c r="C94" s="16" t="s">
        <v>188</v>
      </c>
      <c r="D94" s="4"/>
      <c r="E94" s="20"/>
    </row>
    <row r="95" spans="1:5" ht="137.25" customHeight="1">
      <c r="A95" s="1" t="s">
        <v>189</v>
      </c>
      <c r="B95" s="8" t="e">
        <f ca="1">image("https://ws-tcg.com/wordpress/wp-content/images/cardlist/k/knk_w86/knk_w86_095.png")</f>
        <v>#NAME?</v>
      </c>
      <c r="C95" s="3" t="s">
        <v>190</v>
      </c>
      <c r="D95" s="4"/>
      <c r="E95" s="20"/>
    </row>
    <row r="96" spans="1:5" ht="137.25" customHeight="1">
      <c r="A96" s="1" t="s">
        <v>191</v>
      </c>
      <c r="B96" s="8" t="e">
        <f ca="1">image("https://ws-tcg.com/wordpress/wp-content/uploads/today_card/20210103_ws04.png")</f>
        <v>#NAME?</v>
      </c>
      <c r="C96" s="16" t="s">
        <v>192</v>
      </c>
      <c r="D96" s="4"/>
      <c r="E96" s="20"/>
    </row>
    <row r="97" spans="1:5" ht="137.25" customHeight="1">
      <c r="A97" s="1" t="s">
        <v>193</v>
      </c>
      <c r="B97" s="8" t="e">
        <f ca="1">image("https://ws-tcg.com/wordpress/wp-content/uploads/20201117200353/knk_r3.png")</f>
        <v>#NAME?</v>
      </c>
      <c r="C97" s="12" t="s">
        <v>194</v>
      </c>
      <c r="D97" s="4"/>
      <c r="E97" s="5"/>
    </row>
    <row r="98" spans="1:5" ht="137.25" customHeight="1">
      <c r="A98" s="1" t="s">
        <v>195</v>
      </c>
      <c r="B98" s="8" t="e">
        <f ca="1">image("https://ws-tcg.com/wordpress/wp-content/uploads/today_card/20201228_fp04.png")</f>
        <v>#NAME?</v>
      </c>
      <c r="C98" s="12" t="s">
        <v>196</v>
      </c>
      <c r="D98" s="4"/>
      <c r="E98" s="5"/>
    </row>
    <row r="99" spans="1:5" ht="137.25" customHeight="1">
      <c r="A99" s="1" t="s">
        <v>197</v>
      </c>
      <c r="B99" s="8" t="e">
        <f ca="1">image("https://i.imgur.com/kMYQPKe.png?1")</f>
        <v>#NAME?</v>
      </c>
      <c r="C99" s="12" t="s">
        <v>198</v>
      </c>
      <c r="D99" s="4" t="e">
        <f ca="1">image("https://i.imgur.com/e7kBBVM.png")</f>
        <v>#NAME?</v>
      </c>
      <c r="E99" s="5" t="s">
        <v>36</v>
      </c>
    </row>
    <row r="100" spans="1:5" ht="137.25" customHeight="1">
      <c r="A100" s="1" t="s">
        <v>199</v>
      </c>
      <c r="B100" s="8" t="e">
        <f ca="1">image("https://i.imgur.com/WQ3rNp0.png?1")</f>
        <v>#NAME?</v>
      </c>
      <c r="C100" s="12" t="s">
        <v>200</v>
      </c>
      <c r="D100" s="4" t="e">
        <f ca="1">image("https://i.imgur.com/ncpa4Py.png")</f>
        <v>#NAME?</v>
      </c>
      <c r="E100" s="5" t="s">
        <v>36</v>
      </c>
    </row>
    <row r="101" spans="1:5" ht="137.25" customHeight="1">
      <c r="A101" s="1" t="s">
        <v>201</v>
      </c>
      <c r="B101" s="8" t="e">
        <f ca="1">image("https://ws-tcg.com/wordpress/wp-content/uploads/today_card/20201225_ws01.png")</f>
        <v>#NAME?</v>
      </c>
      <c r="C101" s="12" t="s">
        <v>202</v>
      </c>
      <c r="D101" s="28"/>
      <c r="E101" s="20"/>
    </row>
    <row r="102" spans="1:5" ht="137.25" customHeight="1">
      <c r="A102" s="1" t="s">
        <v>203</v>
      </c>
      <c r="B102" s="8" t="e">
        <f ca="1">image("https://ws-tcg.com/wordpress/wp-content/uploads/today_card/20201225_ws02.png")</f>
        <v>#NAME?</v>
      </c>
      <c r="C102" s="3" t="s">
        <v>204</v>
      </c>
      <c r="D102" s="4"/>
      <c r="E102" s="20"/>
    </row>
    <row r="103" spans="1:5" ht="137.25" customHeight="1">
      <c r="A103" s="1" t="s">
        <v>205</v>
      </c>
      <c r="B103" s="8" t="e">
        <f ca="1">image("https://ws-tcg.com/wordpress/wp-content/uploads/today_card/20201225_ws03.png")</f>
        <v>#NAME?</v>
      </c>
      <c r="C103" s="12" t="s">
        <v>206</v>
      </c>
      <c r="D103" s="4"/>
      <c r="E103" s="5"/>
    </row>
    <row r="104" spans="1:5" ht="137.25" customHeight="1">
      <c r="A104" s="1" t="s">
        <v>207</v>
      </c>
      <c r="B104" s="8" t="e">
        <f ca="1">image("https://ws-tcg.com/wordpress/wp-content/uploads/today_card/20201225_ws04.png")</f>
        <v>#NAME?</v>
      </c>
      <c r="C104" s="3" t="s">
        <v>208</v>
      </c>
      <c r="D104" s="4"/>
      <c r="E104" s="20"/>
    </row>
  </sheetData>
  <conditionalFormatting sqref="E1 C2 E6:E61 E63:E71 E73:E104">
    <cfRule type="colorScale" priority="1">
      <colorScale>
        <cfvo type="min"/>
        <cfvo type="max"/>
        <color rgb="FF57BB8A"/>
        <color rgb="FFFFFFFF"/>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0"/>
  <sheetViews>
    <sheetView topLeftCell="A19" workbookViewId="0">
      <selection activeCell="C20" activeCellId="1" sqref="C26 C20"/>
    </sheetView>
  </sheetViews>
  <sheetFormatPr defaultColWidth="14.42578125" defaultRowHeight="15.75" customHeight="1"/>
  <cols>
    <col min="1" max="1" width="12.5703125" customWidth="1"/>
    <col min="2" max="2" width="18.85546875" customWidth="1"/>
    <col min="3" max="3" width="58.140625" customWidth="1"/>
    <col min="4" max="5" width="19" customWidth="1"/>
  </cols>
  <sheetData>
    <row r="1" spans="1:5" ht="137.25" customHeight="1">
      <c r="A1" s="1" t="s">
        <v>209</v>
      </c>
      <c r="B1" s="2" t="e">
        <f ca="1">image("https://ws-tcg.com/wordpress/wp-content/uploads/today_card/20201216_xw07.png")</f>
        <v>#NAME?</v>
      </c>
      <c r="C1" s="3" t="s">
        <v>210</v>
      </c>
      <c r="D1" s="7"/>
      <c r="E1" s="29"/>
    </row>
    <row r="2" spans="1:5" ht="137.25" customHeight="1">
      <c r="A2" s="1" t="s">
        <v>211</v>
      </c>
      <c r="B2" s="2" t="e">
        <f ca="1">image("https://ws-tcg.com/wordpress/wp-content/uploads/today_card/20201216_xw08.png")</f>
        <v>#NAME?</v>
      </c>
      <c r="C2" s="3" t="s">
        <v>212</v>
      </c>
      <c r="D2" s="7"/>
      <c r="E2" s="30"/>
    </row>
    <row r="3" spans="1:5" ht="137.25" customHeight="1">
      <c r="A3" s="1" t="s">
        <v>213</v>
      </c>
      <c r="B3" s="31" t="e">
        <f ca="1">image("https://ws-tcg.com/wordpress/wp-content/uploads/today_card/20201217_ws08.png")</f>
        <v>#NAME?</v>
      </c>
      <c r="C3" s="3" t="s">
        <v>214</v>
      </c>
      <c r="D3" s="7" t="e">
        <f ca="1">image("https://ws-tcg.com/wordpress/wp-content/uploads/today_card/20201217_ws26.png")</f>
        <v>#NAME?</v>
      </c>
      <c r="E3" s="30" t="s">
        <v>7</v>
      </c>
    </row>
    <row r="4" spans="1:5" ht="137.25" customHeight="1">
      <c r="A4" s="1" t="s">
        <v>215</v>
      </c>
      <c r="B4" s="8" t="e">
        <f ca="1">image("https://ws-tcg.com/wordpress/wp-content/uploads/today_card/20201217_ws09.png")</f>
        <v>#NAME?</v>
      </c>
      <c r="C4" s="3" t="s">
        <v>216</v>
      </c>
      <c r="D4" s="7"/>
      <c r="E4" s="30"/>
    </row>
    <row r="5" spans="1:5" ht="137.25" customHeight="1">
      <c r="A5" s="1" t="s">
        <v>217</v>
      </c>
      <c r="B5" s="8" t="e">
        <f ca="1">image("https://ws-tcg.com/wordpress/wp-content/uploads/today_card/20201215_oc07.png")</f>
        <v>#NAME?</v>
      </c>
      <c r="C5" s="3" t="s">
        <v>218</v>
      </c>
      <c r="D5" s="7"/>
      <c r="E5" s="29"/>
    </row>
    <row r="6" spans="1:5" ht="137.25" customHeight="1">
      <c r="A6" s="1" t="s">
        <v>219</v>
      </c>
      <c r="B6" s="8" t="e">
        <f ca="1">image("https://ws-tcg.com/wordpress/wp-content/uploads/today_card/20201221_ws07.png")</f>
        <v>#NAME?</v>
      </c>
      <c r="C6" s="3" t="s">
        <v>220</v>
      </c>
      <c r="D6" s="7"/>
      <c r="E6" s="29"/>
    </row>
    <row r="7" spans="1:5" ht="137.25" customHeight="1">
      <c r="A7" s="1" t="s">
        <v>221</v>
      </c>
      <c r="B7" s="2" t="e">
        <f ca="1">image("https://ws-tcg.com/wordpress/wp-content/uploads/20201113173128/td_knk03.png")</f>
        <v>#NAME?</v>
      </c>
      <c r="C7" s="3" t="s">
        <v>222</v>
      </c>
      <c r="D7" s="32" t="e">
        <f ca="1">image("https://ws-tcg.com/wordpress/wp-content/uploads/today_card/20201222_ws15.png")</f>
        <v>#NAME?</v>
      </c>
      <c r="E7" s="29" t="s">
        <v>36</v>
      </c>
    </row>
    <row r="8" spans="1:5" ht="137.25" customHeight="1">
      <c r="A8" s="1" t="s">
        <v>223</v>
      </c>
      <c r="B8" s="10" t="e">
        <f ca="1">image("https://ws-tcg.com/wordpress/wp-content/uploads/20201113173126/td_knk02.png")</f>
        <v>#NAME?</v>
      </c>
      <c r="C8" s="3" t="s">
        <v>224</v>
      </c>
      <c r="D8" s="32" t="e">
        <f ca="1">image("https://livedoor.blogimg.jp/freedomduo/imgs/e/b/eb17cd0d.png")</f>
        <v>#NAME?</v>
      </c>
      <c r="E8" s="29" t="s">
        <v>36</v>
      </c>
    </row>
    <row r="9" spans="1:5" ht="137.25" customHeight="1">
      <c r="A9" s="1" t="s">
        <v>225</v>
      </c>
      <c r="B9" s="8" t="e">
        <f ca="1">image("https://ws-tcg.com/wordpress/wp-content/uploads/20201113173129/td_knk04.png")</f>
        <v>#NAME?</v>
      </c>
      <c r="C9" s="12" t="s">
        <v>226</v>
      </c>
      <c r="D9" s="32" t="e">
        <f ca="1">image("https://ws-tcg.com/wordpress/wp-content/uploads/today_card/20201222_ws16.png")</f>
        <v>#NAME?</v>
      </c>
      <c r="E9" s="29" t="s">
        <v>36</v>
      </c>
    </row>
    <row r="10" spans="1:5" ht="137.25" customHeight="1">
      <c r="A10" s="1" t="s">
        <v>227</v>
      </c>
      <c r="B10" s="2" t="e">
        <f ca="1">image("https://i.imgur.com/IWuBrTM.png?1")</f>
        <v>#NAME?</v>
      </c>
      <c r="C10" s="12" t="s">
        <v>228</v>
      </c>
      <c r="D10" s="7"/>
      <c r="E10" s="29"/>
    </row>
    <row r="11" spans="1:5" ht="137.25" customHeight="1">
      <c r="A11" s="1" t="s">
        <v>229</v>
      </c>
      <c r="B11" s="8" t="e">
        <f ca="1">image("https://ws-tcg.com/wordpress/wp-content/uploads/today_card/20201215_oc06.png")</f>
        <v>#NAME?</v>
      </c>
      <c r="C11" s="3" t="s">
        <v>230</v>
      </c>
      <c r="D11" s="7"/>
      <c r="E11" s="29"/>
    </row>
    <row r="12" spans="1:5" ht="137.25" customHeight="1">
      <c r="A12" s="1" t="s">
        <v>231</v>
      </c>
      <c r="B12" s="8" t="e">
        <f ca="1">image("https://ws-tcg.com/wordpress/wp-content/uploads/today_card/20201223_ws09.png")</f>
        <v>#NAME?</v>
      </c>
      <c r="C12" s="3" t="s">
        <v>232</v>
      </c>
      <c r="D12" s="7"/>
      <c r="E12" s="29"/>
    </row>
    <row r="13" spans="1:5" ht="137.25" customHeight="1">
      <c r="A13" s="1" t="s">
        <v>233</v>
      </c>
      <c r="B13" s="8" t="e">
        <f ca="1">image("https://ws-tcg.com/wordpress/wp-content/images/cardlist/k/knk_w86/knk_w86_t13.png")</f>
        <v>#NAME?</v>
      </c>
      <c r="C13" s="3" t="s">
        <v>234</v>
      </c>
      <c r="D13" s="7"/>
      <c r="E13" s="29"/>
    </row>
    <row r="14" spans="1:5" ht="137.25" customHeight="1">
      <c r="A14" s="1" t="s">
        <v>235</v>
      </c>
      <c r="B14" s="2" t="e">
        <f ca="1">image("https://ws-tcg.com/wordpress/wp-content/uploads/today_card/20201218_ws06.png")</f>
        <v>#NAME?</v>
      </c>
      <c r="C14" s="3" t="s">
        <v>236</v>
      </c>
      <c r="D14" s="33" t="e">
        <f ca="1">image("https://ws-tcg.com/wordpress/wp-content/uploads/today_card/20201218_ws25.png")</f>
        <v>#NAME?</v>
      </c>
      <c r="E14" s="29" t="s">
        <v>4</v>
      </c>
    </row>
    <row r="15" spans="1:5" ht="137.25" customHeight="1">
      <c r="A15" s="1" t="s">
        <v>237</v>
      </c>
      <c r="B15" s="8" t="e">
        <f ca="1">image("https://ws-tcg.com/wordpress/wp-content/uploads/today_card/20201221_ws06.png")</f>
        <v>#NAME?</v>
      </c>
      <c r="C15" s="12" t="s">
        <v>238</v>
      </c>
      <c r="D15" s="7" t="e">
        <f ca="1">image("https://ws-tcg.com/wordpress/wp-content/uploads/today_card/20201221_ws15.png")</f>
        <v>#NAME?</v>
      </c>
      <c r="E15" s="29" t="s">
        <v>7</v>
      </c>
    </row>
    <row r="16" spans="1:5" ht="137.25" customHeight="1">
      <c r="A16" s="1" t="s">
        <v>239</v>
      </c>
      <c r="B16" s="8" t="e">
        <f ca="1">image("https://ws-tcg.com/wordpress/wp-content/uploads/today_card/20201215_oc05.png")</f>
        <v>#NAME?</v>
      </c>
      <c r="C16" s="12" t="s">
        <v>240</v>
      </c>
      <c r="D16" s="7"/>
      <c r="E16" s="29"/>
    </row>
    <row r="17" spans="1:5" ht="137.25" customHeight="1">
      <c r="A17" s="1" t="s">
        <v>241</v>
      </c>
      <c r="B17" s="8" t="e">
        <f ca="1">image("https://ws-tcg.com/wordpress/wp-content/images/cardlist/k/knk_w86/knk_w86_t17.png")</f>
        <v>#NAME?</v>
      </c>
      <c r="C17" s="12" t="s">
        <v>242</v>
      </c>
      <c r="D17" s="7"/>
      <c r="E17" s="34"/>
    </row>
    <row r="18" spans="1:5" ht="137.25" customHeight="1">
      <c r="A18" s="1" t="s">
        <v>243</v>
      </c>
      <c r="B18" s="8" t="e">
        <f ca="1">image("https://ws-tcg.com/wordpress/wp-content/uploads/today_card/20201223_ws10.png")</f>
        <v>#NAME?</v>
      </c>
      <c r="C18" s="12" t="s">
        <v>244</v>
      </c>
      <c r="D18" s="7"/>
      <c r="E18" s="29"/>
    </row>
    <row r="19" spans="1:5" ht="137.25" customHeight="1">
      <c r="A19" s="1" t="s">
        <v>245</v>
      </c>
      <c r="B19" s="8" t="e">
        <f ca="1">image("https://i.imgur.com/NLQJKz2.png?1")</f>
        <v>#NAME?</v>
      </c>
      <c r="C19" s="12" t="s">
        <v>246</v>
      </c>
      <c r="D19" s="35"/>
      <c r="E19" s="34"/>
    </row>
    <row r="20" spans="1:5" ht="137.25" customHeight="1">
      <c r="A20" s="36" t="s">
        <v>248</v>
      </c>
      <c r="B20" s="8" t="e">
        <f ca="1">image("https://i.imgur.com/vcctyuu.png")</f>
        <v>#NAME?</v>
      </c>
      <c r="C20" s="12" t="s">
        <v>247</v>
      </c>
      <c r="D20" s="7"/>
      <c r="E20" s="29"/>
    </row>
  </sheetData>
  <conditionalFormatting sqref="E1 C2 E6:E20">
    <cfRule type="colorScale" priority="1">
      <colorScale>
        <cfvo type="min"/>
        <cfvo type="max"/>
        <color rgb="FF57BB8A"/>
        <color rgb="FFFFFFFF"/>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Booster</vt:lpstr>
      <vt:lpstr>TD+ 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cp:lastModifiedBy>
  <dcterms:modified xsi:type="dcterms:W3CDTF">2021-01-21T18:50:34Z</dcterms:modified>
</cp:coreProperties>
</file>