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ster" sheetId="1" r:id="rId3"/>
    <sheet state="visible" name="TD+ completed" sheetId="2" r:id="rId4"/>
  </sheets>
  <definedNames/>
  <calcPr/>
</workbook>
</file>

<file path=xl/sharedStrings.xml><?xml version="1.0" encoding="utf-8"?>
<sst xmlns="http://schemas.openxmlformats.org/spreadsheetml/2006/main" count="327" uniqueCount="272">
  <si>
    <t>No./100:</t>
  </si>
  <si>
    <t>LNJ/W85-001</t>
  </si>
  <si>
    <r>
      <rPr>
        <b/>
        <sz val="9.0"/>
      </rPr>
      <t xml:space="preserve">(RR) 0/0 Shizuku (Music)
AUTO </t>
    </r>
    <r>
      <rPr>
        <sz val="9.0"/>
      </rPr>
      <t xml:space="preserve">- When this is placed on stage from hand, reveal the top card of your deck. If that card is a &lt;Music&gt; character, this turn, this gets +2000 power.
</t>
    </r>
    <r>
      <rPr>
        <b/>
        <sz val="9.0"/>
      </rPr>
      <t xml:space="preserve">AUTO </t>
    </r>
    <r>
      <rPr>
        <sz val="9.0"/>
      </rPr>
      <t>- [Discard 1 card] When this is sent from stage to Waiting Room, you may pay cost. If you do, look at up to 4 cards from the top of your deck, choose up to 1 Level 1 or higher card from among them, show it to your opponent, add it to hand, and send the rest to Waiting Room.</t>
    </r>
  </si>
  <si>
    <t>SSP</t>
  </si>
  <si>
    <t>LNJ/W85-002</t>
  </si>
  <si>
    <r>
      <rPr>
        <b/>
        <sz val="9.0"/>
      </rPr>
      <t>(RR) 0/0 Kasumi (Music)
AUTO</t>
    </r>
    <r>
      <rPr>
        <sz val="9.0"/>
      </rPr>
      <t xml:space="preserve"> - [(1) Put 1 &lt;Music&gt; character from your Waiting Room on the bottom of your Clock] When this is placed on stage from hand, you may pay cost. If you do, search your deck for up to 1 Level 1 or lower character, show it to your opponent, add it to hand, and shuffle your deck afterwards.</t>
    </r>
  </si>
  <si>
    <t>LNJ/W85-003</t>
  </si>
  <si>
    <r>
      <rPr>
        <b/>
        <sz val="9.0"/>
      </rPr>
      <t>(RR) 1/0 Shioriko (Music)
AUTO</t>
    </r>
    <r>
      <rPr>
        <sz val="9.0"/>
      </rPr>
      <t xml:space="preserve"> - When your Climax is placed on the Climax Area, until the end of your opponent's next turn, this gets +X power. X equals the number of your &lt;Music&gt; characters times 500.
</t>
    </r>
    <r>
      <rPr>
        <b/>
        <sz val="9.0"/>
      </rPr>
      <t>AUTO -</t>
    </r>
    <r>
      <rPr>
        <b/>
        <color rgb="FFE06666"/>
        <sz val="9.0"/>
      </rPr>
      <t xml:space="preserve"> {CX COMBO}</t>
    </r>
    <r>
      <rPr>
        <b/>
        <sz val="9.0"/>
      </rPr>
      <t xml:space="preserve"> </t>
    </r>
    <r>
      <rPr>
        <sz val="9.0"/>
      </rPr>
      <t xml:space="preserve">At the start of your Encore Step, if you have the </t>
    </r>
    <r>
      <rPr>
        <b/>
        <sz val="9.0"/>
      </rPr>
      <t>Choice CX (036)</t>
    </r>
    <r>
      <rPr>
        <sz val="9.0"/>
      </rPr>
      <t xml:space="preserve"> in the Climax Area, this is in the Front Row, you have 2 or more other &lt;Music&gt; characters, and the slot across from this has either no character or a Reversed character, choose 1 character from your Waiting Room, you may add it to hand.</t>
    </r>
  </si>
  <si>
    <t>LNJ/W85-004</t>
  </si>
  <si>
    <r>
      <rPr>
        <b/>
        <sz val="9.0"/>
      </rPr>
      <t xml:space="preserve">(RR) 3/2 Rina (Music) 
AUTO </t>
    </r>
    <r>
      <rPr>
        <sz val="9.0"/>
      </rPr>
      <t xml:space="preserve">- This ability activates up to once per turn. During the turn this is placed on stage from hand, when this card's damage is cancelled, mill 1, then deal X damage to your opponent. X equals the Level of the milled card +1.
</t>
    </r>
    <r>
      <rPr>
        <b/>
        <sz val="9.0"/>
      </rPr>
      <t xml:space="preserve">AUTO - </t>
    </r>
    <r>
      <rPr>
        <b/>
        <color rgb="FFE06666"/>
        <sz val="9.0"/>
      </rPr>
      <t>{CX COMBO}</t>
    </r>
    <r>
      <rPr>
        <b/>
        <sz val="9.0"/>
      </rPr>
      <t xml:space="preserve"> RECOLLECTION </t>
    </r>
    <r>
      <rPr>
        <sz val="9.0"/>
      </rPr>
      <t xml:space="preserve">[(1) Discard 2 card] This ability activates up to once per turn. At the end of this card's attack, if the </t>
    </r>
    <r>
      <rPr>
        <b/>
        <sz val="9.0"/>
      </rPr>
      <t xml:space="preserve">Choice CX (037) </t>
    </r>
    <r>
      <rPr>
        <sz val="9.0"/>
      </rPr>
      <t xml:space="preserve">is in your Climax Area, you have 2 or more </t>
    </r>
    <r>
      <rPr>
        <b/>
        <sz val="9.0"/>
      </rPr>
      <t>{0/0 Rina - 009}</t>
    </r>
    <r>
      <rPr>
        <sz val="9.0"/>
      </rPr>
      <t xml:space="preserve"> in your Memory, you may pay cost. If you do, Stand this. </t>
    </r>
  </si>
  <si>
    <t>LNJ/W85-005</t>
  </si>
  <si>
    <r>
      <rPr>
        <b/>
        <sz val="9.0"/>
      </rPr>
      <t xml:space="preserve">(R) 0/0 Kasumi (Music)
CONT - RECOLLECTION </t>
    </r>
    <r>
      <rPr>
        <sz val="9.0"/>
      </rPr>
      <t xml:space="preserve">If you have a </t>
    </r>
    <r>
      <rPr>
        <b/>
        <sz val="9.0"/>
      </rPr>
      <t>{copy of this card}</t>
    </r>
    <r>
      <rPr>
        <sz val="9.0"/>
      </rPr>
      <t xml:space="preserve"> in your Memory, while this card is in your hand, this card’s name is treated as the same as the names of all your characters on your stage with “Kasumi” in its name.
</t>
    </r>
    <r>
      <rPr>
        <i/>
        <sz val="9.0"/>
      </rPr>
      <t xml:space="preserve">
</t>
    </r>
    <r>
      <rPr>
        <b/>
        <sz val="9.0"/>
      </rPr>
      <t xml:space="preserve">AUTO </t>
    </r>
    <r>
      <rPr>
        <sz val="9.0"/>
      </rPr>
      <t xml:space="preserve">- When this is Reversed, if you have 2 or less Memory, you may send this to Memory.
</t>
    </r>
    <r>
      <rPr>
        <b/>
        <sz val="9.0"/>
      </rPr>
      <t xml:space="preserve">ACT </t>
    </r>
    <r>
      <rPr>
        <sz val="9.0"/>
      </rPr>
      <t xml:space="preserve">- [Discard 1 card, Send this to Waiting Room] Choose 1 &lt;Music&gt; character from your Waiting Room, add it to hand.
</t>
    </r>
    <r>
      <rPr>
        <i/>
        <sz val="9.0"/>
      </rPr>
      <t>Essentially, this card gets to share the name of any Kasumi card you control, for Resonance purposes.</t>
    </r>
  </si>
  <si>
    <t>SP</t>
  </si>
  <si>
    <t>LNJ/W85-006</t>
  </si>
  <si>
    <r>
      <rPr>
        <b/>
        <sz val="9.0"/>
      </rPr>
      <t>(R) 0/0 Shizuku (Music)
CONT</t>
    </r>
    <r>
      <rPr>
        <sz val="9.0"/>
      </rPr>
      <t xml:space="preserve"> - If you have 2 or more other &lt;Music&gt; characters, this gets +2000 power.
</t>
    </r>
    <r>
      <rPr>
        <b/>
        <sz val="9.0"/>
      </rPr>
      <t xml:space="preserve">AUTO </t>
    </r>
    <r>
      <rPr>
        <sz val="9.0"/>
      </rPr>
      <t>- [Discard 1 &lt;Music&gt; character] When this is placed on stage from hand, you may pay cost. If you do, choose 1 character with CHANGE from your Waiting Room, add it to hand.</t>
    </r>
  </si>
  <si>
    <t>SR</t>
  </si>
  <si>
    <t>LNJ/W85-007</t>
  </si>
  <si>
    <r>
      <rPr>
        <b/>
        <sz val="9.0"/>
      </rPr>
      <t>(R) 0/0 Shioriko (Music)
AUTO</t>
    </r>
    <r>
      <rPr>
        <sz val="9.0"/>
      </rPr>
      <t xml:space="preserve"> - When this is placed on stage from hand, choose 1 of your characters, this turn, it gains the following ability: "</t>
    </r>
    <r>
      <rPr>
        <b/>
        <sz val="9.0"/>
      </rPr>
      <t xml:space="preserve">CONT </t>
    </r>
    <r>
      <rPr>
        <sz val="9.0"/>
      </rPr>
      <t xml:space="preserve">- This cannot be Reversed by your opponent's AUTO effects."
</t>
    </r>
    <r>
      <rPr>
        <b/>
        <sz val="9.0"/>
      </rPr>
      <t>ACT - BRAINSTORM</t>
    </r>
    <r>
      <rPr>
        <sz val="9.0"/>
      </rPr>
      <t xml:space="preserve"> [(1) Rest this] Flip over the top 4 cards of your deck, then send them to Waiting Room. For each Climax among them, search your deck for up to 1 &lt;Music&gt; character, show it to your opponent, add it to hand, and shuffle your deck afterwards.</t>
    </r>
  </si>
  <si>
    <t>LNJ/W85-008</t>
  </si>
  <si>
    <r>
      <rPr>
        <b/>
        <sz val="9.0"/>
      </rPr>
      <t>(R) 0/0 Shioriko (Music)
CONT</t>
    </r>
    <r>
      <rPr>
        <b val="0"/>
        <sz val="9.0"/>
      </rPr>
      <t xml:space="preserve"> - If this is in the Front Row Center Slot, this gets +2000 power.
</t>
    </r>
    <r>
      <rPr>
        <b/>
        <sz val="9.0"/>
      </rPr>
      <t xml:space="preserve">AUTO </t>
    </r>
    <r>
      <rPr>
        <b val="0"/>
        <sz val="9.0"/>
      </rPr>
      <t>- [Discard 1 Climax] When this is placed on stage from hand, you may pay cost. If you do, choose 1 &lt;Music&gt; character from your Waiting Room, and add it to hand.</t>
    </r>
  </si>
  <si>
    <t>LNJ/W85-009</t>
  </si>
  <si>
    <r>
      <rPr>
        <b/>
        <sz val="9.0"/>
      </rPr>
      <t xml:space="preserve">(R) 0/0 Rina (Music)
AUTO </t>
    </r>
    <r>
      <rPr>
        <b val="0"/>
        <sz val="9.0"/>
      </rPr>
      <t xml:space="preserve">- When this is placed on stage from hand, if you have 2 or less Memory, choose 1 </t>
    </r>
    <r>
      <rPr>
        <b/>
        <sz val="9.0"/>
      </rPr>
      <t>{copy of this card}</t>
    </r>
    <r>
      <rPr>
        <b val="0"/>
        <sz val="9.0"/>
      </rPr>
      <t xml:space="preserve"> from your Waiting Room, you may send it to Memory.
</t>
    </r>
    <r>
      <rPr>
        <b/>
        <sz val="9.0"/>
      </rPr>
      <t xml:space="preserve">ACT </t>
    </r>
    <r>
      <rPr>
        <b val="0"/>
        <sz val="9.0"/>
      </rPr>
      <t>- [(2) Send this Standing card to Memory] If you have 2 or more other &lt;Music&gt; characters, look at up to 3 cards from the top of your deck, choose up to 1 card from among them, add it to hand, and send the rest to Waiting Room.</t>
    </r>
    <r>
      <rPr>
        <b/>
        <sz val="9.0"/>
      </rPr>
      <t xml:space="preserve">
</t>
    </r>
  </si>
  <si>
    <t>LNJ/W85-010</t>
  </si>
  <si>
    <r>
      <rPr>
        <b/>
        <sz val="9.0"/>
      </rPr>
      <t>(R) 0/0 Rina (Music)
AUTO</t>
    </r>
    <r>
      <rPr>
        <b val="0"/>
        <sz val="9.0"/>
      </rPr>
      <t xml:space="preserve"> - When this is placed on stage from hand, look at the top card of your deck, and put it on top or bottom of your deck.
</t>
    </r>
    <r>
      <rPr>
        <b/>
        <sz val="9.0"/>
      </rPr>
      <t xml:space="preserve">AUTO </t>
    </r>
    <r>
      <rPr>
        <b val="0"/>
        <sz val="9.0"/>
      </rPr>
      <t>- [(1) Discard 1 card] When this is placed on stage from hand, you may pay cost. If you do, search your deck for up to 1 &lt;Music&gt; character, show it to your opponent, add it to hand, and shuffle your deck afterwards.</t>
    </r>
  </si>
  <si>
    <t>LNJ/W85-011</t>
  </si>
  <si>
    <r>
      <rPr>
        <b/>
        <sz val="9.0"/>
      </rPr>
      <t xml:space="preserve">(R) 2/1 Kasumi (Music)
AUTO </t>
    </r>
    <r>
      <rPr>
        <sz val="9.0"/>
      </rPr>
      <t xml:space="preserve">- When this attacks, if the Level of the character across from this is 3 or higher, this turn, this gets +6000 power.
</t>
    </r>
    <r>
      <rPr>
        <b/>
        <sz val="9.0"/>
      </rPr>
      <t xml:space="preserve">AUTO - </t>
    </r>
    <r>
      <rPr>
        <b/>
        <color rgb="FFE06666"/>
        <sz val="9.0"/>
      </rPr>
      <t>{CX COMBO}</t>
    </r>
    <r>
      <rPr>
        <b/>
        <sz val="9.0"/>
      </rPr>
      <t xml:space="preserve"> </t>
    </r>
    <r>
      <rPr>
        <sz val="9.0"/>
      </rPr>
      <t xml:space="preserve">[(1) Send this to Waiting Room] At the start of your Encore Phase, if you have the </t>
    </r>
    <r>
      <rPr>
        <b/>
        <sz val="9.0"/>
      </rPr>
      <t>Wind CX (038)</t>
    </r>
    <r>
      <rPr>
        <sz val="9.0"/>
      </rPr>
      <t xml:space="preserve"> in your Climax Area, this card is in your Front Row and you have 2 or more other &lt;Music&gt; characters, you may pay cost. If you do, choose 1 &lt;Music&gt; character in your Waiting Room, return it to hand, then choose 1 level 3 or lower character in your hand, and place it on stage in this card's former slot.</t>
    </r>
  </si>
  <si>
    <t>LNJ/W85-012</t>
  </si>
  <si>
    <r>
      <rPr>
        <b/>
        <sz val="9.0"/>
      </rPr>
      <t>(R) 3/2 Shizuku (Music)
CONT</t>
    </r>
    <r>
      <rPr>
        <sz val="9.0"/>
      </rPr>
      <t xml:space="preserve"> - If you have 2 or less Climaxes in your Waiting Room, this gets -1 Level in hand.
</t>
    </r>
    <r>
      <rPr>
        <b/>
        <sz val="9.0"/>
      </rPr>
      <t xml:space="preserve">CONT </t>
    </r>
    <r>
      <rPr>
        <sz val="9.0"/>
      </rPr>
      <t xml:space="preserve">- If you have 2 or more other &lt;Music&gt; characters, this gets +2000 power.
</t>
    </r>
    <r>
      <rPr>
        <b/>
        <sz val="9.0"/>
      </rPr>
      <t xml:space="preserve">AUTO </t>
    </r>
    <r>
      <rPr>
        <sz val="9.0"/>
      </rPr>
      <t>- When this is placed on stage from hand, if you have 2 or more other &lt;Music&gt; characters, until the end of your opponent's next turn, this gains the following ability: "</t>
    </r>
    <r>
      <rPr>
        <b/>
        <sz val="9.0"/>
      </rPr>
      <t xml:space="preserve">CONT </t>
    </r>
    <r>
      <rPr>
        <sz val="9.0"/>
      </rPr>
      <t>- The character across from this gets -2 Soul."</t>
    </r>
  </si>
  <si>
    <t>LNJ/W85-013</t>
  </si>
  <si>
    <r>
      <rPr>
        <b/>
        <sz val="9.0"/>
      </rPr>
      <t>(U) 0/0 Shizuku (Music)
CONT - ASSIST</t>
    </r>
    <r>
      <rPr>
        <sz val="9.0"/>
      </rPr>
      <t xml:space="preserve"> +500
</t>
    </r>
    <r>
      <rPr>
        <b/>
        <sz val="9.0"/>
      </rPr>
      <t xml:space="preserve">AUTO - </t>
    </r>
    <r>
      <rPr>
        <b/>
        <color rgb="FFE06666"/>
        <sz val="9.0"/>
      </rPr>
      <t>{CX COMBO}</t>
    </r>
    <r>
      <rPr>
        <sz val="9.0"/>
      </rPr>
      <t xml:space="preserve"> When the </t>
    </r>
    <r>
      <rPr>
        <b/>
        <sz val="9.0"/>
      </rPr>
      <t>Shot CX (039)</t>
    </r>
    <r>
      <rPr>
        <sz val="9.0"/>
      </rPr>
      <t xml:space="preserve"> is placed on your Climax Area, if you have 2 or more other &lt;Music&gt; characters, choose 1 Level 0 or lower &lt;Music&gt; character from your Waiting Room, you may place it on stage in any slot.
</t>
    </r>
    <r>
      <rPr>
        <b/>
        <sz val="9.0"/>
      </rPr>
      <t xml:space="preserve">ACT </t>
    </r>
    <r>
      <rPr>
        <sz val="9.0"/>
      </rPr>
      <t>- [(2) Rest this] Search your deck for up to 1 &lt;Music&gt; character, show it to your opponent, add it to hand, and shuffle your deck afterwards.</t>
    </r>
  </si>
  <si>
    <t>LNJ/W85-014</t>
  </si>
  <si>
    <r>
      <rPr>
        <b/>
        <sz val="9.0"/>
      </rPr>
      <t xml:space="preserve">(U) 0/0 Kasumi (Music)
AUTO </t>
    </r>
    <r>
      <rPr>
        <b val="0"/>
        <sz val="9.0"/>
      </rPr>
      <t xml:space="preserve">- When this is sent from stage to Waiting Room, look at up to 4 cards from the top of your deck, choose up to 1 Yellow Climax from among them, show it to your opponent, add it to hand, and send the rest to Waiting Room. If you added a card to hand, discard 1 card.
</t>
    </r>
    <r>
      <rPr>
        <b/>
        <sz val="9.0"/>
      </rPr>
      <t>AUTO - RESONANCE</t>
    </r>
    <r>
      <rPr>
        <b val="0"/>
        <sz val="9.0"/>
      </rPr>
      <t xml:space="preserve"> [Reveal 1 </t>
    </r>
    <r>
      <rPr>
        <b/>
        <sz val="9.0"/>
      </rPr>
      <t xml:space="preserve">{another copy of this card} </t>
    </r>
    <r>
      <rPr>
        <b val="0"/>
        <sz val="9.0"/>
      </rPr>
      <t>in your hand] At the start of your Climax Phase, you may pay cost. If you do, this turn, this gets +2000 power and +1 Soul.</t>
    </r>
  </si>
  <si>
    <t>LNJ/W85-015</t>
  </si>
  <si>
    <r>
      <rPr>
        <b/>
        <sz val="9.0"/>
      </rPr>
      <t>(U) 0/0 Rina (Music)
CONT</t>
    </r>
    <r>
      <rPr>
        <sz val="9.0"/>
      </rPr>
      <t xml:space="preserve"> - All of your other &lt;Music&gt; characters get +500 power.
</t>
    </r>
    <r>
      <rPr>
        <b/>
        <sz val="9.0"/>
      </rPr>
      <t xml:space="preserve">ACT </t>
    </r>
    <r>
      <rPr>
        <sz val="9.0"/>
      </rPr>
      <t>- [(1) Put the top card of your deck into Clock, rest this] Search your deck for up to 1 character with MEMORY, show it to your opponent, add it to hand, and shuffle your deck afterwards.</t>
    </r>
  </si>
  <si>
    <t>LNJ/W85-016</t>
  </si>
  <si>
    <r>
      <rPr>
        <b/>
        <sz val="9.0"/>
      </rPr>
      <t>(U) 1/0 Rina (Music)
CONT - RECOLLECTION</t>
    </r>
    <r>
      <rPr>
        <b val="0"/>
        <sz val="9.0"/>
      </rPr>
      <t xml:space="preserve"> During your turn, if you have a </t>
    </r>
    <r>
      <rPr>
        <b/>
        <sz val="9.0"/>
      </rPr>
      <t>{0/0 Rina - 009}</t>
    </r>
    <r>
      <rPr>
        <b val="0"/>
        <sz val="9.0"/>
      </rPr>
      <t xml:space="preserve"> in your Memory, this gets +1 Level and +1500 power.
</t>
    </r>
    <r>
      <rPr>
        <b/>
        <sz val="9.0"/>
      </rPr>
      <t xml:space="preserve">AUTO </t>
    </r>
    <r>
      <rPr>
        <b val="0"/>
        <sz val="9.0"/>
      </rPr>
      <t>- When this card's battle opponent is Reversed, you may send this to Memory. If you do, at the start of your next Draw Phase, choose 1</t>
    </r>
    <r>
      <rPr>
        <b/>
        <sz val="9.0"/>
      </rPr>
      <t xml:space="preserve"> {this card} </t>
    </r>
    <r>
      <rPr>
        <b val="0"/>
        <sz val="9.0"/>
      </rPr>
      <t>from Memory, and place it on stage in any slot.</t>
    </r>
  </si>
  <si>
    <t>LNJ/W85-017</t>
  </si>
  <si>
    <r>
      <rPr>
        <b/>
        <sz val="9.0"/>
      </rPr>
      <t>(U) 1/1 Shizuku (Music)
AUTO -</t>
    </r>
    <r>
      <rPr>
        <b val="0"/>
        <sz val="9.0"/>
      </rPr>
      <t xml:space="preserve"> When this is Reversed, if the battle opponent's Level is higher than your opponent's Level, you may send that character to Stock. If you do, send the bottom card of your opponent's Stock to Waiting Room.
</t>
    </r>
    <r>
      <rPr>
        <b/>
        <sz val="9.0"/>
      </rPr>
      <t>AUTO - CHANGE</t>
    </r>
    <r>
      <rPr>
        <b val="0"/>
        <sz val="9.0"/>
      </rPr>
      <t xml:space="preserve"> [Send this to Waiting Room] At the start of your Encore Step, if this is in the Front Row, you may pay cost. If you do, choose up to 1 &lt;Music&gt; character in your Waiting room, put it into Stock, then choose 1 </t>
    </r>
    <r>
      <rPr>
        <b/>
        <sz val="9.0"/>
      </rPr>
      <t xml:space="preserve">{1/0 Shizuku - 023} </t>
    </r>
    <r>
      <rPr>
        <b val="0"/>
        <sz val="9.0"/>
      </rPr>
      <t xml:space="preserve">from your Waiting Room, and place it on stage in this card's former slot.
</t>
    </r>
  </si>
  <si>
    <t>LNJ/W85-018</t>
  </si>
  <si>
    <r>
      <rPr>
        <b/>
        <sz val="9.0"/>
      </rPr>
      <t>(U) 2/1 Shioriko (Music)
AUTO</t>
    </r>
    <r>
      <rPr>
        <b val="0"/>
        <sz val="9.0"/>
      </rPr>
      <t xml:space="preserve"> - [(2) Send 1 of your characters from stage to Waiting Room] When you use this card's BACKUP, you may pay cost. If you do, choose 1 of your opponent's characters whose Level is higher than your opponent's Level, and send it to Waiting Room.
</t>
    </r>
    <r>
      <rPr>
        <b/>
        <sz val="9.0"/>
      </rPr>
      <t>ACT - BACKUP</t>
    </r>
    <r>
      <rPr>
        <b val="0"/>
        <sz val="9.0"/>
      </rPr>
      <t xml:space="preserve"> +2500
</t>
    </r>
  </si>
  <si>
    <t>LNJ/W85-019</t>
  </si>
  <si>
    <r>
      <rPr>
        <b/>
        <sz val="9.0"/>
      </rPr>
      <t xml:space="preserve">(U) 3/2 Shioriko (Music)
AUTO </t>
    </r>
    <r>
      <rPr>
        <b val="0"/>
        <sz val="9.0"/>
      </rPr>
      <t xml:space="preserve">- When this is placed on stage from hand, if you have 4 or more other &lt;Music&gt; characters, you may put the top card of your deck into Stock.
</t>
    </r>
    <r>
      <rPr>
        <b/>
        <sz val="9.0"/>
      </rPr>
      <t xml:space="preserve">AUTO </t>
    </r>
    <r>
      <rPr>
        <b val="0"/>
        <sz val="9.0"/>
      </rPr>
      <t xml:space="preserve">- When this is placed on stage from hand, you may Heal 1.
</t>
    </r>
    <r>
      <rPr>
        <b/>
        <sz val="9.0"/>
      </rPr>
      <t xml:space="preserve">AUTO </t>
    </r>
    <r>
      <rPr>
        <b val="0"/>
        <sz val="9.0"/>
      </rPr>
      <t>- When this attacks, if you have 2 or more other &lt;Music&gt; characters, choose 1 of your characters, this turn, it gets +2000 power.</t>
    </r>
  </si>
  <si>
    <t>LNJ/W85-020</t>
  </si>
  <si>
    <r>
      <rPr>
        <b/>
        <sz val="9.0"/>
      </rPr>
      <t xml:space="preserve">(U) 3/2 Kasumi (Music)
AUTO </t>
    </r>
    <r>
      <rPr>
        <b val="0"/>
        <sz val="9.0"/>
      </rPr>
      <t xml:space="preserve">- When this is placed on stage from hand, draw up to 2 cards, discard 2 cards, then put up to 1 card from the top of your deck into Stock.
</t>
    </r>
    <r>
      <rPr>
        <b/>
        <sz val="9.0"/>
      </rPr>
      <t xml:space="preserve">AUTO </t>
    </r>
    <r>
      <rPr>
        <b val="0"/>
        <sz val="9.0"/>
      </rPr>
      <t xml:space="preserve">- When this attacks, this turn, this gets +X power. X equals the number of your other &lt;Music&gt; characters times 500.
</t>
    </r>
    <r>
      <rPr>
        <b/>
        <sz val="9.0"/>
      </rPr>
      <t>AUTO - RESONANCE</t>
    </r>
    <r>
      <rPr>
        <b val="0"/>
        <sz val="9.0"/>
      </rPr>
      <t xml:space="preserve"> [Discard 1 card, Reveal 1 </t>
    </r>
    <r>
      <rPr>
        <b/>
        <sz val="9.0"/>
      </rPr>
      <t>{another copy of this card}</t>
    </r>
    <r>
      <rPr>
        <b val="0"/>
        <sz val="9.0"/>
      </rPr>
      <t xml:space="preserve"> in your hand] When this card's battle opponent is Reversed, you may pay cost. If you do, heal 1.</t>
    </r>
  </si>
  <si>
    <t>LNJ/W85-021</t>
  </si>
  <si>
    <r>
      <rPr>
        <b/>
        <sz val="9.0"/>
      </rPr>
      <t xml:space="preserve">(C) 0/0 Shioriko (Music)
AUTO </t>
    </r>
    <r>
      <rPr>
        <b val="0"/>
        <sz val="9.0"/>
      </rPr>
      <t xml:space="preserve">- [Discard 1 card] When your other </t>
    </r>
    <r>
      <rPr>
        <b/>
        <sz val="9.0"/>
      </rPr>
      <t xml:space="preserve">{2/2 Vanilla Ayumu - 063} </t>
    </r>
    <r>
      <rPr>
        <b val="0"/>
        <sz val="9.0"/>
      </rPr>
      <t>attacks, if this is in the Front Row, you may pay cost. If you do, choose up to 1 Standby CX from your Waiting Room, and shuffle it into your deck.</t>
    </r>
  </si>
  <si>
    <t>LNJ/W85-022</t>
  </si>
  <si>
    <r>
      <rPr>
        <b/>
        <sz val="9.0"/>
      </rPr>
      <t xml:space="preserve">(C) 0/0 Rina (Music)
AUTO </t>
    </r>
    <r>
      <rPr>
        <b val="0"/>
        <sz val="9.0"/>
      </rPr>
      <t xml:space="preserve">- When this is placed on stage from hand, mill 2, and this turn, this gets +X power. X equals the number of &lt;Music&gt; characters milled times 1000.
</t>
    </r>
    <r>
      <rPr>
        <b/>
        <sz val="9.0"/>
      </rPr>
      <t xml:space="preserve">AUTO </t>
    </r>
    <r>
      <rPr>
        <b val="0"/>
        <sz val="9.0"/>
      </rPr>
      <t>- When this card's battle opponent is Reversed, choose 1 of your &lt;Music&gt; characters, this turn, it gets +2000 power.</t>
    </r>
    <r>
      <rPr>
        <b/>
        <sz val="9.0"/>
      </rPr>
      <t xml:space="preserve">
</t>
    </r>
  </si>
  <si>
    <t>LNJ/W85-023</t>
  </si>
  <si>
    <r>
      <rPr>
        <b/>
        <sz val="9.0"/>
      </rPr>
      <t xml:space="preserve">(C) 1/0 Shizuku (Music)
AUTO </t>
    </r>
    <r>
      <rPr>
        <b val="0"/>
        <sz val="9.0"/>
      </rPr>
      <t xml:space="preserve">- When this is Front Attacked, look at the top card of your deck, and put it on top of your deck or into your Waiting Room.
</t>
    </r>
    <r>
      <rPr>
        <b/>
        <sz val="9.0"/>
      </rPr>
      <t>AUTO - ENCORE</t>
    </r>
    <r>
      <rPr>
        <b val="0"/>
        <sz val="9.0"/>
      </rPr>
      <t xml:space="preserve"> [Discard 1 character]
</t>
    </r>
    <r>
      <rPr>
        <b/>
        <sz val="9.0"/>
      </rPr>
      <t xml:space="preserve">ACT </t>
    </r>
    <r>
      <rPr>
        <b val="0"/>
        <sz val="9.0"/>
      </rPr>
      <t xml:space="preserve">- [(1) Send this to Waiting Room] Choose 1 </t>
    </r>
    <r>
      <rPr>
        <b/>
        <sz val="9.0"/>
      </rPr>
      <t>{1/1 Shizuku - 017}</t>
    </r>
    <r>
      <rPr>
        <b val="0"/>
        <sz val="9.0"/>
      </rPr>
      <t xml:space="preserve"> from your Waiting Room, and place it on stage in this card's former slot.</t>
    </r>
  </si>
  <si>
    <t>LNJ/W85-024</t>
  </si>
  <si>
    <r>
      <rPr>
        <b/>
        <sz val="9.0"/>
      </rPr>
      <t>(C) 1/0 Shioriko (Music)
CONT</t>
    </r>
    <r>
      <rPr>
        <b val="0"/>
        <sz val="9.0"/>
      </rPr>
      <t xml:space="preserve"> - For each of your other &lt;Music&gt; characters, this gets +500 power.
</t>
    </r>
    <r>
      <rPr>
        <b/>
        <sz val="9.0"/>
      </rPr>
      <t xml:space="preserve">AUTO </t>
    </r>
    <r>
      <rPr>
        <b val="0"/>
        <sz val="9.0"/>
      </rPr>
      <t xml:space="preserve">- [Shuffle 2 characters from your Waiting Room into your deck] When this is placed on stage from hand, you may pay cost. If you do, this turn, this does not suffer Soul Penalty when Side Attacking.
</t>
    </r>
    <r>
      <rPr>
        <b/>
        <sz val="9.0"/>
      </rPr>
      <t>AUTO - ENCORE</t>
    </r>
    <r>
      <rPr>
        <b val="0"/>
        <sz val="9.0"/>
      </rPr>
      <t xml:space="preserve"> [Discard 1 character]</t>
    </r>
  </si>
  <si>
    <t>LNJ/W85-025</t>
  </si>
  <si>
    <r>
      <rPr>
        <b/>
        <sz val="9.0"/>
      </rPr>
      <t xml:space="preserve">(C) 1/0 Kasumi (Music)
AUTO </t>
    </r>
    <r>
      <rPr>
        <b val="0"/>
        <sz val="9.0"/>
      </rPr>
      <t xml:space="preserve">- [(1) Discard 2 cards] When this is placed on stage from hand, you may pay cost. If you do, draw up to 1, then search your deck for up to 1 &lt;Music&gt; character, show it to your opponent, add it to hand, and shuffle your deck afterwards.
</t>
    </r>
    <r>
      <rPr>
        <b/>
        <sz val="9.0"/>
      </rPr>
      <t>AUTO - RESONANCE</t>
    </r>
    <r>
      <rPr>
        <b val="0"/>
        <sz val="9.0"/>
      </rPr>
      <t xml:space="preserve"> [Reveal 1 </t>
    </r>
    <r>
      <rPr>
        <b/>
        <sz val="9.0"/>
      </rPr>
      <t>{another copy of this card}</t>
    </r>
    <r>
      <rPr>
        <b val="0"/>
        <sz val="9.0"/>
      </rPr>
      <t xml:space="preserve"> in your hand] At the start of your Climax Phase, you may pay cost. If you do, this turn, this gets +2000 power.</t>
    </r>
  </si>
  <si>
    <t>LNJ/W85-026</t>
  </si>
  <si>
    <r>
      <rPr>
        <b/>
        <sz val="9.0"/>
      </rPr>
      <t>(C) 1/0 Rina (Music)
AUTO</t>
    </r>
    <r>
      <rPr>
        <b val="0"/>
        <sz val="9.0"/>
      </rPr>
      <t xml:space="preserve"> - When this is placed on stage from hand, this turn, this gets +X power. X equals the number of your &lt;Music&gt; characters times 500.
</t>
    </r>
    <r>
      <rPr>
        <b/>
        <sz val="9.0"/>
      </rPr>
      <t xml:space="preserve">AUTO </t>
    </r>
    <r>
      <rPr>
        <b val="0"/>
        <sz val="9.0"/>
      </rPr>
      <t>- When this card's battle opponent is Reversed, if you have another &lt;Music&gt; character, you may draw 1. If you do, discard 1 card.</t>
    </r>
  </si>
  <si>
    <t>LNJ/W85-027</t>
  </si>
  <si>
    <r>
      <rPr>
        <b/>
        <sz val="9.0"/>
      </rPr>
      <t>(C) 1/1 Kasumi (Music)
AUTO</t>
    </r>
    <r>
      <rPr>
        <b val="0"/>
        <sz val="9.0"/>
      </rPr>
      <t xml:space="preserve"> - When you use this card's BACKUP, look at the top card of your deck, and put it on top or on the bottom of your deck.
</t>
    </r>
    <r>
      <rPr>
        <b/>
        <sz val="9.0"/>
      </rPr>
      <t xml:space="preserve">ACT - BACKUP </t>
    </r>
    <r>
      <rPr>
        <b val="0"/>
        <sz val="9.0"/>
      </rPr>
      <t>+1500</t>
    </r>
  </si>
  <si>
    <t>LNJ/W85-028</t>
  </si>
  <si>
    <r>
      <rPr>
        <b/>
        <sz val="9.0"/>
      </rPr>
      <t xml:space="preserve">(C) 1/1 Kasumi (Music)
CONT - ASSIST </t>
    </r>
    <r>
      <rPr>
        <b val="0"/>
        <sz val="9.0"/>
      </rPr>
      <t xml:space="preserve">Level x 500 to &lt;Music&gt; characters in front of this card.
</t>
    </r>
    <r>
      <rPr>
        <b/>
        <sz val="9.0"/>
      </rPr>
      <t>ACT - RESONATE</t>
    </r>
    <r>
      <rPr>
        <b val="0"/>
        <sz val="9.0"/>
      </rPr>
      <t xml:space="preserve"> [(1) Rest this, reveal </t>
    </r>
    <r>
      <rPr>
        <b/>
        <sz val="9.0"/>
      </rPr>
      <t>{another copy of this card}</t>
    </r>
    <r>
      <rPr>
        <b val="0"/>
        <sz val="9.0"/>
      </rPr>
      <t xml:space="preserve"> from your hand] Look at up to 3 cards from the top of your deck, choose up to 1 &lt;Music&gt; character from among them, show it to your opponent, add it to your hand, and put the rest into the Waiting Room.</t>
    </r>
  </si>
  <si>
    <t>LNJ/W85-029</t>
  </si>
  <si>
    <r>
      <rPr>
        <b/>
        <sz val="9.0"/>
      </rPr>
      <t xml:space="preserve">(C) 2/1 Shioriko (Music)
CONT - ASSIST </t>
    </r>
    <r>
      <rPr>
        <b val="0"/>
        <sz val="9.0"/>
      </rPr>
      <t xml:space="preserve">+1000
</t>
    </r>
    <r>
      <rPr>
        <b/>
        <sz val="9.0"/>
      </rPr>
      <t>AUTO -</t>
    </r>
    <r>
      <rPr>
        <b/>
        <color rgb="FFE06666"/>
        <sz val="9.0"/>
      </rPr>
      <t xml:space="preserve"> {CX COMBO}</t>
    </r>
    <r>
      <rPr>
        <b val="0"/>
        <color rgb="FFE06666"/>
        <sz val="9.0"/>
      </rPr>
      <t xml:space="preserve"> </t>
    </r>
    <r>
      <rPr>
        <b val="0"/>
        <sz val="9.0"/>
      </rPr>
      <t xml:space="preserve">(1) When the </t>
    </r>
    <r>
      <rPr>
        <b/>
        <sz val="9.0"/>
      </rPr>
      <t>Standby CX (070)</t>
    </r>
    <r>
      <rPr>
        <b val="0"/>
        <sz val="9.0"/>
      </rPr>
      <t xml:space="preserve"> is placed on your Climax Area, you may pay cost. If you do, choose up to 1 &lt;Music&gt; character in your Waiting Room, add it to hand, then this turn, all of your other </t>
    </r>
    <r>
      <rPr>
        <b/>
        <sz val="9.0"/>
      </rPr>
      <t>{3/2 Ayumu - 048}</t>
    </r>
    <r>
      <rPr>
        <b val="0"/>
        <sz val="9.0"/>
      </rPr>
      <t xml:space="preserve"> gets +1000 power and the following ability: "</t>
    </r>
    <r>
      <rPr>
        <b/>
        <sz val="9.0"/>
      </rPr>
      <t xml:space="preserve">AUTO </t>
    </r>
    <r>
      <rPr>
        <b val="0"/>
        <sz val="9.0"/>
      </rPr>
      <t>- (1) When this attacks, you may pay cost. If you do, during the Trigger Step of this attack, perform Trigger Check twice"</t>
    </r>
  </si>
  <si>
    <t>LNJ/W85-030</t>
  </si>
  <si>
    <r>
      <rPr>
        <b/>
        <sz val="9.0"/>
      </rPr>
      <t>(C) 2/1 Shizuku (Music)
CONT</t>
    </r>
    <r>
      <rPr>
        <b val="0"/>
        <sz val="9.0"/>
      </rPr>
      <t xml:space="preserve"> - During your opponent's turn, for each of your other &lt;Music&gt; characters, this gets +1500 power.
</t>
    </r>
    <r>
      <rPr>
        <b/>
        <sz val="9.0"/>
      </rPr>
      <t xml:space="preserve">ACT </t>
    </r>
    <r>
      <rPr>
        <b val="0"/>
        <sz val="9.0"/>
      </rPr>
      <t xml:space="preserve">- [Send this to Waiting Room] Choose 1 &lt;Music&gt; character from your Waiting Room, add it to hand.
</t>
    </r>
    <r>
      <rPr>
        <b/>
        <sz val="9.0"/>
      </rPr>
      <t xml:space="preserve">ACT </t>
    </r>
    <r>
      <rPr>
        <b val="0"/>
        <sz val="9.0"/>
      </rPr>
      <t xml:space="preserve">- [Send this to Waiting Room] choose 1 </t>
    </r>
    <r>
      <rPr>
        <b/>
        <sz val="9.0"/>
      </rPr>
      <t>{2/1 Shizuku - 031}</t>
    </r>
    <r>
      <rPr>
        <b val="0"/>
        <sz val="9.0"/>
      </rPr>
      <t xml:space="preserve"> from your Waiting Room, and place it on stage in this card's former slot.</t>
    </r>
  </si>
  <si>
    <t>LNJ/W85-031</t>
  </si>
  <si>
    <r>
      <rPr>
        <b/>
        <sz val="9.0"/>
      </rPr>
      <t xml:space="preserve">(C) 2/1 Shizuku (Music)
CONT </t>
    </r>
    <r>
      <rPr>
        <b val="0"/>
        <sz val="9.0"/>
      </rPr>
      <t xml:space="preserve">- During your turn, for each of your other &lt;Music&gt; characters, this gets +1000 power.
</t>
    </r>
    <r>
      <rPr>
        <b/>
        <sz val="9.0"/>
      </rPr>
      <t xml:space="preserve">AUTO </t>
    </r>
    <r>
      <rPr>
        <b val="0"/>
        <sz val="9.0"/>
      </rPr>
      <t xml:space="preserve">- When this card's battle opponent is Reversed, if you have another &lt;Music&gt; character, you may draw 1. If you do, discard 1 card.
</t>
    </r>
    <r>
      <rPr>
        <b/>
        <sz val="9.0"/>
      </rPr>
      <t xml:space="preserve">AUTO </t>
    </r>
    <r>
      <rPr>
        <b val="0"/>
        <sz val="9.0"/>
      </rPr>
      <t xml:space="preserve">- </t>
    </r>
    <r>
      <rPr>
        <b/>
        <sz val="9.0"/>
      </rPr>
      <t xml:space="preserve">CHANGE </t>
    </r>
    <r>
      <rPr>
        <b val="0"/>
        <sz val="9.0"/>
      </rPr>
      <t xml:space="preserve">[Send this to Waiting Room] At the start of your Encore Step, if this is in the Front Row, you may pay cost. If you do, choose 1 </t>
    </r>
    <r>
      <rPr>
        <b/>
        <sz val="9.0"/>
      </rPr>
      <t>{2/1 Shizuku - 030}</t>
    </r>
    <r>
      <rPr>
        <b val="0"/>
        <sz val="9.0"/>
      </rPr>
      <t xml:space="preserve"> from your Waiting Room, and place it on stage in this card's former slot.</t>
    </r>
  </si>
  <si>
    <t>LNJ/W85-032</t>
  </si>
  <si>
    <r>
      <rPr>
        <b/>
        <sz val="9.0"/>
      </rPr>
      <t xml:space="preserve">(C) 2/1 Rina (Music)
CONT </t>
    </r>
    <r>
      <rPr>
        <b val="0"/>
        <sz val="9.0"/>
      </rPr>
      <t xml:space="preserve">- If your opponent has 5 or more Climaxes in their Waiting Room, this gets -1 Level in hand.
</t>
    </r>
    <r>
      <rPr>
        <b/>
        <sz val="9.0"/>
      </rPr>
      <t>CONT - RECOLLECTION</t>
    </r>
    <r>
      <rPr>
        <b val="0"/>
        <sz val="9.0"/>
      </rPr>
      <t xml:space="preserve"> If you have 2 or more other &lt;Music&gt; characters and 2 or more </t>
    </r>
    <r>
      <rPr>
        <b/>
        <sz val="9.0"/>
      </rPr>
      <t xml:space="preserve">{0/0 SP Rina - 009} </t>
    </r>
    <r>
      <rPr>
        <b val="0"/>
        <sz val="9.0"/>
      </rPr>
      <t>in your Memory, this gets +1.5k power and "</t>
    </r>
    <r>
      <rPr>
        <b/>
        <sz val="9.0"/>
      </rPr>
      <t>CONT - BODYGUARD</t>
    </r>
    <r>
      <rPr>
        <b val="0"/>
        <sz val="9.0"/>
      </rPr>
      <t>".</t>
    </r>
  </si>
  <si>
    <t>LNJ/W85-033</t>
  </si>
  <si>
    <r>
      <rPr>
        <b/>
        <sz val="9.0"/>
      </rPr>
      <t>(R) 1/0 Even</t>
    </r>
    <r>
      <rPr>
        <b val="0"/>
        <sz val="9.0"/>
      </rPr>
      <t>t
If you do not have a &lt;Music&gt; character, you cannot play this from hand.
You may discard 1 &lt;Music&gt; character. If you do, choose a Climax in your Waiting Room, add it to hand.</t>
    </r>
  </si>
  <si>
    <t>LNJ/W85-034</t>
  </si>
  <si>
    <r>
      <rPr>
        <b/>
        <sz val="9.0"/>
      </rPr>
      <t xml:space="preserve">(U) 1/0 Event
</t>
    </r>
    <r>
      <rPr>
        <b val="0"/>
        <sz val="9.0"/>
      </rPr>
      <t>Look at up to 4 cards from the top of your deck, choose up to 1 &lt;Music&gt; character from among them, show it to your opponent, add it to hand, and put the rest into the Waiting Room.</t>
    </r>
  </si>
  <si>
    <t>LNJ/W85-035</t>
  </si>
  <si>
    <r>
      <rPr>
        <b/>
        <sz val="9.0"/>
      </rPr>
      <t xml:space="preserve">(U) 3/2 Event
</t>
    </r>
    <r>
      <rPr>
        <b val="0"/>
        <sz val="9.0"/>
      </rPr>
      <t>Your opponent chooses 2 Climaxes from their Waiting Room, and shuffles all other cards from their Waiting Room into their deck. Then choose 1 of your characters, this turn, it gets +5000 power.</t>
    </r>
  </si>
  <si>
    <t>LNJ/W85-036</t>
  </si>
  <si>
    <t>(CR) Choice CX</t>
  </si>
  <si>
    <t>RRR</t>
  </si>
  <si>
    <t>LNJ/W85-037</t>
  </si>
  <si>
    <t>LNJ/W85-038</t>
  </si>
  <si>
    <t>(CC) Wind CX</t>
  </si>
  <si>
    <t>LNJ/W85-039</t>
  </si>
  <si>
    <t>TBA</t>
  </si>
  <si>
    <t>(CC) Shot CX</t>
  </si>
  <si>
    <t>LNJ/W85-040</t>
  </si>
  <si>
    <r>
      <rPr>
        <b/>
        <sz val="9.0"/>
      </rPr>
      <t>(RR) 0/0 Ayumu (Music)
AUTO</t>
    </r>
    <r>
      <rPr>
        <b val="0"/>
        <sz val="9.0"/>
      </rPr>
      <t xml:space="preserve"> - When your Climax is placed on the Climax Area, look at up to 2 cards from the top of your deck, and put them back on top of your deck in any order.
</t>
    </r>
    <r>
      <rPr>
        <b/>
        <sz val="9.0"/>
      </rPr>
      <t xml:space="preserve">ACT - BRAINSTORM </t>
    </r>
    <r>
      <rPr>
        <b val="0"/>
        <sz val="9.0"/>
      </rPr>
      <t>[(1) Rest this] Flip over the top 4 cards of your deck, then send them to Waiting Room. For each Climax among them, choose up to 1 character from your Waiting Room, and add it to hand.</t>
    </r>
  </si>
  <si>
    <t>LNJ/W85-041</t>
  </si>
  <si>
    <r>
      <rPr>
        <b/>
        <sz val="9.0"/>
      </rPr>
      <t xml:space="preserve">(RR) 3/2 Ai (Music)
CONT </t>
    </r>
    <r>
      <rPr>
        <b val="0"/>
        <sz val="9.0"/>
      </rPr>
      <t xml:space="preserve">- If you have 4 or more &lt;Music&gt; characters, this gets -1 Level in hand.
</t>
    </r>
    <r>
      <rPr>
        <b/>
        <sz val="9.0"/>
      </rPr>
      <t xml:space="preserve">CONT </t>
    </r>
    <r>
      <rPr>
        <b val="0"/>
        <sz val="9.0"/>
      </rPr>
      <t xml:space="preserve">- During your turn, if all of your characters are &lt;Music&gt;, this gets +2000 power.
</t>
    </r>
    <r>
      <rPr>
        <b/>
        <sz val="9.0"/>
      </rPr>
      <t xml:space="preserve">AUTO </t>
    </r>
    <r>
      <rPr>
        <b val="0"/>
        <sz val="9.0"/>
      </rPr>
      <t>- [Discard 1 card] When this is placed on stage from hand, you may pay cost. If you do, put the top card of your Clock into Stock.</t>
    </r>
  </si>
  <si>
    <t>LNJ/W85-042</t>
  </si>
  <si>
    <r>
      <rPr>
        <b/>
        <sz val="9.0"/>
      </rPr>
      <t xml:space="preserve">(RR) 3/2 Setsuna (Music)
CONT </t>
    </r>
    <r>
      <rPr>
        <b val="0"/>
        <sz val="9.0"/>
      </rPr>
      <t xml:space="preserve">- If all of your characters are &lt;Music&gt;, this gets +2000 power.
</t>
    </r>
    <r>
      <rPr>
        <b/>
        <sz val="9.0"/>
      </rPr>
      <t xml:space="preserve">AUTO </t>
    </r>
    <r>
      <rPr>
        <b val="0"/>
        <sz val="9.0"/>
      </rPr>
      <t xml:space="preserve">- When this is placed on stage from hand, you may Heal 1.
</t>
    </r>
    <r>
      <rPr>
        <b/>
        <sz val="9.0"/>
      </rPr>
      <t>AUTO -</t>
    </r>
    <r>
      <rPr>
        <b/>
        <color rgb="FFE06666"/>
        <sz val="9.0"/>
      </rPr>
      <t xml:space="preserve"> {CX COMBO}</t>
    </r>
    <r>
      <rPr>
        <b val="0"/>
        <sz val="9.0"/>
      </rPr>
      <t xml:space="preserve"> [(2) Discard 1 card] At the start of the Encore Step, if you have the</t>
    </r>
    <r>
      <rPr>
        <b/>
        <sz val="9.0"/>
      </rPr>
      <t xml:space="preserve"> Standby CX (067) </t>
    </r>
    <r>
      <rPr>
        <b val="0"/>
        <sz val="9.0"/>
      </rPr>
      <t xml:space="preserve">in the Climax Area, and you have 6 or less hand, you may pay cost. If you do, deal 2 damage to your opponent.
</t>
    </r>
    <r>
      <rPr>
        <b val="0"/>
        <i/>
        <sz val="9.0"/>
      </rPr>
      <t>(hint: this doesn't have to be in Front Row to use the CX COMBO)</t>
    </r>
  </si>
  <si>
    <t>LNJ/W85-043</t>
  </si>
  <si>
    <r>
      <rPr>
        <b/>
        <sz val="9.0"/>
      </rPr>
      <t xml:space="preserve">(R) 0/0 Setsuna (Music)
AUTO </t>
    </r>
    <r>
      <rPr>
        <b val="0"/>
        <sz val="9.0"/>
      </rPr>
      <t xml:space="preserve">- When this is placed on stage from hand, look at the top card of your deck, and put it on top of your deck or into your Waiting Room.
</t>
    </r>
    <r>
      <rPr>
        <b/>
        <sz val="9.0"/>
      </rPr>
      <t xml:space="preserve">AUTO </t>
    </r>
    <r>
      <rPr>
        <b val="0"/>
        <sz val="9.0"/>
      </rPr>
      <t>- [Return this to hand] When your Climax is placed on the Climax Area, you may pay cost. If you do, choose 1 of your characters, this turn, it gets +1 Soul.</t>
    </r>
  </si>
  <si>
    <t>LNJ/W85-044</t>
  </si>
  <si>
    <r>
      <rPr>
        <b/>
        <sz val="9.0"/>
      </rPr>
      <t>(R) 1/0 Ai (Music) Has a Soul Trigger
CONT - ASSIST</t>
    </r>
    <r>
      <rPr>
        <b val="0"/>
        <sz val="9.0"/>
      </rPr>
      <t xml:space="preserve"> +500
</t>
    </r>
    <r>
      <rPr>
        <b/>
        <sz val="9.0"/>
      </rPr>
      <t xml:space="preserve">AUTO </t>
    </r>
    <r>
      <rPr>
        <b val="0"/>
        <sz val="9.0"/>
      </rPr>
      <t xml:space="preserve">- When your character's Trigger Check reveals a Soul Trigger, choose 1 of your &lt;Music&gt; characters, this turn, it gets +2000 power.
</t>
    </r>
    <r>
      <rPr>
        <b/>
        <sz val="9.0"/>
      </rPr>
      <t xml:space="preserve">ACT </t>
    </r>
    <r>
      <rPr>
        <b val="0"/>
        <sz val="9.0"/>
      </rPr>
      <t>- [Rest this] Choose 1 of your characters, this turn, it gets +500 power.</t>
    </r>
  </si>
  <si>
    <t>LNJ/W85-045</t>
  </si>
  <si>
    <r>
      <rPr>
        <b/>
        <sz val="9.0"/>
      </rPr>
      <t xml:space="preserve">(R) 1/0 Setsuna (Music)
AUTO - ACCELERATE </t>
    </r>
    <r>
      <rPr>
        <b val="0"/>
        <sz val="9.0"/>
      </rPr>
      <t xml:space="preserve">[Put the top card of your deck into Clock] When you use this card's BACKUP, you may pay cost. If you do, look at up to 4 cards from the top of your deck, choose up to 1 &lt;Music&gt; character from among them, show it to your opponent, add it to hand, send the rest to Waiting Room, then choose 1 of your battling characters, this turn, it gets +1000 power.
</t>
    </r>
    <r>
      <rPr>
        <b/>
        <sz val="9.0"/>
      </rPr>
      <t>ACT - BACKUP</t>
    </r>
    <r>
      <rPr>
        <b val="0"/>
        <sz val="9.0"/>
      </rPr>
      <t xml:space="preserve"> +1000</t>
    </r>
  </si>
  <si>
    <t>LNJ/W85-046</t>
  </si>
  <si>
    <r>
      <rPr>
        <b/>
        <sz val="9.0"/>
      </rPr>
      <t xml:space="preserve">(R) 1/0 Ayumu (Music)
AUTO - </t>
    </r>
    <r>
      <rPr>
        <b/>
        <color rgb="FFE06666"/>
        <sz val="9.0"/>
      </rPr>
      <t>{CX COMBO}</t>
    </r>
    <r>
      <rPr>
        <b/>
        <sz val="9.0"/>
      </rPr>
      <t xml:space="preserve"> </t>
    </r>
    <r>
      <rPr>
        <b val="0"/>
        <sz val="9.0"/>
      </rPr>
      <t>When this attacks, if you have the</t>
    </r>
    <r>
      <rPr>
        <b/>
        <sz val="9.0"/>
      </rPr>
      <t xml:space="preserve"> Standby CX (068)</t>
    </r>
    <r>
      <rPr>
        <b val="0"/>
        <sz val="9.0"/>
      </rPr>
      <t xml:space="preserve"> in the Climax Area, and you have 2 or more other &lt;Music&gt; characters, reveal the top 2 cards of your deck. Your opponent choose 1 character or Event from among them, you add it to hand, and send the rest to Waiting Room.</t>
    </r>
  </si>
  <si>
    <t>LNJ/W85-047</t>
  </si>
  <si>
    <r>
      <rPr>
        <b/>
        <sz val="9.0"/>
      </rPr>
      <t xml:space="preserve">(R) 2/2 Ai (Music)
CONT </t>
    </r>
    <r>
      <rPr>
        <b val="0"/>
        <sz val="9.0"/>
      </rPr>
      <t xml:space="preserve">- For each of your other &lt;Music&gt; characters, this gets +1000 power.
</t>
    </r>
    <r>
      <rPr>
        <b/>
        <sz val="9.0"/>
      </rPr>
      <t xml:space="preserve">AUTO </t>
    </r>
    <r>
      <rPr>
        <b val="0"/>
        <sz val="9.0"/>
      </rPr>
      <t xml:space="preserve">- (1) When this attacks, you may pay cost. If you do, during the Trigger Step of this attack, perform Trigger Check twice.
</t>
    </r>
    <r>
      <rPr>
        <b/>
        <sz val="9.0"/>
      </rPr>
      <t>AUTO - ENCORE</t>
    </r>
    <r>
      <rPr>
        <b val="0"/>
        <sz val="9.0"/>
      </rPr>
      <t xml:space="preserve"> [Discard 1 &lt;Music&gt; character]</t>
    </r>
  </si>
  <si>
    <t>LNJ/W85-048</t>
  </si>
  <si>
    <r>
      <rPr>
        <b/>
        <sz val="9.0"/>
      </rPr>
      <t>(R) 3/2 Ayumu (Music)
CONT - EXPERIENCE 4</t>
    </r>
    <r>
      <rPr>
        <b val="0"/>
        <sz val="9.0"/>
      </rPr>
      <t xml:space="preserve"> - If the sum of Levels of cards in your Level Zone is 4 or more, and this is in the Front Row, all of your &lt;Music&gt; characters get +1500 power.
</t>
    </r>
    <r>
      <rPr>
        <b/>
        <sz val="9.0"/>
      </rPr>
      <t>AUTO -</t>
    </r>
    <r>
      <rPr>
        <b/>
        <color rgb="FFE06666"/>
        <sz val="9.0"/>
      </rPr>
      <t xml:space="preserve"> {CX COMBO}</t>
    </r>
    <r>
      <rPr>
        <b/>
        <sz val="9.0"/>
      </rPr>
      <t xml:space="preserve"> </t>
    </r>
    <r>
      <rPr>
        <b val="0"/>
        <sz val="9.0"/>
      </rPr>
      <t xml:space="preserve">[(1) Discard 2 cards] When this is placed on stage via the effect of the </t>
    </r>
    <r>
      <rPr>
        <b/>
        <sz val="9.0"/>
      </rPr>
      <t>{Standby CX - 070}</t>
    </r>
    <r>
      <rPr>
        <b val="0"/>
        <sz val="9.0"/>
      </rPr>
      <t>, you may pay cost. If you do, Stand this.</t>
    </r>
  </si>
  <si>
    <t>LNJ/W85-049</t>
  </si>
  <si>
    <r>
      <rPr>
        <b/>
        <sz val="9.0"/>
      </rPr>
      <t xml:space="preserve">(U) 0/0 Ayumu (Music)
CONT </t>
    </r>
    <r>
      <rPr>
        <b val="0"/>
        <sz val="9.0"/>
      </rPr>
      <t>- All of your other</t>
    </r>
    <r>
      <rPr>
        <b/>
        <sz val="9.0"/>
      </rPr>
      <t xml:space="preserve"> {TD 1/0 Ayumu CXC - T10}</t>
    </r>
    <r>
      <rPr>
        <b val="0"/>
        <sz val="9.0"/>
      </rPr>
      <t xml:space="preserve"> gets +1000 power.
</t>
    </r>
    <r>
      <rPr>
        <b/>
        <sz val="9.0"/>
      </rPr>
      <t xml:space="preserve">CONT </t>
    </r>
    <r>
      <rPr>
        <b val="0"/>
        <sz val="9.0"/>
      </rPr>
      <t xml:space="preserve">- All of your other &lt;Music&gt; characters get +500 power.
</t>
    </r>
    <r>
      <rPr>
        <b/>
        <sz val="9.0"/>
      </rPr>
      <t xml:space="preserve">ACT </t>
    </r>
    <r>
      <rPr>
        <b val="0"/>
        <sz val="9.0"/>
      </rPr>
      <t>- [Rest this] If you have another character with EXPERIENCE, choose 1 card from your Level Zone and 1 card from your Waiting Room, swap them.</t>
    </r>
  </si>
  <si>
    <t>LNJ/W85-050</t>
  </si>
  <si>
    <r>
      <rPr>
        <b/>
        <sz val="9.0"/>
      </rPr>
      <t>(U) 0/0 Setsuna (Music)
CONT</t>
    </r>
    <r>
      <rPr>
        <b val="0"/>
        <sz val="9.0"/>
      </rPr>
      <t xml:space="preserve"> - All of your other &lt;Music&gt; characters get +500 power.
</t>
    </r>
    <r>
      <rPr>
        <b/>
        <sz val="9.0"/>
      </rPr>
      <t xml:space="preserve">AUTO </t>
    </r>
    <r>
      <rPr>
        <b val="0"/>
        <sz val="9.0"/>
      </rPr>
      <t xml:space="preserve">- (1) When you use ACCELERATE, if you have 4 or more cards in Clock, you may pay cost. If you do, Heal 1.
</t>
    </r>
    <r>
      <rPr>
        <b/>
        <sz val="9.0"/>
      </rPr>
      <t xml:space="preserve">AUTO </t>
    </r>
    <r>
      <rPr>
        <b val="0"/>
        <sz val="9.0"/>
      </rPr>
      <t>- When your character's Trigger Check reveals a Climax, choose 1 of your characters, this turn, it gets +1000 power.</t>
    </r>
  </si>
  <si>
    <t>LNJ/W85-051</t>
  </si>
  <si>
    <r>
      <rPr>
        <b/>
        <sz val="9.0"/>
      </rPr>
      <t>(U) 0/0 Ai (Music)
AUTO -</t>
    </r>
    <r>
      <rPr>
        <b/>
        <color rgb="FFE06666"/>
        <sz val="9.0"/>
      </rPr>
      <t xml:space="preserve"> {CX COMBO}</t>
    </r>
    <r>
      <rPr>
        <b/>
        <sz val="9.0"/>
      </rPr>
      <t xml:space="preserve">  </t>
    </r>
    <r>
      <rPr>
        <b val="0"/>
        <sz val="9.0"/>
      </rPr>
      <t xml:space="preserve">[Put the top card of your deck into Clock] When this attacks, if you have the </t>
    </r>
    <r>
      <rPr>
        <b/>
        <sz val="9.0"/>
      </rPr>
      <t>Gate CX (069)</t>
    </r>
    <r>
      <rPr>
        <b val="0"/>
        <sz val="9.0"/>
      </rPr>
      <t xml:space="preserve"> in your Climax Area and you have another &lt;Music&gt; character, you may pay cost. If you do, mill 3, then choose up to X &lt;Music&gt; characters in your Waiting Room, return them to hand. X is equal to the number of cards milled with a Soul Trigger.</t>
    </r>
  </si>
  <si>
    <t>LNJ/W85-052</t>
  </si>
  <si>
    <r>
      <rPr>
        <b/>
        <sz val="9.0"/>
      </rPr>
      <t>(U) 1/0 Setsuna (Music)
AUTO</t>
    </r>
    <r>
      <rPr>
        <b val="0"/>
        <sz val="9.0"/>
      </rPr>
      <t xml:space="preserve"> - When this is placed on stage from hand, this turn, this gets +1500 power.
</t>
    </r>
    <r>
      <rPr>
        <b/>
        <sz val="9.0"/>
      </rPr>
      <t>AUTO - ACCELERATE</t>
    </r>
    <r>
      <rPr>
        <b val="0"/>
        <sz val="9.0"/>
      </rPr>
      <t xml:space="preserve"> [Put the top card of your deck into Clock] At the start of your Climax Phase, you may pay cost. If you do, look at up to 1 cards from the top of your deck, choose up to 1 &lt;Music&gt; character from among them, show it to your opponent, add it to hand, send the rest to Waiting Room, this turn, this gets +2000 power.</t>
    </r>
  </si>
  <si>
    <t>LNJ/W85-053</t>
  </si>
  <si>
    <r>
      <rPr>
        <b/>
        <sz val="9.0"/>
      </rPr>
      <t>(U) 1/1 Ai (Music)
CONT</t>
    </r>
    <r>
      <rPr>
        <b val="0"/>
        <sz val="9.0"/>
      </rPr>
      <t xml:space="preserve"> - If you have another &lt;Music&gt; character, this gets +1500 power and the following 2 abilities,
- "</t>
    </r>
    <r>
      <rPr>
        <b/>
        <sz val="9.0"/>
      </rPr>
      <t xml:space="preserve">AUTO </t>
    </r>
    <r>
      <rPr>
        <b val="0"/>
        <sz val="9.0"/>
      </rPr>
      <t>- (1) When this attacks, you may pay cost. If you do, during the Trigger Step of this attack, perform Trigger Check twice" 
- "</t>
    </r>
    <r>
      <rPr>
        <b/>
        <sz val="9.0"/>
      </rPr>
      <t xml:space="preserve">AUTO - ENCORE </t>
    </r>
    <r>
      <rPr>
        <b val="0"/>
        <sz val="9.0"/>
      </rPr>
      <t xml:space="preserve">[Discard 1 character]"
</t>
    </r>
    <r>
      <rPr>
        <b/>
        <sz val="9.0"/>
      </rPr>
      <t xml:space="preserve">AUTO </t>
    </r>
    <r>
      <rPr>
        <b val="0"/>
        <sz val="9.0"/>
      </rPr>
      <t>- When this card's Trigger Check reveals a Soul Trigger, this gets +1000 power until the end of your opponent's next turn.</t>
    </r>
  </si>
  <si>
    <t>LNJ/W85-054</t>
  </si>
  <si>
    <r>
      <rPr>
        <b/>
        <sz val="9.0"/>
      </rPr>
      <t>(U) 3/2 Ayumu (Music)
AUTO -</t>
    </r>
    <r>
      <rPr>
        <b val="0"/>
        <sz val="9.0"/>
      </rPr>
      <t xml:space="preserve"> When this card attacks, resolve the following effect twice, "Choose 1 of your &lt;Music&gt; characters, this turn, it gets +1 soul."
</t>
    </r>
    <r>
      <rPr>
        <b/>
        <sz val="9.0"/>
      </rPr>
      <t xml:space="preserve">AUTO </t>
    </r>
    <r>
      <rPr>
        <b val="0"/>
        <sz val="9.0"/>
      </rPr>
      <t>- When this is Reversed, if you have 2 or more other &lt;Music&gt; characters, and the battle opponent's Level is 3 or lower, you may Reverse that character.</t>
    </r>
  </si>
  <si>
    <t>LNJ/W85-055</t>
  </si>
  <si>
    <r>
      <rPr>
        <b/>
        <sz val="9.0"/>
      </rPr>
      <t>(C) 0/0 Ai (Music)
AUTO</t>
    </r>
    <r>
      <rPr>
        <b val="0"/>
        <sz val="9.0"/>
      </rPr>
      <t xml:space="preserve"> - When this is placed on stage from hand, reveal the top card of your deck, for every card with a Soul Trigger revealed, all your opponent's Front Row characters gets -1000 power.
</t>
    </r>
    <r>
      <rPr>
        <b/>
        <sz val="9.0"/>
      </rPr>
      <t xml:space="preserve">AUTO </t>
    </r>
    <r>
      <rPr>
        <b val="0"/>
        <sz val="9.0"/>
      </rPr>
      <t>- When this is Reversed, if the battle opponent's Level is 0 or lower, and you have another &lt;Music&gt; character, you may Reverse that character.</t>
    </r>
    <r>
      <rPr>
        <b/>
        <sz val="9.0"/>
      </rPr>
      <t xml:space="preserve">
</t>
    </r>
  </si>
  <si>
    <t>LNJ/W85-056</t>
  </si>
  <si>
    <r>
      <rPr>
        <b/>
        <sz val="9.0"/>
      </rPr>
      <t xml:space="preserve">(C) 0/0 Ayumu (Music)
ACT - EXPERIENCE 5 </t>
    </r>
    <r>
      <rPr>
        <b val="0"/>
        <sz val="9.0"/>
      </rPr>
      <t>[(1) Rest this] If the sum of Levels of cards in your Level Zone is 5 or more, perform 1 of the following 2 effects, otherwise perform 1 of the 2 following effects your opponent chooses,
a) "Choose up to 2 of your &lt;Music&gt; characters, this turn, they get +1 soul."
b) "Reveal the top card of your deck. If that card is an &lt;Music&gt; character or event, add it to hand."</t>
    </r>
  </si>
  <si>
    <t>LNJ/W85-057</t>
  </si>
  <si>
    <r>
      <rPr>
        <b/>
        <sz val="9.0"/>
      </rPr>
      <t>(C) 0/0 Setsuna (Music)
AUTO</t>
    </r>
    <r>
      <rPr>
        <b val="0"/>
        <sz val="9.0"/>
      </rPr>
      <t xml:space="preserve"> - When this is placed on stage from hand, mill 2. If there is a Climax(es) among those cards, choose 1 of your characters, this turn, it gets +1500 power.
</t>
    </r>
    <r>
      <rPr>
        <b/>
        <sz val="9.0"/>
      </rPr>
      <t xml:space="preserve">AUTO </t>
    </r>
    <r>
      <rPr>
        <b val="0"/>
        <sz val="9.0"/>
      </rPr>
      <t>- When this is placed on stage from hand, choose 1 of your &lt;Music&gt; characters, this turn, it gets +1500 power.</t>
    </r>
  </si>
  <si>
    <t>LNJ/W85-058</t>
  </si>
  <si>
    <r>
      <rPr>
        <b/>
        <sz val="9.0"/>
      </rPr>
      <t>(C) 0/0 Ai (Music)
CONT</t>
    </r>
    <r>
      <rPr>
        <b val="0"/>
        <sz val="9.0"/>
      </rPr>
      <t xml:space="preserve"> - You cannot play Events or BACKUPs from hand.</t>
    </r>
  </si>
  <si>
    <t>LNJ/W85-059</t>
  </si>
  <si>
    <r>
      <rPr>
        <b/>
        <sz val="9.0"/>
      </rPr>
      <t xml:space="preserve">(C) 1/0 Ayumu (Music)
CONT - EXPERIENCE 1 </t>
    </r>
    <r>
      <rPr>
        <b val="0"/>
        <sz val="9.0"/>
      </rPr>
      <t>- During your turn, if the sum of Levels of cards in your Level Zone is 1 or more, this gets +2500 power, and gains the following ability: "</t>
    </r>
    <r>
      <rPr>
        <b/>
        <sz val="9.0"/>
      </rPr>
      <t>AUTO</t>
    </r>
    <r>
      <rPr>
        <b val="0"/>
        <sz val="9.0"/>
      </rPr>
      <t xml:space="preserve"> - When this attacks, if the Level of the character across from this is 2, this turn, this gets +6000 power."</t>
    </r>
  </si>
  <si>
    <t>LNJ/W85-060</t>
  </si>
  <si>
    <r>
      <rPr>
        <b/>
        <sz val="9.0"/>
      </rPr>
      <t>(C) 1/1 Setsuna (Music)
AUTO</t>
    </r>
    <r>
      <rPr>
        <b val="0"/>
        <sz val="9.0"/>
      </rPr>
      <t xml:space="preserve"> - When your other &lt;Music&gt; characters attack, this turn, this gets +1500 power.
</t>
    </r>
    <r>
      <rPr>
        <b/>
        <sz val="9.0"/>
      </rPr>
      <t xml:space="preserve">AUTO </t>
    </r>
    <r>
      <rPr>
        <b val="0"/>
        <sz val="9.0"/>
      </rPr>
      <t>- (1) At the start of Encore Step, if you do not have any other Rested characters in your Front Row, you may pay cost. If you do, Rest this.</t>
    </r>
  </si>
  <si>
    <t>LNJ/W85-061</t>
  </si>
  <si>
    <r>
      <rPr>
        <b/>
        <sz val="9.0"/>
      </rPr>
      <t xml:space="preserve">(C) 2/1 Ai (Music)
AUTO </t>
    </r>
    <r>
      <rPr>
        <b val="0"/>
        <sz val="9.0"/>
      </rPr>
      <t xml:space="preserve">- When you use this card's BACKUP, if you have a &lt;Music&gt; character, choose 1 of your battling characters, this turn, it gets +1000 power.
</t>
    </r>
    <r>
      <rPr>
        <b/>
        <sz val="9.0"/>
      </rPr>
      <t xml:space="preserve">ACT - BACKUP </t>
    </r>
    <r>
      <rPr>
        <b val="0"/>
        <sz val="9.0"/>
      </rPr>
      <t>+2500</t>
    </r>
  </si>
  <si>
    <t>LNJ/W85-062</t>
  </si>
  <si>
    <r>
      <rPr>
        <b/>
        <sz val="9.0"/>
      </rPr>
      <t>(C) 2/1 Setsuna (Music)
CONT</t>
    </r>
    <r>
      <rPr>
        <b val="0"/>
        <sz val="9.0"/>
      </rPr>
      <t xml:space="preserve"> - During your turn, for each of your other &lt;Music&gt; characters, this gets +1000 power.
</t>
    </r>
    <r>
      <rPr>
        <b/>
        <sz val="9.0"/>
      </rPr>
      <t xml:space="preserve">AUTO - ACCELERATE </t>
    </r>
    <r>
      <rPr>
        <b val="0"/>
        <sz val="9.0"/>
      </rPr>
      <t>[Put the top card of your deck into Clock] At the start of your Climax Phase, you may pay cost. If you do, this turn, this gets +1000 power and the following ability: "</t>
    </r>
    <r>
      <rPr>
        <b/>
        <sz val="9.0"/>
      </rPr>
      <t xml:space="preserve">AUTO </t>
    </r>
    <r>
      <rPr>
        <b val="0"/>
        <sz val="9.0"/>
      </rPr>
      <t>- When this card's battle opponent is Reversed, search your deck for up to 1 &lt;Music&gt; character, show it to your opponent, add it to hand, and shuffle your deck afterwards."</t>
    </r>
  </si>
  <si>
    <t>LNJ/W85-063</t>
  </si>
  <si>
    <t>(C) 2/2 Ayumu vanilla</t>
  </si>
  <si>
    <t>LNJ/W85-064</t>
  </si>
  <si>
    <r>
      <rPr>
        <b/>
        <sz val="9.0"/>
      </rPr>
      <t xml:space="preserve">(R) 2/2 Event
COUNTER </t>
    </r>
    <r>
      <rPr>
        <b val="0"/>
        <sz val="9.0"/>
      </rPr>
      <t>- If you have 2 or less &lt;Music&gt; characters, you cannot play this from hand.
Choose 1 of your &lt;Music&gt; characters, this turn, it gets +1500 power and the following ability: "</t>
    </r>
    <r>
      <rPr>
        <b/>
        <sz val="9.0"/>
      </rPr>
      <t>AUTO</t>
    </r>
    <r>
      <rPr>
        <b val="0"/>
        <sz val="9.0"/>
      </rPr>
      <t xml:space="preserve"> - When this card's battle opponent is Reversed, deal 2 Damage to your opponent."</t>
    </r>
  </si>
  <si>
    <t>LNJ/W85-065</t>
  </si>
  <si>
    <r>
      <rPr>
        <b/>
        <sz val="9.0"/>
      </rPr>
      <t>(U) 2/1 Event
COUNTER EXPERIENCE 2</t>
    </r>
    <r>
      <rPr>
        <b val="0"/>
        <sz val="9.0"/>
      </rPr>
      <t xml:space="preserve"> - If the sum of Levels of cards in your Level Zone is 2 or more, choose a character in your Waiting Room, add it to hand. Send this to Memory.
</t>
    </r>
    <r>
      <rPr>
        <b/>
        <sz val="9.0"/>
      </rPr>
      <t>AUTO - RECOLLECTION</t>
    </r>
    <r>
      <rPr>
        <b val="0"/>
        <sz val="9.0"/>
      </rPr>
      <t xml:space="preserve"> [Discard 1 card] At the start of your Main Phase, if this is in Memory, you may pay cost. If you do, add this to hand.</t>
    </r>
  </si>
  <si>
    <t>LNJ/W85-066</t>
  </si>
  <si>
    <r>
      <rPr>
        <b/>
        <sz val="9.0"/>
      </rPr>
      <t>(U) 3/3 Event</t>
    </r>
    <r>
      <rPr>
        <b val="0"/>
        <sz val="9.0"/>
      </rPr>
      <t xml:space="preserve">
If you do not have a &lt;Music&gt; character, you cannot play this from hand.
Choose 1 of your characters, this turn, it gets +1000 power and the following ability: "</t>
    </r>
    <r>
      <rPr>
        <b/>
        <sz val="9.0"/>
      </rPr>
      <t>AUTO</t>
    </r>
    <r>
      <rPr>
        <b val="0"/>
        <sz val="9.0"/>
      </rPr>
      <t xml:space="preserve"> - At the start of your Encore Step, if this is in the Front Row, and the slot across from this has either a Reversed character or no character, deal 1 damage to your opponent twice."</t>
    </r>
  </si>
  <si>
    <t>LNJ/W85-067</t>
  </si>
  <si>
    <t>(CR) Standby CX</t>
  </si>
  <si>
    <t>LNJ/W85-068</t>
  </si>
  <si>
    <t>(CC) Standby CX</t>
  </si>
  <si>
    <t>LNJ/W85-069</t>
  </si>
  <si>
    <t>(CC) Gate CX</t>
  </si>
  <si>
    <t>LNJ/W85-070</t>
  </si>
  <si>
    <t>LNJ/W85-071</t>
  </si>
  <si>
    <r>
      <rPr>
        <b/>
        <sz val="9.0"/>
      </rPr>
      <t>(RR) 0/0 Emma (Music)
CONT</t>
    </r>
    <r>
      <rPr>
        <b val="0"/>
        <sz val="9.0"/>
      </rPr>
      <t xml:space="preserve"> - You cannot play Events or BACKUPs from hand.
</t>
    </r>
    <r>
      <rPr>
        <b/>
        <sz val="9.0"/>
      </rPr>
      <t xml:space="preserve">AUTO </t>
    </r>
    <r>
      <rPr>
        <b val="0"/>
        <sz val="9.0"/>
      </rPr>
      <t>- At the start of your Climax Phase, until the end of your opponent's next turn, this gains 1 of the 2 following effects, of your choice:
a) "</t>
    </r>
    <r>
      <rPr>
        <b/>
        <sz val="9.0"/>
      </rPr>
      <t xml:space="preserve">AUTO </t>
    </r>
    <r>
      <rPr>
        <b val="0"/>
        <sz val="9.0"/>
      </rPr>
      <t>- When this card's battle opponent is Reversed, you may draw 1 card. If you do, discard 1 card."
b) "</t>
    </r>
    <r>
      <rPr>
        <b/>
        <sz val="9.0"/>
      </rPr>
      <t xml:space="preserve">AUTO </t>
    </r>
    <r>
      <rPr>
        <b val="0"/>
        <sz val="9.0"/>
      </rPr>
      <t>- At the start of your opponent's Attack Phase, you may move this to an empty Front Row slot."</t>
    </r>
  </si>
  <si>
    <t>LNJ/W85-072</t>
  </si>
  <si>
    <r>
      <rPr>
        <b/>
        <sz val="9.0"/>
      </rPr>
      <t>(RR) 3/2 Karin (Music)
CONT</t>
    </r>
    <r>
      <rPr>
        <b val="0"/>
        <sz val="9.0"/>
      </rPr>
      <t xml:space="preserve"> - When you would pay cost for an Event being played from your hand, you may use 1 Marker from underneath this card instead of 1 Stock.
</t>
    </r>
    <r>
      <rPr>
        <b/>
        <sz val="9.0"/>
      </rPr>
      <t xml:space="preserve">AUTO </t>
    </r>
    <r>
      <rPr>
        <b val="0"/>
        <sz val="9.0"/>
      </rPr>
      <t xml:space="preserve">- [(1) Discard 1 card] When this is placed on stage from hand, you may pay cost. If you do, search your deck for up to 1 Event, show it to your opponent, add it to hand, and shuffle your deck afterwards. Then you may look at the top 2 top cards of your deck and place them underneath this card Face-down as Markers.
</t>
    </r>
    <r>
      <rPr>
        <b/>
        <sz val="9.0"/>
      </rPr>
      <t>AUTO -</t>
    </r>
    <r>
      <rPr>
        <b/>
        <color rgb="FFE06666"/>
        <sz val="9.0"/>
      </rPr>
      <t xml:space="preserve"> {CX COMBO}</t>
    </r>
    <r>
      <rPr>
        <b val="0"/>
        <sz val="9.0"/>
      </rPr>
      <t xml:space="preserve"> When this card's battle opponent is Reversed, if you have the </t>
    </r>
    <r>
      <rPr>
        <b/>
        <sz val="9.0"/>
      </rPr>
      <t>Pants CX (098)</t>
    </r>
    <r>
      <rPr>
        <b val="0"/>
        <sz val="9.0"/>
      </rPr>
      <t xml:space="preserve"> in the Climax Area, you may send that character to Clock.</t>
    </r>
  </si>
  <si>
    <t>LNJ/W85-073</t>
  </si>
  <si>
    <r>
      <rPr>
        <b/>
        <sz val="9.0"/>
      </rPr>
      <t xml:space="preserve">(RR) 3/2 Kanata (Music)
AUTO </t>
    </r>
    <r>
      <rPr>
        <b val="0"/>
        <sz val="9.0"/>
      </rPr>
      <t xml:space="preserve">- When this is placed on stage from hand, you may Heal 1.
</t>
    </r>
    <r>
      <rPr>
        <b/>
        <sz val="9.0"/>
      </rPr>
      <t xml:space="preserve">AUTO </t>
    </r>
    <r>
      <rPr>
        <b val="0"/>
        <sz val="9.0"/>
      </rPr>
      <t>- [Discard 1 &lt;Music&gt; character] At the start of your Attack Phase, if this is in the Front Row and is Standing, and you have another &lt;Music&gt; character, you may Rest this. If you do, you may pay cost. If you do, resolve the following 2 effects, once each, in the order of your choosing:
- "Deal 1 damage to your opponent."
- "Deal 3 damage to your opponent."</t>
    </r>
  </si>
  <si>
    <t>LNJ/W85-074</t>
  </si>
  <si>
    <r>
      <rPr>
        <b/>
        <sz val="9.0"/>
      </rPr>
      <t>(R) 0/0 Kanata (Music)
CONT</t>
    </r>
    <r>
      <rPr>
        <b val="0"/>
        <sz val="9.0"/>
      </rPr>
      <t xml:space="preserve"> - During your opponent's turn, this gets +2000 power.
</t>
    </r>
    <r>
      <rPr>
        <b/>
        <sz val="9.0"/>
      </rPr>
      <t xml:space="preserve">AUTO </t>
    </r>
    <r>
      <rPr>
        <b val="0"/>
        <sz val="9.0"/>
      </rPr>
      <t>- At start of your Main Phase, this gains the following ability: "</t>
    </r>
    <r>
      <rPr>
        <b/>
        <sz val="9.0"/>
      </rPr>
      <t xml:space="preserve">AUTO </t>
    </r>
    <r>
      <rPr>
        <b val="0"/>
        <sz val="9.0"/>
      </rPr>
      <t>- At the start of your encore step, if this card is on the front row in Stand, Rest this, reveal the top card of your deck, send that card to stock, then deal X damage to your opponent, X is equal to the total number of Soul Trigger revealed +1."</t>
    </r>
  </si>
  <si>
    <t>LNJ/W85-075</t>
  </si>
  <si>
    <r>
      <rPr>
        <b/>
        <sz val="9.0"/>
      </rPr>
      <t>(R) 1/0 Kanata (Music)
AUTO</t>
    </r>
    <r>
      <rPr>
        <b val="0"/>
        <sz val="9.0"/>
      </rPr>
      <t xml:space="preserve"> - When you use this card's BACKUP, if you have a &lt;Music&gt; character, choose 1 of your battling characters, this turn, it gets +1000 power.
</t>
    </r>
    <r>
      <rPr>
        <b/>
        <sz val="9.0"/>
      </rPr>
      <t xml:space="preserve">ACT - BACKUP </t>
    </r>
    <r>
      <rPr>
        <b val="0"/>
        <sz val="9.0"/>
      </rPr>
      <t>+1000</t>
    </r>
  </si>
  <si>
    <t>LNJ/W85-076</t>
  </si>
  <si>
    <r>
      <rPr>
        <b/>
        <sz val="9.0"/>
      </rPr>
      <t xml:space="preserve">(R) 1/0 Karin (Music)
AUTO </t>
    </r>
    <r>
      <rPr>
        <b val="0"/>
        <sz val="9.0"/>
      </rPr>
      <t xml:space="preserve">- When this is placed on stage from hand, if you have another &lt;Music&gt; character, this turn, this gets +2000 power.
</t>
    </r>
    <r>
      <rPr>
        <b/>
        <sz val="9.0"/>
      </rPr>
      <t xml:space="preserve">AUTO </t>
    </r>
    <r>
      <rPr>
        <b val="0"/>
        <sz val="9.0"/>
      </rPr>
      <t>- [Discard 1 &lt;Music&gt; character] When this card's battle opponent is Reversed, you may pay cost. If you do, look at up to 4 cards from the top of your Stock, choose up to 1 card from among them, add it to hand, put the rest back into your Stock, and shuffle your Stock afterwards.</t>
    </r>
  </si>
  <si>
    <t>LNJ/W85-077</t>
  </si>
  <si>
    <r>
      <rPr>
        <b/>
        <sz val="9.0"/>
      </rPr>
      <t>(R) 1/0 Emma (Music)
AUTO</t>
    </r>
    <r>
      <rPr>
        <b val="0"/>
        <sz val="9.0"/>
      </rPr>
      <t xml:space="preserve"> - When this card's battle opponent is Reversed, if you have a Climax in your Climax Area, you may put the top card of your deck into Stock.</t>
    </r>
  </si>
  <si>
    <t>LNJ/W85-078</t>
  </si>
  <si>
    <r>
      <rPr>
        <b/>
        <sz val="9.0"/>
      </rPr>
      <t>(R) 2/1 Karin (Music)
AUTO</t>
    </r>
    <r>
      <rPr>
        <b val="0"/>
        <sz val="9.0"/>
      </rPr>
      <t xml:space="preserve"> - When you use this card's BACKUP, send X cards from the bottom of your opponent's deck to Waiting Room. X equals the number of your &lt;Music&gt; characters.
</t>
    </r>
    <r>
      <rPr>
        <b/>
        <sz val="9.0"/>
      </rPr>
      <t>ACT - BACKUP</t>
    </r>
    <r>
      <rPr>
        <b val="0"/>
        <sz val="9.0"/>
      </rPr>
      <t xml:space="preserve"> +3000</t>
    </r>
  </si>
  <si>
    <t>LNJ/W85-079</t>
  </si>
  <si>
    <r>
      <rPr>
        <b/>
        <sz val="9.0"/>
      </rPr>
      <t>(R) 3/2 Emma (Music)
CONT</t>
    </r>
    <r>
      <rPr>
        <b val="0"/>
        <sz val="9.0"/>
      </rPr>
      <t xml:space="preserve"> - If you have 2 or less Climaxes in your Waiting Room, this gets -1 Level in hand.
</t>
    </r>
    <r>
      <rPr>
        <b/>
        <sz val="9.0"/>
      </rPr>
      <t xml:space="preserve">CONT </t>
    </r>
    <r>
      <rPr>
        <b val="0"/>
        <sz val="9.0"/>
      </rPr>
      <t xml:space="preserve">- During your turn, for each of your other &lt;Music&gt; characters, this gets +500 power.
</t>
    </r>
    <r>
      <rPr>
        <b/>
        <sz val="9.0"/>
      </rPr>
      <t xml:space="preserve">AUTO </t>
    </r>
    <r>
      <rPr>
        <b val="0"/>
        <sz val="9.0"/>
      </rPr>
      <t>- During the turn this is placed on stage from hand, when this card's battle opponent is Reversed, look at up to 4 cards from the top of your deck, choose up to 2 &lt;Music&gt; characters from among them, show them to your opponent, add them to hand, and send the rest to Waiting Room.</t>
    </r>
  </si>
  <si>
    <t>LNJ/W85-080</t>
  </si>
  <si>
    <r>
      <rPr>
        <b/>
        <sz val="9.0"/>
      </rPr>
      <t xml:space="preserve">(U) 0/0 Karin (Music)
AUTO </t>
    </r>
    <r>
      <rPr>
        <b val="0"/>
        <sz val="9.0"/>
      </rPr>
      <t xml:space="preserve">- When your other &lt;Music&gt; character attacks, if that character's power is over the opposing character's power by 2000 or more, during that character's battle, your opponent cannot play Events or Backups.
</t>
    </r>
    <r>
      <rPr>
        <b/>
        <sz val="9.0"/>
      </rPr>
      <t xml:space="preserve">ACT </t>
    </r>
    <r>
      <rPr>
        <b val="0"/>
        <sz val="9.0"/>
      </rPr>
      <t>- [Rest this] Choose 1 of your characters, this turn, it gets +500 power.</t>
    </r>
  </si>
  <si>
    <t>LNJ/W85-081</t>
  </si>
  <si>
    <r>
      <rPr>
        <b/>
        <sz val="9.0"/>
      </rPr>
      <t xml:space="preserve">(U) 0/0 Emma (Music)
CONT </t>
    </r>
    <r>
      <rPr>
        <b val="0"/>
        <sz val="9.0"/>
      </rPr>
      <t xml:space="preserve">- All of your other &lt;Music&gt; characters get +500 power.
</t>
    </r>
    <r>
      <rPr>
        <b/>
        <sz val="9.0"/>
      </rPr>
      <t>AUTO -</t>
    </r>
    <r>
      <rPr>
        <b/>
        <color rgb="FFE06666"/>
        <sz val="9.0"/>
      </rPr>
      <t xml:space="preserve"> {CX COMBO}</t>
    </r>
    <r>
      <rPr>
        <b val="0"/>
        <sz val="9.0"/>
      </rPr>
      <t xml:space="preserve"> [Rest this] When the </t>
    </r>
    <r>
      <rPr>
        <b/>
        <sz val="9.0"/>
      </rPr>
      <t>Pants CX (099)</t>
    </r>
    <r>
      <rPr>
        <b val="0"/>
        <sz val="9.0"/>
      </rPr>
      <t xml:space="preserve"> is placed on your Climax Area, you may pay cost. If you do, choose up to 1 &lt;Music&gt; character from your Waiting Room, put it into Stock.</t>
    </r>
  </si>
  <si>
    <t>LNJ/W85-082</t>
  </si>
  <si>
    <r>
      <rPr>
        <b/>
        <sz val="9.0"/>
      </rPr>
      <t xml:space="preserve">(U) 0/0 Karin (Music)
AUTO </t>
    </r>
    <r>
      <rPr>
        <b val="0"/>
        <sz val="9.0"/>
      </rPr>
      <t>- At the start of your opponent's Attack Phase, you may move this to an empty slot in your Front Row.</t>
    </r>
  </si>
  <si>
    <t>LNJ/W85-083</t>
  </si>
  <si>
    <r>
      <rPr>
        <b/>
        <sz val="9.0"/>
      </rPr>
      <t xml:space="preserve">(U) 1/0 Kanata (Music)
AUTO </t>
    </r>
    <r>
      <rPr>
        <b val="0"/>
        <sz val="9.0"/>
      </rPr>
      <t xml:space="preserve">- [Discard 1 Climax] When this is placed on stage from hand, you may pay cost. If you do, choose 1 &lt;Music&gt; character from your Waiting Room, and add it to hand.
</t>
    </r>
    <r>
      <rPr>
        <b/>
        <sz val="9.0"/>
      </rPr>
      <t xml:space="preserve">AUTO </t>
    </r>
    <r>
      <rPr>
        <b val="0"/>
        <sz val="9.0"/>
      </rPr>
      <t>- When this is Reversed, if the battle opponent's Cost is 0 or lower, you may send that character to the bottom of your opponent's deck.</t>
    </r>
  </si>
  <si>
    <t>LNJ/W85-084</t>
  </si>
  <si>
    <r>
      <rPr>
        <b/>
        <sz val="9.0"/>
      </rPr>
      <t xml:space="preserve">(U) 1/0 Kanata (Music)
AUTO </t>
    </r>
    <r>
      <rPr>
        <b val="0"/>
        <sz val="9.0"/>
      </rPr>
      <t xml:space="preserve">- When this is placed on stage from hand, if you have another &lt;Music&gt; characters, this turn, this gets +2000 power.
</t>
    </r>
    <r>
      <rPr>
        <b/>
        <sz val="9.0"/>
      </rPr>
      <t xml:space="preserve">AUTO - </t>
    </r>
    <r>
      <rPr>
        <b/>
        <color rgb="FFE06666"/>
        <sz val="9.0"/>
      </rPr>
      <t>{CX COMBO}</t>
    </r>
    <r>
      <rPr>
        <b val="0"/>
        <color rgb="FFE06666"/>
        <sz val="9.0"/>
      </rPr>
      <t xml:space="preserve"> </t>
    </r>
    <r>
      <rPr>
        <b val="0"/>
        <sz val="9.0"/>
      </rPr>
      <t xml:space="preserve">When this attacks, if you have the </t>
    </r>
    <r>
      <rPr>
        <b/>
        <sz val="9.0"/>
      </rPr>
      <t xml:space="preserve">Book CX (100) </t>
    </r>
    <r>
      <rPr>
        <b val="0"/>
        <sz val="9.0"/>
      </rPr>
      <t>is placed on your Climax Area, if you another &lt;Music&gt; character, this turn, this gets +1000 power, and until the end of your opponent's next turn, this gains the following ability: "</t>
    </r>
    <r>
      <rPr>
        <b/>
        <sz val="9.0"/>
      </rPr>
      <t xml:space="preserve">AUTO </t>
    </r>
    <r>
      <rPr>
        <b val="0"/>
        <sz val="9.0"/>
      </rPr>
      <t>- When this is Front Attacked, you may return this hand."</t>
    </r>
  </si>
  <si>
    <t>LNJ/W85-085</t>
  </si>
  <si>
    <r>
      <rPr>
        <b/>
        <sz val="9.0"/>
      </rPr>
      <t>(U) 2/1 Emma (Music)
CONT - ASSIST</t>
    </r>
    <r>
      <rPr>
        <b val="0"/>
        <sz val="9.0"/>
      </rPr>
      <t xml:space="preserve"> +2000 to Level 3 or higher characters in front of this card.
</t>
    </r>
    <r>
      <rPr>
        <b/>
        <sz val="9.0"/>
      </rPr>
      <t xml:space="preserve">AUTO </t>
    </r>
    <r>
      <rPr>
        <b val="0"/>
        <sz val="9.0"/>
      </rPr>
      <t>- (5) At the start of your opponent's Climax Phase, you may pay cost. If you do, heal up to 1, then choose 1 of your opponent's characters, and it gets -2 soul until the end of turn.</t>
    </r>
  </si>
  <si>
    <t>LNJ/W85-086</t>
  </si>
  <si>
    <r>
      <rPr>
        <b/>
        <sz val="9.0"/>
      </rPr>
      <t>(C) 0/0 Kanata (Music)
CONT - ASSIST</t>
    </r>
    <r>
      <rPr>
        <b val="0"/>
        <sz val="9.0"/>
      </rPr>
      <t xml:space="preserve"> +1000 to Level 0s characters in front of this card.
</t>
    </r>
    <r>
      <rPr>
        <b/>
        <sz val="9.0"/>
      </rPr>
      <t>ACT - BRAINSTORM</t>
    </r>
    <r>
      <rPr>
        <b val="0"/>
        <sz val="9.0"/>
      </rPr>
      <t xml:space="preserve"> [(1) Rest 2 characters] Flip over the top 4 cards of your deck, then send them to Waiting Room. For each Climax among them, repeat the following effect: "Look at up to 3 cards from the top of your deck, choose up to 1 card from among them, add it to hand, and send the rest to Waiting Room."</t>
    </r>
  </si>
  <si>
    <t>LNJ/W85-087</t>
  </si>
  <si>
    <r>
      <rPr>
        <b/>
        <sz val="9.0"/>
      </rPr>
      <t xml:space="preserve">(C) 0/0 Emma (Music)
AUTO </t>
    </r>
    <r>
      <rPr>
        <b val="0"/>
        <sz val="9.0"/>
      </rPr>
      <t xml:space="preserve">- When this is Reversed, choose 1 </t>
    </r>
    <r>
      <rPr>
        <b/>
        <sz val="9.0"/>
      </rPr>
      <t>{1/0 Karin Vanilla - 091}</t>
    </r>
    <r>
      <rPr>
        <b val="0"/>
        <sz val="9.0"/>
      </rPr>
      <t xml:space="preserve"> in your Waiting Room, you may send it to Stock.</t>
    </r>
  </si>
  <si>
    <t>LNJ/W85-088</t>
  </si>
  <si>
    <r>
      <rPr>
        <b/>
        <sz val="9.0"/>
      </rPr>
      <t>(C) 0/0 Karin (Music)
CONT</t>
    </r>
    <r>
      <rPr>
        <b val="0"/>
        <sz val="9.0"/>
      </rPr>
      <t xml:space="preserve"> - If you have 5 or more hand, this gets +2000 power.
</t>
    </r>
    <r>
      <rPr>
        <b/>
        <sz val="9.0"/>
      </rPr>
      <t xml:space="preserve">AUTO </t>
    </r>
    <r>
      <rPr>
        <b val="0"/>
        <sz val="9.0"/>
      </rPr>
      <t>- (1) At the start of Encore Step, if you do not have any other Rested characters in your Front Row, you may pay cost. If you do, Rest this.</t>
    </r>
  </si>
  <si>
    <t>LNJ/W85-089</t>
  </si>
  <si>
    <r>
      <rPr>
        <b/>
        <sz val="9.0"/>
      </rPr>
      <t>(C) 0/0 Kanata (Music)
AUTO</t>
    </r>
    <r>
      <rPr>
        <b val="0"/>
        <sz val="9.0"/>
      </rPr>
      <t xml:space="preserve"> - When this is placed on stage from hand, choose up to 1 of your opponent's characters, send it to Memory, then your opponent places that character on stage in the slot of their choosing.</t>
    </r>
  </si>
  <si>
    <t>LNJ/W85-090</t>
  </si>
  <si>
    <r>
      <rPr>
        <b/>
        <sz val="9.0"/>
      </rPr>
      <t xml:space="preserve">(C) 1/0 Emma (Music)
CONT </t>
    </r>
    <r>
      <rPr>
        <b val="0"/>
        <sz val="9.0"/>
      </rPr>
      <t>- During your turn, your other character in the Front Row Center Slot gets +1000 power and the following ability: "</t>
    </r>
    <r>
      <rPr>
        <b/>
        <sz val="9.0"/>
      </rPr>
      <t xml:space="preserve">CONT </t>
    </r>
    <r>
      <rPr>
        <b val="0"/>
        <sz val="9.0"/>
      </rPr>
      <t xml:space="preserve">- This cannot be targeted by your opponent's effects."
</t>
    </r>
    <r>
      <rPr>
        <b/>
        <sz val="9.0"/>
      </rPr>
      <t xml:space="preserve">ACT - BRAINSTORM </t>
    </r>
    <r>
      <rPr>
        <b val="0"/>
        <sz val="9.0"/>
      </rPr>
      <t>[(1) Rest this] Flip over the top 4 cards of your deck, then send them to Waiting Room. For each Climax among them, search your deck for up to 1 &lt;Music&gt; character, show it to your opponent, add it to hand, and shuffle your deck afterwards.</t>
    </r>
  </si>
  <si>
    <t>LNJ/W85-091</t>
  </si>
  <si>
    <t>1/0 Karin Vanilla</t>
  </si>
  <si>
    <t>LNJ/W85-092</t>
  </si>
  <si>
    <r>
      <rPr>
        <b/>
        <sz val="9.0"/>
      </rPr>
      <t>(C) 2/1 Kanata (Music)
AUTO</t>
    </r>
    <r>
      <rPr>
        <b val="0"/>
        <sz val="9.0"/>
      </rPr>
      <t xml:space="preserve"> - When this is Reversed, if the battle opponent's Level is higher than your opponent's Level, you may send that character to the bottom of your opponent's deck.
</t>
    </r>
    <r>
      <rPr>
        <b/>
        <sz val="9.0"/>
      </rPr>
      <t>AUTO - ENCORE</t>
    </r>
    <r>
      <rPr>
        <b val="0"/>
        <sz val="9.0"/>
      </rPr>
      <t xml:space="preserve"> [Discard 1 &lt;Music&gt; character]</t>
    </r>
  </si>
  <si>
    <t>LNJ/W85-093</t>
  </si>
  <si>
    <r>
      <rPr>
        <b/>
        <sz val="9.0"/>
      </rPr>
      <t xml:space="preserve">(C) 2/1 Karin (Music)
AUTO </t>
    </r>
    <r>
      <rPr>
        <b val="0"/>
        <sz val="9.0"/>
      </rPr>
      <t xml:space="preserve">- When this card attacks, this turn, this gets +X power. X equals the number of your other &lt;Music&gt; characters times 1000.
</t>
    </r>
    <r>
      <rPr>
        <b/>
        <sz val="9.0"/>
      </rPr>
      <t xml:space="preserve">AUTO </t>
    </r>
    <r>
      <rPr>
        <b val="0"/>
        <sz val="9.0"/>
      </rPr>
      <t>- When this card's Battle Opponent is Reversed, reveal the top card of your deck. If that card is a &lt;Music&gt; character, add it to hand.</t>
    </r>
  </si>
  <si>
    <t>LNJ/W85-094</t>
  </si>
  <si>
    <r>
      <rPr>
        <b/>
        <sz val="9.0"/>
      </rPr>
      <t xml:space="preserve">(C) 2/1 Emma (Music)
CONT </t>
    </r>
    <r>
      <rPr>
        <b val="0"/>
        <sz val="9.0"/>
      </rPr>
      <t xml:space="preserve">- If you have 2 or more other &lt;Music&gt; characters, this gets +1 level and this cannot be chosen by your opponent's card effects.
</t>
    </r>
    <r>
      <rPr>
        <b/>
        <sz val="9.0"/>
      </rPr>
      <t xml:space="preserve">AUTO </t>
    </r>
    <r>
      <rPr>
        <b val="0"/>
        <sz val="9.0"/>
      </rPr>
      <t>- When this card attacks, this turn, this gets +X power. X equals the number of your other &lt;Music&gt; characters times 1000.</t>
    </r>
  </si>
  <si>
    <t>LNJ/W85-095</t>
  </si>
  <si>
    <r>
      <rPr>
        <b/>
        <sz val="9.0"/>
      </rPr>
      <t>(R) 2/3 Event
COUNTER</t>
    </r>
    <r>
      <rPr>
        <b val="0"/>
        <sz val="9.0"/>
      </rPr>
      <t xml:space="preserve"> - You can play this without meeting color requirement.
If you have 5 or more &lt;Music&gt; characters, choose 1 battling character, this turn, it gains the following ability: "</t>
    </r>
    <r>
      <rPr>
        <b/>
        <sz val="9.0"/>
      </rPr>
      <t xml:space="preserve">CONT </t>
    </r>
    <r>
      <rPr>
        <b val="0"/>
        <sz val="9.0"/>
      </rPr>
      <t>- This cannot deal damage to players."
Choose 1 of your characters, this turn, it gets +1000 power.</t>
    </r>
    <r>
      <rPr>
        <b/>
        <sz val="9.0"/>
      </rPr>
      <t xml:space="preserve">
</t>
    </r>
  </si>
  <si>
    <t>LNJ/W85-096</t>
  </si>
  <si>
    <r>
      <rPr>
        <b/>
        <sz val="9.0"/>
      </rPr>
      <t xml:space="preserve">(U) 3/1 Event
</t>
    </r>
    <r>
      <rPr>
        <b val="0"/>
        <sz val="9.0"/>
      </rPr>
      <t>Perform the following effect twice, "You may discard 1 card. If you do, choose an Event in your Waiting Room, add it to hand."</t>
    </r>
    <r>
      <rPr>
        <b/>
        <sz val="9.0"/>
      </rPr>
      <t xml:space="preserve">
</t>
    </r>
  </si>
  <si>
    <t>LNJ/W85-097</t>
  </si>
  <si>
    <r>
      <rPr>
        <b/>
        <sz val="9.0"/>
      </rPr>
      <t xml:space="preserve">(U) 3/2 Event
COUNTER </t>
    </r>
    <r>
      <rPr>
        <b val="0"/>
        <sz val="9.0"/>
      </rPr>
      <t>- Choose 2 of your character, this turn, they gain the following ability: "</t>
    </r>
    <r>
      <rPr>
        <b/>
        <sz val="9.0"/>
      </rPr>
      <t xml:space="preserve">CONT </t>
    </r>
    <r>
      <rPr>
        <b val="0"/>
        <sz val="9.0"/>
      </rPr>
      <t>- This cannot be Reversed."</t>
    </r>
    <r>
      <rPr>
        <b/>
        <sz val="9.0"/>
      </rPr>
      <t xml:space="preserve">
</t>
    </r>
  </si>
  <si>
    <t>LNJ/W85-098</t>
  </si>
  <si>
    <t>(CR) Pants CX</t>
  </si>
  <si>
    <t>LNJ/W85-099</t>
  </si>
  <si>
    <t>(CC) Pants CX</t>
  </si>
  <si>
    <t>LNJ/W85-100</t>
  </si>
  <si>
    <t>(CC) Boox CX</t>
  </si>
  <si>
    <t>LNJ/W85-101
BOX PR</t>
  </si>
  <si>
    <r>
      <rPr>
        <b/>
        <sz val="9.0"/>
      </rPr>
      <t>(PR) 0/0 Shizuku (Music)
CONT</t>
    </r>
    <r>
      <rPr>
        <b val="0"/>
        <sz val="9.0"/>
      </rPr>
      <t xml:space="preserve"> - If this is in the Front Row Center Slot, this gets +1 Level and +2500 power.</t>
    </r>
  </si>
  <si>
    <t>LNJ/W85-102
BOX PR</t>
  </si>
  <si>
    <r>
      <rPr>
        <b/>
        <sz val="9.0"/>
      </rPr>
      <t xml:space="preserve">(PR) 1/0 Shioriko (Music)
AUTO </t>
    </r>
    <r>
      <rPr>
        <b val="0"/>
        <sz val="9.0"/>
      </rPr>
      <t>- When this attacks, choose 1 of your other &lt;Music&gt; characters, this turn, it gets +X power. X equals that character's Soul times 1000.</t>
    </r>
  </si>
  <si>
    <t>LNJ/W85-103
BOX PR</t>
  </si>
  <si>
    <r>
      <rPr>
        <b/>
        <sz val="9.0"/>
      </rPr>
      <t xml:space="preserve">(PR) 2/1 Rina (Music)
CONT - ASSIST </t>
    </r>
    <r>
      <rPr>
        <b val="0"/>
        <sz val="9.0"/>
      </rPr>
      <t xml:space="preserve">Level x 500
</t>
    </r>
    <r>
      <rPr>
        <b/>
        <sz val="9.0"/>
      </rPr>
      <t xml:space="preserve">AUTO </t>
    </r>
    <r>
      <rPr>
        <b val="0"/>
        <sz val="9.0"/>
      </rPr>
      <t xml:space="preserve">- When this is placed on stage from hand, look at up to 2 cards from the top of your deck, and put them back on top in the original order.
</t>
    </r>
    <r>
      <rPr>
        <b/>
        <sz val="9.0"/>
      </rPr>
      <t xml:space="preserve">AUTO </t>
    </r>
    <r>
      <rPr>
        <b val="0"/>
        <sz val="9.0"/>
      </rPr>
      <t>- When this is placed on stage from hand, look at up to 2 cards from the top of your Opponent's deck, and put them back on top in the original order.</t>
    </r>
  </si>
  <si>
    <t>LNJ/W85-104
BOX PR</t>
  </si>
  <si>
    <r>
      <rPr>
        <b/>
        <sz val="9.0"/>
      </rPr>
      <t>(PR) 2/1 Kasumi (Music)
CONT</t>
    </r>
    <r>
      <rPr>
        <b val="0"/>
        <sz val="9.0"/>
      </rPr>
      <t xml:space="preserve"> - During your turn, for each of your other &lt;Music&gt; characters, this gets +1000 power.
</t>
    </r>
    <r>
      <rPr>
        <b/>
        <sz val="9.0"/>
      </rPr>
      <t>CONT</t>
    </r>
    <r>
      <rPr>
        <b val="0"/>
        <sz val="9.0"/>
      </rPr>
      <t xml:space="preserve"> - The character across from this gets +2 soul.</t>
    </r>
  </si>
  <si>
    <t>LNJ/W85-105
BOX PR</t>
  </si>
  <si>
    <r>
      <rPr>
        <b/>
        <sz val="9.0"/>
      </rPr>
      <t>(PR) 0/0 Ai (Music)
AUTO</t>
    </r>
    <r>
      <rPr>
        <b val="0"/>
        <sz val="9.0"/>
      </rPr>
      <t xml:space="preserve"> - [Discard 1 card] When this is placed on stage from hand, mill 2 cards, if you milled a Climax, you may pay cost. If you do, choose 1 character from your Waiting Room, add it to hand.
</t>
    </r>
    <r>
      <rPr>
        <b/>
        <sz val="9.0"/>
      </rPr>
      <t xml:space="preserve">AUTO </t>
    </r>
    <r>
      <rPr>
        <b val="0"/>
        <sz val="9.0"/>
      </rPr>
      <t>- [(1) Discard 1 card] When this is placed on stage from hand, you may pay cost. If you do, choose 1 &lt;Music&gt; character from your Waiting Room, add it to hand, then choose 1 of your other &lt;Music&gt; characters, this turn, it gets +1000 power.</t>
    </r>
  </si>
  <si>
    <t>LNJ/W85-106
BOX PR</t>
  </si>
  <si>
    <r>
      <rPr>
        <b/>
        <sz val="9.0"/>
      </rPr>
      <t xml:space="preserve">(PR) 0/0 Setsuna (Music)
AUTO </t>
    </r>
    <r>
      <rPr>
        <b val="0"/>
        <sz val="9.0"/>
      </rPr>
      <t xml:space="preserve">- When this attacks, choose 1 of your other &lt;Music&gt; character, this turn, it gets +X power. X equals the number of your other &lt;Music&gt; characters times 500.
</t>
    </r>
    <r>
      <rPr>
        <b/>
        <sz val="9.0"/>
      </rPr>
      <t xml:space="preserve">AUTO </t>
    </r>
    <r>
      <rPr>
        <b val="0"/>
        <sz val="9.0"/>
      </rPr>
      <t>- (2) When this is sent from stage to Waiting Room, you may pay cost. If you do, choose 1 &lt;Music&gt; character from your Waiting Room, add it to hand.</t>
    </r>
  </si>
  <si>
    <t>LNJ/W85-107
BOX PR</t>
  </si>
  <si>
    <r>
      <rPr>
        <b/>
        <sz val="9.0"/>
      </rPr>
      <t xml:space="preserve">(PR) 1/0 Ayumu (Music)
CONT </t>
    </r>
    <r>
      <rPr>
        <b val="0"/>
        <sz val="9.0"/>
      </rPr>
      <t xml:space="preserve">- If all your characters are &lt;Music&gt;, this gets +1000 power.
</t>
    </r>
    <r>
      <rPr>
        <b/>
        <sz val="9.0"/>
      </rPr>
      <t xml:space="preserve">AUTO </t>
    </r>
    <r>
      <rPr>
        <b val="0"/>
        <sz val="9.0"/>
      </rPr>
      <t>- When this is Reversed, if the battle opponent's Level is 1 or lower, you may Reverse that character.</t>
    </r>
  </si>
  <si>
    <t>LNJ/W85-108
BOX PR</t>
  </si>
  <si>
    <r>
      <rPr>
        <b/>
        <sz val="9.0"/>
      </rPr>
      <t>(PR) 1/0 Karin (Music)
AUTO</t>
    </r>
    <r>
      <rPr>
        <b val="0"/>
        <sz val="9.0"/>
      </rPr>
      <t xml:space="preserve"> - When this is attacks, reveal the top card of your deck. If that card is a &lt;Music&gt; character or Event, choose 1 of your characters, this turn, it gets +3000 power.</t>
    </r>
  </si>
  <si>
    <t>LNJ/W85-109
BOX PR</t>
  </si>
  <si>
    <r>
      <rPr>
        <b/>
        <sz val="9.0"/>
      </rPr>
      <t xml:space="preserve">(PR) 1/0 Emma (Music)
AUTO </t>
    </r>
    <r>
      <rPr>
        <b val="0"/>
        <sz val="9.0"/>
      </rPr>
      <t xml:space="preserve">- When this is placed on stage from hand, choose 1 of your other &lt;Music&gt; characters, this turn, it gets +2000 power.
</t>
    </r>
    <r>
      <rPr>
        <b/>
        <sz val="9.0"/>
      </rPr>
      <t xml:space="preserve">AUTO </t>
    </r>
    <r>
      <rPr>
        <b val="0"/>
        <sz val="9.0"/>
      </rPr>
      <t>- [Rest 2 of your Standing characters] When this is placed on stage from hand, you may pay cost. If you do, choose 1 of your characters, this turn, it gains the following ability: "</t>
    </r>
    <r>
      <rPr>
        <b/>
        <sz val="9.0"/>
      </rPr>
      <t xml:space="preserve">AUTO </t>
    </r>
    <r>
      <rPr>
        <b val="0"/>
        <sz val="9.0"/>
      </rPr>
      <t>- When this card's battle opponent is Reversed, you may put the top card of your deck into Stock."</t>
    </r>
  </si>
  <si>
    <t>LNJ/W85-110
BOX PR</t>
  </si>
  <si>
    <r>
      <rPr>
        <b/>
        <sz val="9.0"/>
      </rPr>
      <t>(PR) 2/1 Kanata (Music)
CONT</t>
    </r>
    <r>
      <rPr>
        <b val="0"/>
        <sz val="9.0"/>
      </rPr>
      <t xml:space="preserve"> - All of your other &lt;Music&gt; characters get +1000 power.
</t>
    </r>
    <r>
      <rPr>
        <b/>
        <sz val="9.0"/>
      </rPr>
      <t xml:space="preserve">ACT </t>
    </r>
    <r>
      <rPr>
        <b val="0"/>
        <sz val="9.0"/>
      </rPr>
      <t>- [Rest this] Choose 1 of your characters, this turn, it gains the following ability: "</t>
    </r>
    <r>
      <rPr>
        <b/>
        <sz val="9.0"/>
      </rPr>
      <t xml:space="preserve">AUTO </t>
    </r>
    <r>
      <rPr>
        <b val="0"/>
        <sz val="9.0"/>
      </rPr>
      <t>- When this card's battle opponent is Reversed, you may send that character to the bottom of your opponent's deck.</t>
    </r>
  </si>
  <si>
    <t>No./21:</t>
  </si>
  <si>
    <t>LNJ/W85-T01</t>
  </si>
  <si>
    <r>
      <rPr>
        <b/>
        <sz val="9.0"/>
      </rPr>
      <t>0/0 Kasumi (Music)
CONT</t>
    </r>
    <r>
      <rPr>
        <sz val="9.0"/>
      </rPr>
      <t xml:space="preserve"> - During your turn, this gets +3000 power.
</t>
    </r>
    <r>
      <rPr>
        <b/>
        <sz val="9.0"/>
      </rPr>
      <t xml:space="preserve">AUTO </t>
    </r>
    <r>
      <rPr>
        <sz val="9.0"/>
      </rPr>
      <t>- (2) When this is sent from stage to Waiting Room, you may pay cost. If you do, choose 1 &lt;Music&gt; character from your Waiting Room, and add it to hand.</t>
    </r>
  </si>
  <si>
    <t>LNJ/W85-T02</t>
  </si>
  <si>
    <r>
      <rPr>
        <b/>
        <sz val="9.0"/>
      </rPr>
      <t>0/0 Shizuku (Music)
CONT - ASSIST</t>
    </r>
    <r>
      <rPr>
        <sz val="9.0"/>
      </rPr>
      <t xml:space="preserve"> +500
</t>
    </r>
    <r>
      <rPr>
        <b/>
        <sz val="9.0"/>
      </rPr>
      <t xml:space="preserve">AUTO </t>
    </r>
    <r>
      <rPr>
        <sz val="9.0"/>
      </rPr>
      <t>- [Send this to Waiting Room] When your other &lt;Music&gt; character is sent from stage to Waiting Room, if this is in your Back Row, you may pay cost. If you do, return that character to stage in its former slot, Rested.</t>
    </r>
  </si>
  <si>
    <t>LNJ/W85-T03</t>
  </si>
  <si>
    <r>
      <rPr>
        <b/>
        <sz val="9.0"/>
      </rPr>
      <t>(TD) 0/0 Rina (Music)
CONT</t>
    </r>
    <r>
      <rPr>
        <sz val="9.0"/>
      </rPr>
      <t xml:space="preserve"> - All of your other</t>
    </r>
    <r>
      <rPr>
        <b/>
        <sz val="9.0"/>
      </rPr>
      <t xml:space="preserve"> {0/0 Ai vanilla - T08}</t>
    </r>
    <r>
      <rPr>
        <sz val="9.0"/>
      </rPr>
      <t xml:space="preserve"> get +1000 power.
</t>
    </r>
    <r>
      <rPr>
        <b/>
        <sz val="9.0"/>
      </rPr>
      <t xml:space="preserve">AUTO </t>
    </r>
    <r>
      <rPr>
        <sz val="9.0"/>
      </rPr>
      <t xml:space="preserve">- [Discard 1 &lt;Music&gt; character] When this is placed on stage from hand, you may pay cost. If you do, search your deck for up to 1 </t>
    </r>
    <r>
      <rPr>
        <b/>
        <sz val="9.0"/>
      </rPr>
      <t>{0/0 Ai vanilla - T08}</t>
    </r>
    <r>
      <rPr>
        <sz val="9.0"/>
      </rPr>
      <t>, show it to your opponent, add it to hand, and shuffle your deck afterwards.</t>
    </r>
  </si>
  <si>
    <t>LNJ/W85-T04</t>
  </si>
  <si>
    <r>
      <rPr>
        <b/>
        <sz val="9.0"/>
      </rPr>
      <t>0/0 Rina (Music)
CONT</t>
    </r>
    <r>
      <rPr>
        <b val="0"/>
        <sz val="9.0"/>
      </rPr>
      <t xml:space="preserve"> - If you have 2 or less Stock, this gets +1500 power.</t>
    </r>
  </si>
  <si>
    <t>LNJ/W85-T05</t>
  </si>
  <si>
    <r>
      <rPr>
        <b/>
        <sz val="9.0"/>
      </rPr>
      <t>(TD) 2/1 Shizuku (Music)
CONT</t>
    </r>
    <r>
      <rPr>
        <sz val="9.0"/>
      </rPr>
      <t xml:space="preserve"> - For each of your other &lt;Music&gt; characters, this gets +1000 power.</t>
    </r>
  </si>
  <si>
    <t>LNJ/W85-T06</t>
  </si>
  <si>
    <r>
      <rPr>
        <b/>
        <sz val="9.0"/>
      </rPr>
      <t>(TD) 3/2 Kasumi (Music)
AUTO</t>
    </r>
    <r>
      <rPr>
        <sz val="9.0"/>
      </rPr>
      <t xml:space="preserve"> - When this is placed on stage from hand, choose up to 1 of your opponent's characters, return it to hand, and this turn, this gets +2000 power.
</t>
    </r>
    <r>
      <rPr>
        <b/>
        <sz val="9.0"/>
      </rPr>
      <t xml:space="preserve">AUTO </t>
    </r>
    <r>
      <rPr>
        <sz val="9.0"/>
      </rPr>
      <t>- When this attacks, choose 1 of your &lt;Music&gt; characters, this turn, it gets +1500 power.</t>
    </r>
  </si>
  <si>
    <t>LNJ/W85-T07</t>
  </si>
  <si>
    <r>
      <rPr>
        <b/>
        <sz val="9.0"/>
      </rPr>
      <t>(TD) 0/0 Ayumu (Music)
AUTO</t>
    </r>
    <r>
      <rPr>
        <sz val="9.0"/>
      </rPr>
      <t xml:space="preserve"> - When this attacks, choose 1 of your characters, this turn, it gets +2500 power.</t>
    </r>
  </si>
  <si>
    <t>LNJ/W85-T08</t>
  </si>
  <si>
    <t>(TD) 0/0 Ai vanilla</t>
  </si>
  <si>
    <t>LNJ/W85-T09</t>
  </si>
  <si>
    <r>
      <rPr>
        <b/>
        <sz val="9.0"/>
      </rPr>
      <t>(TD) 1/0 Setsuna (Music)
AUTO</t>
    </r>
    <r>
      <rPr>
        <b val="0"/>
        <sz val="9.0"/>
      </rPr>
      <t xml:space="preserve"> - When your other &lt;Music&gt; character attacks, this turn, this gets +1500 power.
</t>
    </r>
    <r>
      <rPr>
        <b/>
        <sz val="9.0"/>
      </rPr>
      <t>AUTO - ENCORE</t>
    </r>
    <r>
      <rPr>
        <b val="0"/>
        <sz val="9.0"/>
      </rPr>
      <t xml:space="preserve"> [Discard 1 character]</t>
    </r>
  </si>
  <si>
    <t>LNJ/W85-T10</t>
  </si>
  <si>
    <r>
      <rPr>
        <b/>
        <sz val="9.0"/>
      </rPr>
      <t>1/0 Ayumu (Music)
AUTO</t>
    </r>
    <r>
      <rPr>
        <b val="0"/>
        <sz val="9.0"/>
      </rPr>
      <t xml:space="preserve"> - When this is placed on stage from hand, this turn, this gets +1500 power.
</t>
    </r>
    <r>
      <rPr>
        <b/>
        <sz val="9.0"/>
      </rPr>
      <t xml:space="preserve">AUTO - </t>
    </r>
    <r>
      <rPr>
        <b/>
        <color rgb="FFE06666"/>
        <sz val="9.0"/>
      </rPr>
      <t>{CX COMBO}</t>
    </r>
    <r>
      <rPr>
        <b/>
        <sz val="9.0"/>
      </rPr>
      <t xml:space="preserve"> </t>
    </r>
    <r>
      <rPr>
        <b val="0"/>
        <sz val="9.0"/>
      </rPr>
      <t xml:space="preserve">When this card's battle opponent is Reversed, if you have the </t>
    </r>
    <r>
      <rPr>
        <b/>
        <sz val="9.0"/>
      </rPr>
      <t xml:space="preserve">Gate CX (T14) </t>
    </r>
    <r>
      <rPr>
        <b val="0"/>
        <sz val="9.0"/>
      </rPr>
      <t>in the Climax Area, look at up to 4 cards from the top of your deck, choose up to 1 &lt;Music&gt; character from among them, show it to your opponent, add it to hand, send the rest to Waiting Room, then choose 1 of your characters, this turn, it gets +1 Level and +1500 power.</t>
    </r>
  </si>
  <si>
    <t>SR &amp; SP</t>
  </si>
  <si>
    <t>LNJ/W85-T11</t>
  </si>
  <si>
    <r>
      <rPr>
        <b/>
        <sz val="9.0"/>
      </rPr>
      <t>1/0 Ai (Music)
CONT</t>
    </r>
    <r>
      <rPr>
        <sz val="9.0"/>
      </rPr>
      <t xml:space="preserve"> - For each of your other &lt;Music&gt; characters, this gets +500 power.</t>
    </r>
  </si>
  <si>
    <t>LNJ/W85-T12</t>
  </si>
  <si>
    <r>
      <rPr>
        <b/>
        <sz val="9.0"/>
      </rPr>
      <t>3/2 Setsuna (Music) 
CONT</t>
    </r>
    <r>
      <rPr>
        <sz val="9.0"/>
      </rPr>
      <t xml:space="preserve"> - During your turn, if you have 4 or more other &lt;Music&gt; characters, this gets +5000 power, and gains the following ability: "</t>
    </r>
    <r>
      <rPr>
        <b/>
        <sz val="9.0"/>
      </rPr>
      <t xml:space="preserve">CONT </t>
    </r>
    <r>
      <rPr>
        <sz val="9.0"/>
      </rPr>
      <t xml:space="preserve">- During this card's battle, your opponent cannot play Events or BACKUPs from hand."
</t>
    </r>
    <r>
      <rPr>
        <b/>
        <sz val="9.0"/>
      </rPr>
      <t xml:space="preserve">AUTO </t>
    </r>
    <r>
      <rPr>
        <sz val="9.0"/>
      </rPr>
      <t>- When this is placed on stage from hand, reveal the top card of your deck. If that card is a &lt;Music&gt; character, you may deal 1 damage to your opponent.</t>
    </r>
  </si>
  <si>
    <t>LNJ/W85-T13</t>
  </si>
  <si>
    <r>
      <rPr>
        <b/>
        <sz val="9.0"/>
      </rPr>
      <t>(TD) 2/3 Event</t>
    </r>
    <r>
      <rPr>
        <sz val="9.0"/>
      </rPr>
      <t xml:space="preserve"> 
Choose 1 of your characters, this turn, it gains the following ability: "</t>
    </r>
    <r>
      <rPr>
        <b/>
        <sz val="9.0"/>
      </rPr>
      <t xml:space="preserve">AUTO </t>
    </r>
    <r>
      <rPr>
        <sz val="9.0"/>
      </rPr>
      <t>- When this card's battle opponent is Reversed, you may deal 3 damage to your opponent."</t>
    </r>
  </si>
  <si>
    <t>LNJ/W85-T14</t>
  </si>
  <si>
    <t>Gate CX</t>
  </si>
  <si>
    <t>LNJ/W85-T15</t>
  </si>
  <si>
    <t>Salvage Split Soul CX</t>
  </si>
  <si>
    <t>LNJ/W85-T16</t>
  </si>
  <si>
    <r>
      <rPr>
        <b/>
        <sz val="9.0"/>
      </rPr>
      <t>0/0 Karin (Music)
CONT</t>
    </r>
    <r>
      <rPr>
        <b val="0"/>
        <sz val="9.0"/>
      </rPr>
      <t xml:space="preserve"> - If you have 5 or more hand, this gets +1000 power.
</t>
    </r>
    <r>
      <rPr>
        <b/>
        <sz val="9.0"/>
      </rPr>
      <t xml:space="preserve">AUTO </t>
    </r>
    <r>
      <rPr>
        <b val="0"/>
        <sz val="9.0"/>
      </rPr>
      <t>- [Discard 1 Climax] When this is placed on stage from hand, you may pay cost. If you do, choose 1 &lt;Music&gt; character from your Waiting Room, and add it to hand.</t>
    </r>
  </si>
  <si>
    <t>LNJ/W85-T17</t>
  </si>
  <si>
    <r>
      <rPr>
        <b/>
        <sz val="9.0"/>
      </rPr>
      <t>0/0 Emma (Music)
AUTO</t>
    </r>
    <r>
      <rPr>
        <b val="0"/>
        <sz val="9.0"/>
      </rPr>
      <t xml:space="preserve"> - When your CX is placed on the Climax Area, choose 1 of your characters, this turn, it gets +1000 power.
</t>
    </r>
    <r>
      <rPr>
        <b/>
        <sz val="9.0"/>
      </rPr>
      <t>ACT - BRAINSTORM</t>
    </r>
    <r>
      <rPr>
        <b val="0"/>
        <sz val="9.0"/>
      </rPr>
      <t xml:space="preserve"> [(1) Rest this] Flip over the top 4 cards of your deck, then send them to Waiting Room. For each Climax among them, draw up to 1 card.</t>
    </r>
  </si>
  <si>
    <t>LNJ/W85-T18</t>
  </si>
  <si>
    <r>
      <rPr>
        <b/>
        <sz val="9.0"/>
      </rPr>
      <t>0/0 Kanata (Music)
AUTO</t>
    </r>
    <r>
      <rPr>
        <b val="0"/>
        <sz val="9.0"/>
      </rPr>
      <t xml:space="preserve"> - When this is placed on stage from hand, if you have another &lt;Music&gt; character, this turn, this gets +2000 power.</t>
    </r>
  </si>
  <si>
    <t>LNJ/W85-T19</t>
  </si>
  <si>
    <r>
      <rPr>
        <b/>
        <sz val="9.0"/>
      </rPr>
      <t xml:space="preserve">2/1 Kanata (Music)
CONT </t>
    </r>
    <r>
      <rPr>
        <b val="0"/>
        <sz val="9.0"/>
      </rPr>
      <t>- If your Level is 2 or higher, this gains the following ability: "</t>
    </r>
    <r>
      <rPr>
        <b/>
        <sz val="9.0"/>
      </rPr>
      <t xml:space="preserve">ACT </t>
    </r>
    <r>
      <rPr>
        <b val="0"/>
        <sz val="9.0"/>
      </rPr>
      <t xml:space="preserve">- [(2) Rest this and Rest 1 of your other </t>
    </r>
    <r>
      <rPr>
        <b/>
        <sz val="9.0"/>
      </rPr>
      <t>{0/0 Ema brainstorm - T17}</t>
    </r>
    <r>
      <rPr>
        <b val="0"/>
        <sz val="9.0"/>
      </rPr>
      <t xml:space="preserve">] Choose up to 1 </t>
    </r>
    <r>
      <rPr>
        <b/>
        <sz val="9.0"/>
      </rPr>
      <t>{3/2 Karin - T21}</t>
    </r>
    <r>
      <rPr>
        <b val="0"/>
        <sz val="9.0"/>
      </rPr>
      <t xml:space="preserve"> from your hand, and place it on stage in any slot.
</t>
    </r>
    <r>
      <rPr>
        <b/>
        <sz val="9.0"/>
      </rPr>
      <t>CONT - ASSIST</t>
    </r>
    <r>
      <rPr>
        <b val="0"/>
        <sz val="9.0"/>
      </rPr>
      <t xml:space="preserve"> Level x 500</t>
    </r>
  </si>
  <si>
    <t>LNJ/W85-T20</t>
  </si>
  <si>
    <r>
      <rPr>
        <b/>
        <sz val="9.0"/>
      </rPr>
      <t>(TD) 2/1 Emma (Music)
ACT - BACKUP</t>
    </r>
    <r>
      <rPr>
        <b val="0"/>
        <sz val="9.0"/>
      </rPr>
      <t xml:space="preserve"> +3000.</t>
    </r>
  </si>
  <si>
    <t>LNJ/W85-T21</t>
  </si>
  <si>
    <r>
      <rPr>
        <b/>
        <sz val="9.0"/>
      </rPr>
      <t>(TD) 3/2 Karin (Music)
AUTO</t>
    </r>
    <r>
      <rPr>
        <b val="0"/>
        <sz val="9.0"/>
      </rPr>
      <t xml:space="preserve"> - When this is placed on stage from hand, you may Heal 1.
</t>
    </r>
    <r>
      <rPr>
        <b/>
        <sz val="9.0"/>
      </rPr>
      <t>AUTO - ENCORE</t>
    </r>
    <r>
      <rPr>
        <b val="0"/>
        <sz val="9.0"/>
      </rPr>
      <t xml:space="preserve"> [Discard 1 character]</t>
    </r>
  </si>
  <si>
    <r>
      <rPr>
        <sz val="8.0"/>
      </rPr>
      <t xml:space="preserve">January </t>
    </r>
    <r>
      <rPr>
        <color rgb="FF1155CC"/>
        <sz val="8.0"/>
        <u/>
      </rPr>
      <t>Gekkan Bushi</t>
    </r>
    <r>
      <rPr>
        <sz val="8.0"/>
      </rPr>
      <t xml:space="preserve"> PR</t>
    </r>
  </si>
  <si>
    <r>
      <rPr>
        <b/>
        <sz val="9.0"/>
      </rPr>
      <t>1/1 Ayumu (Music)
AUTO</t>
    </r>
    <r>
      <rPr>
        <b val="0"/>
        <sz val="9.0"/>
      </rPr>
      <t xml:space="preserve"> - When you use this card's BACKUP, mill the top 3 cards of your deck.
</t>
    </r>
    <r>
      <rPr>
        <b/>
        <sz val="9.0"/>
      </rPr>
      <t>ACT - BACKUP</t>
    </r>
    <r>
      <rPr>
        <b val="0"/>
        <sz val="9.0"/>
      </rPr>
      <t xml:space="preserve"> +2000</t>
    </r>
  </si>
  <si>
    <t>TD Tournament PR</t>
  </si>
  <si>
    <r>
      <rPr>
        <b/>
        <sz val="9.0"/>
      </rPr>
      <t xml:space="preserve">(PR) 0/0 Ai &amp; Ayumu &amp; Setsuna(Music)
CONT </t>
    </r>
    <r>
      <rPr>
        <b val="0"/>
        <sz val="9.0"/>
      </rPr>
      <t xml:space="preserve">- If this has a Marker underneath it, this gets +2000 power.
</t>
    </r>
    <r>
      <rPr>
        <b/>
        <sz val="9.0"/>
      </rPr>
      <t xml:space="preserve">AUTO </t>
    </r>
    <r>
      <rPr>
        <b val="0"/>
        <sz val="9.0"/>
      </rPr>
      <t>- When this is placed on stage from hand, reveal the top card of your deck. If that card is a &lt;Music&gt; character, you may put it underneath this card Face-down as a Marker.</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</si>
</sst>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0.0"/>
      <name val="Arial"/>
    </font>
    <font>
      <i/>
      <sz val="10.0"/>
      <color rgb="FFFF0000"/>
    </font>
    <font>
      <sz val="10.0"/>
    </font>
    <font>
      <sz val="9.0"/>
      <color rgb="FFFF0000"/>
    </font>
    <font>
      <sz val="9.0"/>
    </font>
    <font>
      <sz val="8.0"/>
    </font>
    <font/>
    <font>
      <b/>
      <sz val="9.0"/>
    </font>
    <font>
      <i/>
    </font>
    <font>
      <u/>
      <sz val="10.0"/>
      <color rgb="FFFF0000"/>
    </font>
    <font>
      <u/>
      <sz val="8.0"/>
      <color rgb="FF0000FF"/>
    </font>
  </fonts>
  <fills count="2">
    <fill>
      <patternFill patternType="none"/>
    </fill>
    <fill>
      <patternFill patternType="lightGray"/>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right" readingOrder="0" vertical="center"/>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left" shrinkToFit="0" vertical="center" wrapText="1"/>
    </xf>
    <xf borderId="0" fillId="0" fontId="4" numFmtId="0" xfId="0" applyAlignment="1" applyFont="1">
      <alignment readingOrder="0" shrinkToFit="0" vertical="center" wrapText="1"/>
    </xf>
    <xf borderId="0" fillId="0" fontId="5" numFmtId="0" xfId="0" applyAlignment="1" applyFont="1">
      <alignment vertical="center"/>
    </xf>
    <xf borderId="0" fillId="0" fontId="6" numFmtId="0" xfId="0" applyAlignment="1" applyFont="1">
      <alignment horizontal="left" readingOrder="0" vertical="top"/>
    </xf>
    <xf borderId="0" fillId="0" fontId="7" numFmtId="0" xfId="0" applyAlignment="1" applyFont="1">
      <alignment horizontal="center" readingOrder="0" shrinkToFit="0" vertical="center" wrapText="1"/>
    </xf>
    <xf borderId="0" fillId="0" fontId="5" numFmtId="0" xfId="0" applyAlignment="1" applyFont="1">
      <alignment readingOrder="0" shrinkToFit="0" vertical="top" wrapText="1"/>
    </xf>
    <xf borderId="0" fillId="0" fontId="7" numFmtId="0" xfId="0" applyAlignment="1" applyFont="1">
      <alignment horizontal="left"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top" wrapText="1"/>
    </xf>
    <xf borderId="0" fillId="0" fontId="5" numFmtId="0" xfId="0" applyAlignment="1" applyFont="1">
      <alignment readingOrder="0" vertical="center"/>
    </xf>
    <xf borderId="0" fillId="0" fontId="7" numFmtId="0" xfId="0" applyAlignment="1" applyFont="1">
      <alignment horizontal="center" shrinkToFit="0" vertical="center" wrapText="1"/>
    </xf>
    <xf borderId="0" fillId="0" fontId="8" numFmtId="0" xfId="0" applyAlignment="1" applyFont="1">
      <alignment readingOrder="0" shrinkToFit="0" vertical="top" wrapText="1"/>
    </xf>
    <xf borderId="0" fillId="0" fontId="8" numFmtId="0" xfId="0" applyAlignment="1" applyFont="1">
      <alignment readingOrder="0" shrinkToFit="0" vertical="top" wrapText="1"/>
    </xf>
    <xf borderId="0" fillId="0" fontId="9"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0" fontId="5" numFmtId="0" xfId="0" applyAlignment="1" applyFont="1">
      <alignment shrinkToFit="0" vertical="center" wrapText="1"/>
    </xf>
    <xf borderId="0" fillId="0" fontId="7" numFmtId="0" xfId="0" applyAlignment="1" applyFont="1">
      <alignment horizontal="left" shrinkToFit="0" wrapText="1"/>
    </xf>
    <xf borderId="0" fillId="0" fontId="10" numFmtId="0" xfId="0" applyAlignment="1" applyFont="1">
      <alignment horizontal="center" readingOrder="0" shrinkToFit="0" vertical="center" wrapText="1"/>
    </xf>
    <xf borderId="0" fillId="0" fontId="11" numFmtId="0" xfId="0" applyAlignment="1" applyFont="1">
      <alignment horizontal="left" readingOrder="0" shrinkToFit="0" vertical="top" wrapText="1"/>
    </xf>
    <xf borderId="0" fillId="0" fontId="6"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ekkan-bushi.com/lates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2" width="18.86"/>
    <col customWidth="1" min="3" max="3" width="58.14"/>
    <col customWidth="1" min="4" max="5" width="18.57"/>
    <col customWidth="1" min="6" max="6" width="19.14"/>
  </cols>
  <sheetData>
    <row r="1" ht="19.5" customHeight="1">
      <c r="A1" s="1" t="s">
        <v>0</v>
      </c>
      <c r="B1" s="2">
        <f>counta(B2:B101)</f>
        <v>100</v>
      </c>
      <c r="C1" s="3"/>
      <c r="D1" s="4"/>
      <c r="E1" s="5"/>
      <c r="F1" s="6"/>
    </row>
    <row r="2" ht="137.25" customHeight="1">
      <c r="A2" s="7" t="s">
        <v>1</v>
      </c>
      <c r="B2" s="8" t="str">
        <f>image("https://ws-tcg.com/wordpress/wp-content/uploads/today_card/20210419_hl06.png")</f>
        <v/>
      </c>
      <c r="C2" s="9" t="s">
        <v>2</v>
      </c>
      <c r="D2" s="10" t="str">
        <f>image("https://ws-tcg.com/wordpress/wp-content/uploads/love_live/LNJ/20210401_lnj_05.png")</f>
        <v/>
      </c>
      <c r="E2" s="11" t="s">
        <v>3</v>
      </c>
      <c r="F2" s="6"/>
    </row>
    <row r="3" ht="137.25" customHeight="1">
      <c r="A3" s="7" t="s">
        <v>4</v>
      </c>
      <c r="B3" s="8" t="str">
        <f>image("https://ws-tcg.com/wordpress/wp-content/uploads/today_card/20210419_hl05.png")</f>
        <v/>
      </c>
      <c r="C3" s="12" t="s">
        <v>5</v>
      </c>
      <c r="D3" s="10" t="str">
        <f>image("https://ws-tcg.com/wordpress/wp-content/uploads/love_live/LNJ/20210401_lnj_03.png")</f>
        <v/>
      </c>
      <c r="E3" s="13" t="s">
        <v>3</v>
      </c>
      <c r="F3" s="6"/>
    </row>
    <row r="4" ht="137.25" customHeight="1">
      <c r="A4" s="7" t="s">
        <v>6</v>
      </c>
      <c r="B4" s="8" t="str">
        <f>image("https://ws-tcg.com/wordpress/wp-content/uploads/today_card/20210416_uh01.png")</f>
        <v/>
      </c>
      <c r="C4" s="9" t="s">
        <v>7</v>
      </c>
      <c r="D4" s="10" t="str">
        <f>image("https://ws-tcg.com/wordpress/wp-content/uploads/love_live/LNJ/20210401_lnj_19.png")</f>
        <v/>
      </c>
      <c r="E4" s="13" t="s">
        <v>3</v>
      </c>
      <c r="F4" s="6"/>
    </row>
    <row r="5" ht="137.25" customHeight="1">
      <c r="A5" s="7" t="s">
        <v>8</v>
      </c>
      <c r="B5" s="8" t="str">
        <f>image("https://ws-tcg.com/wordpress/wp-content/uploads/today_card/20210415_nb01.png")</f>
        <v/>
      </c>
      <c r="C5" s="9" t="s">
        <v>9</v>
      </c>
      <c r="D5" s="8" t="str">
        <f>image("https://ws-tcg.com/wordpress/wp-content/uploads/love_live/LNJ/20210401_lnj_17.png")</f>
        <v/>
      </c>
      <c r="E5" s="13" t="s">
        <v>3</v>
      </c>
      <c r="F5" s="6"/>
    </row>
    <row r="6" ht="137.25" customHeight="1">
      <c r="A6" s="7" t="s">
        <v>10</v>
      </c>
      <c r="B6" s="8" t="str">
        <f>image("https://ws-tcg.com/wordpress/wp-content/uploads/today_card/20210406_ol02.png")</f>
        <v/>
      </c>
      <c r="C6" s="9" t="s">
        <v>11</v>
      </c>
      <c r="D6" s="14" t="str">
        <f>image("https://ws-tcg.com/wordpress/wp-content/uploads/love_live/LNJ/20210401_lnj_04.png")</f>
        <v/>
      </c>
      <c r="E6" s="13" t="s">
        <v>12</v>
      </c>
      <c r="F6" s="6"/>
    </row>
    <row r="7" ht="137.25" customHeight="1">
      <c r="A7" s="7" t="s">
        <v>13</v>
      </c>
      <c r="B7" s="8" t="str">
        <f>image("https://ws-tcg.com/wordpress/wp-content/uploads/today_card/20210407_dm03.png")</f>
        <v/>
      </c>
      <c r="C7" s="9" t="s">
        <v>14</v>
      </c>
      <c r="D7" s="8" t="str">
        <f>image("https://ws-tcg.com/wordpress/wp-content/uploads/today_card/20210407_dm23.png")</f>
        <v/>
      </c>
      <c r="E7" s="13" t="s">
        <v>15</v>
      </c>
      <c r="F7" s="6"/>
    </row>
    <row r="8" ht="137.25" customHeight="1">
      <c r="A8" s="7" t="s">
        <v>16</v>
      </c>
      <c r="B8" s="8" t="str">
        <f>image("https://ws-tcg.com/wordpress/wp-content/uploads/today_card/20210416_uh02.png")</f>
        <v/>
      </c>
      <c r="C8" s="9" t="s">
        <v>17</v>
      </c>
      <c r="D8" s="10" t="str">
        <f>image("https://ws-tcg.com/wordpress/wp-content/uploads/love_live/LNJ/20210401_lnj_20.png")</f>
        <v/>
      </c>
      <c r="E8" s="11" t="s">
        <v>12</v>
      </c>
      <c r="F8" s="6"/>
    </row>
    <row r="9" ht="137.25" customHeight="1">
      <c r="A9" s="7" t="s">
        <v>18</v>
      </c>
      <c r="B9" s="8" t="str">
        <f>image("https://ws-tcg.com/wordpress/wp-content/uploads/today_card/20210416_uh03.png")</f>
        <v/>
      </c>
      <c r="C9" s="15" t="s">
        <v>19</v>
      </c>
      <c r="D9" s="10" t="str">
        <f>image("https://ws-tcg.com/wordpress/wp-content/uploads/today_card/20210416_uh23.png")</f>
        <v/>
      </c>
      <c r="E9" s="11" t="s">
        <v>15</v>
      </c>
      <c r="F9" s="6"/>
    </row>
    <row r="10" ht="137.25" customHeight="1">
      <c r="A10" s="7" t="s">
        <v>20</v>
      </c>
      <c r="B10" s="14" t="str">
        <f>image("https://ws-tcg.com/wordpress/wp-content/uploads/today_card/20210415_nb02.png")</f>
        <v/>
      </c>
      <c r="C10" s="15" t="s">
        <v>21</v>
      </c>
      <c r="D10" s="10" t="str">
        <f>image("https://ws-tcg.com/wordpress/wp-content/uploads/love_live/LNJ/20210401_lnj_18.png")</f>
        <v/>
      </c>
      <c r="E10" s="11" t="s">
        <v>12</v>
      </c>
      <c r="F10" s="6"/>
    </row>
    <row r="11" ht="137.25" customHeight="1">
      <c r="A11" s="7" t="s">
        <v>22</v>
      </c>
      <c r="B11" s="8" t="str">
        <f>image("https://ws-tcg.com/wordpress/wp-content/uploads/today_card/20210415_nb03.png")</f>
        <v/>
      </c>
      <c r="C11" s="15" t="s">
        <v>23</v>
      </c>
      <c r="D11" s="10" t="str">
        <f>image("https://i.imgur.com/xlTFOJH.png")</f>
        <v/>
      </c>
      <c r="E11" s="11"/>
      <c r="F11" s="13"/>
    </row>
    <row r="12" ht="137.25" customHeight="1">
      <c r="A12" s="7" t="s">
        <v>24</v>
      </c>
      <c r="B12" s="8" t="str">
        <f>image("https://ws-tcg.com/wordpress/wp-content/uploads/today_card/20210406_ol03.png")</f>
        <v/>
      </c>
      <c r="C12" s="9" t="s">
        <v>25</v>
      </c>
      <c r="D12" s="10" t="str">
        <f>image("https://ws-tcg.com/wordpress/wp-content/uploads/today_card/20210406_ol23.png")</f>
        <v/>
      </c>
      <c r="E12" s="11" t="s">
        <v>15</v>
      </c>
      <c r="F12" s="6"/>
    </row>
    <row r="13" ht="137.25" customHeight="1">
      <c r="A13" s="7" t="s">
        <v>26</v>
      </c>
      <c r="B13" s="8" t="str">
        <f>image("https://ws-tcg.com/wordpress/wp-content/uploads/today_card/20210407_dm02.png")</f>
        <v/>
      </c>
      <c r="C13" s="9" t="s">
        <v>27</v>
      </c>
      <c r="D13" s="10" t="str">
        <f>image("https://ws-tcg.com/wordpress/wp-content/uploads/love_live/LNJ/20210401_lnj_06.png")</f>
        <v/>
      </c>
      <c r="E13" s="11" t="s">
        <v>12</v>
      </c>
      <c r="F13" s="6"/>
    </row>
    <row r="14" ht="137.25" customHeight="1">
      <c r="A14" s="7" t="s">
        <v>28</v>
      </c>
      <c r="B14" s="14" t="str">
        <f>image("https://ws-tcg.com/wordpress/wp-content/uploads/today_card/20210407_dm04.png")</f>
        <v/>
      </c>
      <c r="C14" s="9" t="s">
        <v>29</v>
      </c>
      <c r="D14" s="10" t="str">
        <f>image("https://ws-tcg.com/wordpress/wp-content/uploads/today_card/20210407_dm24.png")</f>
        <v/>
      </c>
      <c r="E14" s="11"/>
      <c r="F14" s="6"/>
    </row>
    <row r="15" ht="137.25" customHeight="1">
      <c r="A15" s="7" t="s">
        <v>30</v>
      </c>
      <c r="B15" s="8" t="str">
        <f>image("https://ws-tcg.com/wordpress/wp-content/uploads/today_card/20210406_ol04.png")</f>
        <v/>
      </c>
      <c r="C15" s="16" t="s">
        <v>31</v>
      </c>
      <c r="D15" s="17" t="str">
        <f>image("https://ws-tcg.com/wordpress/wp-content/uploads/today_card/20210406_ol24.png")</f>
        <v/>
      </c>
      <c r="E15" s="11" t="s">
        <v>15</v>
      </c>
      <c r="F15" s="6"/>
    </row>
    <row r="16" ht="137.25" customHeight="1">
      <c r="A16" s="7" t="s">
        <v>32</v>
      </c>
      <c r="B16" s="14" t="str">
        <f>image("https://ws-tcg.com/wordpress/wp-content/uploads/today_card/20210415_nb05.png")</f>
        <v/>
      </c>
      <c r="C16" s="9" t="s">
        <v>33</v>
      </c>
      <c r="D16" s="10"/>
      <c r="E16" s="11"/>
      <c r="F16" s="6"/>
    </row>
    <row r="17" ht="137.25" customHeight="1">
      <c r="A17" s="7" t="s">
        <v>34</v>
      </c>
      <c r="B17" s="8" t="str">
        <f>image("https://ws-tcg.com/wordpress/wp-content/uploads/today_card/20210415_nb04.png")</f>
        <v/>
      </c>
      <c r="C17" s="16" t="s">
        <v>35</v>
      </c>
      <c r="D17" s="10" t="str">
        <f>image("https://i.imgur.com/f8NiC0O.png")</f>
        <v/>
      </c>
      <c r="E17" s="11" t="s">
        <v>15</v>
      </c>
      <c r="F17" s="6"/>
    </row>
    <row r="18" ht="137.25" customHeight="1">
      <c r="A18" s="7" t="s">
        <v>36</v>
      </c>
      <c r="B18" s="8" t="str">
        <f>image("https://ws-tcg.com/wordpress/wp-content/uploads/today_card/20210407_dm05.png")</f>
        <v/>
      </c>
      <c r="C18" s="16" t="s">
        <v>37</v>
      </c>
      <c r="D18" s="10"/>
      <c r="E18" s="11"/>
      <c r="F18" s="6"/>
    </row>
    <row r="19" ht="137.25" customHeight="1">
      <c r="A19" s="7" t="s">
        <v>38</v>
      </c>
      <c r="B19" s="8" t="str">
        <f>image("https://ws-tcg.com/wordpress/wp-content/uploads/today_card/20210416_uh04.png")</f>
        <v/>
      </c>
      <c r="C19" s="15" t="s">
        <v>39</v>
      </c>
      <c r="D19" s="10" t="str">
        <f>image("https://ws-tcg.com/wordpress/wp-content/uploads/today_card/20210416_uh24.png")</f>
        <v/>
      </c>
      <c r="E19" s="11" t="s">
        <v>15</v>
      </c>
      <c r="F19" s="6"/>
    </row>
    <row r="20" ht="137.25" customHeight="1">
      <c r="A20" s="7" t="s">
        <v>40</v>
      </c>
      <c r="B20" s="8" t="str">
        <f>image("https://ws-tcg.com/wordpress/wp-content/uploads/today_card/20210416_uh05.png")</f>
        <v/>
      </c>
      <c r="C20" s="16" t="s">
        <v>41</v>
      </c>
      <c r="D20" s="18"/>
      <c r="E20" s="11"/>
      <c r="F20" s="6"/>
    </row>
    <row r="21" ht="137.25" customHeight="1">
      <c r="A21" s="7" t="s">
        <v>42</v>
      </c>
      <c r="B21" s="14" t="str">
        <f>image("https://ws-tcg.com/wordpress/wp-content/uploads/today_card/20210406_ol05.png")</f>
        <v/>
      </c>
      <c r="C21" s="15" t="s">
        <v>43</v>
      </c>
      <c r="D21" s="10"/>
      <c r="E21" s="19"/>
      <c r="F21" s="6"/>
    </row>
    <row r="22" ht="137.25" customHeight="1">
      <c r="A22" s="7" t="s">
        <v>44</v>
      </c>
      <c r="B22" s="14" t="str">
        <f>image("https://ws-tcg.com/wordpress/wp-content/uploads/today_card/20210420_uo03.png")</f>
        <v/>
      </c>
      <c r="C22" s="15" t="s">
        <v>45</v>
      </c>
      <c r="D22" s="10"/>
      <c r="E22" s="11"/>
      <c r="F22" s="6"/>
    </row>
    <row r="23" ht="137.25" customHeight="1">
      <c r="A23" s="7" t="s">
        <v>46</v>
      </c>
      <c r="B23" s="14" t="str">
        <f>image("https://ws-tcg.com/wordpress/wp-content/uploads/today_card/20210415_nb06.png")</f>
        <v/>
      </c>
      <c r="C23" s="15" t="s">
        <v>47</v>
      </c>
      <c r="D23" s="10"/>
      <c r="E23" s="11"/>
      <c r="F23" s="6"/>
    </row>
    <row r="24" ht="137.25" customHeight="1">
      <c r="A24" s="7" t="s">
        <v>48</v>
      </c>
      <c r="B24" s="14" t="str">
        <f>image("https://ws-tcg.com/wordpress/wp-content/uploads/today_card/20210407_dm06.png")</f>
        <v/>
      </c>
      <c r="C24" s="15" t="s">
        <v>49</v>
      </c>
      <c r="D24" s="20"/>
      <c r="E24" s="11"/>
      <c r="F24" s="6"/>
    </row>
    <row r="25" ht="137.25" customHeight="1">
      <c r="A25" s="7" t="s">
        <v>50</v>
      </c>
      <c r="B25" s="14" t="str">
        <f>image("https://ws-tcg.com/wordpress/wp-content/uploads/today_card/20210416_uh06.png")</f>
        <v/>
      </c>
      <c r="C25" s="15" t="s">
        <v>51</v>
      </c>
      <c r="D25" s="20"/>
      <c r="E25" s="11"/>
      <c r="F25" s="6"/>
    </row>
    <row r="26" ht="137.25" customHeight="1">
      <c r="A26" s="7" t="s">
        <v>52</v>
      </c>
      <c r="B26" s="14" t="str">
        <f>image("https://ws-tcg.com/wordpress/wp-content/uploads/today_card/20210406_ol06.png")</f>
        <v/>
      </c>
      <c r="C26" s="15" t="s">
        <v>53</v>
      </c>
      <c r="D26" s="20"/>
      <c r="E26" s="11"/>
      <c r="F26" s="6"/>
    </row>
    <row r="27" ht="137.25" customHeight="1">
      <c r="A27" s="7" t="s">
        <v>54</v>
      </c>
      <c r="B27" s="14" t="str">
        <f>image("https://i.imgur.com/PAYG2cd.png")</f>
        <v/>
      </c>
      <c r="C27" s="15" t="s">
        <v>55</v>
      </c>
      <c r="D27" s="20"/>
      <c r="E27" s="11"/>
      <c r="F27" s="6"/>
    </row>
    <row r="28" ht="137.25" customHeight="1">
      <c r="A28" s="7" t="s">
        <v>56</v>
      </c>
      <c r="B28" s="14" t="str">
        <f>image("https://i.imgur.com/j34oJtX.png")</f>
        <v/>
      </c>
      <c r="C28" s="15" t="s">
        <v>57</v>
      </c>
      <c r="D28" s="20"/>
      <c r="E28" s="11"/>
      <c r="F28" s="6"/>
    </row>
    <row r="29" ht="137.25" customHeight="1">
      <c r="A29" s="7" t="s">
        <v>58</v>
      </c>
      <c r="B29" s="14" t="str">
        <f>image("https://ws-tcg.com/wordpress/wp-content/uploads/today_card/20210406_ol07.png")</f>
        <v/>
      </c>
      <c r="C29" s="15" t="s">
        <v>59</v>
      </c>
      <c r="D29" s="20"/>
      <c r="E29" s="11"/>
      <c r="F29" s="6"/>
    </row>
    <row r="30" ht="137.25" customHeight="1">
      <c r="A30" s="7" t="s">
        <v>60</v>
      </c>
      <c r="B30" s="14" t="str">
        <f>image("https://ws-tcg.com/wordpress/wp-content/uploads/today_card/20210420_uo04.png")</f>
        <v/>
      </c>
      <c r="C30" s="15" t="s">
        <v>61</v>
      </c>
      <c r="D30" s="20"/>
      <c r="E30" s="11"/>
      <c r="F30" s="6"/>
    </row>
    <row r="31" ht="137.25" customHeight="1">
      <c r="A31" s="7" t="s">
        <v>62</v>
      </c>
      <c r="B31" s="14" t="str">
        <f>image("https://ws-tcg.com/wordpress/wp-content/uploads/today_card/20210407_dm08.png")</f>
        <v/>
      </c>
      <c r="C31" s="15" t="s">
        <v>63</v>
      </c>
      <c r="D31" s="20"/>
      <c r="E31" s="11"/>
      <c r="F31" s="6"/>
    </row>
    <row r="32" ht="137.25" customHeight="1">
      <c r="A32" s="7" t="s">
        <v>64</v>
      </c>
      <c r="B32" s="14" t="str">
        <f>image("https://ws-tcg.com/wordpress/wp-content/uploads/today_card/20210407_dm07.png")</f>
        <v/>
      </c>
      <c r="C32" s="15" t="s">
        <v>65</v>
      </c>
      <c r="D32" s="20"/>
      <c r="E32" s="11"/>
      <c r="F32" s="6"/>
    </row>
    <row r="33" ht="137.25" customHeight="1">
      <c r="A33" s="7" t="s">
        <v>66</v>
      </c>
      <c r="B33" s="14" t="str">
        <f>image("https://ws-tcg.com/wordpress/wp-content/uploads/today_card/20210415_nb07.png")</f>
        <v/>
      </c>
      <c r="C33" s="15" t="s">
        <v>67</v>
      </c>
      <c r="D33" s="20"/>
      <c r="E33" s="11"/>
      <c r="F33" s="6"/>
    </row>
    <row r="34" ht="137.25" customHeight="1">
      <c r="A34" s="7" t="s">
        <v>68</v>
      </c>
      <c r="B34" s="14" t="str">
        <f>image("https://ws-tcg.com/wordpress/wp-content/uploads/today_card/20210416_uh07.png")</f>
        <v/>
      </c>
      <c r="C34" s="15" t="s">
        <v>69</v>
      </c>
      <c r="D34" s="20"/>
      <c r="E34" s="11"/>
      <c r="F34" s="6"/>
    </row>
    <row r="35" ht="137.25" customHeight="1">
      <c r="A35" s="7" t="s">
        <v>70</v>
      </c>
      <c r="B35" s="14" t="str">
        <f>image("https://ws-tcg.com/wordpress/wp-content/uploads/today_card/20210419_hl02.png")</f>
        <v/>
      </c>
      <c r="C35" s="15" t="s">
        <v>71</v>
      </c>
      <c r="D35" s="20"/>
      <c r="E35" s="11"/>
      <c r="F35" s="6"/>
    </row>
    <row r="36" ht="137.25" customHeight="1">
      <c r="A36" s="7" t="s">
        <v>72</v>
      </c>
      <c r="B36" s="14" t="str">
        <f>image("https://ws-tcg.com/wordpress/wp-content/uploads/today_card/20210419_hl03.png")</f>
        <v/>
      </c>
      <c r="C36" s="15" t="s">
        <v>73</v>
      </c>
      <c r="D36" s="20"/>
      <c r="E36" s="11"/>
      <c r="F36" s="6"/>
    </row>
    <row r="37" ht="137.25" customHeight="1">
      <c r="A37" s="7" t="s">
        <v>74</v>
      </c>
      <c r="B37" s="14" t="str">
        <f>image("https://i.imgur.com/xGVDQDH.png?1")</f>
        <v/>
      </c>
      <c r="C37" s="15" t="s">
        <v>75</v>
      </c>
      <c r="D37" s="20" t="str">
        <f>image("https://i.imgur.com/AaN8FKk.png?1")</f>
        <v/>
      </c>
      <c r="E37" s="11" t="s">
        <v>76</v>
      </c>
      <c r="F37" s="6"/>
    </row>
    <row r="38" ht="137.25" customHeight="1">
      <c r="A38" s="7" t="s">
        <v>77</v>
      </c>
      <c r="B38" s="14" t="str">
        <f>image("https://i.imgur.com/l454fwK.png?1")</f>
        <v/>
      </c>
      <c r="C38" s="15" t="s">
        <v>75</v>
      </c>
      <c r="D38" s="20" t="str">
        <f>image("https://i.imgur.com/wg7v6SQ.png?1")</f>
        <v/>
      </c>
      <c r="E38" s="11" t="s">
        <v>76</v>
      </c>
      <c r="F38" s="6"/>
    </row>
    <row r="39" ht="137.25" customHeight="1">
      <c r="A39" s="7" t="s">
        <v>78</v>
      </c>
      <c r="B39" s="14" t="str">
        <f>image("https://i.imgur.com/Usm0TqZ.png?1")</f>
        <v/>
      </c>
      <c r="C39" s="15" t="s">
        <v>79</v>
      </c>
      <c r="D39" s="20" t="str">
        <f>image("https://i.imgur.com/ZnSlkHL.png")</f>
        <v/>
      </c>
      <c r="E39" s="11" t="s">
        <v>76</v>
      </c>
      <c r="F39" s="6"/>
    </row>
    <row r="40" ht="137.25" customHeight="1">
      <c r="A40" s="7" t="s">
        <v>80</v>
      </c>
      <c r="B40" s="8" t="s">
        <v>81</v>
      </c>
      <c r="C40" s="15" t="s">
        <v>82</v>
      </c>
      <c r="D40" s="20" t="str">
        <f>image("https://i.imgur.com/1tM4osm.png?1")</f>
        <v/>
      </c>
      <c r="E40" s="11" t="s">
        <v>76</v>
      </c>
      <c r="F40" s="6"/>
    </row>
    <row r="41" ht="137.25" customHeight="1">
      <c r="A41" s="7" t="s">
        <v>83</v>
      </c>
      <c r="B41" s="8" t="str">
        <f>image("https://ws-tcg.com/wordpress/wp-content/uploads/today_card/20210420_uo05.png")</f>
        <v/>
      </c>
      <c r="C41" s="15" t="s">
        <v>84</v>
      </c>
      <c r="D41" s="11" t="str">
        <f>image("https://ws-tcg.com/wordpress/wp-content/uploads/love_live/LNJ/20210401_lnj_01.png")</f>
        <v/>
      </c>
      <c r="E41" s="13" t="s">
        <v>3</v>
      </c>
      <c r="F41" s="13"/>
    </row>
    <row r="42" ht="137.25" customHeight="1">
      <c r="A42" s="7" t="s">
        <v>85</v>
      </c>
      <c r="B42" s="8" t="str">
        <f>image("https://ws-tcg.com/wordpress/wp-content/uploads/today_card/20210419_hl07.png")</f>
        <v/>
      </c>
      <c r="C42" s="15" t="s">
        <v>86</v>
      </c>
      <c r="D42" s="20" t="str">
        <f>image("https://ws-tcg.com/wordpress/wp-content/uploads/love_live/LNJ/20210401_lnj_09.png")</f>
        <v/>
      </c>
      <c r="E42" s="11" t="s">
        <v>3</v>
      </c>
      <c r="F42" s="6"/>
    </row>
    <row r="43" ht="137.25" customHeight="1">
      <c r="A43" s="7" t="s">
        <v>87</v>
      </c>
      <c r="B43" s="14" t="str">
        <f>image("https://ws-tcg.com/wordpress/wp-content/uploads/today_card/20210420_uo06.png")</f>
        <v/>
      </c>
      <c r="C43" s="15" t="s">
        <v>88</v>
      </c>
      <c r="D43" s="20" t="str">
        <f>image("https://ws-tcg.com/wordpress/wp-content/uploads/love_live/LNJ/20210401_lnj_13.png")</f>
        <v/>
      </c>
      <c r="E43" s="11" t="s">
        <v>3</v>
      </c>
      <c r="F43" s="6"/>
    </row>
    <row r="44" ht="137.25" customHeight="1">
      <c r="A44" s="7" t="s">
        <v>89</v>
      </c>
      <c r="B44" s="8" t="str">
        <f>image("https://ws-tcg.com/wordpress/wp-content/uploads/today_card/20210413_je02.png")</f>
        <v/>
      </c>
      <c r="C44" s="15" t="s">
        <v>90</v>
      </c>
      <c r="D44" s="14" t="str">
        <f>image("https://ws-tcg.com/wordpress/wp-content/uploads/today_card/20210413_je22.png")</f>
        <v/>
      </c>
      <c r="E44" s="11" t="s">
        <v>12</v>
      </c>
      <c r="F44" s="6"/>
    </row>
    <row r="45" ht="137.25" customHeight="1">
      <c r="A45" s="7" t="s">
        <v>91</v>
      </c>
      <c r="B45" s="14" t="str">
        <f>image("https://ws-tcg.com/wordpress/wp-content/uploads/today_card/20210409_mp03.png")</f>
        <v/>
      </c>
      <c r="C45" s="15" t="s">
        <v>92</v>
      </c>
      <c r="D45" s="20" t="str">
        <f>image("https://i.imgur.com/49e66YS.png")</f>
        <v/>
      </c>
      <c r="E45" s="11" t="s">
        <v>15</v>
      </c>
      <c r="F45" s="6"/>
    </row>
    <row r="46" ht="137.25" customHeight="1">
      <c r="A46" s="7" t="s">
        <v>93</v>
      </c>
      <c r="B46" s="8" t="str">
        <f>image("https://ws-tcg.com/wordpress/wp-content/uploads/today_card/20210413_je03.png")</f>
        <v/>
      </c>
      <c r="C46" s="15" t="s">
        <v>94</v>
      </c>
      <c r="D46" s="20" t="str">
        <f>image("")</f>
        <v/>
      </c>
      <c r="E46" s="11" t="s">
        <v>15</v>
      </c>
      <c r="F46" s="6"/>
    </row>
    <row r="47" ht="137.25" customHeight="1">
      <c r="A47" s="7" t="s">
        <v>95</v>
      </c>
      <c r="B47" s="14" t="str">
        <f>image("https://ws-tcg.com/wordpress/wp-content/uploads/today_card/20210405_rn02.png")</f>
        <v/>
      </c>
      <c r="C47" s="15" t="s">
        <v>96</v>
      </c>
      <c r="D47" s="20" t="str">
        <f>image("https://ws-tcg.com/wordpress/wp-content/uploads/love_live/LNJ/20210401_lnj_02.png")</f>
        <v/>
      </c>
      <c r="E47" s="11" t="s">
        <v>12</v>
      </c>
      <c r="F47" s="6"/>
    </row>
    <row r="48" ht="137.25" customHeight="1">
      <c r="A48" s="7" t="s">
        <v>97</v>
      </c>
      <c r="B48" s="14" t="str">
        <f>image("https://ws-tcg.com/wordpress/wp-content/uploads/today_card/20210409_mp02.png")</f>
        <v/>
      </c>
      <c r="C48" s="15" t="s">
        <v>98</v>
      </c>
      <c r="D48" s="20" t="str">
        <f>image("https://ws-tcg.com/wordpress/wp-content/uploads/love_live/LNJ/20210401_lnj_10.png")</f>
        <v/>
      </c>
      <c r="E48" s="11" t="s">
        <v>12</v>
      </c>
      <c r="F48" s="6"/>
    </row>
    <row r="49" ht="137.25" customHeight="1">
      <c r="A49" s="7" t="s">
        <v>99</v>
      </c>
      <c r="B49" s="14" t="str">
        <f>image("https://ws-tcg.com/wordpress/wp-content/uploads/today_card/20210420_uo01.png")</f>
        <v/>
      </c>
      <c r="C49" s="15" t="s">
        <v>100</v>
      </c>
      <c r="D49" s="20" t="str">
        <f>image("https://ws-tcg.com/wordpress/wp-content/uploads/today_card/20210405_rn23.png")</f>
        <v/>
      </c>
      <c r="E49" s="11" t="s">
        <v>15</v>
      </c>
      <c r="F49" s="6"/>
    </row>
    <row r="50" ht="137.25" customHeight="1">
      <c r="A50" s="7" t="s">
        <v>101</v>
      </c>
      <c r="B50" s="14" t="str">
        <f>image("https://ws-tcg.com/wordpress/wp-content/uploads/today_card/20210405_rn05.png")</f>
        <v/>
      </c>
      <c r="C50" s="15" t="s">
        <v>102</v>
      </c>
      <c r="D50" s="20"/>
      <c r="E50" s="11"/>
      <c r="F50" s="6"/>
    </row>
    <row r="51" ht="137.25" customHeight="1">
      <c r="A51" s="7" t="s">
        <v>103</v>
      </c>
      <c r="B51" s="14" t="str">
        <f>image("https://ws-tcg.com/wordpress/wp-content/uploads/today_card/20210413_je05.png")</f>
        <v/>
      </c>
      <c r="C51" s="15" t="s">
        <v>104</v>
      </c>
      <c r="D51" s="20"/>
      <c r="E51" s="11"/>
      <c r="F51" s="6"/>
    </row>
    <row r="52" ht="137.25" customHeight="1">
      <c r="A52" s="7" t="s">
        <v>105</v>
      </c>
      <c r="B52" s="8" t="str">
        <f>image("https://ws-tcg.com/wordpress/wp-content/uploads/today_card/20210409_mp04.png")</f>
        <v/>
      </c>
      <c r="C52" s="15" t="s">
        <v>106</v>
      </c>
      <c r="D52" s="20" t="str">
        <f>image("https://i.imgur.com/qxDAtPn.png")</f>
        <v/>
      </c>
      <c r="E52" s="11" t="s">
        <v>15</v>
      </c>
      <c r="F52" s="6"/>
    </row>
    <row r="53" ht="137.25" customHeight="1">
      <c r="A53" s="7" t="s">
        <v>107</v>
      </c>
      <c r="B53" s="8" t="str">
        <f>image("https://ws-tcg.com/wordpress/wp-content/uploads/today_card/20210413_je04.png")</f>
        <v/>
      </c>
      <c r="C53" s="15" t="s">
        <v>108</v>
      </c>
      <c r="D53" s="20" t="str">
        <f>image("https://ws-tcg.com/wordpress/wp-content/uploads/today_card/20210413_je24.png")</f>
        <v/>
      </c>
      <c r="E53" s="11" t="s">
        <v>15</v>
      </c>
      <c r="F53" s="6"/>
    </row>
    <row r="54" ht="137.25" customHeight="1">
      <c r="A54" s="7" t="s">
        <v>109</v>
      </c>
      <c r="B54" s="14" t="str">
        <f>image("https://ws-tcg.com/wordpress/wp-content/uploads/today_card/20210409_mp05.png")</f>
        <v/>
      </c>
      <c r="C54" s="15" t="s">
        <v>110</v>
      </c>
      <c r="D54" s="20"/>
      <c r="E54" s="11"/>
      <c r="F54" s="6"/>
    </row>
    <row r="55" ht="137.25" customHeight="1">
      <c r="A55" s="7" t="s">
        <v>111</v>
      </c>
      <c r="B55" s="14" t="str">
        <f>image("https://ws-tcg.com/wordpress/wp-content/uploads/today_card/20210405_rn04.png")</f>
        <v/>
      </c>
      <c r="C55" s="15" t="s">
        <v>112</v>
      </c>
      <c r="D55" s="20" t="str">
        <f>image("https://ws-tcg.com/wordpress/wp-content/uploads/today_card/20210405_rn24.png")</f>
        <v/>
      </c>
      <c r="E55" s="11" t="s">
        <v>15</v>
      </c>
      <c r="F55" s="6"/>
    </row>
    <row r="56" ht="137.25" customHeight="1">
      <c r="A56" s="7" t="s">
        <v>113</v>
      </c>
      <c r="B56" s="14" t="str">
        <f>image("https://ws-tcg.com/wordpress/wp-content/uploads/today_card/20210409_mp06.png")</f>
        <v/>
      </c>
      <c r="C56" s="15" t="s">
        <v>114</v>
      </c>
      <c r="D56" s="20"/>
      <c r="E56" s="11"/>
      <c r="F56" s="6"/>
    </row>
    <row r="57" ht="137.25" customHeight="1">
      <c r="A57" s="7" t="s">
        <v>115</v>
      </c>
      <c r="B57" s="14" t="str">
        <f>image("https://ws-tcg.com/wordpress/wp-content/uploads/today_card/20210405_rn06.png")</f>
        <v/>
      </c>
      <c r="C57" s="15" t="s">
        <v>116</v>
      </c>
      <c r="D57" s="20"/>
      <c r="E57" s="11"/>
      <c r="F57" s="6"/>
    </row>
    <row r="58" ht="137.25" customHeight="1">
      <c r="A58" s="7" t="s">
        <v>117</v>
      </c>
      <c r="B58" s="14" t="str">
        <f>image("https://ws-tcg.com/wordpress/wp-content/uploads/today_card/20210413_je06.png")</f>
        <v/>
      </c>
      <c r="C58" s="15" t="s">
        <v>118</v>
      </c>
      <c r="D58" s="20"/>
      <c r="E58" s="11"/>
      <c r="F58" s="6"/>
    </row>
    <row r="59" ht="137.25" customHeight="1">
      <c r="A59" s="7" t="s">
        <v>119</v>
      </c>
      <c r="B59" s="14" t="str">
        <f>image("https://i.imgur.com/UyylNNW.png")</f>
        <v/>
      </c>
      <c r="C59" s="15" t="s">
        <v>120</v>
      </c>
      <c r="D59" s="20"/>
      <c r="E59" s="11"/>
      <c r="F59" s="6"/>
    </row>
    <row r="60" ht="137.25" customHeight="1">
      <c r="A60" s="7" t="s">
        <v>121</v>
      </c>
      <c r="B60" s="14" t="str">
        <f>image("https://ws-tcg.com/wordpress/wp-content/uploads/today_card/20210405_rn07.png")</f>
        <v/>
      </c>
      <c r="C60" s="15" t="s">
        <v>122</v>
      </c>
      <c r="D60" s="20"/>
      <c r="E60" s="11"/>
      <c r="F60" s="6"/>
    </row>
    <row r="61" ht="137.25" customHeight="1">
      <c r="A61" s="7" t="s">
        <v>123</v>
      </c>
      <c r="B61" s="14" t="str">
        <f>image("https://i.imgur.com/xSlYALl.png")</f>
        <v/>
      </c>
      <c r="C61" s="15" t="s">
        <v>124</v>
      </c>
      <c r="D61" s="20"/>
      <c r="E61" s="11"/>
      <c r="F61" s="6"/>
    </row>
    <row r="62" ht="137.25" customHeight="1">
      <c r="A62" s="7" t="s">
        <v>125</v>
      </c>
      <c r="B62" s="14" t="str">
        <f>image("https://ws-tcg.com/wordpress/wp-content/uploads/today_card/20210409_mp07.png")</f>
        <v/>
      </c>
      <c r="C62" s="15" t="s">
        <v>126</v>
      </c>
      <c r="D62" s="20"/>
      <c r="E62" s="11"/>
      <c r="F62" s="6"/>
    </row>
    <row r="63" ht="137.25" customHeight="1">
      <c r="A63" s="7" t="s">
        <v>127</v>
      </c>
      <c r="B63" s="14" t="str">
        <f>image("https://ws-tcg.com/wordpress/wp-content/uploads/today_card/20210413_je07.png")</f>
        <v/>
      </c>
      <c r="C63" s="15" t="s">
        <v>128</v>
      </c>
      <c r="D63" s="20"/>
      <c r="E63" s="11"/>
      <c r="F63" s="6"/>
    </row>
    <row r="64" ht="137.25" customHeight="1">
      <c r="A64" s="7" t="s">
        <v>129</v>
      </c>
      <c r="B64" s="14" t="str">
        <f>image("https://ws-tcg.com/wordpress/wp-content/uploads/today_card/20210420_uo02.png")</f>
        <v/>
      </c>
      <c r="C64" s="15" t="s">
        <v>130</v>
      </c>
      <c r="D64" s="20"/>
      <c r="E64" s="11"/>
      <c r="F64" s="6"/>
    </row>
    <row r="65" ht="137.25" customHeight="1">
      <c r="A65" s="7" t="s">
        <v>131</v>
      </c>
      <c r="B65" s="14" t="str">
        <f>image("https://ws-tcg.com/wordpress/wp-content/uploads/today_card/20210408_vn06.png")</f>
        <v/>
      </c>
      <c r="C65" s="15" t="s">
        <v>132</v>
      </c>
      <c r="D65" s="20"/>
      <c r="E65" s="11"/>
      <c r="F65" s="6"/>
    </row>
    <row r="66" ht="137.25" customHeight="1">
      <c r="A66" s="7" t="s">
        <v>133</v>
      </c>
      <c r="B66" s="14" t="str">
        <f>image("https://ws-tcg.com/wordpress/wp-content/uploads/today_card/20210419_hl08.png")</f>
        <v/>
      </c>
      <c r="C66" s="15" t="s">
        <v>134</v>
      </c>
      <c r="D66" s="20"/>
      <c r="E66" s="11"/>
      <c r="F66" s="6"/>
    </row>
    <row r="67" ht="137.25" customHeight="1">
      <c r="A67" s="7" t="s">
        <v>135</v>
      </c>
      <c r="B67" s="14" t="str">
        <f>image("https://ws-tcg.com/wordpress/wp-content/uploads/today_card/20210419_hl04.png")</f>
        <v/>
      </c>
      <c r="C67" s="15" t="s">
        <v>136</v>
      </c>
      <c r="D67" s="20"/>
      <c r="E67" s="11"/>
      <c r="F67" s="6"/>
    </row>
    <row r="68" ht="137.25" customHeight="1">
      <c r="A68" s="7" t="s">
        <v>137</v>
      </c>
      <c r="B68" s="14" t="str">
        <f>image("https://i.imgur.com/3OlU2le.png?1")</f>
        <v/>
      </c>
      <c r="C68" s="15" t="s">
        <v>138</v>
      </c>
      <c r="D68" s="20" t="str">
        <f>image("https://i.imgur.com/dHVdDaS.png")</f>
        <v/>
      </c>
      <c r="E68" s="11" t="s">
        <v>76</v>
      </c>
      <c r="F68" s="6"/>
    </row>
    <row r="69" ht="137.25" customHeight="1">
      <c r="A69" s="7" t="s">
        <v>139</v>
      </c>
      <c r="B69" s="14" t="str">
        <f>image("https://i.imgur.com/yysddxd.png?1")</f>
        <v/>
      </c>
      <c r="C69" s="15" t="s">
        <v>140</v>
      </c>
      <c r="D69" s="20" t="str">
        <f>image("https://i.imgur.com/jIEgFwb.png?1")</f>
        <v/>
      </c>
      <c r="E69" s="11" t="s">
        <v>76</v>
      </c>
      <c r="F69" s="6"/>
    </row>
    <row r="70" ht="137.25" customHeight="1">
      <c r="A70" s="7" t="s">
        <v>141</v>
      </c>
      <c r="B70" s="14" t="str">
        <f>image("https://i.imgur.com/ee7z3Jo.png?1")</f>
        <v/>
      </c>
      <c r="C70" s="15" t="s">
        <v>142</v>
      </c>
      <c r="D70" s="14" t="str">
        <f>image("https://i.imgur.com/NLdMpgd.png?1")</f>
        <v/>
      </c>
      <c r="E70" s="11" t="s">
        <v>76</v>
      </c>
      <c r="F70" s="6"/>
    </row>
    <row r="71" ht="137.25" customHeight="1">
      <c r="A71" s="7" t="s">
        <v>143</v>
      </c>
      <c r="B71" s="14" t="str">
        <f>image("https://i.imgur.com/xF2kVY4.png")</f>
        <v/>
      </c>
      <c r="C71" s="15" t="s">
        <v>140</v>
      </c>
      <c r="D71" s="20"/>
      <c r="E71" s="11"/>
      <c r="F71" s="6"/>
    </row>
    <row r="72" ht="137.25" customHeight="1">
      <c r="A72" s="7" t="s">
        <v>144</v>
      </c>
      <c r="B72" s="14" t="str">
        <f>image("https://ws-tcg.com/wordpress/wp-content/uploads/today_card/20210414_si01.png")</f>
        <v/>
      </c>
      <c r="C72" s="15" t="s">
        <v>145</v>
      </c>
      <c r="D72" s="20" t="str">
        <f>image("https://ws-tcg.com/wordpress/wp-content/uploads/love_live/LNJ/20210401_lnj_15.png")</f>
        <v/>
      </c>
      <c r="E72" s="11" t="s">
        <v>3</v>
      </c>
      <c r="F72" s="6"/>
    </row>
    <row r="73" ht="137.25" customHeight="1">
      <c r="A73" s="7" t="s">
        <v>146</v>
      </c>
      <c r="B73" s="8" t="str">
        <f>image("https://ws-tcg.com/wordpress/wp-content/uploads/today_card/20210419_hl01.png")</f>
        <v/>
      </c>
      <c r="C73" s="15" t="s">
        <v>147</v>
      </c>
      <c r="D73" s="20" t="str">
        <f>image("https://ws-tcg.com/wordpress/wp-content/uploads/love_live/LNJ/20210401_lnj_07.png")</f>
        <v/>
      </c>
      <c r="E73" s="11" t="s">
        <v>3</v>
      </c>
      <c r="F73" s="6"/>
    </row>
    <row r="74" ht="137.25" customHeight="1">
      <c r="A74" s="7" t="s">
        <v>148</v>
      </c>
      <c r="B74" s="14" t="str">
        <f>image("https://ws-tcg.com/wordpress/wp-content/uploads/today_card/20210412_xk01.png")</f>
        <v/>
      </c>
      <c r="C74" s="15" t="s">
        <v>149</v>
      </c>
      <c r="D74" s="20" t="str">
        <f>image("https://ws-tcg.com/wordpress/wp-content/uploads/love_live/LNJ/20210401_lnj_11.png")</f>
        <v/>
      </c>
      <c r="E74" s="11" t="s">
        <v>12</v>
      </c>
      <c r="F74" s="6"/>
    </row>
    <row r="75" ht="137.25" customHeight="1">
      <c r="A75" s="7" t="s">
        <v>150</v>
      </c>
      <c r="B75" s="8" t="str">
        <f>image("https://ws-tcg.com/wordpress/wp-content/uploads/today_card/20210412_xk02.png")</f>
        <v/>
      </c>
      <c r="C75" s="15" t="s">
        <v>151</v>
      </c>
      <c r="D75" s="14" t="str">
        <f>image("https://ws-tcg.com/wordpress/wp-content/uploads/love_live/LNJ/20210401_lnj_12.png")</f>
        <v/>
      </c>
      <c r="E75" s="11" t="s">
        <v>12</v>
      </c>
      <c r="F75" s="6"/>
    </row>
    <row r="76" ht="137.25" customHeight="1">
      <c r="A76" s="7" t="s">
        <v>152</v>
      </c>
      <c r="B76" s="14" t="str">
        <f>image("https://ws-tcg.com/wordpress/wp-content/uploads/today_card/20210412_xk03.png")</f>
        <v/>
      </c>
      <c r="C76" s="15" t="s">
        <v>153</v>
      </c>
      <c r="D76" s="20" t="str">
        <f>image("https://ws-tcg.com/wordpress/wp-content/uploads/today_card/20210412_xk23.png")</f>
        <v/>
      </c>
      <c r="E76" s="11" t="s">
        <v>15</v>
      </c>
      <c r="F76" s="6"/>
    </row>
    <row r="77" ht="137.25" customHeight="1">
      <c r="A77" s="7" t="s">
        <v>154</v>
      </c>
      <c r="B77" s="14" t="str">
        <f>image("https://ws-tcg.com/wordpress/wp-content/uploads/today_card/20210408_vn02.png")</f>
        <v/>
      </c>
      <c r="C77" s="15" t="s">
        <v>155</v>
      </c>
      <c r="D77" s="20" t="str">
        <f>image("https://ws-tcg.com/wordpress/wp-content/uploads/love_live/LNJ/20210401_lnj_08.png")</f>
        <v/>
      </c>
      <c r="E77" s="11" t="s">
        <v>12</v>
      </c>
      <c r="F77" s="6"/>
    </row>
    <row r="78" ht="137.25" customHeight="1">
      <c r="A78" s="7" t="s">
        <v>156</v>
      </c>
      <c r="B78" s="8" t="str">
        <f>image("https://ws-tcg.com/wordpress/wp-content/uploads/today_card/20210414_si03.png")</f>
        <v/>
      </c>
      <c r="C78" s="15" t="s">
        <v>157</v>
      </c>
      <c r="D78" s="20" t="str">
        <f>image("https://ws-tcg.com/wordpress/wp-content/uploads/today_card/20210414_si23.png")</f>
        <v/>
      </c>
      <c r="E78" s="11" t="s">
        <v>15</v>
      </c>
      <c r="F78" s="6"/>
    </row>
    <row r="79" ht="137.25" customHeight="1">
      <c r="A79" s="7" t="s">
        <v>158</v>
      </c>
      <c r="B79" s="8" t="str">
        <f>image("https://ws-tcg.com/wordpress/wp-content/uploads/today_card/20210408_vn03.png")</f>
        <v/>
      </c>
      <c r="C79" s="15" t="s">
        <v>159</v>
      </c>
      <c r="D79" s="20" t="str">
        <f>image("https://ws-tcg.com/wordpress/wp-content/uploads/today_card/20210408_vn33.png")</f>
        <v/>
      </c>
      <c r="E79" s="11" t="s">
        <v>15</v>
      </c>
      <c r="F79" s="6"/>
    </row>
    <row r="80" ht="137.25" customHeight="1">
      <c r="A80" s="7" t="s">
        <v>160</v>
      </c>
      <c r="B80" s="8" t="str">
        <f>image("https://ws-tcg.com/wordpress/wp-content/uploads/today_card/20210414_si02.png")</f>
        <v/>
      </c>
      <c r="C80" s="15" t="s">
        <v>161</v>
      </c>
      <c r="D80" s="20" t="str">
        <f>image("https://ws-tcg.com/wordpress/wp-content/uploads/love_live/LNJ/20210401_lnj_16.png")</f>
        <v/>
      </c>
      <c r="E80" s="11" t="s">
        <v>12</v>
      </c>
      <c r="F80" s="6"/>
    </row>
    <row r="81" ht="137.25" customHeight="1">
      <c r="A81" s="7" t="s">
        <v>162</v>
      </c>
      <c r="B81" s="8" t="str">
        <f>image("https://ws-tcg.com/wordpress/wp-content/uploads/today_card/20210408_vn04.png")</f>
        <v/>
      </c>
      <c r="C81" s="15" t="s">
        <v>163</v>
      </c>
      <c r="D81" s="20" t="str">
        <f>image("https://ws-tcg.com/wordpress/wp-content/uploads/today_card/20210408_vn34.png")</f>
        <v/>
      </c>
      <c r="E81" s="11" t="s">
        <v>15</v>
      </c>
      <c r="F81" s="6"/>
    </row>
    <row r="82" ht="137.25" customHeight="1">
      <c r="A82" s="7" t="s">
        <v>164</v>
      </c>
      <c r="B82" s="8" t="str">
        <f>image("https://ws-tcg.com/wordpress/wp-content/uploads/today_card/20210414_si04.png")</f>
        <v/>
      </c>
      <c r="C82" s="15" t="s">
        <v>165</v>
      </c>
      <c r="D82" s="14" t="str">
        <f>image("https://ws-tcg.com/wordpress/wp-content/uploads/today_card/20210414_si24.png")</f>
        <v/>
      </c>
      <c r="E82" s="11" t="s">
        <v>15</v>
      </c>
      <c r="F82" s="6"/>
    </row>
    <row r="83" ht="137.25" customHeight="1">
      <c r="A83" s="7" t="s">
        <v>166</v>
      </c>
      <c r="B83" s="14" t="str">
        <f>image("https://i.imgur.com/1TlhrfN.png")</f>
        <v/>
      </c>
      <c r="C83" s="15" t="s">
        <v>167</v>
      </c>
      <c r="D83" s="20"/>
      <c r="E83" s="11"/>
      <c r="F83" s="6"/>
    </row>
    <row r="84" ht="137.25" customHeight="1">
      <c r="A84" s="7" t="s">
        <v>168</v>
      </c>
      <c r="B84" s="14" t="str">
        <f>image("https://i.imgur.com/SxX0suC.png")</f>
        <v/>
      </c>
      <c r="C84" s="15" t="s">
        <v>169</v>
      </c>
      <c r="D84" s="20"/>
      <c r="E84" s="11"/>
      <c r="F84" s="6"/>
    </row>
    <row r="85" ht="137.25" customHeight="1">
      <c r="A85" s="7" t="s">
        <v>170</v>
      </c>
      <c r="B85" s="14" t="str">
        <f>image("https://ws-tcg.com/wordpress/wp-content/uploads/today_card/20210412_xk04.png")</f>
        <v/>
      </c>
      <c r="C85" s="15" t="s">
        <v>171</v>
      </c>
      <c r="D85" s="20" t="str">
        <f>image("https://ws-tcg.com/wordpress/wp-content/uploads/today_card/20210412_xk24.png")</f>
        <v/>
      </c>
      <c r="E85" s="11" t="s">
        <v>15</v>
      </c>
      <c r="F85" s="6"/>
    </row>
    <row r="86" ht="137.25" customHeight="1">
      <c r="A86" s="7" t="s">
        <v>172</v>
      </c>
      <c r="B86" s="14" t="str">
        <f>image("https://ws-tcg.com/wordpress/wp-content/uploads/today_card/20210414_si05.png")</f>
        <v/>
      </c>
      <c r="C86" s="15" t="s">
        <v>173</v>
      </c>
      <c r="D86" s="20"/>
      <c r="E86" s="11"/>
      <c r="F86" s="6"/>
    </row>
    <row r="87" ht="137.25" customHeight="1">
      <c r="A87" s="7" t="s">
        <v>174</v>
      </c>
      <c r="B87" s="14" t="str">
        <f>image("https://ws-tcg.com/wordpress/wp-content/uploads/today_card/20210412_xk05.png")</f>
        <v/>
      </c>
      <c r="C87" s="15" t="s">
        <v>175</v>
      </c>
      <c r="D87" s="20"/>
      <c r="E87" s="11"/>
      <c r="F87" s="6"/>
    </row>
    <row r="88" ht="137.25" customHeight="1">
      <c r="A88" s="7" t="s">
        <v>176</v>
      </c>
      <c r="B88" s="14" t="str">
        <f>image("https://i.imgur.com/ikXM9cq.png")</f>
        <v/>
      </c>
      <c r="C88" s="15" t="s">
        <v>177</v>
      </c>
      <c r="D88" s="20"/>
      <c r="E88" s="11"/>
      <c r="F88" s="6"/>
    </row>
    <row r="89" ht="137.25" customHeight="1">
      <c r="A89" s="7" t="s">
        <v>178</v>
      </c>
      <c r="B89" s="14" t="str">
        <f>image("https://i.imgur.com/VLrHNDt.png")</f>
        <v/>
      </c>
      <c r="C89" s="15" t="s">
        <v>179</v>
      </c>
      <c r="D89" s="20"/>
      <c r="E89" s="11"/>
      <c r="F89" s="6"/>
    </row>
    <row r="90" ht="137.25" customHeight="1">
      <c r="A90" s="7" t="s">
        <v>180</v>
      </c>
      <c r="B90" s="14" t="str">
        <f>image("https://ws-tcg.com/wordpress/wp-content/uploads/today_card/20210412_xk06.png")</f>
        <v/>
      </c>
      <c r="C90" s="15" t="s">
        <v>181</v>
      </c>
      <c r="D90" s="20"/>
      <c r="E90" s="11"/>
      <c r="F90" s="6"/>
    </row>
    <row r="91" ht="137.25" customHeight="1">
      <c r="A91" s="7" t="s">
        <v>182</v>
      </c>
      <c r="B91" s="14" t="str">
        <f>image("https://ws-tcg.com/wordpress/wp-content/uploads/today_card/20210414_si06.png")</f>
        <v/>
      </c>
      <c r="C91" s="15" t="s">
        <v>183</v>
      </c>
      <c r="D91" s="20"/>
      <c r="E91" s="11"/>
      <c r="F91" s="6"/>
    </row>
    <row r="92" ht="137.25" customHeight="1">
      <c r="A92" s="7" t="s">
        <v>184</v>
      </c>
      <c r="B92" s="14" t="str">
        <f>image("https://i.imgur.com/6RQFehJ.png")</f>
        <v/>
      </c>
      <c r="C92" s="15" t="s">
        <v>185</v>
      </c>
      <c r="D92" s="20"/>
      <c r="E92" s="11"/>
      <c r="F92" s="6"/>
    </row>
    <row r="93" ht="137.25" customHeight="1">
      <c r="A93" s="7" t="s">
        <v>186</v>
      </c>
      <c r="B93" s="14" t="str">
        <f>image("https://i.imgur.com/tRRNQUK.png")</f>
        <v/>
      </c>
      <c r="C93" s="15" t="s">
        <v>187</v>
      </c>
      <c r="D93" s="20"/>
      <c r="E93" s="11"/>
      <c r="F93" s="6"/>
    </row>
    <row r="94" ht="137.25" customHeight="1">
      <c r="A94" s="7" t="s">
        <v>188</v>
      </c>
      <c r="B94" s="14" t="str">
        <f>image("https://i.imgur.com/rxoK14N.png")</f>
        <v/>
      </c>
      <c r="C94" s="15" t="s">
        <v>189</v>
      </c>
      <c r="D94" s="20"/>
      <c r="E94" s="11"/>
      <c r="F94" s="6"/>
    </row>
    <row r="95" ht="137.25" customHeight="1">
      <c r="A95" s="7" t="s">
        <v>190</v>
      </c>
      <c r="B95" s="14" t="str">
        <f>image("https://ws-tcg.com/wordpress/wp-content/uploads/today_card/20210414_si07.png")</f>
        <v/>
      </c>
      <c r="C95" s="15" t="s">
        <v>191</v>
      </c>
      <c r="D95" s="20"/>
      <c r="E95" s="11"/>
      <c r="F95" s="6"/>
    </row>
    <row r="96" ht="137.25" customHeight="1">
      <c r="A96" s="7" t="s">
        <v>192</v>
      </c>
      <c r="B96" s="14" t="str">
        <f>image("https://ws-tcg.com/wordpress/wp-content/uploads/today_card/20210408_vn07.png")</f>
        <v/>
      </c>
      <c r="C96" s="15" t="s">
        <v>193</v>
      </c>
      <c r="D96" s="20"/>
      <c r="E96" s="11"/>
      <c r="F96" s="6"/>
    </row>
    <row r="97" ht="137.25" customHeight="1">
      <c r="A97" s="7" t="s">
        <v>194</v>
      </c>
      <c r="B97" s="14" t="str">
        <f>image("https://ws-tcg.com/wordpress/wp-content/uploads/today_card/20210412_xk07.png")</f>
        <v/>
      </c>
      <c r="C97" s="15" t="s">
        <v>195</v>
      </c>
      <c r="D97" s="20"/>
      <c r="E97" s="11"/>
      <c r="F97" s="6"/>
    </row>
    <row r="98" ht="137.25" customHeight="1">
      <c r="A98" s="7" t="s">
        <v>196</v>
      </c>
      <c r="B98" s="14" t="str">
        <f>image("https://ws-tcg.com/wordpress/wp-content/uploads/today_card/20210408_vn08.png")</f>
        <v/>
      </c>
      <c r="C98" s="15" t="s">
        <v>197</v>
      </c>
      <c r="D98" s="20"/>
      <c r="E98" s="11"/>
      <c r="F98" s="6"/>
    </row>
    <row r="99" ht="137.25" customHeight="1">
      <c r="A99" s="7" t="s">
        <v>198</v>
      </c>
      <c r="B99" s="8" t="str">
        <f>image("https://i.imgur.com/yKUVeV8.png?1")</f>
        <v/>
      </c>
      <c r="C99" s="15" t="s">
        <v>199</v>
      </c>
      <c r="D99" s="20" t="str">
        <f>image("https://i.imgur.com/9Q8xyV1.png?1")</f>
        <v/>
      </c>
      <c r="E99" s="11" t="s">
        <v>76</v>
      </c>
      <c r="F99" s="6"/>
    </row>
    <row r="100" ht="137.25" customHeight="1">
      <c r="A100" s="7" t="s">
        <v>200</v>
      </c>
      <c r="B100" s="8" t="str">
        <f>image("https://i.imgur.com/9cPgaq3.png?1")</f>
        <v/>
      </c>
      <c r="C100" s="15" t="s">
        <v>201</v>
      </c>
      <c r="D100" s="20" t="str">
        <f>image("https://i.imgur.com/916QUCT.png?1")</f>
        <v/>
      </c>
      <c r="E100" s="11" t="s">
        <v>76</v>
      </c>
      <c r="F100" s="6"/>
    </row>
    <row r="101" ht="137.25" customHeight="1">
      <c r="A101" s="7" t="s">
        <v>202</v>
      </c>
      <c r="B101" s="14" t="str">
        <f>image("https://i.imgur.com/p4zev3w.png?1")</f>
        <v/>
      </c>
      <c r="C101" s="15" t="s">
        <v>203</v>
      </c>
      <c r="D101" s="20" t="str">
        <f>image("https://i.imgur.com/0x2Dfwd.png")</f>
        <v/>
      </c>
      <c r="E101" s="11" t="s">
        <v>76</v>
      </c>
      <c r="F101" s="6"/>
    </row>
    <row r="102" ht="137.25" customHeight="1">
      <c r="A102" s="7" t="s">
        <v>204</v>
      </c>
      <c r="B102" s="14" t="str">
        <f>image("https://ws-tcg.com/wordpress/wp-content/uploads/today_card/20210402_ko03.png")</f>
        <v/>
      </c>
      <c r="C102" s="15" t="s">
        <v>205</v>
      </c>
      <c r="D102" s="20"/>
      <c r="E102" s="11"/>
      <c r="F102" s="6"/>
    </row>
    <row r="103" ht="137.25" customHeight="1">
      <c r="A103" s="7" t="s">
        <v>206</v>
      </c>
      <c r="B103" s="14" t="str">
        <f>image("https://ws-tcg.com/wordpress/wp-content/uploads/today_card/20210402_ko10.png")</f>
        <v/>
      </c>
      <c r="C103" s="15" t="s">
        <v>207</v>
      </c>
      <c r="D103" s="20"/>
      <c r="E103" s="11"/>
      <c r="F103" s="6"/>
    </row>
    <row r="104" ht="137.25" customHeight="1">
      <c r="A104" s="7" t="s">
        <v>208</v>
      </c>
      <c r="B104" s="14" t="str">
        <f>image("https://ws-tcg.com/wordpress/wp-content/uploads/today_card/20210402_ko09.png")</f>
        <v/>
      </c>
      <c r="C104" s="15" t="s">
        <v>209</v>
      </c>
      <c r="D104" s="20"/>
      <c r="E104" s="11"/>
      <c r="F104" s="6"/>
    </row>
    <row r="105" ht="137.25" customHeight="1">
      <c r="A105" s="7" t="s">
        <v>210</v>
      </c>
      <c r="B105" s="14" t="str">
        <f>image("https://ws-tcg.com/wordpress/wp-content/uploads/today_card/20210402_ko02.png")</f>
        <v/>
      </c>
      <c r="C105" s="15" t="s">
        <v>211</v>
      </c>
      <c r="D105" s="20"/>
      <c r="E105" s="11"/>
      <c r="F105" s="6"/>
    </row>
    <row r="106" ht="137.25" customHeight="1">
      <c r="A106" s="7" t="s">
        <v>212</v>
      </c>
      <c r="B106" s="14" t="str">
        <f>image("https://ws-tcg.com/wordpress/wp-content/uploads/today_card/20210402_ko05.png")</f>
        <v/>
      </c>
      <c r="C106" s="15" t="s">
        <v>213</v>
      </c>
      <c r="D106" s="20"/>
      <c r="E106" s="11"/>
      <c r="F106" s="6"/>
    </row>
    <row r="107" ht="137.25" customHeight="1">
      <c r="A107" s="7" t="s">
        <v>214</v>
      </c>
      <c r="B107" s="14" t="str">
        <f>image("https://ws-tcg.com/wordpress/wp-content/uploads/today_card/20210402_ko07.png")</f>
        <v/>
      </c>
      <c r="C107" s="15" t="s">
        <v>215</v>
      </c>
      <c r="D107" s="20"/>
      <c r="E107" s="11"/>
      <c r="F107" s="6"/>
    </row>
    <row r="108" ht="137.25" customHeight="1">
      <c r="A108" s="7" t="s">
        <v>216</v>
      </c>
      <c r="B108" s="14" t="str">
        <f>image("https://ws-tcg.com/wordpress/wp-content/uploads/today_card/20210402_ko01.png")</f>
        <v/>
      </c>
      <c r="C108" s="15" t="s">
        <v>217</v>
      </c>
      <c r="D108" s="20"/>
      <c r="E108" s="11"/>
      <c r="F108" s="6"/>
    </row>
    <row r="109" ht="137.25" customHeight="1">
      <c r="A109" s="7" t="s">
        <v>218</v>
      </c>
      <c r="B109" s="14" t="str">
        <f>image("https://ws-tcg.com/wordpress/wp-content/uploads/today_card/20210402_ko04.png")</f>
        <v/>
      </c>
      <c r="C109" s="15" t="s">
        <v>219</v>
      </c>
      <c r="D109" s="20"/>
      <c r="E109" s="11"/>
      <c r="F109" s="6"/>
    </row>
    <row r="110" ht="137.25" customHeight="1">
      <c r="A110" s="7" t="s">
        <v>220</v>
      </c>
      <c r="B110" s="14" t="str">
        <f>image("https://ws-tcg.com/wordpress/wp-content/uploads/today_card/20210402_ko08.png")</f>
        <v/>
      </c>
      <c r="C110" s="15" t="s">
        <v>221</v>
      </c>
      <c r="D110" s="20"/>
      <c r="E110" s="11"/>
      <c r="F110" s="6"/>
    </row>
    <row r="111" ht="137.25" customHeight="1">
      <c r="A111" s="7" t="s">
        <v>222</v>
      </c>
      <c r="B111" s="14" t="str">
        <f>image("https://ws-tcg.com/wordpress/wp-content/uploads/today_card/20210402_ko06.png")</f>
        <v/>
      </c>
      <c r="C111" s="15" t="s">
        <v>223</v>
      </c>
      <c r="D111" s="20"/>
      <c r="E111" s="11"/>
      <c r="F111" s="6"/>
    </row>
  </sheetData>
  <conditionalFormatting sqref="E1:E2 E6:E111 D41">
    <cfRule type="colorScale" priority="1">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1.71"/>
    <col customWidth="1" min="2" max="2" width="18.86"/>
    <col customWidth="1" min="3" max="3" width="58.14"/>
    <col customWidth="1" min="4" max="5" width="18.57"/>
    <col customWidth="1" min="6" max="6" width="19.14"/>
  </cols>
  <sheetData>
    <row r="1" ht="19.5" customHeight="1">
      <c r="A1" s="1" t="s">
        <v>224</v>
      </c>
      <c r="B1" s="2">
        <f>counta(B2:B22)</f>
        <v>21</v>
      </c>
      <c r="C1" s="21"/>
      <c r="D1" s="4"/>
      <c r="E1" s="5"/>
      <c r="F1" s="6"/>
    </row>
    <row r="2" ht="137.25" customHeight="1">
      <c r="A2" s="7" t="s">
        <v>225</v>
      </c>
      <c r="B2" s="8" t="str">
        <f>image("https://ws-tcg.com/wordpress/wp-content/uploads/today_card/20201130_ke09.png")</f>
        <v/>
      </c>
      <c r="C2" s="9" t="s">
        <v>226</v>
      </c>
      <c r="D2" s="10" t="str">
        <f>image("https://ws-tcg.com/wordpress/wp-content/uploads/WS_LNJ_W85_T01R_RRR.png")</f>
        <v/>
      </c>
      <c r="E2" s="11" t="s">
        <v>76</v>
      </c>
      <c r="F2" s="6"/>
    </row>
    <row r="3" ht="137.25" customHeight="1">
      <c r="A3" s="7" t="s">
        <v>227</v>
      </c>
      <c r="B3" s="8" t="str">
        <f>image("https://ws-tcg.com/wordpress/wp-content/uploads/today_card/20201201_sj06.png")</f>
        <v/>
      </c>
      <c r="C3" s="12" t="s">
        <v>228</v>
      </c>
      <c r="D3" s="10" t="str">
        <f>image("https://ws-tcg.com/wordpress/wp-content/uploads/WS_LNJ_W85_T02R_RRR.png")</f>
        <v/>
      </c>
      <c r="E3" s="13" t="s">
        <v>76</v>
      </c>
      <c r="F3" s="6"/>
    </row>
    <row r="4" ht="137.25" customHeight="1">
      <c r="A4" s="7" t="s">
        <v>229</v>
      </c>
      <c r="B4" s="8" t="str">
        <f>image("https://ws-tcg.com/wordpress/wp-content/uploads/today_card/20201209_up05.png")</f>
        <v/>
      </c>
      <c r="C4" s="9" t="s">
        <v>230</v>
      </c>
      <c r="D4" s="10"/>
      <c r="E4" s="13"/>
      <c r="F4" s="6"/>
    </row>
    <row r="5" ht="137.25" customHeight="1">
      <c r="A5" s="7" t="s">
        <v>231</v>
      </c>
      <c r="B5" s="8" t="str">
        <f>image("https://ws-tcg.com/wordpress/wp-content/uploads/today_card/20201209_up06.png")</f>
        <v/>
      </c>
      <c r="C5" s="16" t="s">
        <v>232</v>
      </c>
      <c r="D5" s="10" t="str">
        <f>image("https://ws-tcg.com/wordpress/wp-content/uploads/today_card/20201209_up22.png")</f>
        <v/>
      </c>
      <c r="E5" s="13" t="s">
        <v>76</v>
      </c>
      <c r="F5" s="6"/>
    </row>
    <row r="6" ht="137.25" customHeight="1">
      <c r="A6" s="7" t="s">
        <v>233</v>
      </c>
      <c r="B6" s="14" t="str">
        <f>image("https://ws-tcg.com/wordpress/wp-content/uploads/today_card/20201201_sj07.png")</f>
        <v/>
      </c>
      <c r="C6" s="9" t="s">
        <v>234</v>
      </c>
      <c r="D6" s="10"/>
      <c r="E6" s="11"/>
      <c r="F6" s="6"/>
    </row>
    <row r="7" ht="137.25" customHeight="1">
      <c r="A7" s="7" t="s">
        <v>235</v>
      </c>
      <c r="B7" s="8" t="str">
        <f>image("https://ws-tcg.com/wordpress/wp-content/uploads/today_card/20201130_ke10.png")</f>
        <v/>
      </c>
      <c r="C7" s="9" t="s">
        <v>236</v>
      </c>
      <c r="D7" s="10"/>
      <c r="E7" s="11"/>
      <c r="F7" s="6"/>
    </row>
    <row r="8" ht="137.25" customHeight="1">
      <c r="A8" s="7" t="s">
        <v>237</v>
      </c>
      <c r="B8" s="8" t="str">
        <f>image("https://ws-tcg.com/wordpress/wp-content/uploads/today_card/20201127_nv01.png")</f>
        <v/>
      </c>
      <c r="C8" s="9" t="s">
        <v>238</v>
      </c>
      <c r="D8" s="10"/>
      <c r="E8" s="11"/>
      <c r="F8" s="6"/>
    </row>
    <row r="9" ht="137.25" customHeight="1">
      <c r="A9" s="7" t="s">
        <v>239</v>
      </c>
      <c r="B9" s="8" t="str">
        <f>image("https://ws-tcg.com/wordpress/wp-content/uploads/today_card/20201203_ns05.png")</f>
        <v/>
      </c>
      <c r="C9" s="15" t="s">
        <v>240</v>
      </c>
      <c r="D9" s="10"/>
      <c r="E9" s="11"/>
      <c r="F9" s="6"/>
    </row>
    <row r="10" ht="137.25" customHeight="1">
      <c r="A10" s="7" t="s">
        <v>241</v>
      </c>
      <c r="B10" s="14" t="str">
        <f>image("https://ws-tcg.com/wordpress/wp-content/uploads/today_card/20201207_bk09.png")</f>
        <v/>
      </c>
      <c r="C10" s="15" t="s">
        <v>242</v>
      </c>
      <c r="D10" s="10"/>
      <c r="E10" s="11"/>
      <c r="F10" s="6"/>
    </row>
    <row r="11" ht="137.25" customHeight="1">
      <c r="A11" s="7" t="s">
        <v>243</v>
      </c>
      <c r="B11" s="8" t="str">
        <f>image("https://ws-tcg.com/wordpress/wp-content/uploads/today_card/20201127_nv02.png")</f>
        <v/>
      </c>
      <c r="C11" s="15" t="s">
        <v>244</v>
      </c>
      <c r="D11" s="10" t="str">
        <f>image("https://ws-tcg.com/wordpress/wp-content/uploads/today_card/20201127_nv21.png")</f>
        <v/>
      </c>
      <c r="E11" s="11" t="str">
        <f>image("https://ws-tcg.com/wordpress/wp-content/uploads/WS_LNJ_W85_T10SP_SP.png")</f>
        <v/>
      </c>
      <c r="F11" s="13" t="s">
        <v>245</v>
      </c>
    </row>
    <row r="12" ht="137.25" customHeight="1">
      <c r="A12" s="7" t="s">
        <v>246</v>
      </c>
      <c r="B12" s="8" t="str">
        <f>image("https://ws-tcg.com/wordpress/wp-content/uploads/today_card/20201203_ns06.png")</f>
        <v/>
      </c>
      <c r="C12" s="9" t="s">
        <v>247</v>
      </c>
      <c r="D12" s="10" t="str">
        <f>image("https://ws-tcg.com/wordpress/wp-content/uploads/WS_LNJ_W85_T11R_RRR.png")</f>
        <v/>
      </c>
      <c r="E12" s="11" t="s">
        <v>76</v>
      </c>
      <c r="F12" s="6"/>
    </row>
    <row r="13" ht="137.25" customHeight="1">
      <c r="A13" s="7" t="s">
        <v>248</v>
      </c>
      <c r="B13" s="8" t="str">
        <f>image("https://ws-tcg.com/wordpress/wp-content/uploads/today_card/20201207_bk10.png")</f>
        <v/>
      </c>
      <c r="C13" s="9" t="s">
        <v>249</v>
      </c>
      <c r="D13" s="10" t="str">
        <f>image("https://ws-tcg.com/wordpress/wp-content/uploads/today_card/20201207_bk23.png")</f>
        <v/>
      </c>
      <c r="E13" s="11" t="s">
        <v>76</v>
      </c>
      <c r="F13" s="6"/>
    </row>
    <row r="14" ht="137.25" customHeight="1">
      <c r="A14" s="7" t="s">
        <v>250</v>
      </c>
      <c r="B14" s="14" t="str">
        <f>image("https://ws-tcg.com/wordpress/wp-content/uploads/today_card/20201210_oz05.png")</f>
        <v/>
      </c>
      <c r="C14" s="9" t="s">
        <v>251</v>
      </c>
      <c r="D14" s="10"/>
      <c r="E14" s="11"/>
      <c r="F14" s="6"/>
    </row>
    <row r="15" ht="137.25" customHeight="1">
      <c r="A15" s="7" t="s">
        <v>252</v>
      </c>
      <c r="B15" s="8" t="str">
        <f t="shared" ref="B15:B16" si="1">image("https://i.imgur.com/fRUpItI.png?1")</f>
        <v/>
      </c>
      <c r="C15" s="16" t="s">
        <v>253</v>
      </c>
      <c r="D15" s="17" t="str">
        <f>image("https://i.imgur.com/lO1Zl5L.png?1")</f>
        <v/>
      </c>
      <c r="E15" s="11" t="s">
        <v>15</v>
      </c>
      <c r="F15" s="6"/>
    </row>
    <row r="16" ht="137.25" customHeight="1">
      <c r="A16" s="7" t="s">
        <v>254</v>
      </c>
      <c r="B16" s="8" t="str">
        <f t="shared" si="1"/>
        <v/>
      </c>
      <c r="C16" s="15" t="s">
        <v>255</v>
      </c>
      <c r="D16" s="10"/>
      <c r="E16" s="11"/>
      <c r="F16" s="6"/>
    </row>
    <row r="17" ht="137.25" customHeight="1">
      <c r="A17" s="7" t="s">
        <v>256</v>
      </c>
      <c r="B17" s="8" t="str">
        <f>image("https://ws-tcg.com/wordpress/wp-content/uploads/today_card/20201202_mf06.png")</f>
        <v/>
      </c>
      <c r="C17" s="16" t="s">
        <v>257</v>
      </c>
      <c r="D17" s="10" t="str">
        <f>image("https://ws-tcg.com/wordpress/wp-content/uploads/WS_LNJ_W85_T16R_RRR.png")</f>
        <v/>
      </c>
      <c r="E17" s="11" t="s">
        <v>76</v>
      </c>
      <c r="F17" s="6"/>
    </row>
    <row r="18" ht="137.25" customHeight="1">
      <c r="A18" s="7" t="s">
        <v>258</v>
      </c>
      <c r="B18" s="8" t="str">
        <f>image("https://ws-tcg.com/wordpress/wp-content/uploads/today_card/20201208_vk05.png")</f>
        <v/>
      </c>
      <c r="C18" s="15" t="s">
        <v>259</v>
      </c>
      <c r="D18" s="10" t="str">
        <f>image("https://ws-tcg.com/wordpress/wp-content/uploads/WS_LNJ_W85_T17R_RRR.png")</f>
        <v/>
      </c>
      <c r="E18" s="11" t="s">
        <v>76</v>
      </c>
      <c r="F18" s="6"/>
    </row>
    <row r="19" ht="137.25" customHeight="1">
      <c r="A19" s="7" t="s">
        <v>260</v>
      </c>
      <c r="B19" s="14" t="str">
        <f>image("https://ws-tcg.com/wordpress/wp-content/uploads/today_card/20201204_kf05.png")</f>
        <v/>
      </c>
      <c r="C19" s="15" t="s">
        <v>261</v>
      </c>
      <c r="D19" s="10"/>
      <c r="E19" s="11"/>
      <c r="F19" s="6"/>
    </row>
    <row r="20" ht="137.25" customHeight="1">
      <c r="A20" s="7" t="s">
        <v>262</v>
      </c>
      <c r="B20" s="8" t="str">
        <f>image("https://ws-tcg.com/wordpress/wp-content/uploads/today_card/20201204_kf06.png")</f>
        <v/>
      </c>
      <c r="C20" s="16" t="s">
        <v>263</v>
      </c>
      <c r="D20" s="18" t="str">
        <f>image("https://ws-tcg.com/wordpress/wp-content/uploads/WS_LNJ_W85_T19R_RRR.png")</f>
        <v/>
      </c>
      <c r="E20" s="11" t="s">
        <v>76</v>
      </c>
      <c r="F20" s="6"/>
    </row>
    <row r="21" ht="137.25" customHeight="1">
      <c r="A21" s="7" t="s">
        <v>264</v>
      </c>
      <c r="B21" s="14" t="str">
        <f>image("https://ws-tcg.com/wordpress/wp-content/uploads/today_card/20201208_vk06.png")</f>
        <v/>
      </c>
      <c r="C21" s="15" t="s">
        <v>265</v>
      </c>
      <c r="D21" s="10"/>
      <c r="E21" s="19"/>
      <c r="F21" s="6"/>
    </row>
    <row r="22" ht="137.25" customHeight="1">
      <c r="A22" s="7" t="s">
        <v>266</v>
      </c>
      <c r="B22" s="14" t="str">
        <f>image("https://ws-tcg.com/wordpress/wp-content/uploads/today_card/20201202_mf07.png")</f>
        <v/>
      </c>
      <c r="C22" s="15" t="s">
        <v>267</v>
      </c>
      <c r="D22" s="10"/>
      <c r="E22" s="11"/>
      <c r="F22" s="6"/>
    </row>
    <row r="23" ht="137.25" customHeight="1">
      <c r="A23" s="22" t="s">
        <v>268</v>
      </c>
      <c r="B23" s="14" t="str">
        <f>image("https://i.imgur.com/Dk77I8W.png")</f>
        <v/>
      </c>
      <c r="C23" s="15" t="s">
        <v>269</v>
      </c>
      <c r="D23" s="10"/>
      <c r="E23" s="11"/>
      <c r="F23" s="6"/>
    </row>
    <row r="24" ht="137.25" customHeight="1">
      <c r="A24" s="23" t="s">
        <v>270</v>
      </c>
      <c r="B24" s="14" t="str">
        <f>image("https://i.imgur.com/J1yggZ6.png")</f>
        <v/>
      </c>
      <c r="C24" s="15" t="s">
        <v>271</v>
      </c>
      <c r="D24" s="20"/>
      <c r="E24" s="11"/>
      <c r="F24" s="6"/>
    </row>
  </sheetData>
  <conditionalFormatting sqref="E1:E2 E6:E24">
    <cfRule type="colorScale" priority="1">
      <colorScale>
        <cfvo type="min"/>
        <cfvo type="max"/>
        <color rgb="FF57BB8A"/>
        <color rgb="FFFFFFFF"/>
      </colorScale>
    </cfRule>
  </conditionalFormatting>
  <hyperlinks>
    <hyperlink r:id="rId1" ref="A23"/>
  </hyperlinks>
  <printOptions gridLines="1" horizontalCentered="1"/>
  <pageMargins bottom="0.75" footer="0.0" header="0.0" left="0.7" right="0.7" top="0.75"/>
  <pageSetup fitToHeight="0" cellComments="atEnd" orientation="landscape" pageOrder="overThenDown"/>
  <drawing r:id="rId2"/>
</worksheet>
</file>